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U:\Statistics\Publications\Energy Trends\Tables\Weather\"/>
    </mc:Choice>
  </mc:AlternateContent>
  <xr:revisionPtr revIDLastSave="0" documentId="13_ncr:1_{C24508A3-D64C-4FA8-9668-145BAD5CB707}" xr6:coauthVersionLast="47" xr6:coauthVersionMax="47" xr10:uidLastSave="{00000000-0000-0000-0000-000000000000}"/>
  <bookViews>
    <workbookView xWindow="-110" yWindow="-110" windowWidth="19420" windowHeight="10420" xr2:uid="{68417DC7-8E82-41EC-8792-46204743F888}"/>
  </bookViews>
  <sheets>
    <sheet name="Cover Sheet" sheetId="1" r:id="rId1"/>
    <sheet name="Contents" sheetId="2" r:id="rId2"/>
    <sheet name="Notes" sheetId="4" r:id="rId3"/>
    <sheet name="Commentary" sheetId="3" r:id="rId4"/>
    <sheet name="Table Temperatures" sheetId="11" r:id="rId5"/>
    <sheet name="Data Temperatures" sheetId="13" r:id="rId6"/>
    <sheet name="Table Heating Degree Days" sheetId="14" r:id="rId7"/>
    <sheet name="Data Heating Degree Days" sheetId="15" r:id="rId8"/>
  </sheets>
  <externalReferences>
    <externalReference r:id="rId9"/>
    <externalReference r:id="rId10"/>
  </externalReferences>
  <definedNames>
    <definedName name="Average.Temp" localSheetId="7">[1]Table!#REF!</definedName>
    <definedName name="Average.Temp" localSheetId="5">[1]Table!#REF!</definedName>
    <definedName name="Average.Temp" localSheetId="6">'Table Heating Degree Days'!#REF!</definedName>
    <definedName name="Average.Temp" localSheetId="4">'Table Temperatures'!#REF!</definedName>
    <definedName name="Average.Temp">[2]Table!#REF!</definedName>
    <definedName name="_xlnm.Print_Area" localSheetId="7">'Data Heating Degree Days'!$A$1:$M$41</definedName>
    <definedName name="_xlnm.Print_Area" localSheetId="5">'Data Temperatures'!$A$1:$X$41</definedName>
    <definedName name="_xlnm.Print_Area" localSheetId="6">'Table Heating Degree Days'!$A$5:$J$24</definedName>
    <definedName name="_xlnm.Print_Area" localSheetId="4">'Table Temperatures'!$A$5:$J$24</definedName>
    <definedName name="t23full" localSheetId="6">'Table Heating Degree Days'!$A$5:$F$24</definedName>
    <definedName name="t23full" localSheetId="4">'Table Temperatures'!$A$5:$F$24</definedName>
    <definedName name="table_23_full" localSheetId="6">'Table Heating Degree Days'!$A$5:$I$24</definedName>
    <definedName name="table_23_full" localSheetId="4">'Table Temperatures'!$A$5:$I$24</definedName>
    <definedName name="Table_24_no_footnotes" localSheetId="6">'Table Heating Degree Days'!$A$5:$F$22</definedName>
    <definedName name="Table_24_no_footnotes" localSheetId="4">'Table Temperatures'!$A$5:$F$22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H39" i="13" l="1"/>
  <c r="AH33" i="13"/>
  <c r="AH21" i="13"/>
  <c r="W33" i="15"/>
  <c r="W21" i="15"/>
  <c r="W39" i="15" s="1"/>
  <c r="AH32" i="13" l="1"/>
  <c r="W32" i="15"/>
  <c r="AH26" i="13"/>
  <c r="AH27" i="13"/>
  <c r="AH28" i="13"/>
  <c r="AH29" i="13"/>
  <c r="AH30" i="13"/>
  <c r="AH31" i="13"/>
  <c r="AH25" i="13"/>
  <c r="W27" i="15"/>
  <c r="W28" i="15"/>
  <c r="W29" i="15"/>
  <c r="W30" i="15"/>
  <c r="W31" i="15"/>
  <c r="W26" i="15"/>
  <c r="W25" i="15"/>
  <c r="AH38" i="13"/>
  <c r="AH20" i="13"/>
  <c r="W20" i="15"/>
  <c r="W38" i="15" s="1"/>
  <c r="F9" i="14" l="1"/>
  <c r="J8" i="11" l="1"/>
  <c r="AH19" i="13"/>
  <c r="AH37" i="13" s="1"/>
  <c r="J8" i="14"/>
  <c r="W19" i="15"/>
  <c r="W37" i="15" s="1"/>
  <c r="J7" i="11"/>
  <c r="J7" i="14"/>
  <c r="J19" i="11"/>
  <c r="J20" i="11"/>
  <c r="J21" i="11"/>
  <c r="J9" i="11"/>
  <c r="J10" i="11"/>
  <c r="J11" i="11"/>
  <c r="J12" i="11"/>
  <c r="J13" i="11"/>
  <c r="J14" i="11"/>
  <c r="J15" i="11"/>
  <c r="J16" i="11"/>
  <c r="J17" i="11"/>
  <c r="F19" i="11"/>
  <c r="F20" i="11"/>
  <c r="F21" i="11"/>
  <c r="C7" i="11"/>
  <c r="D7" i="11"/>
  <c r="E7" i="11"/>
  <c r="F7" i="11"/>
  <c r="C8" i="11"/>
  <c r="D8" i="11"/>
  <c r="E8" i="11"/>
  <c r="F8" i="11"/>
  <c r="C9" i="11"/>
  <c r="D9" i="11"/>
  <c r="E9" i="11"/>
  <c r="F9" i="11"/>
  <c r="C10" i="11"/>
  <c r="D10" i="11"/>
  <c r="E10" i="11"/>
  <c r="F10" i="11"/>
  <c r="C11" i="11"/>
  <c r="D11" i="11"/>
  <c r="E11" i="11"/>
  <c r="F11" i="11"/>
  <c r="C12" i="11"/>
  <c r="D12" i="11"/>
  <c r="E12" i="11"/>
  <c r="F12" i="11"/>
  <c r="C13" i="11"/>
  <c r="D13" i="11"/>
  <c r="E13" i="11"/>
  <c r="F13" i="11"/>
  <c r="C14" i="11"/>
  <c r="D14" i="11"/>
  <c r="E14" i="11"/>
  <c r="F14" i="11"/>
  <c r="C15" i="11"/>
  <c r="D15" i="11"/>
  <c r="E15" i="11"/>
  <c r="F15" i="11"/>
  <c r="C16" i="11"/>
  <c r="D16" i="11"/>
  <c r="E16" i="11"/>
  <c r="F16" i="11"/>
  <c r="C17" i="11"/>
  <c r="D17" i="11"/>
  <c r="E17" i="11"/>
  <c r="F17" i="11"/>
  <c r="E6" i="11"/>
  <c r="D6" i="11"/>
  <c r="C6" i="11"/>
  <c r="J19" i="14"/>
  <c r="J20" i="14"/>
  <c r="J21" i="14"/>
  <c r="J9" i="14"/>
  <c r="J10" i="14"/>
  <c r="J11" i="14"/>
  <c r="J12" i="14"/>
  <c r="J13" i="14"/>
  <c r="J14" i="14"/>
  <c r="J15" i="14"/>
  <c r="J16" i="14"/>
  <c r="J17" i="14"/>
  <c r="F19" i="14"/>
  <c r="F20" i="14"/>
  <c r="F21" i="14"/>
  <c r="C7" i="14"/>
  <c r="D7" i="14"/>
  <c r="E7" i="14"/>
  <c r="F7" i="14"/>
  <c r="C8" i="14"/>
  <c r="D8" i="14"/>
  <c r="E8" i="14"/>
  <c r="F8" i="14"/>
  <c r="C9" i="14"/>
  <c r="D9" i="14"/>
  <c r="E9" i="14"/>
  <c r="C10" i="14"/>
  <c r="D10" i="14"/>
  <c r="E10" i="14"/>
  <c r="F10" i="14"/>
  <c r="C11" i="14"/>
  <c r="D11" i="14"/>
  <c r="E11" i="14"/>
  <c r="F11" i="14"/>
  <c r="C12" i="14"/>
  <c r="D12" i="14"/>
  <c r="E12" i="14"/>
  <c r="F12" i="14"/>
  <c r="C13" i="14"/>
  <c r="D13" i="14"/>
  <c r="E13" i="14"/>
  <c r="F13" i="14"/>
  <c r="C14" i="14"/>
  <c r="D14" i="14"/>
  <c r="E14" i="14"/>
  <c r="F14" i="14"/>
  <c r="C15" i="14"/>
  <c r="D15" i="14"/>
  <c r="E15" i="14"/>
  <c r="F15" i="14"/>
  <c r="C16" i="14"/>
  <c r="D16" i="14"/>
  <c r="E16" i="14"/>
  <c r="F16" i="14"/>
  <c r="C17" i="14"/>
  <c r="D17" i="14"/>
  <c r="E17" i="14"/>
  <c r="F17" i="14"/>
  <c r="E6" i="14"/>
  <c r="D6" i="14"/>
  <c r="C6" i="14"/>
  <c r="AG36" i="13"/>
  <c r="I17" i="11" s="1"/>
  <c r="AG35" i="13"/>
  <c r="I16" i="11" s="1"/>
  <c r="AG34" i="13"/>
  <c r="I15" i="11" s="1"/>
  <c r="AG33" i="13"/>
  <c r="I14" i="11" s="1"/>
  <c r="AG32" i="13"/>
  <c r="I13" i="11" s="1"/>
  <c r="AG31" i="13"/>
  <c r="I12" i="11" s="1"/>
  <c r="AG30" i="13"/>
  <c r="I11" i="11" s="1"/>
  <c r="AG29" i="13"/>
  <c r="I10" i="11" s="1"/>
  <c r="AG28" i="13"/>
  <c r="I9" i="11" s="1"/>
  <c r="AG27" i="13"/>
  <c r="I8" i="11" s="1"/>
  <c r="AG26" i="13"/>
  <c r="I7" i="11" s="1"/>
  <c r="AG25" i="13"/>
  <c r="I6" i="11" s="1"/>
  <c r="AG23" i="13"/>
  <c r="AG41" i="13" s="1"/>
  <c r="I22" i="11" s="1"/>
  <c r="AG22" i="13"/>
  <c r="AG40" i="13" s="1"/>
  <c r="I21" i="11" s="1"/>
  <c r="AG21" i="13"/>
  <c r="E20" i="11" s="1"/>
  <c r="AG20" i="13"/>
  <c r="AG38" i="13" s="1"/>
  <c r="I19" i="11" s="1"/>
  <c r="AG19" i="13"/>
  <c r="AG37" i="13" s="1"/>
  <c r="I18" i="11" s="1"/>
  <c r="V36" i="15"/>
  <c r="I17" i="14" s="1"/>
  <c r="V35" i="15"/>
  <c r="I16" i="14" s="1"/>
  <c r="V34" i="15"/>
  <c r="I15" i="14" s="1"/>
  <c r="V33" i="15"/>
  <c r="I14" i="14" s="1"/>
  <c r="V32" i="15"/>
  <c r="I13" i="14" s="1"/>
  <c r="V31" i="15"/>
  <c r="I12" i="14" s="1"/>
  <c r="V30" i="15"/>
  <c r="I11" i="14" s="1"/>
  <c r="V29" i="15"/>
  <c r="I10" i="14" s="1"/>
  <c r="V28" i="15"/>
  <c r="I9" i="14" s="1"/>
  <c r="V27" i="15"/>
  <c r="I8" i="14" s="1"/>
  <c r="V26" i="15"/>
  <c r="I7" i="14" s="1"/>
  <c r="V25" i="15"/>
  <c r="I6" i="14" s="1"/>
  <c r="V23" i="15"/>
  <c r="V41" i="15" s="1"/>
  <c r="I22" i="14" s="1"/>
  <c r="V22" i="15"/>
  <c r="V40" i="15" s="1"/>
  <c r="I21" i="14" s="1"/>
  <c r="V21" i="15"/>
  <c r="V39" i="15" s="1"/>
  <c r="I20" i="14" s="1"/>
  <c r="V20" i="15"/>
  <c r="V38" i="15" s="1"/>
  <c r="I19" i="14" s="1"/>
  <c r="V19" i="15"/>
  <c r="V37" i="15" s="1"/>
  <c r="I18" i="14" s="1"/>
  <c r="AG39" i="13" l="1"/>
  <c r="I20" i="11" s="1"/>
  <c r="E21" i="14"/>
  <c r="E18" i="11"/>
  <c r="E21" i="11"/>
  <c r="E19" i="14"/>
  <c r="E19" i="11"/>
  <c r="E20" i="14"/>
  <c r="E22" i="14"/>
  <c r="E18" i="14"/>
  <c r="E22" i="11"/>
  <c r="J22" i="14"/>
  <c r="F22" i="14"/>
  <c r="B19" i="14"/>
  <c r="B20" i="14"/>
  <c r="B21" i="14"/>
  <c r="B18" i="14"/>
  <c r="F6" i="14"/>
  <c r="B7" i="14"/>
  <c r="B8" i="14"/>
  <c r="B9" i="14"/>
  <c r="B10" i="14"/>
  <c r="B11" i="14"/>
  <c r="B12" i="14"/>
  <c r="B13" i="14"/>
  <c r="B14" i="14"/>
  <c r="B15" i="14"/>
  <c r="B16" i="14"/>
  <c r="B17" i="14"/>
  <c r="B6" i="14"/>
  <c r="B22" i="14"/>
  <c r="U36" i="15"/>
  <c r="H17" i="14" s="1"/>
  <c r="T36" i="15"/>
  <c r="G17" i="14" s="1"/>
  <c r="S36" i="15"/>
  <c r="R36" i="15"/>
  <c r="Q36" i="15"/>
  <c r="P36" i="15"/>
  <c r="O36" i="15"/>
  <c r="N36" i="15"/>
  <c r="M36" i="15"/>
  <c r="L36" i="15"/>
  <c r="K36" i="15"/>
  <c r="J36" i="15"/>
  <c r="I36" i="15"/>
  <c r="H36" i="15"/>
  <c r="G36" i="15"/>
  <c r="F36" i="15"/>
  <c r="E36" i="15"/>
  <c r="D36" i="15"/>
  <c r="C36" i="15"/>
  <c r="U35" i="15"/>
  <c r="H16" i="14" s="1"/>
  <c r="T35" i="15"/>
  <c r="G16" i="14" s="1"/>
  <c r="S35" i="15"/>
  <c r="R35" i="15"/>
  <c r="Q35" i="15"/>
  <c r="P35" i="15"/>
  <c r="O35" i="15"/>
  <c r="N35" i="15"/>
  <c r="M35" i="15"/>
  <c r="L35" i="15"/>
  <c r="K35" i="15"/>
  <c r="J35" i="15"/>
  <c r="I35" i="15"/>
  <c r="H35" i="15"/>
  <c r="G35" i="15"/>
  <c r="F35" i="15"/>
  <c r="E35" i="15"/>
  <c r="D35" i="15"/>
  <c r="C35" i="15"/>
  <c r="U34" i="15"/>
  <c r="H15" i="14" s="1"/>
  <c r="T34" i="15"/>
  <c r="G15" i="14" s="1"/>
  <c r="S34" i="15"/>
  <c r="R34" i="15"/>
  <c r="Q34" i="15"/>
  <c r="P34" i="15"/>
  <c r="O34" i="15"/>
  <c r="N34" i="15"/>
  <c r="M34" i="15"/>
  <c r="L34" i="15"/>
  <c r="K34" i="15"/>
  <c r="J34" i="15"/>
  <c r="I34" i="15"/>
  <c r="H34" i="15"/>
  <c r="G34" i="15"/>
  <c r="F34" i="15"/>
  <c r="E34" i="15"/>
  <c r="D34" i="15"/>
  <c r="C34" i="15"/>
  <c r="U33" i="15"/>
  <c r="H14" i="14" s="1"/>
  <c r="T33" i="15"/>
  <c r="G14" i="14" s="1"/>
  <c r="S33" i="15"/>
  <c r="R33" i="15"/>
  <c r="Q33" i="15"/>
  <c r="P33" i="15"/>
  <c r="O33" i="15"/>
  <c r="N33" i="15"/>
  <c r="M33" i="15"/>
  <c r="L33" i="15"/>
  <c r="K33" i="15"/>
  <c r="J33" i="15"/>
  <c r="I33" i="15"/>
  <c r="H33" i="15"/>
  <c r="G33" i="15"/>
  <c r="F33" i="15"/>
  <c r="E33" i="15"/>
  <c r="D33" i="15"/>
  <c r="C33" i="15"/>
  <c r="U32" i="15"/>
  <c r="H13" i="14" s="1"/>
  <c r="T32" i="15"/>
  <c r="G13" i="14" s="1"/>
  <c r="S32" i="15"/>
  <c r="R32" i="15"/>
  <c r="Q32" i="15"/>
  <c r="P32" i="15"/>
  <c r="O32" i="15"/>
  <c r="N32" i="15"/>
  <c r="M32" i="15"/>
  <c r="L32" i="15"/>
  <c r="K32" i="15"/>
  <c r="J32" i="15"/>
  <c r="I32" i="15"/>
  <c r="H32" i="15"/>
  <c r="G32" i="15"/>
  <c r="F32" i="15"/>
  <c r="E32" i="15"/>
  <c r="D32" i="15"/>
  <c r="C32" i="15"/>
  <c r="U31" i="15"/>
  <c r="H12" i="14" s="1"/>
  <c r="T31" i="15"/>
  <c r="G12" i="14" s="1"/>
  <c r="S31" i="15"/>
  <c r="R31" i="15"/>
  <c r="Q31" i="15"/>
  <c r="P31" i="15"/>
  <c r="O31" i="15"/>
  <c r="N31" i="15"/>
  <c r="M31" i="15"/>
  <c r="L31" i="15"/>
  <c r="K31" i="15"/>
  <c r="J31" i="15"/>
  <c r="I31" i="15"/>
  <c r="H31" i="15"/>
  <c r="G31" i="15"/>
  <c r="F31" i="15"/>
  <c r="E31" i="15"/>
  <c r="D31" i="15"/>
  <c r="C31" i="15"/>
  <c r="U30" i="15"/>
  <c r="H11" i="14" s="1"/>
  <c r="T30" i="15"/>
  <c r="G11" i="14" s="1"/>
  <c r="S30" i="15"/>
  <c r="R30" i="15"/>
  <c r="Q30" i="15"/>
  <c r="P30" i="15"/>
  <c r="O30" i="15"/>
  <c r="N30" i="15"/>
  <c r="M30" i="15"/>
  <c r="L30" i="15"/>
  <c r="K30" i="15"/>
  <c r="J30" i="15"/>
  <c r="I30" i="15"/>
  <c r="H30" i="15"/>
  <c r="G30" i="15"/>
  <c r="F30" i="15"/>
  <c r="E30" i="15"/>
  <c r="D30" i="15"/>
  <c r="C30" i="15"/>
  <c r="U29" i="15"/>
  <c r="H10" i="14" s="1"/>
  <c r="T29" i="15"/>
  <c r="G10" i="14" s="1"/>
  <c r="S29" i="15"/>
  <c r="R29" i="15"/>
  <c r="Q29" i="15"/>
  <c r="P29" i="15"/>
  <c r="O29" i="15"/>
  <c r="N29" i="15"/>
  <c r="M29" i="15"/>
  <c r="L29" i="15"/>
  <c r="K29" i="15"/>
  <c r="J29" i="15"/>
  <c r="I29" i="15"/>
  <c r="H29" i="15"/>
  <c r="G29" i="15"/>
  <c r="F29" i="15"/>
  <c r="E29" i="15"/>
  <c r="D29" i="15"/>
  <c r="C29" i="15"/>
  <c r="U28" i="15"/>
  <c r="H9" i="14" s="1"/>
  <c r="T28" i="15"/>
  <c r="G9" i="14" s="1"/>
  <c r="S28" i="15"/>
  <c r="R28" i="15"/>
  <c r="Q28" i="15"/>
  <c r="P28" i="15"/>
  <c r="O28" i="15"/>
  <c r="N28" i="15"/>
  <c r="M28" i="15"/>
  <c r="L28" i="15"/>
  <c r="K28" i="15"/>
  <c r="J28" i="15"/>
  <c r="I28" i="15"/>
  <c r="H28" i="15"/>
  <c r="G28" i="15"/>
  <c r="F28" i="15"/>
  <c r="E28" i="15"/>
  <c r="D28" i="15"/>
  <c r="C28" i="15"/>
  <c r="U27" i="15"/>
  <c r="H8" i="14" s="1"/>
  <c r="T27" i="15"/>
  <c r="G8" i="14" s="1"/>
  <c r="S27" i="15"/>
  <c r="R27" i="15"/>
  <c r="Q27" i="15"/>
  <c r="P27" i="15"/>
  <c r="O27" i="15"/>
  <c r="N27" i="15"/>
  <c r="M27" i="15"/>
  <c r="L27" i="15"/>
  <c r="K27" i="15"/>
  <c r="J27" i="15"/>
  <c r="I27" i="15"/>
  <c r="H27" i="15"/>
  <c r="G27" i="15"/>
  <c r="F27" i="15"/>
  <c r="E27" i="15"/>
  <c r="D27" i="15"/>
  <c r="C27" i="15"/>
  <c r="U26" i="15"/>
  <c r="H7" i="14" s="1"/>
  <c r="T26" i="15"/>
  <c r="G7" i="14" s="1"/>
  <c r="S26" i="15"/>
  <c r="R26" i="15"/>
  <c r="Q26" i="15"/>
  <c r="P26" i="15"/>
  <c r="O26" i="15"/>
  <c r="N26" i="15"/>
  <c r="M26" i="15"/>
  <c r="L26" i="15"/>
  <c r="K26" i="15"/>
  <c r="J26" i="15"/>
  <c r="I26" i="15"/>
  <c r="H26" i="15"/>
  <c r="G26" i="15"/>
  <c r="F26" i="15"/>
  <c r="E26" i="15"/>
  <c r="D26" i="15"/>
  <c r="C26" i="15"/>
  <c r="J6" i="14"/>
  <c r="U25" i="15"/>
  <c r="H6" i="14" s="1"/>
  <c r="T25" i="15"/>
  <c r="G6" i="14" s="1"/>
  <c r="S25" i="15"/>
  <c r="R25" i="15"/>
  <c r="Q25" i="15"/>
  <c r="P25" i="15"/>
  <c r="O25" i="15"/>
  <c r="N25" i="15"/>
  <c r="M25" i="15"/>
  <c r="L25" i="15"/>
  <c r="K25" i="15"/>
  <c r="J25" i="15"/>
  <c r="I25" i="15"/>
  <c r="H25" i="15"/>
  <c r="G25" i="15"/>
  <c r="F25" i="15"/>
  <c r="E25" i="15"/>
  <c r="D25" i="15"/>
  <c r="C25" i="15"/>
  <c r="U23" i="15"/>
  <c r="T23" i="15"/>
  <c r="S23" i="15"/>
  <c r="S41" i="15" s="1"/>
  <c r="R23" i="15"/>
  <c r="R41" i="15" s="1"/>
  <c r="Q23" i="15"/>
  <c r="Q41" i="15" s="1"/>
  <c r="P23" i="15"/>
  <c r="P41" i="15" s="1"/>
  <c r="O23" i="15"/>
  <c r="O41" i="15" s="1"/>
  <c r="N23" i="15"/>
  <c r="N41" i="15" s="1"/>
  <c r="M23" i="15"/>
  <c r="M41" i="15" s="1"/>
  <c r="L23" i="15"/>
  <c r="L41" i="15" s="1"/>
  <c r="K23" i="15"/>
  <c r="K41" i="15" s="1"/>
  <c r="J23" i="15"/>
  <c r="J41" i="15" s="1"/>
  <c r="I23" i="15"/>
  <c r="I41" i="15" s="1"/>
  <c r="H23" i="15"/>
  <c r="H41" i="15" s="1"/>
  <c r="G23" i="15"/>
  <c r="G41" i="15" s="1"/>
  <c r="F23" i="15"/>
  <c r="F41" i="15" s="1"/>
  <c r="E23" i="15"/>
  <c r="E41" i="15" s="1"/>
  <c r="D23" i="15"/>
  <c r="D41" i="15" s="1"/>
  <c r="C23" i="15"/>
  <c r="C41" i="15" s="1"/>
  <c r="U22" i="15"/>
  <c r="T22" i="15"/>
  <c r="S22" i="15"/>
  <c r="S40" i="15" s="1"/>
  <c r="R22" i="15"/>
  <c r="R40" i="15" s="1"/>
  <c r="Q22" i="15"/>
  <c r="Q40" i="15" s="1"/>
  <c r="P22" i="15"/>
  <c r="P40" i="15" s="1"/>
  <c r="O22" i="15"/>
  <c r="O40" i="15" s="1"/>
  <c r="N22" i="15"/>
  <c r="N40" i="15" s="1"/>
  <c r="M22" i="15"/>
  <c r="M40" i="15" s="1"/>
  <c r="L22" i="15"/>
  <c r="L40" i="15" s="1"/>
  <c r="K22" i="15"/>
  <c r="K40" i="15" s="1"/>
  <c r="J22" i="15"/>
  <c r="J40" i="15" s="1"/>
  <c r="I22" i="15"/>
  <c r="I40" i="15" s="1"/>
  <c r="H22" i="15"/>
  <c r="H40" i="15" s="1"/>
  <c r="G22" i="15"/>
  <c r="G40" i="15" s="1"/>
  <c r="F22" i="15"/>
  <c r="F40" i="15" s="1"/>
  <c r="E22" i="15"/>
  <c r="E40" i="15" s="1"/>
  <c r="D22" i="15"/>
  <c r="D40" i="15" s="1"/>
  <c r="C22" i="15"/>
  <c r="C40" i="15" s="1"/>
  <c r="U21" i="15"/>
  <c r="T21" i="15"/>
  <c r="S21" i="15"/>
  <c r="S39" i="15" s="1"/>
  <c r="R21" i="15"/>
  <c r="R39" i="15" s="1"/>
  <c r="Q21" i="15"/>
  <c r="Q39" i="15" s="1"/>
  <c r="P21" i="15"/>
  <c r="P39" i="15" s="1"/>
  <c r="O21" i="15"/>
  <c r="O39" i="15" s="1"/>
  <c r="N21" i="15"/>
  <c r="N39" i="15" s="1"/>
  <c r="M21" i="15"/>
  <c r="M39" i="15" s="1"/>
  <c r="L21" i="15"/>
  <c r="L39" i="15" s="1"/>
  <c r="K21" i="15"/>
  <c r="K39" i="15" s="1"/>
  <c r="J21" i="15"/>
  <c r="J39" i="15" s="1"/>
  <c r="I21" i="15"/>
  <c r="I39" i="15" s="1"/>
  <c r="H21" i="15"/>
  <c r="H39" i="15" s="1"/>
  <c r="G21" i="15"/>
  <c r="G39" i="15" s="1"/>
  <c r="F21" i="15"/>
  <c r="F39" i="15" s="1"/>
  <c r="E21" i="15"/>
  <c r="E39" i="15" s="1"/>
  <c r="D21" i="15"/>
  <c r="D39" i="15" s="1"/>
  <c r="C21" i="15"/>
  <c r="C39" i="15" s="1"/>
  <c r="U20" i="15"/>
  <c r="T20" i="15"/>
  <c r="S20" i="15"/>
  <c r="S38" i="15" s="1"/>
  <c r="R20" i="15"/>
  <c r="R38" i="15" s="1"/>
  <c r="Q20" i="15"/>
  <c r="Q38" i="15" s="1"/>
  <c r="P20" i="15"/>
  <c r="P38" i="15" s="1"/>
  <c r="O20" i="15"/>
  <c r="O38" i="15" s="1"/>
  <c r="N20" i="15"/>
  <c r="N38" i="15" s="1"/>
  <c r="M20" i="15"/>
  <c r="M38" i="15" s="1"/>
  <c r="L20" i="15"/>
  <c r="L38" i="15" s="1"/>
  <c r="K20" i="15"/>
  <c r="K38" i="15" s="1"/>
  <c r="J20" i="15"/>
  <c r="J38" i="15" s="1"/>
  <c r="I20" i="15"/>
  <c r="I38" i="15" s="1"/>
  <c r="H20" i="15"/>
  <c r="H38" i="15" s="1"/>
  <c r="G20" i="15"/>
  <c r="G38" i="15" s="1"/>
  <c r="F20" i="15"/>
  <c r="F38" i="15" s="1"/>
  <c r="E20" i="15"/>
  <c r="E38" i="15" s="1"/>
  <c r="D20" i="15"/>
  <c r="D38" i="15" s="1"/>
  <c r="C20" i="15"/>
  <c r="C38" i="15" s="1"/>
  <c r="J18" i="14"/>
  <c r="U19" i="15"/>
  <c r="T19" i="15"/>
  <c r="S19" i="15"/>
  <c r="S37" i="15" s="1"/>
  <c r="R19" i="15"/>
  <c r="R37" i="15" s="1"/>
  <c r="Q19" i="15"/>
  <c r="Q37" i="15" s="1"/>
  <c r="P19" i="15"/>
  <c r="P37" i="15" s="1"/>
  <c r="O19" i="15"/>
  <c r="O37" i="15" s="1"/>
  <c r="N19" i="15"/>
  <c r="N37" i="15" s="1"/>
  <c r="M19" i="15"/>
  <c r="M37" i="15" s="1"/>
  <c r="L19" i="15"/>
  <c r="L37" i="15" s="1"/>
  <c r="K19" i="15"/>
  <c r="K37" i="15" s="1"/>
  <c r="J19" i="15"/>
  <c r="J37" i="15" s="1"/>
  <c r="I19" i="15"/>
  <c r="I37" i="15" s="1"/>
  <c r="H19" i="15"/>
  <c r="H37" i="15" s="1"/>
  <c r="G19" i="15"/>
  <c r="G37" i="15" s="1"/>
  <c r="F19" i="15"/>
  <c r="F37" i="15" s="1"/>
  <c r="E19" i="15"/>
  <c r="E37" i="15" s="1"/>
  <c r="D19" i="15"/>
  <c r="D37" i="15" s="1"/>
  <c r="C19" i="15"/>
  <c r="C37" i="15" s="1"/>
  <c r="T39" i="15" l="1"/>
  <c r="G20" i="14" s="1"/>
  <c r="C20" i="14"/>
  <c r="T37" i="15"/>
  <c r="G18" i="14" s="1"/>
  <c r="C18" i="14"/>
  <c r="U39" i="15"/>
  <c r="H20" i="14" s="1"/>
  <c r="D20" i="14"/>
  <c r="T41" i="15"/>
  <c r="G22" i="14" s="1"/>
  <c r="C22" i="14"/>
  <c r="U41" i="15"/>
  <c r="H22" i="14" s="1"/>
  <c r="D22" i="14"/>
  <c r="T40" i="15"/>
  <c r="G21" i="14" s="1"/>
  <c r="C21" i="14"/>
  <c r="U40" i="15"/>
  <c r="H21" i="14" s="1"/>
  <c r="D21" i="14"/>
  <c r="U38" i="15"/>
  <c r="H19" i="14" s="1"/>
  <c r="D19" i="14"/>
  <c r="U37" i="15"/>
  <c r="H18" i="14" s="1"/>
  <c r="D18" i="14"/>
  <c r="T38" i="15"/>
  <c r="G19" i="14" s="1"/>
  <c r="C19" i="14"/>
  <c r="F18" i="14"/>
  <c r="J22" i="11"/>
  <c r="F22" i="11"/>
  <c r="F6" i="11"/>
  <c r="B22" i="11"/>
  <c r="B19" i="11"/>
  <c r="B20" i="11"/>
  <c r="B21" i="11"/>
  <c r="B18" i="11"/>
  <c r="B7" i="11"/>
  <c r="B8" i="11"/>
  <c r="B9" i="11"/>
  <c r="B10" i="11"/>
  <c r="B11" i="11"/>
  <c r="B12" i="11"/>
  <c r="B13" i="11"/>
  <c r="B14" i="11"/>
  <c r="B15" i="11"/>
  <c r="B16" i="11"/>
  <c r="B17" i="11"/>
  <c r="B6" i="11"/>
  <c r="D25" i="13"/>
  <c r="E25" i="13"/>
  <c r="F25" i="13"/>
  <c r="G25" i="13"/>
  <c r="H25" i="13"/>
  <c r="I25" i="13"/>
  <c r="J25" i="13"/>
  <c r="K25" i="13"/>
  <c r="L25" i="13"/>
  <c r="M25" i="13"/>
  <c r="N25" i="13"/>
  <c r="O25" i="13"/>
  <c r="P25" i="13"/>
  <c r="Q25" i="13"/>
  <c r="R25" i="13"/>
  <c r="S25" i="13"/>
  <c r="T25" i="13"/>
  <c r="U25" i="13"/>
  <c r="V25" i="13"/>
  <c r="W25" i="13"/>
  <c r="X25" i="13"/>
  <c r="Y25" i="13"/>
  <c r="Z25" i="13"/>
  <c r="AA25" i="13"/>
  <c r="AB25" i="13"/>
  <c r="AC25" i="13"/>
  <c r="AD25" i="13"/>
  <c r="AE25" i="13"/>
  <c r="G6" i="11" s="1"/>
  <c r="AF25" i="13"/>
  <c r="H6" i="11" s="1"/>
  <c r="J6" i="11"/>
  <c r="D26" i="13"/>
  <c r="E26" i="13"/>
  <c r="F26" i="13"/>
  <c r="G26" i="13"/>
  <c r="H26" i="13"/>
  <c r="I26" i="13"/>
  <c r="J26" i="13"/>
  <c r="K26" i="13"/>
  <c r="L26" i="13"/>
  <c r="M26" i="13"/>
  <c r="N26" i="13"/>
  <c r="O26" i="13"/>
  <c r="P26" i="13"/>
  <c r="Q26" i="13"/>
  <c r="R26" i="13"/>
  <c r="S26" i="13"/>
  <c r="T26" i="13"/>
  <c r="U26" i="13"/>
  <c r="V26" i="13"/>
  <c r="W26" i="13"/>
  <c r="X26" i="13"/>
  <c r="Y26" i="13"/>
  <c r="Z26" i="13"/>
  <c r="AA26" i="13"/>
  <c r="AB26" i="13"/>
  <c r="AC26" i="13"/>
  <c r="AD26" i="13"/>
  <c r="AE26" i="13"/>
  <c r="G7" i="11" s="1"/>
  <c r="AF26" i="13"/>
  <c r="H7" i="11" s="1"/>
  <c r="D27" i="13"/>
  <c r="E27" i="13"/>
  <c r="F27" i="13"/>
  <c r="G27" i="13"/>
  <c r="H27" i="13"/>
  <c r="I27" i="13"/>
  <c r="J27" i="13"/>
  <c r="K27" i="13"/>
  <c r="L27" i="13"/>
  <c r="M27" i="13"/>
  <c r="N27" i="13"/>
  <c r="O27" i="13"/>
  <c r="P27" i="13"/>
  <c r="Q27" i="13"/>
  <c r="R27" i="13"/>
  <c r="S27" i="13"/>
  <c r="T27" i="13"/>
  <c r="U27" i="13"/>
  <c r="V27" i="13"/>
  <c r="W27" i="13"/>
  <c r="X27" i="13"/>
  <c r="Y27" i="13"/>
  <c r="Z27" i="13"/>
  <c r="AA27" i="13"/>
  <c r="AB27" i="13"/>
  <c r="AC27" i="13"/>
  <c r="AD27" i="13"/>
  <c r="AE27" i="13"/>
  <c r="G8" i="11" s="1"/>
  <c r="AF27" i="13"/>
  <c r="H8" i="11" s="1"/>
  <c r="D28" i="13"/>
  <c r="E28" i="13"/>
  <c r="F28" i="13"/>
  <c r="G28" i="13"/>
  <c r="H28" i="13"/>
  <c r="I28" i="13"/>
  <c r="J28" i="13"/>
  <c r="K28" i="13"/>
  <c r="L28" i="13"/>
  <c r="M28" i="13"/>
  <c r="N28" i="13"/>
  <c r="O28" i="13"/>
  <c r="P28" i="13"/>
  <c r="Q28" i="13"/>
  <c r="R28" i="13"/>
  <c r="S28" i="13"/>
  <c r="T28" i="13"/>
  <c r="U28" i="13"/>
  <c r="V28" i="13"/>
  <c r="W28" i="13"/>
  <c r="X28" i="13"/>
  <c r="Y28" i="13"/>
  <c r="Z28" i="13"/>
  <c r="AA28" i="13"/>
  <c r="AB28" i="13"/>
  <c r="AC28" i="13"/>
  <c r="AD28" i="13"/>
  <c r="AE28" i="13"/>
  <c r="G9" i="11" s="1"/>
  <c r="AF28" i="13"/>
  <c r="H9" i="11" s="1"/>
  <c r="D29" i="13"/>
  <c r="E29" i="13"/>
  <c r="F29" i="13"/>
  <c r="G29" i="13"/>
  <c r="H29" i="13"/>
  <c r="I29" i="13"/>
  <c r="J29" i="13"/>
  <c r="K29" i="13"/>
  <c r="L29" i="13"/>
  <c r="M29" i="13"/>
  <c r="N29" i="13"/>
  <c r="O29" i="13"/>
  <c r="P29" i="13"/>
  <c r="Q29" i="13"/>
  <c r="R29" i="13"/>
  <c r="S29" i="13"/>
  <c r="T29" i="13"/>
  <c r="U29" i="13"/>
  <c r="V29" i="13"/>
  <c r="W29" i="13"/>
  <c r="X29" i="13"/>
  <c r="Y29" i="13"/>
  <c r="Z29" i="13"/>
  <c r="AA29" i="13"/>
  <c r="AB29" i="13"/>
  <c r="AC29" i="13"/>
  <c r="AD29" i="13"/>
  <c r="AE29" i="13"/>
  <c r="G10" i="11" s="1"/>
  <c r="AF29" i="13"/>
  <c r="H10" i="11" s="1"/>
  <c r="D30" i="13"/>
  <c r="E30" i="13"/>
  <c r="F30" i="13"/>
  <c r="G30" i="13"/>
  <c r="H30" i="13"/>
  <c r="I30" i="13"/>
  <c r="J30" i="13"/>
  <c r="K30" i="13"/>
  <c r="L30" i="13"/>
  <c r="M30" i="13"/>
  <c r="N30" i="13"/>
  <c r="O30" i="13"/>
  <c r="P30" i="13"/>
  <c r="Q30" i="13"/>
  <c r="R30" i="13"/>
  <c r="S30" i="13"/>
  <c r="T30" i="13"/>
  <c r="U30" i="13"/>
  <c r="V30" i="13"/>
  <c r="W30" i="13"/>
  <c r="X30" i="13"/>
  <c r="Y30" i="13"/>
  <c r="Z30" i="13"/>
  <c r="AA30" i="13"/>
  <c r="AB30" i="13"/>
  <c r="AC30" i="13"/>
  <c r="AD30" i="13"/>
  <c r="AE30" i="13"/>
  <c r="G11" i="11" s="1"/>
  <c r="AF30" i="13"/>
  <c r="H11" i="11" s="1"/>
  <c r="D31" i="13"/>
  <c r="E31" i="13"/>
  <c r="F31" i="13"/>
  <c r="G31" i="13"/>
  <c r="H31" i="13"/>
  <c r="I31" i="13"/>
  <c r="J31" i="13"/>
  <c r="K31" i="13"/>
  <c r="L31" i="13"/>
  <c r="M31" i="13"/>
  <c r="N31" i="13"/>
  <c r="O31" i="13"/>
  <c r="P31" i="13"/>
  <c r="Q31" i="13"/>
  <c r="R31" i="13"/>
  <c r="S31" i="13"/>
  <c r="T31" i="13"/>
  <c r="U31" i="13"/>
  <c r="V31" i="13"/>
  <c r="W31" i="13"/>
  <c r="X31" i="13"/>
  <c r="Y31" i="13"/>
  <c r="Z31" i="13"/>
  <c r="AA31" i="13"/>
  <c r="AB31" i="13"/>
  <c r="AC31" i="13"/>
  <c r="AD31" i="13"/>
  <c r="AE31" i="13"/>
  <c r="G12" i="11" s="1"/>
  <c r="AF31" i="13"/>
  <c r="H12" i="11" s="1"/>
  <c r="D32" i="13"/>
  <c r="E32" i="13"/>
  <c r="F32" i="13"/>
  <c r="G32" i="13"/>
  <c r="H32" i="13"/>
  <c r="I32" i="13"/>
  <c r="J32" i="13"/>
  <c r="K32" i="13"/>
  <c r="L32" i="13"/>
  <c r="M32" i="13"/>
  <c r="N32" i="13"/>
  <c r="O32" i="13"/>
  <c r="P32" i="13"/>
  <c r="Q32" i="13"/>
  <c r="R32" i="13"/>
  <c r="S32" i="13"/>
  <c r="T32" i="13"/>
  <c r="U32" i="13"/>
  <c r="V32" i="13"/>
  <c r="W32" i="13"/>
  <c r="X32" i="13"/>
  <c r="Y32" i="13"/>
  <c r="Z32" i="13"/>
  <c r="AA32" i="13"/>
  <c r="AB32" i="13"/>
  <c r="AC32" i="13"/>
  <c r="AD32" i="13"/>
  <c r="AE32" i="13"/>
  <c r="G13" i="11" s="1"/>
  <c r="AF32" i="13"/>
  <c r="H13" i="11" s="1"/>
  <c r="D33" i="13"/>
  <c r="E33" i="13"/>
  <c r="F33" i="13"/>
  <c r="G33" i="13"/>
  <c r="H33" i="13"/>
  <c r="I33" i="13"/>
  <c r="J33" i="13"/>
  <c r="K33" i="13"/>
  <c r="L33" i="13"/>
  <c r="M33" i="13"/>
  <c r="N33" i="13"/>
  <c r="O33" i="13"/>
  <c r="P33" i="13"/>
  <c r="Q33" i="13"/>
  <c r="R33" i="13"/>
  <c r="S33" i="13"/>
  <c r="T33" i="13"/>
  <c r="U33" i="13"/>
  <c r="V33" i="13"/>
  <c r="W33" i="13"/>
  <c r="X33" i="13"/>
  <c r="Y33" i="13"/>
  <c r="Z33" i="13"/>
  <c r="AA33" i="13"/>
  <c r="AB33" i="13"/>
  <c r="AC33" i="13"/>
  <c r="AD33" i="13"/>
  <c r="AE33" i="13"/>
  <c r="G14" i="11" s="1"/>
  <c r="AF33" i="13"/>
  <c r="H14" i="11" s="1"/>
  <c r="D34" i="13"/>
  <c r="E34" i="13"/>
  <c r="F34" i="13"/>
  <c r="G34" i="13"/>
  <c r="H34" i="13"/>
  <c r="I34" i="13"/>
  <c r="J34" i="13"/>
  <c r="K34" i="13"/>
  <c r="L34" i="13"/>
  <c r="M34" i="13"/>
  <c r="N34" i="13"/>
  <c r="O34" i="13"/>
  <c r="P34" i="13"/>
  <c r="Q34" i="13"/>
  <c r="R34" i="13"/>
  <c r="S34" i="13"/>
  <c r="T34" i="13"/>
  <c r="U34" i="13"/>
  <c r="V34" i="13"/>
  <c r="W34" i="13"/>
  <c r="X34" i="13"/>
  <c r="Y34" i="13"/>
  <c r="Z34" i="13"/>
  <c r="AA34" i="13"/>
  <c r="AB34" i="13"/>
  <c r="AC34" i="13"/>
  <c r="AD34" i="13"/>
  <c r="AE34" i="13"/>
  <c r="G15" i="11" s="1"/>
  <c r="AF34" i="13"/>
  <c r="H15" i="11" s="1"/>
  <c r="D35" i="13"/>
  <c r="E35" i="13"/>
  <c r="F35" i="13"/>
  <c r="G35" i="13"/>
  <c r="H35" i="13"/>
  <c r="I35" i="13"/>
  <c r="J35" i="13"/>
  <c r="K35" i="13"/>
  <c r="L35" i="13"/>
  <c r="M35" i="13"/>
  <c r="N35" i="13"/>
  <c r="O35" i="13"/>
  <c r="P35" i="13"/>
  <c r="Q35" i="13"/>
  <c r="R35" i="13"/>
  <c r="S35" i="13"/>
  <c r="T35" i="13"/>
  <c r="U35" i="13"/>
  <c r="V35" i="13"/>
  <c r="W35" i="13"/>
  <c r="X35" i="13"/>
  <c r="Y35" i="13"/>
  <c r="Z35" i="13"/>
  <c r="AA35" i="13"/>
  <c r="AB35" i="13"/>
  <c r="AC35" i="13"/>
  <c r="AD35" i="13"/>
  <c r="AE35" i="13"/>
  <c r="G16" i="11" s="1"/>
  <c r="AF35" i="13"/>
  <c r="H16" i="11" s="1"/>
  <c r="D36" i="13"/>
  <c r="E36" i="13"/>
  <c r="F36" i="13"/>
  <c r="G36" i="13"/>
  <c r="H36" i="13"/>
  <c r="I36" i="13"/>
  <c r="J36" i="13"/>
  <c r="K36" i="13"/>
  <c r="L36" i="13"/>
  <c r="M36" i="13"/>
  <c r="N36" i="13"/>
  <c r="O36" i="13"/>
  <c r="P36" i="13"/>
  <c r="Q36" i="13"/>
  <c r="R36" i="13"/>
  <c r="S36" i="13"/>
  <c r="T36" i="13"/>
  <c r="U36" i="13"/>
  <c r="V36" i="13"/>
  <c r="W36" i="13"/>
  <c r="X36" i="13"/>
  <c r="Y36" i="13"/>
  <c r="Z36" i="13"/>
  <c r="AA36" i="13"/>
  <c r="AB36" i="13"/>
  <c r="AC36" i="13"/>
  <c r="AD36" i="13"/>
  <c r="AE36" i="13"/>
  <c r="G17" i="11" s="1"/>
  <c r="AF36" i="13"/>
  <c r="H17" i="11" s="1"/>
  <c r="C28" i="13"/>
  <c r="C36" i="13"/>
  <c r="C35" i="13"/>
  <c r="C34" i="13"/>
  <c r="C33" i="13"/>
  <c r="C32" i="13"/>
  <c r="C31" i="13"/>
  <c r="C30" i="13"/>
  <c r="C29" i="13"/>
  <c r="C27" i="13"/>
  <c r="C26" i="13"/>
  <c r="C25" i="13"/>
  <c r="AF23" i="13"/>
  <c r="AB23" i="13"/>
  <c r="AB41" i="13" s="1"/>
  <c r="X23" i="13"/>
  <c r="X41" i="13" s="1"/>
  <c r="T23" i="13"/>
  <c r="T41" i="13" s="1"/>
  <c r="P23" i="13"/>
  <c r="P41" i="13" s="1"/>
  <c r="L23" i="13"/>
  <c r="L41" i="13" s="1"/>
  <c r="H23" i="13"/>
  <c r="H41" i="13" s="1"/>
  <c r="D23" i="13"/>
  <c r="D41" i="13" s="1"/>
  <c r="E23" i="13"/>
  <c r="E41" i="13" s="1"/>
  <c r="F23" i="13"/>
  <c r="F41" i="13" s="1"/>
  <c r="G23" i="13"/>
  <c r="G41" i="13" s="1"/>
  <c r="I23" i="13"/>
  <c r="I41" i="13" s="1"/>
  <c r="J23" i="13"/>
  <c r="J41" i="13" s="1"/>
  <c r="K23" i="13"/>
  <c r="K41" i="13" s="1"/>
  <c r="M23" i="13"/>
  <c r="M41" i="13" s="1"/>
  <c r="N23" i="13"/>
  <c r="N41" i="13" s="1"/>
  <c r="O23" i="13"/>
  <c r="O41" i="13" s="1"/>
  <c r="Q23" i="13"/>
  <c r="Q41" i="13" s="1"/>
  <c r="R23" i="13"/>
  <c r="R41" i="13" s="1"/>
  <c r="S23" i="13"/>
  <c r="S41" i="13" s="1"/>
  <c r="U23" i="13"/>
  <c r="U41" i="13" s="1"/>
  <c r="V23" i="13"/>
  <c r="V41" i="13" s="1"/>
  <c r="W23" i="13"/>
  <c r="W41" i="13" s="1"/>
  <c r="Y23" i="13"/>
  <c r="Y41" i="13" s="1"/>
  <c r="Z23" i="13"/>
  <c r="Z41" i="13" s="1"/>
  <c r="AA23" i="13"/>
  <c r="AA41" i="13" s="1"/>
  <c r="AC23" i="13"/>
  <c r="AC41" i="13" s="1"/>
  <c r="AD23" i="13"/>
  <c r="AE23" i="13"/>
  <c r="C22" i="11" s="1"/>
  <c r="C23" i="13"/>
  <c r="C41" i="13" s="1"/>
  <c r="AF19" i="13"/>
  <c r="D18" i="11" s="1"/>
  <c r="AB19" i="13"/>
  <c r="AB37" i="13" s="1"/>
  <c r="X19" i="13"/>
  <c r="X37" i="13" s="1"/>
  <c r="T19" i="13"/>
  <c r="T37" i="13" s="1"/>
  <c r="P19" i="13"/>
  <c r="P37" i="13" s="1"/>
  <c r="L19" i="13"/>
  <c r="L37" i="13" s="1"/>
  <c r="H19" i="13"/>
  <c r="H37" i="13" s="1"/>
  <c r="D19" i="13"/>
  <c r="D37" i="13" s="1"/>
  <c r="D20" i="13"/>
  <c r="D38" i="13" s="1"/>
  <c r="E20" i="13"/>
  <c r="E38" i="13" s="1"/>
  <c r="F20" i="13"/>
  <c r="F38" i="13" s="1"/>
  <c r="G20" i="13"/>
  <c r="G38" i="13" s="1"/>
  <c r="H20" i="13"/>
  <c r="H38" i="13" s="1"/>
  <c r="I20" i="13"/>
  <c r="I38" i="13" s="1"/>
  <c r="J20" i="13"/>
  <c r="J38" i="13" s="1"/>
  <c r="K20" i="13"/>
  <c r="K38" i="13" s="1"/>
  <c r="L20" i="13"/>
  <c r="L38" i="13" s="1"/>
  <c r="M20" i="13"/>
  <c r="M38" i="13" s="1"/>
  <c r="N20" i="13"/>
  <c r="N38" i="13" s="1"/>
  <c r="O20" i="13"/>
  <c r="O38" i="13" s="1"/>
  <c r="P20" i="13"/>
  <c r="P38" i="13" s="1"/>
  <c r="Q20" i="13"/>
  <c r="Q38" i="13" s="1"/>
  <c r="R20" i="13"/>
  <c r="R38" i="13" s="1"/>
  <c r="S20" i="13"/>
  <c r="S38" i="13" s="1"/>
  <c r="T20" i="13"/>
  <c r="T38" i="13" s="1"/>
  <c r="U20" i="13"/>
  <c r="U38" i="13" s="1"/>
  <c r="V20" i="13"/>
  <c r="V38" i="13" s="1"/>
  <c r="W20" i="13"/>
  <c r="W38" i="13" s="1"/>
  <c r="X20" i="13"/>
  <c r="X38" i="13" s="1"/>
  <c r="Y20" i="13"/>
  <c r="Y38" i="13" s="1"/>
  <c r="Z20" i="13"/>
  <c r="Z38" i="13" s="1"/>
  <c r="AA20" i="13"/>
  <c r="AA38" i="13" s="1"/>
  <c r="AB20" i="13"/>
  <c r="AB38" i="13" s="1"/>
  <c r="AC20" i="13"/>
  <c r="AC38" i="13" s="1"/>
  <c r="AD20" i="13"/>
  <c r="AE20" i="13"/>
  <c r="C19" i="11" s="1"/>
  <c r="AF20" i="13"/>
  <c r="D19" i="11" s="1"/>
  <c r="D21" i="13"/>
  <c r="D39" i="13" s="1"/>
  <c r="E21" i="13"/>
  <c r="E39" i="13" s="1"/>
  <c r="F21" i="13"/>
  <c r="F39" i="13" s="1"/>
  <c r="G21" i="13"/>
  <c r="G39" i="13" s="1"/>
  <c r="H21" i="13"/>
  <c r="H39" i="13" s="1"/>
  <c r="I21" i="13"/>
  <c r="I39" i="13" s="1"/>
  <c r="J21" i="13"/>
  <c r="J39" i="13" s="1"/>
  <c r="K21" i="13"/>
  <c r="K39" i="13" s="1"/>
  <c r="L21" i="13"/>
  <c r="L39" i="13" s="1"/>
  <c r="M21" i="13"/>
  <c r="M39" i="13" s="1"/>
  <c r="N21" i="13"/>
  <c r="N39" i="13" s="1"/>
  <c r="O21" i="13"/>
  <c r="O39" i="13" s="1"/>
  <c r="P21" i="13"/>
  <c r="P39" i="13" s="1"/>
  <c r="Q21" i="13"/>
  <c r="Q39" i="13" s="1"/>
  <c r="R21" i="13"/>
  <c r="R39" i="13" s="1"/>
  <c r="S21" i="13"/>
  <c r="S39" i="13" s="1"/>
  <c r="T21" i="13"/>
  <c r="T39" i="13" s="1"/>
  <c r="U21" i="13"/>
  <c r="U39" i="13" s="1"/>
  <c r="V21" i="13"/>
  <c r="V39" i="13" s="1"/>
  <c r="W21" i="13"/>
  <c r="W39" i="13" s="1"/>
  <c r="X21" i="13"/>
  <c r="X39" i="13" s="1"/>
  <c r="Y21" i="13"/>
  <c r="Y39" i="13" s="1"/>
  <c r="Z21" i="13"/>
  <c r="Z39" i="13" s="1"/>
  <c r="AA21" i="13"/>
  <c r="AA39" i="13" s="1"/>
  <c r="AB21" i="13"/>
  <c r="AB39" i="13" s="1"/>
  <c r="AC21" i="13"/>
  <c r="AC39" i="13" s="1"/>
  <c r="AD21" i="13"/>
  <c r="AD39" i="13" s="1"/>
  <c r="AE21" i="13"/>
  <c r="AF21" i="13"/>
  <c r="D22" i="13"/>
  <c r="D40" i="13" s="1"/>
  <c r="E22" i="13"/>
  <c r="E40" i="13" s="1"/>
  <c r="F22" i="13"/>
  <c r="F40" i="13" s="1"/>
  <c r="G22" i="13"/>
  <c r="G40" i="13" s="1"/>
  <c r="H22" i="13"/>
  <c r="H40" i="13" s="1"/>
  <c r="I22" i="13"/>
  <c r="I40" i="13" s="1"/>
  <c r="J22" i="13"/>
  <c r="J40" i="13" s="1"/>
  <c r="K22" i="13"/>
  <c r="K40" i="13" s="1"/>
  <c r="L22" i="13"/>
  <c r="L40" i="13" s="1"/>
  <c r="M22" i="13"/>
  <c r="M40" i="13" s="1"/>
  <c r="N22" i="13"/>
  <c r="N40" i="13" s="1"/>
  <c r="O22" i="13"/>
  <c r="O40" i="13" s="1"/>
  <c r="P22" i="13"/>
  <c r="P40" i="13" s="1"/>
  <c r="Q22" i="13"/>
  <c r="Q40" i="13" s="1"/>
  <c r="R22" i="13"/>
  <c r="R40" i="13" s="1"/>
  <c r="S22" i="13"/>
  <c r="S40" i="13" s="1"/>
  <c r="T22" i="13"/>
  <c r="T40" i="13" s="1"/>
  <c r="U22" i="13"/>
  <c r="U40" i="13" s="1"/>
  <c r="V22" i="13"/>
  <c r="V40" i="13" s="1"/>
  <c r="W22" i="13"/>
  <c r="W40" i="13" s="1"/>
  <c r="X22" i="13"/>
  <c r="X40" i="13" s="1"/>
  <c r="Y22" i="13"/>
  <c r="Y40" i="13" s="1"/>
  <c r="Z22" i="13"/>
  <c r="Z40" i="13" s="1"/>
  <c r="AA22" i="13"/>
  <c r="AA40" i="13" s="1"/>
  <c r="AB22" i="13"/>
  <c r="AB40" i="13" s="1"/>
  <c r="AC22" i="13"/>
  <c r="AC40" i="13" s="1"/>
  <c r="AD22" i="13"/>
  <c r="AE22" i="13"/>
  <c r="C21" i="11" s="1"/>
  <c r="AF22" i="13"/>
  <c r="C22" i="13"/>
  <c r="C40" i="13" s="1"/>
  <c r="C21" i="13"/>
  <c r="C39" i="13" s="1"/>
  <c r="C20" i="13"/>
  <c r="C38" i="13" s="1"/>
  <c r="E19" i="13"/>
  <c r="E37" i="13" s="1"/>
  <c r="F19" i="13"/>
  <c r="F37" i="13" s="1"/>
  <c r="G19" i="13"/>
  <c r="G37" i="13" s="1"/>
  <c r="I19" i="13"/>
  <c r="I37" i="13" s="1"/>
  <c r="J19" i="13"/>
  <c r="J37" i="13" s="1"/>
  <c r="K19" i="13"/>
  <c r="K37" i="13" s="1"/>
  <c r="M19" i="13"/>
  <c r="M37" i="13" s="1"/>
  <c r="N19" i="13"/>
  <c r="N37" i="13" s="1"/>
  <c r="O19" i="13"/>
  <c r="O37" i="13" s="1"/>
  <c r="Q19" i="13"/>
  <c r="Q37" i="13" s="1"/>
  <c r="R19" i="13"/>
  <c r="R37" i="13" s="1"/>
  <c r="S19" i="13"/>
  <c r="S37" i="13" s="1"/>
  <c r="U19" i="13"/>
  <c r="U37" i="13" s="1"/>
  <c r="V19" i="13"/>
  <c r="V37" i="13" s="1"/>
  <c r="W19" i="13"/>
  <c r="W37" i="13" s="1"/>
  <c r="Y19" i="13"/>
  <c r="Y37" i="13" s="1"/>
  <c r="Z19" i="13"/>
  <c r="Z37" i="13" s="1"/>
  <c r="AA19" i="13"/>
  <c r="AA37" i="13" s="1"/>
  <c r="AC19" i="13"/>
  <c r="AC37" i="13" s="1"/>
  <c r="AD19" i="13"/>
  <c r="AE19" i="13"/>
  <c r="C18" i="11" s="1"/>
  <c r="F18" i="11"/>
  <c r="C19" i="13"/>
  <c r="C37" i="13" s="1"/>
  <c r="AF41" i="13" l="1"/>
  <c r="H22" i="11" s="1"/>
  <c r="D22" i="11"/>
  <c r="AF40" i="13"/>
  <c r="H21" i="11" s="1"/>
  <c r="D21" i="11"/>
  <c r="AF39" i="13"/>
  <c r="H20" i="11" s="1"/>
  <c r="D20" i="11"/>
  <c r="AE39" i="13"/>
  <c r="G20" i="11" s="1"/>
  <c r="C20" i="11"/>
  <c r="AE40" i="13"/>
  <c r="G21" i="11" s="1"/>
  <c r="J18" i="11"/>
  <c r="AE41" i="13"/>
  <c r="G22" i="11" s="1"/>
  <c r="AD40" i="13"/>
  <c r="AF37" i="13"/>
  <c r="H18" i="11" s="1"/>
  <c r="AD41" i="13"/>
  <c r="AE37" i="13"/>
  <c r="G18" i="11" s="1"/>
  <c r="AF38" i="13"/>
  <c r="H19" i="11" s="1"/>
  <c r="AD37" i="13"/>
  <c r="AE38" i="13"/>
  <c r="G19" i="11" s="1"/>
  <c r="AD38" i="13"/>
</calcChain>
</file>

<file path=xl/sharedStrings.xml><?xml version="1.0" encoding="utf-8"?>
<sst xmlns="http://schemas.openxmlformats.org/spreadsheetml/2006/main" count="341" uniqueCount="158">
  <si>
    <t xml:space="preserve">Publication dates </t>
  </si>
  <si>
    <t>Data period</t>
  </si>
  <si>
    <t xml:space="preserve">Revisions </t>
  </si>
  <si>
    <t xml:space="preserve">Further information </t>
  </si>
  <si>
    <t>energy.stats@beis.gov.uk</t>
  </si>
  <si>
    <t>Some cells in the tables refer to notes which can be found in the notes worksheet
Note markers are presented in square brackets, for example [Note 1]</t>
  </si>
  <si>
    <t xml:space="preserve">Links to additional further information in cells below </t>
  </si>
  <si>
    <t>Energy trends publication (opens in a new window)</t>
  </si>
  <si>
    <t xml:space="preserve">Contact details </t>
  </si>
  <si>
    <t xml:space="preserve">Statistical enquiries </t>
  </si>
  <si>
    <t xml:space="preserve">Media enquiries </t>
  </si>
  <si>
    <t>newsdesk@beis.gov.uk</t>
  </si>
  <si>
    <t>020 7215 1000</t>
  </si>
  <si>
    <t>Contents</t>
  </si>
  <si>
    <t>This worksheet contains one table</t>
  </si>
  <si>
    <t xml:space="preserve">This table includes a list of worksheets in this workbook with links to those worksheets </t>
  </si>
  <si>
    <t>Description</t>
  </si>
  <si>
    <t>Cover Sheet</t>
  </si>
  <si>
    <t xml:space="preserve">Commentary </t>
  </si>
  <si>
    <t>Notes</t>
  </si>
  <si>
    <t xml:space="preserve">This worksheet contains one table 
</t>
  </si>
  <si>
    <t xml:space="preserve">Note </t>
  </si>
  <si>
    <t>Note 1</t>
  </si>
  <si>
    <t>Note 2</t>
  </si>
  <si>
    <t>January</t>
  </si>
  <si>
    <t>February</t>
  </si>
  <si>
    <t>March</t>
  </si>
  <si>
    <t>April</t>
  </si>
  <si>
    <t>May</t>
  </si>
  <si>
    <t>June</t>
  </si>
  <si>
    <t>July</t>
  </si>
  <si>
    <t>August</t>
  </si>
  <si>
    <t>September</t>
  </si>
  <si>
    <t>October</t>
  </si>
  <si>
    <t>November</t>
  </si>
  <si>
    <t>December</t>
  </si>
  <si>
    <t>Average temperatures, heating degree-days and deviations from the long-term mean</t>
  </si>
  <si>
    <t xml:space="preserve">The table and accompanying cover sheet, contents, commentary and notes have been edited to meet legal accessibility regulations 
To provide feedback please contact </t>
  </si>
  <si>
    <t xml:space="preserve">Time periods used in this workbook refer to calendar months and calendar quarters, i.e. quarter 1 represents January to March, quarter 2 April to June, quarter 3 July to September and quarter 4 October to December, and calendar years i.e. January to December </t>
  </si>
  <si>
    <t>Kevin Harris</t>
  </si>
  <si>
    <t>Commentary</t>
  </si>
  <si>
    <t>In the latest month</t>
  </si>
  <si>
    <t xml:space="preserve">This table contains supplementary information supporting average temperatures, heating degree-days and deviations from the long-term mean which are referred to in the data presented in this workbook </t>
  </si>
  <si>
    <t xml:space="preserve">This spreadsheet forms part of the National Statistics publication Energy Trends produced by the Department for Business, Energy and Industrial Strategy (BEIS). 
The data presented is on average temperatures, heating degree-days and deviations from the long-term mean; monthly data are published a month in arrears. </t>
  </si>
  <si>
    <t>In the latest year</t>
  </si>
  <si>
    <t>In the latest 3 monthly periods</t>
  </si>
  <si>
    <t>Information on the methodology used is given in the notes to DUKES table 1.1.7 (opens in a new window)</t>
  </si>
  <si>
    <t>Map detailing the location of the weather stations used in calculating average temperatures and average heating degree days (opens in a new window)</t>
  </si>
  <si>
    <t>Cover sheet</t>
  </si>
  <si>
    <t>Average temperatures and deviations from the long term mean, table</t>
  </si>
  <si>
    <t>Average temperatures and deviations from the long term mean, data</t>
  </si>
  <si>
    <t>Table Temperatures</t>
  </si>
  <si>
    <t>Data Temperatures</t>
  </si>
  <si>
    <t>Data Heating Degree Days</t>
  </si>
  <si>
    <t>Table Heating Degree Days</t>
  </si>
  <si>
    <t>January-December</t>
  </si>
  <si>
    <t>October-December</t>
  </si>
  <si>
    <t>July-September</t>
  </si>
  <si>
    <t>April-June</t>
  </si>
  <si>
    <t>January-March</t>
  </si>
  <si>
    <t>2020 
deviation</t>
  </si>
  <si>
    <t>2019 
deviation</t>
  </si>
  <si>
    <t>2018 
deviation</t>
  </si>
  <si>
    <t>2020 
average</t>
  </si>
  <si>
    <t>2019 
average</t>
  </si>
  <si>
    <t>2018 
average</t>
  </si>
  <si>
    <t>Calendar period</t>
  </si>
  <si>
    <t>[x] is used to indicate data not available</t>
  </si>
  <si>
    <t>Some cells refer to notes which can be found on the notes worksheet</t>
  </si>
  <si>
    <t>Freeze panes are active on this sheet, to turn off freeze panes select 'view' then 'freeze panes' then 'unfreeze panes' or use [Alt W, F] </t>
  </si>
  <si>
    <t>2001
average</t>
  </si>
  <si>
    <t>2002 
average</t>
  </si>
  <si>
    <t>2003
average</t>
  </si>
  <si>
    <t>2004
average</t>
  </si>
  <si>
    <t>2005
average</t>
  </si>
  <si>
    <t>2006
average</t>
  </si>
  <si>
    <t>2007
average</t>
  </si>
  <si>
    <t>2008
average</t>
  </si>
  <si>
    <t>2009
average</t>
  </si>
  <si>
    <t>2010
average</t>
  </si>
  <si>
    <t>2011
average</t>
  </si>
  <si>
    <t>2012
average</t>
  </si>
  <si>
    <t>2013 
average</t>
  </si>
  <si>
    <t>2014 
average</t>
  </si>
  <si>
    <t>2015 
average</t>
  </si>
  <si>
    <t>2016 
average</t>
  </si>
  <si>
    <t>2017 
average</t>
  </si>
  <si>
    <t>2021 
average</t>
  </si>
  <si>
    <t>2001
deviation</t>
  </si>
  <si>
    <t>2002 
deviation</t>
  </si>
  <si>
    <t>2003
deviation</t>
  </si>
  <si>
    <t>2004
deviation</t>
  </si>
  <si>
    <t>2005
deviation</t>
  </si>
  <si>
    <t>2006
deviation</t>
  </si>
  <si>
    <t>2007
deviation</t>
  </si>
  <si>
    <t>2008
deviation</t>
  </si>
  <si>
    <t>2009
deviation</t>
  </si>
  <si>
    <t>2010
deviation</t>
  </si>
  <si>
    <t>2011
deviation</t>
  </si>
  <si>
    <t>2012
deviation</t>
  </si>
  <si>
    <t>2013 
deviation</t>
  </si>
  <si>
    <t>2014 
deviation</t>
  </si>
  <si>
    <t>2015 
deviation</t>
  </si>
  <si>
    <t>2016 
deviation</t>
  </si>
  <si>
    <t>2017 
deviation</t>
  </si>
  <si>
    <t>2021 
deviation</t>
  </si>
  <si>
    <t>Note 3</t>
  </si>
  <si>
    <t>1991
average</t>
  </si>
  <si>
    <t>1992 
average</t>
  </si>
  <si>
    <t>1993
average</t>
  </si>
  <si>
    <t>1994
average</t>
  </si>
  <si>
    <t>1995
average</t>
  </si>
  <si>
    <t>1996
average</t>
  </si>
  <si>
    <t>1997
average</t>
  </si>
  <si>
    <t>1998
average</t>
  </si>
  <si>
    <t>1999
average</t>
  </si>
  <si>
    <t>2000
average</t>
  </si>
  <si>
    <t>30-year mean 
[note 3]</t>
  </si>
  <si>
    <t>1991
deviation</t>
  </si>
  <si>
    <t>1992 
deviation</t>
  </si>
  <si>
    <t>1993
deviation</t>
  </si>
  <si>
    <t>1994
deviation</t>
  </si>
  <si>
    <t>1995
deviation</t>
  </si>
  <si>
    <t>1996
deviation</t>
  </si>
  <si>
    <t>1997
deviation</t>
  </si>
  <si>
    <t>1998
deviation</t>
  </si>
  <si>
    <t>1999
deviation</t>
  </si>
  <si>
    <t>2000
deviation</t>
  </si>
  <si>
    <t>Average heating degree days and deviations from the long term mean, table</t>
  </si>
  <si>
    <t>Average heating degree days and deviations from the long term mean, data</t>
  </si>
  <si>
    <t>2022
average</t>
  </si>
  <si>
    <t>[x]</t>
  </si>
  <si>
    <t>2022
deviation</t>
  </si>
  <si>
    <t>2019
average</t>
  </si>
  <si>
    <t>2020
average</t>
  </si>
  <si>
    <t>2021
average</t>
  </si>
  <si>
    <t>2020
deviation</t>
  </si>
  <si>
    <t>2021
deviation</t>
  </si>
  <si>
    <t>Table 7.1b Average heating degree days and deviations from the long-term mean [note 1] [note 2]</t>
  </si>
  <si>
    <t>Data 7.1b Average heating degree days and deviations from the long-term mean [note 1] [note 2]</t>
  </si>
  <si>
    <t>Data 7.1a Average temperatures and deviations from the long-term mean (degrees Celsius) [note 1] [note 2]</t>
  </si>
  <si>
    <t xml:space="preserve">Table 7.1a Average temperatures and deviations from the long-term mean (degrees Celsius) [note 1] [note 2] </t>
  </si>
  <si>
    <t>Based on data provided by the Meteorological Office - base temperature for heating degree days is 15.5 degrees Celsius.</t>
  </si>
  <si>
    <t>Average for that calendar period for the years 1991 to 2020, see article in the March 2022 edition of Energy Trends (opens in a new window)</t>
  </si>
  <si>
    <t>The daily average temperature was 10.4 degrees Celsius, 0.4 degrees Celsius lower than 2020 but broadly similar to the long-term mean. The average number of heating degree days was 5.5, 0.4 higher than 2020 but 0.1 lower than the long-term mean.</t>
  </si>
  <si>
    <t>2019
deviation</t>
  </si>
  <si>
    <t>0747 135 8194</t>
  </si>
  <si>
    <t>May 2022 to July 2022</t>
  </si>
  <si>
    <t>The average temperature was 15.4 degrees Celsius, 1.1 degrees Celsius higher than the same period a year earlier. The average number of HDD was 1.2, 0.8 lower than the same period a year earlier.</t>
  </si>
  <si>
    <t>June 2022 to August 2022</t>
  </si>
  <si>
    <t>The average temperature was 17.2 degrees Celsius, 0.8 degrees Celsius higher than the same period a year earlier, and the highest temperature recorded for the period this century. The average number of HDD was 0.3, 0.1 higher than the same period a year earlier.</t>
  </si>
  <si>
    <t>September 2022</t>
  </si>
  <si>
    <t>July 2022 to September 2022</t>
  </si>
  <si>
    <r>
      <t xml:space="preserve">This data was published on </t>
    </r>
    <r>
      <rPr>
        <b/>
        <sz val="12"/>
        <color theme="1"/>
        <rFont val="Calibri"/>
        <family val="2"/>
        <scheme val="minor"/>
      </rPr>
      <t>Thursday 27th October 2022</t>
    </r>
    <r>
      <rPr>
        <sz val="12"/>
        <color theme="1"/>
        <rFont val="Calibri"/>
        <family val="2"/>
        <scheme val="minor"/>
      </rPr>
      <t xml:space="preserve">
The next publication date is </t>
    </r>
    <r>
      <rPr>
        <b/>
        <sz val="12"/>
        <color theme="1"/>
        <rFont val="Calibri"/>
        <family val="2"/>
        <scheme val="minor"/>
      </rPr>
      <t>Thursday 24th November 2022</t>
    </r>
  </si>
  <si>
    <r>
      <t xml:space="preserve">This spreadsheet contains monthly data including </t>
    </r>
    <r>
      <rPr>
        <b/>
        <sz val="12"/>
        <color theme="1"/>
        <rFont val="Calibri"/>
        <family val="2"/>
        <scheme val="minor"/>
      </rPr>
      <t>new data for September 2022.</t>
    </r>
  </si>
  <si>
    <t>There are no revisions in this release; note that the long-term mean has been changed from 1981-2010 to 1991-2020 from the June 2022 publication onwards.</t>
  </si>
  <si>
    <t xml:space="preserve">The daily average temperature was 14.5 degrees Celsius, 1.4 degrees Celsius lower than September 2021, but 0.3 degrees Celsius higher than the long-term mean. The average number of heating degree days (HDD) was 1.7. </t>
  </si>
  <si>
    <t>The average temperature was 17.0 degrees Celsius, 0.5 degrees Celsius higher than the same period a year earlier, and the highest temperature recorded for the period since 2006. The average number of HDD was 0.6, 0.3 higher than the same period a year earlier.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</si>
</sst>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00;\-#,##0.000000"/>
    <numFmt numFmtId="166" formatCode="#,##0.0000000_ ;\-#,##0.0000000\ "/>
    <numFmt numFmtId="167" formatCode="#,##0.0_ ;\-#,##0.0\ "/>
  </numFmts>
  <fonts count="17" x14ac:knownFonts="1">
    <font>
      <sz val="11"/>
      <color theme="1"/>
      <name val="Calibri"/>
      <family val="2"/>
      <scheme val="minor"/>
    </font>
    <font>
      <b/>
      <sz val="22"/>
      <name val="Calibri"/>
      <family val="2"/>
      <scheme val="minor"/>
    </font>
    <font>
      <sz val="12"/>
      <color theme="1"/>
      <name val="Calibri"/>
      <family val="2"/>
      <scheme val="minor"/>
    </font>
    <font>
      <b/>
      <sz val="18"/>
      <name val="Calibri"/>
      <family val="2"/>
      <scheme val="minor"/>
    </font>
    <font>
      <sz val="16"/>
      <color theme="1"/>
      <name val="Calibri"/>
      <family val="2"/>
      <scheme val="minor"/>
    </font>
    <font>
      <b/>
      <sz val="12"/>
      <color theme="1"/>
      <name val="Calibri"/>
      <family val="2"/>
      <scheme val="minor"/>
    </font>
    <font>
      <u/>
      <sz val="12"/>
      <color indexed="12"/>
      <name val="Calibri"/>
      <family val="2"/>
      <scheme val="minor"/>
    </font>
    <font>
      <b/>
      <sz val="14"/>
      <name val="Calibri"/>
      <family val="2"/>
      <scheme val="minor"/>
    </font>
    <font>
      <sz val="10"/>
      <name val="Arial"/>
      <family val="2"/>
    </font>
    <font>
      <sz val="10"/>
      <name val="MS Sans Serif"/>
      <family val="2"/>
    </font>
    <font>
      <u/>
      <sz val="10"/>
      <color indexed="12"/>
      <name val="MS Sans Serif"/>
      <family val="2"/>
    </font>
    <font>
      <u/>
      <sz val="10"/>
      <color indexed="12"/>
      <name val="Arial"/>
      <family val="2"/>
    </font>
    <font>
      <sz val="12"/>
      <name val="Calibri"/>
      <family val="2"/>
      <scheme val="minor"/>
    </font>
    <font>
      <sz val="12"/>
      <color rgb="FFFF0000"/>
      <name val="Calibri"/>
      <family val="2"/>
      <scheme val="minor"/>
    </font>
    <font>
      <sz val="10"/>
      <color rgb="FFFF0000"/>
      <name val="Arial"/>
      <family val="2"/>
    </font>
    <font>
      <sz val="8"/>
      <name val="Calibri"/>
      <family val="2"/>
      <scheme val="minor"/>
    </font>
    <font>
      <sz val="12"/>
      <color rgb="FF000000"/>
      <name val="Calibri"/>
      <family val="2"/>
    </font>
  </fonts>
  <fills count="3">
    <fill>
      <patternFill patternType="none"/>
    </fill>
    <fill>
      <patternFill patternType="gray125"/>
    </fill>
    <fill>
      <patternFill patternType="solid">
        <fgColor rgb="FFFFFFFF"/>
        <bgColor rgb="FFFFFFFF"/>
      </patternFill>
    </fill>
  </fills>
  <borders count="16">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s>
  <cellStyleXfs count="16">
    <xf numFmtId="0" fontId="0" fillId="0" borderId="0"/>
    <xf numFmtId="0" fontId="1" fillId="0" borderId="0" applyNumberFormat="0" applyFill="0" applyProtection="0">
      <alignment vertical="center"/>
    </xf>
    <xf numFmtId="0" fontId="3" fillId="0" borderId="0" applyNumberFormat="0" applyFill="0" applyProtection="0"/>
    <xf numFmtId="0" fontId="7" fillId="0" borderId="0" applyNumberFormat="0" applyFill="0" applyProtection="0"/>
    <xf numFmtId="0" fontId="6" fillId="0" borderId="0" applyNumberFormat="0" applyFill="0" applyBorder="0" applyAlignment="0" applyProtection="0">
      <alignment vertical="top"/>
      <protection locked="0"/>
    </xf>
    <xf numFmtId="0" fontId="2" fillId="0" borderId="0">
      <alignment vertical="center" wrapText="1"/>
    </xf>
    <xf numFmtId="0" fontId="8" fillId="0" borderId="0"/>
    <xf numFmtId="0" fontId="9" fillId="0" borderId="0"/>
    <xf numFmtId="0" fontId="10"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2" fillId="0" borderId="0">
      <alignment vertical="center" wrapText="1"/>
    </xf>
    <xf numFmtId="0" fontId="2" fillId="0" borderId="0">
      <alignment vertical="center" wrapText="1"/>
    </xf>
    <xf numFmtId="0" fontId="2" fillId="0" borderId="0">
      <alignment vertical="center" wrapText="1"/>
    </xf>
    <xf numFmtId="0" fontId="2" fillId="0" borderId="0">
      <alignment vertical="center" wrapText="1"/>
    </xf>
    <xf numFmtId="0" fontId="2" fillId="0" borderId="0">
      <alignment vertical="center" wrapText="1"/>
    </xf>
    <xf numFmtId="0" fontId="8" fillId="0" borderId="0"/>
  </cellStyleXfs>
  <cellXfs count="82">
    <xf numFmtId="0" fontId="0" fillId="0" borderId="0" xfId="0"/>
    <xf numFmtId="0" fontId="1" fillId="0" borderId="0" xfId="1" applyAlignment="1">
      <alignment vertical="center" wrapText="1"/>
    </xf>
    <xf numFmtId="0" fontId="2" fillId="0" borderId="0" xfId="5">
      <alignment vertical="center" wrapText="1"/>
    </xf>
    <xf numFmtId="0" fontId="2" fillId="0" borderId="0" xfId="5" applyAlignment="1">
      <alignment vertical="center"/>
    </xf>
    <xf numFmtId="0" fontId="3" fillId="0" borderId="0" xfId="2" applyAlignment="1">
      <alignment wrapText="1"/>
    </xf>
    <xf numFmtId="0" fontId="4" fillId="0" borderId="0" xfId="5" applyFont="1" applyAlignment="1">
      <alignment vertical="center"/>
    </xf>
    <xf numFmtId="0" fontId="3" fillId="0" borderId="0" xfId="2"/>
    <xf numFmtId="0" fontId="6" fillId="0" borderId="0" xfId="4" applyAlignment="1" applyProtection="1">
      <alignment vertical="center" wrapText="1"/>
    </xf>
    <xf numFmtId="0" fontId="7" fillId="0" borderId="0" xfId="3"/>
    <xf numFmtId="0" fontId="6" fillId="0" borderId="0" xfId="4" applyAlignment="1" applyProtection="1">
      <alignment vertical="center"/>
    </xf>
    <xf numFmtId="0" fontId="2" fillId="0" borderId="0" xfId="5" applyAlignment="1">
      <alignment wrapText="1"/>
    </xf>
    <xf numFmtId="0" fontId="1" fillId="0" borderId="0" xfId="1">
      <alignment vertical="center"/>
    </xf>
    <xf numFmtId="0" fontId="8" fillId="0" borderId="0" xfId="6"/>
    <xf numFmtId="0" fontId="3" fillId="0" borderId="0" xfId="2" applyFill="1"/>
    <xf numFmtId="0" fontId="12" fillId="0" borderId="0" xfId="5" applyFont="1">
      <alignment vertical="center" wrapText="1"/>
    </xf>
    <xf numFmtId="1" fontId="7" fillId="0" borderId="0" xfId="3" quotePrefix="1" applyNumberFormat="1" applyAlignment="1">
      <alignment horizontal="left" wrapText="1"/>
    </xf>
    <xf numFmtId="17" fontId="7" fillId="0" borderId="0" xfId="3" quotePrefix="1" applyNumberFormat="1" applyAlignment="1">
      <alignment wrapText="1"/>
    </xf>
    <xf numFmtId="0" fontId="6" fillId="0" borderId="0" xfId="4" applyFill="1" applyAlignment="1" applyProtection="1">
      <alignment horizontal="left"/>
    </xf>
    <xf numFmtId="0" fontId="6" fillId="0" borderId="0" xfId="4" applyFill="1" applyAlignment="1" applyProtection="1">
      <alignment vertical="center" wrapText="1"/>
    </xf>
    <xf numFmtId="0" fontId="6" fillId="0" borderId="0" xfId="4" applyFill="1" applyAlignment="1" applyProtection="1"/>
    <xf numFmtId="0" fontId="13" fillId="0" borderId="0" xfId="5" applyFont="1" applyAlignment="1">
      <alignment vertical="center"/>
    </xf>
    <xf numFmtId="0" fontId="14" fillId="0" borderId="0" xfId="6" applyFont="1"/>
    <xf numFmtId="164" fontId="2" fillId="0" borderId="0" xfId="5" applyNumberFormat="1">
      <alignment vertical="center" wrapText="1"/>
    </xf>
    <xf numFmtId="164" fontId="2" fillId="0" borderId="4" xfId="5" applyNumberFormat="1" applyBorder="1" applyAlignment="1">
      <alignment horizontal="right" vertical="center" wrapText="1"/>
    </xf>
    <xf numFmtId="164" fontId="2" fillId="0" borderId="3" xfId="5" applyNumberFormat="1" applyBorder="1">
      <alignment vertical="center" wrapText="1"/>
    </xf>
    <xf numFmtId="164" fontId="2" fillId="0" borderId="2" xfId="5" applyNumberFormat="1" applyBorder="1">
      <alignment vertical="center" wrapText="1"/>
    </xf>
    <xf numFmtId="164" fontId="2" fillId="0" borderId="7" xfId="5" applyNumberFormat="1" applyBorder="1">
      <alignment vertical="center" wrapText="1"/>
    </xf>
    <xf numFmtId="0" fontId="2" fillId="0" borderId="8" xfId="5" applyBorder="1" applyAlignment="1">
      <alignment horizontal="right" vertical="center" wrapText="1"/>
    </xf>
    <xf numFmtId="164" fontId="2" fillId="0" borderId="9" xfId="5" applyNumberFormat="1" applyBorder="1" applyAlignment="1">
      <alignment horizontal="right" vertical="center" wrapText="1"/>
    </xf>
    <xf numFmtId="164" fontId="2" fillId="0" borderId="1" xfId="5" applyNumberFormat="1" applyBorder="1">
      <alignment vertical="center" wrapText="1"/>
    </xf>
    <xf numFmtId="164" fontId="2" fillId="0" borderId="6" xfId="5" applyNumberFormat="1" applyBorder="1">
      <alignment vertical="center" wrapText="1"/>
    </xf>
    <xf numFmtId="164" fontId="2" fillId="0" borderId="0" xfId="5" applyNumberFormat="1" applyAlignment="1">
      <alignment horizontal="right" vertical="center" wrapText="1"/>
    </xf>
    <xf numFmtId="164" fontId="2" fillId="0" borderId="10" xfId="5" applyNumberFormat="1" applyBorder="1">
      <alignment vertical="center" wrapText="1"/>
    </xf>
    <xf numFmtId="0" fontId="2" fillId="0" borderId="6" xfId="5" applyBorder="1" applyAlignment="1">
      <alignment horizontal="right" vertical="center" wrapText="1"/>
    </xf>
    <xf numFmtId="164" fontId="2" fillId="0" borderId="12" xfId="5" applyNumberFormat="1" applyBorder="1">
      <alignment vertical="center" wrapText="1"/>
    </xf>
    <xf numFmtId="0" fontId="2" fillId="0" borderId="12" xfId="5" applyBorder="1" applyAlignment="1">
      <alignment horizontal="right" vertical="center" wrapText="1"/>
    </xf>
    <xf numFmtId="164" fontId="2" fillId="0" borderId="13" xfId="5" applyNumberFormat="1" applyBorder="1">
      <alignment vertical="center" wrapText="1"/>
    </xf>
    <xf numFmtId="164" fontId="2" fillId="0" borderId="5" xfId="5" applyNumberFormat="1" applyBorder="1">
      <alignment vertical="center" wrapText="1"/>
    </xf>
    <xf numFmtId="164" fontId="2" fillId="0" borderId="14" xfId="5" applyNumberFormat="1" applyBorder="1">
      <alignment vertical="center" wrapText="1"/>
    </xf>
    <xf numFmtId="0" fontId="2" fillId="0" borderId="14" xfId="5" applyBorder="1" applyAlignment="1">
      <alignment horizontal="right" vertical="center" wrapText="1"/>
    </xf>
    <xf numFmtId="0" fontId="2" fillId="0" borderId="10" xfId="5" applyBorder="1" applyAlignment="1">
      <alignment horizontal="right" vertical="center" wrapText="1"/>
    </xf>
    <xf numFmtId="164" fontId="2" fillId="0" borderId="11" xfId="5" applyNumberFormat="1" applyBorder="1" applyAlignment="1">
      <alignment horizontal="right" vertical="center" wrapText="1"/>
    </xf>
    <xf numFmtId="0" fontId="2" fillId="0" borderId="15" xfId="5" applyBorder="1" applyAlignment="1">
      <alignment horizontal="right" vertical="center" wrapText="1"/>
    </xf>
    <xf numFmtId="0" fontId="2" fillId="0" borderId="0" xfId="5" applyAlignment="1">
      <alignment horizontal="center" vertical="center" wrapText="1"/>
    </xf>
    <xf numFmtId="0" fontId="2" fillId="0" borderId="4" xfId="5" applyBorder="1" applyAlignment="1">
      <alignment horizontal="center" vertical="center" wrapText="1"/>
    </xf>
    <xf numFmtId="0" fontId="2" fillId="0" borderId="3" xfId="5" applyBorder="1" applyAlignment="1">
      <alignment horizontal="center" vertical="center" wrapText="1"/>
    </xf>
    <xf numFmtId="0" fontId="2" fillId="0" borderId="7" xfId="5" applyBorder="1" applyAlignment="1">
      <alignment horizontal="center" vertical="center" wrapText="1"/>
    </xf>
    <xf numFmtId="0" fontId="12" fillId="0" borderId="7" xfId="5" applyFont="1" applyBorder="1" applyAlignment="1">
      <alignment horizontal="center" vertical="center" wrapText="1"/>
    </xf>
    <xf numFmtId="0" fontId="2" fillId="0" borderId="0" xfId="5" applyAlignment="1">
      <alignment horizontal="right" vertical="center"/>
    </xf>
    <xf numFmtId="0" fontId="5" fillId="0" borderId="6" xfId="5" applyFont="1" applyBorder="1" applyAlignment="1">
      <alignment horizontal="center" vertical="center" wrapText="1"/>
    </xf>
    <xf numFmtId="0" fontId="5" fillId="0" borderId="1" xfId="5" applyFont="1" applyBorder="1" applyAlignment="1">
      <alignment horizontal="center" vertical="center" wrapText="1"/>
    </xf>
    <xf numFmtId="0" fontId="2" fillId="0" borderId="13" xfId="5" applyBorder="1" applyAlignment="1">
      <alignment horizontal="right" vertical="center" wrapText="1"/>
    </xf>
    <xf numFmtId="164" fontId="2" fillId="0" borderId="15" xfId="5" applyNumberFormat="1" applyBorder="1" applyAlignment="1">
      <alignment horizontal="right" vertical="center" wrapText="1"/>
    </xf>
    <xf numFmtId="165" fontId="2" fillId="0" borderId="0" xfId="5" applyNumberFormat="1">
      <alignment vertical="center" wrapText="1"/>
    </xf>
    <xf numFmtId="166" fontId="2" fillId="0" borderId="0" xfId="5" applyNumberFormat="1">
      <alignment vertical="center" wrapText="1"/>
    </xf>
    <xf numFmtId="0" fontId="2" fillId="0" borderId="11" xfId="5" applyBorder="1" applyAlignment="1">
      <alignment horizontal="right" vertical="center" wrapText="1"/>
    </xf>
    <xf numFmtId="164" fontId="2" fillId="0" borderId="10" xfId="5" applyNumberFormat="1" applyBorder="1" applyAlignment="1">
      <alignment horizontal="right" vertical="center" wrapText="1"/>
    </xf>
    <xf numFmtId="164" fontId="2" fillId="0" borderId="5" xfId="5" applyNumberFormat="1" applyBorder="1" applyAlignment="1">
      <alignment horizontal="right" vertical="center" wrapText="1"/>
    </xf>
    <xf numFmtId="0" fontId="2" fillId="0" borderId="9" xfId="5" applyBorder="1" applyAlignment="1">
      <alignment horizontal="right" vertical="center" wrapText="1"/>
    </xf>
    <xf numFmtId="164" fontId="2" fillId="0" borderId="8" xfId="5" applyNumberFormat="1" applyBorder="1" applyAlignment="1">
      <alignment horizontal="right" vertical="center" wrapText="1"/>
    </xf>
    <xf numFmtId="164" fontId="2" fillId="0" borderId="1" xfId="5" applyNumberFormat="1" applyBorder="1" applyAlignment="1">
      <alignment horizontal="right" vertical="center" wrapText="1"/>
    </xf>
    <xf numFmtId="164" fontId="2" fillId="0" borderId="7" xfId="5" applyNumberFormat="1" applyBorder="1" applyAlignment="1">
      <alignment horizontal="right" vertical="center" wrapText="1"/>
    </xf>
    <xf numFmtId="164" fontId="2" fillId="0" borderId="3" xfId="5" applyNumberFormat="1" applyBorder="1" applyAlignment="1">
      <alignment horizontal="right" vertical="center" wrapText="1"/>
    </xf>
    <xf numFmtId="0" fontId="12" fillId="0" borderId="4" xfId="5" applyFont="1" applyBorder="1" applyAlignment="1">
      <alignment horizontal="center" vertical="center" wrapText="1"/>
    </xf>
    <xf numFmtId="0" fontId="0" fillId="0" borderId="7" xfId="0" applyBorder="1"/>
    <xf numFmtId="0" fontId="5" fillId="0" borderId="3" xfId="5" applyFont="1" applyBorder="1" applyAlignment="1">
      <alignment horizontal="center" vertical="center" wrapText="1"/>
    </xf>
    <xf numFmtId="37" fontId="2" fillId="0" borderId="10" xfId="5" applyNumberFormat="1" applyBorder="1" applyAlignment="1">
      <alignment horizontal="right" vertical="center" wrapText="1"/>
    </xf>
    <xf numFmtId="37" fontId="2" fillId="0" borderId="15" xfId="5" applyNumberFormat="1" applyBorder="1" applyAlignment="1">
      <alignment horizontal="right" vertical="center" wrapText="1"/>
    </xf>
    <xf numFmtId="37" fontId="2" fillId="0" borderId="8" xfId="5" applyNumberFormat="1" applyBorder="1" applyAlignment="1">
      <alignment horizontal="right" vertical="center" wrapText="1"/>
    </xf>
    <xf numFmtId="37" fontId="2" fillId="0" borderId="13" xfId="5" applyNumberFormat="1" applyBorder="1" applyAlignment="1">
      <alignment horizontal="right" vertical="center" wrapText="1"/>
    </xf>
    <xf numFmtId="0" fontId="2" fillId="0" borderId="0" xfId="5" applyAlignment="1">
      <alignment horizontal="right" vertical="center" wrapText="1"/>
    </xf>
    <xf numFmtId="167" fontId="2" fillId="0" borderId="0" xfId="5" applyNumberFormat="1">
      <alignment vertical="center" wrapText="1"/>
    </xf>
    <xf numFmtId="0" fontId="12" fillId="0" borderId="9" xfId="0" applyFont="1" applyBorder="1" applyAlignment="1">
      <alignment horizontal="center" vertical="center" wrapText="1"/>
    </xf>
    <xf numFmtId="0" fontId="5" fillId="0" borderId="8" xfId="0" applyFont="1" applyBorder="1" applyAlignment="1">
      <alignment horizontal="center" vertical="center" wrapText="1"/>
    </xf>
    <xf numFmtId="0" fontId="5" fillId="0" borderId="6" xfId="0" applyFont="1" applyBorder="1" applyAlignment="1">
      <alignment horizontal="center" vertical="center" wrapText="1"/>
    </xf>
    <xf numFmtId="0" fontId="5" fillId="0" borderId="1" xfId="0" applyFont="1" applyBorder="1" applyAlignment="1">
      <alignment horizontal="center" vertical="center" wrapText="1"/>
    </xf>
    <xf numFmtId="164" fontId="2" fillId="0" borderId="13" xfId="5" applyNumberFormat="1" applyBorder="1" applyAlignment="1">
      <alignment horizontal="right" vertical="center" wrapText="1"/>
    </xf>
    <xf numFmtId="164" fontId="12" fillId="0" borderId="7" xfId="5" applyNumberFormat="1" applyFont="1" applyBorder="1" applyAlignment="1">
      <alignment horizontal="right" vertical="center" wrapText="1"/>
    </xf>
    <xf numFmtId="164" fontId="12" fillId="0" borderId="15" xfId="5" applyNumberFormat="1" applyFont="1" applyBorder="1" applyAlignment="1">
      <alignment horizontal="right" vertical="center" wrapText="1"/>
    </xf>
    <xf numFmtId="164" fontId="12" fillId="0" borderId="10" xfId="5" applyNumberFormat="1" applyFont="1" applyBorder="1" applyAlignment="1">
      <alignment horizontal="right" vertical="center" wrapText="1"/>
    </xf>
    <xf numFmtId="164" fontId="12" fillId="0" borderId="8" xfId="5" applyNumberFormat="1" applyFont="1" applyBorder="1" applyAlignment="1">
      <alignment horizontal="right" vertical="center" wrapText="1"/>
    </xf>
    <xf numFmtId="0" fontId="16" fillId="2" borderId="0" xfId="5" applyFont="1" applyFill="1">
      <alignment vertical="center" wrapText="1"/>
    </xf>
  </cellXfs>
  <cellStyles count="16">
    <cellStyle name="Heading 1" xfId="1" builtinId="16"/>
    <cellStyle name="Heading 2" xfId="2" builtinId="17"/>
    <cellStyle name="Heading 3" xfId="3" builtinId="18"/>
    <cellStyle name="Hyperlink" xfId="4" builtinId="8"/>
    <cellStyle name="Hyperlink 2" xfId="8" xr:uid="{8BA8D79A-6BB9-4763-88ED-06F6D6D82B44}"/>
    <cellStyle name="Hyperlink 3" xfId="9" xr:uid="{FF24EB7B-2D31-4492-8B08-4479FF46F312}"/>
    <cellStyle name="Normal" xfId="0" builtinId="0"/>
    <cellStyle name="Normal 2" xfId="6" xr:uid="{EE79530A-CEB9-46A7-B807-E17F7D50DBF2}"/>
    <cellStyle name="Normal 2 2" xfId="7" xr:uid="{4B5BBAA1-8DE4-4839-9DA3-29520FF55975}"/>
    <cellStyle name="Normal 3" xfId="15" xr:uid="{625A4271-5673-4947-AAB2-A0BF20DB7F30}"/>
    <cellStyle name="Normal 4" xfId="5" xr:uid="{81D2D2F9-46C4-4EAF-A111-39A5ED3F1951}"/>
    <cellStyle name="Style 1" xfId="10" xr:uid="{354C7DC6-5A81-40DA-9EF2-B983DFA09D5B}"/>
    <cellStyle name="Style 2" xfId="11" xr:uid="{31968381-1CC6-4617-BE2A-BD398572AC98}"/>
    <cellStyle name="Style 3" xfId="12" xr:uid="{2E1037D0-2A83-4931-90E5-56587F0AACA8}"/>
    <cellStyle name="Style 4" xfId="13" xr:uid="{78575A37-57F1-4B81-BF43-977629EED6C4}"/>
    <cellStyle name="Style 5" xfId="14" xr:uid="{AA5F8537-D3C4-4ABF-9F8E-32AD09A202FA}"/>
  </cellStyles>
  <dxfs count="89">
    <dxf>
      <numFmt numFmtId="164" formatCode="#,##0.0;\-#,##0.0"/>
      <alignment horizontal="right" vertical="center" textRotation="0" wrapText="1" indent="0" justifyLastLine="0" shrinkToFit="0" readingOrder="0"/>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5" formatCode="#,##0;\-#,##0"/>
      <alignment horizontal="right" vertical="center" textRotation="0" wrapText="1" indent="0" justifyLastLine="0" shrinkToFit="0" readingOrder="0"/>
      <border diagonalUp="0" diagonalDown="0">
        <left style="thin">
          <color indexed="64"/>
        </left>
        <right style="thin">
          <color indexed="64"/>
        </right>
        <top/>
        <bottom style="thin">
          <color indexed="64"/>
        </bottom>
        <vertical/>
        <horizontal/>
      </border>
    </dxf>
    <dxf>
      <alignment horizontal="right" vertical="center" textRotation="0" wrapText="1" indent="0" justifyLastLine="0" shrinkToFit="0" readingOrder="0"/>
      <border diagonalUp="0" diagonalDown="0">
        <left/>
        <right style="thin">
          <color indexed="64"/>
        </right>
        <top/>
        <bottom style="thin">
          <color indexed="64"/>
        </bottom>
        <vertical/>
        <horizontal/>
      </border>
    </dxf>
    <dxf>
      <border outline="0">
        <left style="thin">
          <color rgb="FF000000"/>
        </left>
        <right style="thin">
          <color rgb="FF000000"/>
        </right>
        <top style="thin">
          <color rgb="FF000000"/>
        </top>
        <bottom style="thin">
          <color rgb="FF000000"/>
        </bottom>
      </border>
    </dxf>
    <dxf>
      <alignment horizontal="right"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numFmt numFmtId="164" formatCode="#,##0.0;\-#,##0.0"/>
      <border diagonalUp="0" diagonalDown="0">
        <left/>
        <right style="thin">
          <color indexed="64"/>
        </right>
        <top/>
        <bottom/>
        <vertical/>
        <horizontal/>
      </border>
    </dxf>
    <dxf>
      <numFmt numFmtId="164" formatCode="#,##0.0;\-#,##0.0"/>
    </dxf>
    <dxf>
      <numFmt numFmtId="164" formatCode="#,##0.0;\-#,##0.0"/>
    </dxf>
    <dxf>
      <numFmt numFmtId="164" formatCode="#,##0.0;\-#,##0.0"/>
    </dxf>
    <dxf>
      <numFmt numFmtId="164" formatCode="#,##0.0;\-#,##0.0"/>
      <border diagonalUp="0" diagonalDown="0">
        <left/>
        <right style="thin">
          <color indexed="64"/>
        </right>
        <vertical/>
      </border>
    </dxf>
    <dxf>
      <numFmt numFmtId="164" formatCode="#,##0.0;\-#,##0.0"/>
    </dxf>
    <dxf>
      <numFmt numFmtId="164" formatCode="#,##0.0;\-#,##0.0"/>
    </dxf>
    <dxf>
      <numFmt numFmtId="164" formatCode="#,##0.0;\-#,##0.0"/>
    </dxf>
    <dxf>
      <numFmt numFmtId="164" formatCode="#,##0.0;\-#,##0.0"/>
      <border diagonalUp="0" diagonalDown="0">
        <left style="thin">
          <color indexed="64"/>
        </left>
        <right style="thin">
          <color indexed="64"/>
        </right>
        <top/>
        <bottom/>
        <vertical/>
      </border>
    </dxf>
    <dxf>
      <alignment horizontal="right"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dxf>
    <dxf>
      <numFmt numFmtId="164" formatCode="#,##0.0;\-#,##0.0"/>
      <alignment horizontal="right" vertical="center" textRotation="0" wrapText="1" indent="0" justifyLastLine="0" shrinkToFit="0" readingOrder="0"/>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5" formatCode="#,##0;\-#,##0"/>
      <alignment horizontal="right" vertical="center" textRotation="0" wrapText="1" indent="0" justifyLastLine="0" shrinkToFit="0" readingOrder="0"/>
      <border diagonalUp="0" diagonalDown="0">
        <left/>
        <right/>
        <top/>
        <bottom style="thin">
          <color indexed="64"/>
        </bottom>
        <vertical/>
        <horizontal/>
      </border>
    </dxf>
    <dxf>
      <numFmt numFmtId="5" formatCode="#,##0;\-#,##0"/>
      <alignment horizontal="right" vertical="center" textRotation="0" wrapText="1" indent="0" justifyLastLine="0" shrinkToFit="0" readingOrder="0"/>
      <border diagonalUp="0" diagonalDown="0">
        <left/>
        <right/>
        <top/>
        <bottom style="thin">
          <color indexed="64"/>
        </bottom>
        <vertical/>
        <horizontal/>
      </border>
    </dxf>
    <dxf>
      <numFmt numFmtId="5" formatCode="#,##0;\-#,##0"/>
      <alignment horizontal="right" vertical="center" textRotation="0" wrapText="1" indent="0" justifyLastLine="0" shrinkToFit="0" readingOrder="0"/>
      <border diagonalUp="0" diagonalDown="0">
        <left/>
        <right/>
        <top/>
        <bottom style="thin">
          <color indexed="64"/>
        </bottom>
        <vertical/>
        <horizontal/>
      </border>
    </dxf>
    <dxf>
      <numFmt numFmtId="5" formatCode="#,##0;\-#,##0"/>
      <alignment horizontal="right" vertical="center" textRotation="0" wrapText="1" indent="0" justifyLastLine="0" shrinkToFit="0" readingOrder="0"/>
      <border diagonalUp="0" diagonalDown="0">
        <left/>
        <right/>
        <top/>
        <bottom style="thin">
          <color indexed="64"/>
        </bottom>
        <vertical/>
        <horizontal/>
      </border>
    </dxf>
    <dxf>
      <numFmt numFmtId="5" formatCode="#,##0;\-#,##0"/>
      <alignment horizontal="right" vertical="center" textRotation="0" wrapText="1" indent="0" justifyLastLine="0" shrinkToFit="0" readingOrder="0"/>
      <border diagonalUp="0" diagonalDown="0">
        <left/>
        <right/>
        <top/>
        <bottom style="thin">
          <color indexed="64"/>
        </bottom>
        <vertical/>
        <horizontal/>
      </border>
    </dxf>
    <dxf>
      <numFmt numFmtId="5" formatCode="#,##0;\-#,##0"/>
      <alignment horizontal="right" vertical="center" textRotation="0" wrapText="1" indent="0" justifyLastLine="0" shrinkToFit="0" readingOrder="0"/>
      <border diagonalUp="0" diagonalDown="0">
        <left/>
        <right/>
        <top/>
        <bottom style="thin">
          <color indexed="64"/>
        </bottom>
        <vertical/>
        <horizontal/>
      </border>
    </dxf>
    <dxf>
      <numFmt numFmtId="5" formatCode="#,##0;\-#,##0"/>
      <alignment horizontal="right" vertical="center" textRotation="0" wrapText="1" indent="0" justifyLastLine="0" shrinkToFit="0" readingOrder="0"/>
      <border diagonalUp="0" diagonalDown="0">
        <left/>
        <right/>
        <top/>
        <bottom style="thin">
          <color indexed="64"/>
        </bottom>
        <vertical/>
        <horizontal/>
      </border>
    </dxf>
    <dxf>
      <numFmt numFmtId="5" formatCode="#,##0;\-#,##0"/>
      <alignment horizontal="right" vertical="center" textRotation="0" wrapText="1" indent="0" justifyLastLine="0" shrinkToFit="0" readingOrder="0"/>
      <border diagonalUp="0" diagonalDown="0">
        <left/>
        <right/>
        <top/>
        <bottom style="thin">
          <color indexed="64"/>
        </bottom>
        <vertical/>
        <horizontal/>
      </border>
    </dxf>
    <dxf>
      <numFmt numFmtId="5" formatCode="#,##0;\-#,##0"/>
      <alignment horizontal="right" vertical="center" textRotation="0" wrapText="1" indent="0" justifyLastLine="0" shrinkToFit="0" readingOrder="0"/>
      <border diagonalUp="0" diagonalDown="0">
        <left/>
        <right/>
        <top/>
        <bottom style="thin">
          <color indexed="64"/>
        </bottom>
        <vertical/>
        <horizontal/>
      </border>
    </dxf>
    <dxf>
      <numFmt numFmtId="5" formatCode="#,##0;\-#,##0"/>
      <alignment horizontal="right" vertical="center" textRotation="0" wrapText="1" indent="0" justifyLastLine="0" shrinkToFit="0" readingOrder="0"/>
      <border diagonalUp="0" diagonalDown="0">
        <left/>
        <right/>
        <top/>
        <bottom style="thin">
          <color indexed="64"/>
        </bottom>
        <vertical/>
        <horizontal/>
      </border>
    </dxf>
    <dxf>
      <numFmt numFmtId="5" formatCode="#,##0;\-#,##0"/>
      <alignment horizontal="right" vertical="center" textRotation="0" wrapText="1" indent="0" justifyLastLine="0" shrinkToFit="0" readingOrder="0"/>
      <border diagonalUp="0" diagonalDown="0">
        <left style="thin">
          <color indexed="64"/>
        </left>
        <right style="thin">
          <color indexed="64"/>
        </right>
        <top/>
        <bottom style="thin">
          <color indexed="64"/>
        </bottom>
        <vertical/>
        <horizontal/>
      </border>
    </dxf>
    <dxf>
      <alignment horizontal="right" vertical="center" textRotation="0" wrapText="1" indent="0" justifyLastLine="0" shrinkToFit="0" readingOrder="0"/>
      <border diagonalUp="0" diagonalDown="0">
        <left/>
        <right style="thin">
          <color indexed="64"/>
        </right>
        <top/>
        <bottom style="thin">
          <color indexed="64"/>
        </bottom>
        <vertical/>
        <horizontal/>
      </border>
    </dxf>
    <dxf>
      <border outline="0">
        <left style="thin">
          <color indexed="64"/>
        </left>
        <right style="thin">
          <color indexed="64"/>
        </right>
        <top style="thin">
          <color indexed="64"/>
        </top>
        <bottom style="thin">
          <color indexed="64"/>
        </bottom>
      </border>
    </dxf>
    <dxf>
      <alignment horizontal="righ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numFmt numFmtId="164" formatCode="#,##0.0;\-#,##0.0"/>
      <border diagonalUp="0" diagonalDown="0">
        <left/>
        <right style="thin">
          <color indexed="64"/>
        </right>
        <top/>
        <bottom/>
        <vertical/>
        <horizontal/>
      </border>
    </dxf>
    <dxf>
      <numFmt numFmtId="164" formatCode="#,##0.0;\-#,##0.0"/>
    </dxf>
    <dxf>
      <numFmt numFmtId="164" formatCode="#,##0.0;\-#,##0.0"/>
    </dxf>
    <dxf>
      <numFmt numFmtId="164" formatCode="#,##0.0;\-#,##0.0"/>
    </dxf>
    <dxf>
      <numFmt numFmtId="164" formatCode="#,##0.0;\-#,##0.0"/>
      <border diagonalUp="0" diagonalDown="0">
        <left/>
        <right style="thin">
          <color indexed="64"/>
        </right>
        <vertical/>
      </border>
    </dxf>
    <dxf>
      <numFmt numFmtId="164" formatCode="#,##0.0;\-#,##0.0"/>
    </dxf>
    <dxf>
      <numFmt numFmtId="164" formatCode="#,##0.0;\-#,##0.0"/>
    </dxf>
    <dxf>
      <numFmt numFmtId="164" formatCode="#,##0.0;\-#,##0.0"/>
    </dxf>
    <dxf>
      <numFmt numFmtId="164" formatCode="#,##0.0;\-#,##0.0"/>
      <border diagonalUp="0" diagonalDown="0">
        <left style="thin">
          <color indexed="64"/>
        </left>
        <right style="thin">
          <color indexed="64"/>
        </right>
        <top/>
        <bottom/>
        <vertical/>
      </border>
    </dxf>
    <dxf>
      <alignment horizontal="right"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dxf>
    <dxf>
      <font>
        <strike val="0"/>
        <outline val="0"/>
        <shadow val="0"/>
        <u val="none"/>
        <vertAlign val="baseline"/>
        <sz val="12"/>
        <color rgb="FFFF0000"/>
        <name val="Calibri"/>
        <family val="2"/>
        <scheme val="minor"/>
      </font>
      <alignment horizontal="general" vertical="center" textRotation="0" wrapText="1" indent="0" justifyLastLine="0" shrinkToFit="0" readingOrder="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T%207.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T%207.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ontents"/>
      <sheetName val="Notes"/>
      <sheetName val="Commentary"/>
      <sheetName val="Table"/>
      <sheetName val="Data"/>
    </sheetNames>
    <sheetDataSet>
      <sheetData sheetId="0"/>
      <sheetData sheetId="1"/>
      <sheetData sheetId="2"/>
      <sheetData sheetId="3"/>
      <sheetData sheetId="4"/>
      <sheetData sheetId="5">
        <row r="7">
          <cell r="B7">
            <v>166.39723865042419</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ontents"/>
      <sheetName val="Notes"/>
      <sheetName val="Commentary"/>
      <sheetName val="Table"/>
      <sheetName val="Data"/>
    </sheetNames>
    <sheetDataSet>
      <sheetData sheetId="0"/>
      <sheetData sheetId="1"/>
      <sheetData sheetId="2"/>
      <sheetData sheetId="3"/>
      <sheetData sheetId="4"/>
      <sheetData sheetId="5">
        <row r="7">
          <cell r="B7">
            <v>10.163649505417279</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D4486F-1CC3-42D3-A8C6-7E0782305330}" name="Contents" displayName="Contents" ref="A4:B12" totalsRowShown="0" dataDxfId="88" headerRowCellStyle="Heading 2" dataCellStyle="Hyperlink">
  <tableColumns count="2">
    <tableColumn id="1" xr3:uid="{892368AE-4F29-4C67-8149-C7BE7ED17FF4}" name="Description" dataDxfId="87" dataCellStyle="Normal 2"/>
    <tableColumn id="2" xr3:uid="{49F48E19-FC82-4CC6-AEE0-C91D9540B7C4}" name="Contents" dataDxfId="86" dataCellStyle="Hyperlink"/>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23353E5-A8BA-4138-BC58-09A327F01F7E}" name="Notes" displayName="Notes" ref="A4:B8" totalsRowShown="0" headerRowCellStyle="Heading 2">
  <tableColumns count="2">
    <tableColumn id="1" xr3:uid="{E55E437F-CF4C-4872-97CB-276163ABDE90}" name="Note " dataCellStyle="Normal 4"/>
    <tableColumn id="2" xr3:uid="{20CD7D75-2F50-4771-B489-94F79B35C48D}" name="Description" dataDxfId="85" dataCellStyle="Normal 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B54370E-4BD6-435A-9C5F-6592A3017AC1}" name="Table7.1a_Average_temperatures_and_deviations_from_the_long_term_mean" displayName="Table7.1a_Average_temperatures_and_deviations_from_the_long_term_mean" ref="A5:J22" totalsRowShown="0" headerRowDxfId="84" headerRowCellStyle="Normal 4" dataCellStyle="Normal 4">
  <autoFilter ref="A5:J22" xr:uid="{DCEE1335-EDCE-4040-A841-C1C8D11EABF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E8D6EDFB-17E9-4FE2-8332-E1FCF19EF075}" name="Calendar period" dataDxfId="83" dataCellStyle="Normal 4"/>
    <tableColumn id="2" xr3:uid="{890EFBE1-ED9E-4F01-AC71-8C9D400B34D0}" name="30-year mean _x000a_[note 3]" dataDxfId="82" dataCellStyle="Normal 4">
      <calculatedColumnFormula>'Data Temperatures'!B7</calculatedColumnFormula>
    </tableColumn>
    <tableColumn id="3" xr3:uid="{2C62A10D-BC59-4E1C-8100-6C6469239241}" name="2019_x000a_average" dataDxfId="81" dataCellStyle="Normal 4">
      <calculatedColumnFormula>'Data Temperatures'!AE7</calculatedColumnFormula>
    </tableColumn>
    <tableColumn id="4" xr3:uid="{71AA21A3-839C-4FDA-B92E-57FF445FB798}" name="2020_x000a_average" dataDxfId="80" dataCellStyle="Normal 4"/>
    <tableColumn id="5" xr3:uid="{D0457879-F4E9-4151-BD04-312E8BCEDF13}" name="2021_x000a_average" dataDxfId="79" dataCellStyle="Normal 4"/>
    <tableColumn id="6" xr3:uid="{A08FA11E-366C-479A-AEDC-6EA86CD7B679}" name="2022_x000a_average" dataDxfId="78" dataCellStyle="Normal 4"/>
    <tableColumn id="7" xr3:uid="{44897C84-8EDE-4EC9-8D1E-1BCC9FE40D6E}" name="2019 _x000a_deviation" dataDxfId="77" dataCellStyle="Normal 4">
      <calculatedColumnFormula>'Data Temperatures'!AE25</calculatedColumnFormula>
    </tableColumn>
    <tableColumn id="8" xr3:uid="{36C39BBD-65ED-4307-A812-CD4D473ADAA0}" name="2020_x000a_deviation" dataDxfId="76" dataCellStyle="Normal 4"/>
    <tableColumn id="9" xr3:uid="{981506BE-D259-40BA-800A-DB966A587351}" name="2021_x000a_deviation" dataDxfId="75" dataCellStyle="Normal 4"/>
    <tableColumn id="10" xr3:uid="{CCC7E190-6773-4979-B851-B7DB9DED868A}" name="2022_x000a_deviation" dataDxfId="74" dataCellStyle="Normal 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93F0FD0-3319-4585-8357-01273A12C909}" name="Data7.1a_Average_temperatures_and_deviations_from_the_long_term_mean" displayName="Data7.1a_Average_temperatures_and_deviations_from_the_long_term_mean" ref="A6:AH41" totalsRowShown="0" headerRowDxfId="73" dataDxfId="71" headerRowBorderDxfId="72" tableBorderDxfId="70" headerRowCellStyle="Normal 4" dataCellStyle="Normal 4">
  <autoFilter ref="A6:AH41" xr:uid="{F93F0FD0-3319-4585-8357-01273A12C90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autoFilter>
  <tableColumns count="34">
    <tableColumn id="1" xr3:uid="{F210FD3E-874A-4E2A-999C-EB7268694C55}" name="Calendar period" dataDxfId="69" dataCellStyle="Normal 4"/>
    <tableColumn id="2" xr3:uid="{5940A687-30D9-405D-A129-F1D43952F286}" name="30-year mean _x000a_[note 3]" dataDxfId="68" dataCellStyle="Normal 4"/>
    <tableColumn id="24" xr3:uid="{929C5B56-5FD8-4A0C-AE93-13A113EAC732}" name="1991_x000a_average" dataDxfId="67" dataCellStyle="Normal 4"/>
    <tableColumn id="25" xr3:uid="{D72D3C77-1F1D-4E22-8037-FE1E2BEA053D}" name="1992 _x000a_average" dataDxfId="66" dataCellStyle="Normal 4"/>
    <tableColumn id="26" xr3:uid="{E4EBFD1B-DBFA-4135-BBD1-F63B20C87F58}" name="1993_x000a_average" dataDxfId="65" dataCellStyle="Normal 4"/>
    <tableColumn id="27" xr3:uid="{E6F53C70-00F2-4C41-868A-00044D3B0883}" name="1994_x000a_average" dataDxfId="64" dataCellStyle="Normal 4"/>
    <tableColumn id="28" xr3:uid="{82B3C268-2D6F-4A27-82A5-A7560A03683A}" name="1995_x000a_average" dataDxfId="63" dataCellStyle="Normal 4"/>
    <tableColumn id="29" xr3:uid="{659CEDDC-F934-4E6E-A733-D099C8633B0B}" name="1996_x000a_average" dataDxfId="62" dataCellStyle="Normal 4"/>
    <tableColumn id="30" xr3:uid="{429AE81B-990F-4A1B-AE0D-46A5A8BBA128}" name="1997_x000a_average" dataDxfId="61" dataCellStyle="Normal 4"/>
    <tableColumn id="31" xr3:uid="{F478C572-FAE1-4BD1-A23B-B9D28712C882}" name="1998_x000a_average" dataDxfId="60" dataCellStyle="Normal 4"/>
    <tableColumn id="32" xr3:uid="{36CCA927-015E-4AEE-B76C-9F24BD4FC7C7}" name="1999_x000a_average" dataDxfId="59" dataCellStyle="Normal 4"/>
    <tableColumn id="33" xr3:uid="{75DF1BAE-B5CE-4766-B345-619A7537EDED}" name="2000_x000a_average" dataDxfId="58" dataCellStyle="Normal 4"/>
    <tableColumn id="3" xr3:uid="{2A2EE379-F83C-4275-856E-2F94FBB59D0A}" name="2001_x000a_average" dataDxfId="57" dataCellStyle="Normal 4"/>
    <tableColumn id="4" xr3:uid="{E5C58B6C-CDD3-4D98-8B49-3137A105FA44}" name="2002 _x000a_average" dataDxfId="56" dataCellStyle="Normal 4"/>
    <tableColumn id="5" xr3:uid="{A6D16B43-14FA-4D2D-8551-D7A0E5D5668F}" name="2003_x000a_average" dataDxfId="55" dataCellStyle="Normal 4"/>
    <tableColumn id="6" xr3:uid="{72FCCC1A-2E58-4ACE-97A4-6A1C762A869D}" name="2004_x000a_average" dataDxfId="54" dataCellStyle="Normal 4"/>
    <tableColumn id="7" xr3:uid="{70708436-5B79-4AE4-950B-35D0DB194690}" name="2005_x000a_average" dataDxfId="53" dataCellStyle="Normal 4"/>
    <tableColumn id="8" xr3:uid="{147D2E42-52F1-4CE3-83E6-7713D8ECE147}" name="2006_x000a_average" dataDxfId="52" dataCellStyle="Normal 4"/>
    <tableColumn id="9" xr3:uid="{3B3697C9-A0F6-48B3-BDF7-1D726996371A}" name="2007_x000a_average" dataDxfId="51" dataCellStyle="Normal 4"/>
    <tableColumn id="10" xr3:uid="{357B2246-6F3E-467E-A3BB-924CEDE91722}" name="2008_x000a_average" dataDxfId="50" dataCellStyle="Normal 4"/>
    <tableColumn id="11" xr3:uid="{93BB79EF-7BF5-4156-88DC-0D99C30BAB48}" name="2009_x000a_average" dataDxfId="49" dataCellStyle="Normal 4"/>
    <tableColumn id="12" xr3:uid="{E1EADB1C-BC7D-46F0-A8D3-7FA0109051A0}" name="2010_x000a_average" dataDxfId="48" dataCellStyle="Normal 4"/>
    <tableColumn id="13" xr3:uid="{BE0AD207-9F8B-4315-BEA8-D1B6453BFDE5}" name="2011_x000a_average" dataDxfId="47" dataCellStyle="Normal 4"/>
    <tableColumn id="14" xr3:uid="{6F5EBA6B-B7A1-422B-81FB-A9FEE6EEA9AE}" name="2012_x000a_average" dataDxfId="46" dataCellStyle="Normal 4"/>
    <tableColumn id="15" xr3:uid="{12F0FE46-229E-4C01-AB31-6B41BBE67F53}" name="2013 _x000a_average" dataDxfId="45" dataCellStyle="Normal 4"/>
    <tableColumn id="16" xr3:uid="{DAA9980E-50DE-4A46-8184-B95757AE1B8F}" name="2014 _x000a_average" dataDxfId="44" dataCellStyle="Normal 4"/>
    <tableColumn id="17" xr3:uid="{9A58CB00-9D38-4BBB-BDC0-6255FFF6807C}" name="2015 _x000a_average" dataDxfId="43" dataCellStyle="Normal 4"/>
    <tableColumn id="18" xr3:uid="{6B58CFAD-9B97-4BD1-8405-26A10DB7AB77}" name="2016 _x000a_average" dataDxfId="42" dataCellStyle="Normal 4"/>
    <tableColumn id="19" xr3:uid="{E1B8502F-9444-44B0-80EF-3239DA39E400}" name="2017 _x000a_average" dataDxfId="41" dataCellStyle="Normal 4"/>
    <tableColumn id="20" xr3:uid="{B692F7CE-18B2-40FE-8513-CCA9091B4628}" name="2018 _x000a_average" dataDxfId="40" dataCellStyle="Normal 4"/>
    <tableColumn id="21" xr3:uid="{CBB24FF6-16D7-4BB5-9AD9-23EC766D0B71}" name="2019 _x000a_average" dataDxfId="39" dataCellStyle="Normal 4"/>
    <tableColumn id="22" xr3:uid="{A0185B64-843D-450D-9EDC-A45BCB5137AB}" name="2020 _x000a_average" dataDxfId="38" dataCellStyle="Normal 4"/>
    <tableColumn id="34" xr3:uid="{94794E7A-FF60-4256-9D6F-22C4E463F665}" name="2021 _x000a_average" dataDxfId="37" dataCellStyle="Normal 4"/>
    <tableColumn id="23" xr3:uid="{866BC119-4AE1-42DC-945F-D09F4B8E8663}" name="2022_x000a_averag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7FD9B53-C225-4B95-9C0D-08459295D5A3}" name="Table7.1b_Average_heating_degree_days_and_deviations_from_the_long_term_mean" displayName="Table7.1b_Average_heating_degree_days_and_deviations_from_the_long_term_mean" ref="A5:J22" totalsRowShown="0" headerRowDxfId="36" headerRowCellStyle="Normal 4" dataCellStyle="Normal 4">
  <autoFilter ref="A5:J22" xr:uid="{DCEE1335-EDCE-4040-A841-C1C8D11EABF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7147B7DC-5072-4618-B413-342FB8238613}" name="Calendar period" dataDxfId="35" dataCellStyle="Normal 4"/>
    <tableColumn id="2" xr3:uid="{8775D87F-24C0-4667-A184-0AA5DBB1852E}" name="30-year mean _x000a_[note 3]" dataDxfId="34" dataCellStyle="Normal 4">
      <calculatedColumnFormula>'Data Heating Degree Days'!B7</calculatedColumnFormula>
    </tableColumn>
    <tableColumn id="3" xr3:uid="{E564C534-1CA4-4081-807F-F506D26013C4}" name="2019_x000a_average" dataDxfId="33" dataCellStyle="Normal 4">
      <calculatedColumnFormula>'Data Heating Degree Days'!T7</calculatedColumnFormula>
    </tableColumn>
    <tableColumn id="4" xr3:uid="{2131DFB8-5C71-4C8E-811A-572A8A477ED7}" name="2020_x000a_average" dataDxfId="32" dataCellStyle="Normal 4">
      <calculatedColumnFormula>'Data Temperatures'!AE7</calculatedColumnFormula>
    </tableColumn>
    <tableColumn id="5" xr3:uid="{40E7ABCC-94BC-403D-9A5B-0DAD87BBE1E9}" name="2021_x000a_average" dataDxfId="31" dataCellStyle="Normal 4">
      <calculatedColumnFormula>'Data Temperatures'!AF7</calculatedColumnFormula>
    </tableColumn>
    <tableColumn id="6" xr3:uid="{72C1B15A-7415-4BF2-8A9C-5318E50FD00D}" name="2022_x000a_average" dataDxfId="30" dataCellStyle="Normal 4">
      <calculatedColumnFormula>'Data Temperatures'!AH7</calculatedColumnFormula>
    </tableColumn>
    <tableColumn id="7" xr3:uid="{638C2403-709C-4E6E-9B5D-4659E59E9D03}" name="2019_x000a_deviation" dataDxfId="29" dataCellStyle="Normal 4">
      <calculatedColumnFormula>'Data Heating Degree Days'!T25</calculatedColumnFormula>
    </tableColumn>
    <tableColumn id="8" xr3:uid="{E71FB7E0-EAF5-4601-82B7-E17337185152}" name="2020_x000a_deviation" dataDxfId="28" dataCellStyle="Normal 4">
      <calculatedColumnFormula>'Data Temperatures'!AE25</calculatedColumnFormula>
    </tableColumn>
    <tableColumn id="9" xr3:uid="{D7D4E764-A2DD-46D6-8653-EAB469472B68}" name="2021_x000a_deviation" dataDxfId="27" dataCellStyle="Normal 4">
      <calculatedColumnFormula>'Data Temperatures'!AF25</calculatedColumnFormula>
    </tableColumn>
    <tableColumn id="10" xr3:uid="{8EE510F3-5CC2-4756-B1F2-53D44F2C2C22}" name="2022_x000a_deviation" dataDxfId="26" dataCellStyle="Normal 4">
      <calculatedColumnFormula>'Data Temperatures'!AH25</calculatedColumnFormula>
    </tableColum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0917DAD-62F6-48E8-B918-C66CA8D64932}" name="Data7.1b_Average_heating_degree_days_and_deviations_from_the_long_term_mean" displayName="Data7.1b_Average_heating_degree_days_and_deviations_from_the_long_term_mean" ref="A6:W41" totalsRowShown="0" headerRowDxfId="25" dataDxfId="23" headerRowBorderDxfId="24" tableBorderDxfId="22" headerRowCellStyle="Normal 4" dataCellStyle="Normal 4">
  <autoFilter ref="A6:W41" xr:uid="{F93F0FD0-3319-4585-8357-01273A12C90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autoFilter>
  <tableColumns count="23">
    <tableColumn id="1" xr3:uid="{F9DDB1F5-4EC2-4982-9A48-875A5CEF0753}" name="Calendar period" dataDxfId="21" dataCellStyle="Normal 4"/>
    <tableColumn id="2" xr3:uid="{DE702C22-C1D5-463B-8CC4-CE19E0AFCE59}" name="30-year mean _x000a_[note 3]" dataDxfId="20" dataCellStyle="Normal 4"/>
    <tableColumn id="4" xr3:uid="{0D823538-FADE-4EAA-9F14-75DAF38F82D7}" name="2002 _x000a_average" dataDxfId="19" dataCellStyle="Normal 4"/>
    <tableColumn id="5" xr3:uid="{BBC6475A-53F3-46BD-BF2C-2CFC38CFE196}" name="2003_x000a_average" dataDxfId="18" dataCellStyle="Normal 4"/>
    <tableColumn id="6" xr3:uid="{6DCE21E8-9131-47C4-A224-E098C9C6D999}" name="2004_x000a_average" dataDxfId="17" dataCellStyle="Normal 4"/>
    <tableColumn id="7" xr3:uid="{3EC631BB-0D6E-49BD-AE4F-F1E0C1DEBE73}" name="2005_x000a_average" dataDxfId="16" dataCellStyle="Normal 4"/>
    <tableColumn id="8" xr3:uid="{27ECD770-5363-410B-9943-F2D60F14380E}" name="2006_x000a_average" dataDxfId="15" dataCellStyle="Normal 4"/>
    <tableColumn id="9" xr3:uid="{2BA52F46-1901-4AF1-8709-593FF397A5C4}" name="2007_x000a_average" dataDxfId="14" dataCellStyle="Normal 4"/>
    <tableColumn id="10" xr3:uid="{8F152417-C5E4-4C3D-847B-3A619999A6CC}" name="2008_x000a_average" dataDxfId="13" dataCellStyle="Normal 4"/>
    <tableColumn id="11" xr3:uid="{EC2FFF6D-4CB0-4DFC-BFDE-013B560CBF6C}" name="2009_x000a_average" dataDxfId="12" dataCellStyle="Normal 4"/>
    <tableColumn id="12" xr3:uid="{53B408DD-A8AD-4F44-8188-F84AB581AA64}" name="2010_x000a_average" dataDxfId="11" dataCellStyle="Normal 4"/>
    <tableColumn id="13" xr3:uid="{04120D3D-A73D-44B3-8626-B7A8143073A2}" name="2011_x000a_average" dataDxfId="10" dataCellStyle="Normal 4"/>
    <tableColumn id="14" xr3:uid="{87DACB95-E315-4E8C-B960-A70139199ABA}" name="2012_x000a_average" dataDxfId="9" dataCellStyle="Normal 4"/>
    <tableColumn id="15" xr3:uid="{BD19B671-CD74-4D2F-9390-742A2BEDFC90}" name="2013 _x000a_average" dataDxfId="8" dataCellStyle="Normal 4"/>
    <tableColumn id="16" xr3:uid="{ACB86D42-B91A-4D2C-96D9-ED52F6DB20D6}" name="2014 _x000a_average" dataDxfId="7" dataCellStyle="Normal 4"/>
    <tableColumn id="17" xr3:uid="{3EDCFEDB-273A-407B-8347-B00680E84E7A}" name="2015 _x000a_average" dataDxfId="6" dataCellStyle="Normal 4"/>
    <tableColumn id="18" xr3:uid="{C2A57FDB-8A10-4664-AB32-836379EB6A4D}" name="2016 _x000a_average" dataDxfId="5" dataCellStyle="Normal 4"/>
    <tableColumn id="19" xr3:uid="{A1848A1C-A421-4011-A738-2BC8656A327E}" name="2017 _x000a_average" dataDxfId="4" dataCellStyle="Normal 4"/>
    <tableColumn id="20" xr3:uid="{E7B17A6B-D0AB-40C5-96F5-5DCD704D0FE1}" name="2018 _x000a_average" dataDxfId="3" dataCellStyle="Normal 4"/>
    <tableColumn id="21" xr3:uid="{AD2150F6-1304-4519-828D-A4132B8733C1}" name="2019 _x000a_average" dataDxfId="2" dataCellStyle="Normal 4"/>
    <tableColumn id="22" xr3:uid="{10C35973-1C4F-4136-9DCE-442827AF454B}" name="2020 _x000a_average" dataDxfId="1" dataCellStyle="Normal 4"/>
    <tableColumn id="3" xr3:uid="{AE9987D6-1EBA-40B8-81B8-6F1AA868B1C2}" name="2021 _x000a_average" dataDxfId="0" dataCellStyle="Normal 4"/>
    <tableColumn id="23" xr3:uid="{FCCC1635-9B9B-4595-8741-DE99B5754598}" name="2022_x000a_averag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energy.stats@beis.gov.uk" TargetMode="External"/><Relationship Id="rId2" Type="http://schemas.openxmlformats.org/officeDocument/2006/relationships/hyperlink" Target="https://www.gov.uk/government/collections/energy-trends" TargetMode="External"/><Relationship Id="rId1" Type="http://schemas.openxmlformats.org/officeDocument/2006/relationships/hyperlink" Target="mailto:newsdesk@beis.gov.uk" TargetMode="External"/><Relationship Id="rId5" Type="http://schemas.openxmlformats.org/officeDocument/2006/relationships/printerSettings" Target="../printerSettings/printerSettings1.bin"/><Relationship Id="rId4" Type="http://schemas.openxmlformats.org/officeDocument/2006/relationships/hyperlink" Target="mailto:energy.stats@beis.gov.uk"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assets.publishing.service.gov.uk/government/uploads/system/uploads/attachment_data/file/1065203/Long-term_mean_temperatures_1991-2020.pdf" TargetMode="External"/><Relationship Id="rId2" Type="http://schemas.openxmlformats.org/officeDocument/2006/relationships/hyperlink" Target="https://www.gov.uk/government/statistical-data-sets/maps-of-uk-weather-stations" TargetMode="External"/><Relationship Id="rId1" Type="http://schemas.openxmlformats.org/officeDocument/2006/relationships/hyperlink" Target="https://www.gov.uk/government/statistics/weather-digest-of-united-kingdom-energy-statistics-dukes" TargetMode="External"/><Relationship Id="rId5" Type="http://schemas.openxmlformats.org/officeDocument/2006/relationships/table" Target="../tables/table2.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8582E-2937-4C7E-A50C-619E482EF28B}">
  <dimension ref="A1:IT23"/>
  <sheetViews>
    <sheetView showGridLines="0" tabSelected="1" zoomScaleNormal="100" zoomScaleSheetLayoutView="100" workbookViewId="0"/>
  </sheetViews>
  <sheetFormatPr defaultColWidth="8.453125" defaultRowHeight="15.5" x14ac:dyDescent="0.35"/>
  <cols>
    <col min="1" max="1" width="146.81640625" style="10" bestFit="1" customWidth="1"/>
    <col min="2" max="254" width="8.54296875" style="2" customWidth="1"/>
    <col min="255" max="16384" width="8.453125" style="2"/>
  </cols>
  <sheetData>
    <row r="1" spans="1:254" s="3" customFormat="1" ht="45" customHeight="1" x14ac:dyDescent="0.35">
      <c r="A1" s="1" t="s">
        <v>36</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row>
    <row r="2" spans="1:254" s="3" customFormat="1" ht="45" customHeight="1" x14ac:dyDescent="0.35">
      <c r="A2" s="2" t="s">
        <v>43</v>
      </c>
    </row>
    <row r="3" spans="1:254" s="5" customFormat="1" ht="30" customHeight="1" x14ac:dyDescent="0.55000000000000004">
      <c r="A3" s="4" t="s">
        <v>0</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row>
    <row r="4" spans="1:254" s="3" customFormat="1" ht="45" customHeight="1" x14ac:dyDescent="0.35">
      <c r="A4" s="2" t="s">
        <v>153</v>
      </c>
    </row>
    <row r="5" spans="1:254" s="5" customFormat="1" ht="30" customHeight="1" x14ac:dyDescent="0.55000000000000004">
      <c r="A5" s="4" t="s">
        <v>1</v>
      </c>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row>
    <row r="6" spans="1:254" s="3" customFormat="1" ht="20.25" customHeight="1" x14ac:dyDescent="0.35">
      <c r="A6" s="2" t="s">
        <v>154</v>
      </c>
    </row>
    <row r="7" spans="1:254" s="3" customFormat="1" ht="30" customHeight="1" x14ac:dyDescent="0.55000000000000004">
      <c r="A7" s="4" t="s">
        <v>2</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row>
    <row r="8" spans="1:254" s="3" customFormat="1" ht="20.25" customHeight="1" x14ac:dyDescent="0.35">
      <c r="A8" s="2" t="s">
        <v>155</v>
      </c>
    </row>
    <row r="9" spans="1:254" s="3" customFormat="1" ht="30" customHeight="1" x14ac:dyDescent="0.55000000000000004">
      <c r="A9" s="6" t="s">
        <v>3</v>
      </c>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row>
    <row r="10" spans="1:254" s="3" customFormat="1" ht="45" customHeight="1" x14ac:dyDescent="0.35">
      <c r="A10" s="2" t="s">
        <v>37</v>
      </c>
    </row>
    <row r="11" spans="1:254" s="3" customFormat="1" ht="20.25" customHeight="1" x14ac:dyDescent="0.35">
      <c r="A11" s="7" t="s">
        <v>4</v>
      </c>
    </row>
    <row r="12" spans="1:254" s="3" customFormat="1" ht="45" customHeight="1" x14ac:dyDescent="0.35">
      <c r="A12" s="2" t="s">
        <v>5</v>
      </c>
    </row>
    <row r="13" spans="1:254" s="3" customFormat="1" ht="45" customHeight="1" x14ac:dyDescent="0.35">
      <c r="A13" s="2" t="s">
        <v>38</v>
      </c>
    </row>
    <row r="14" spans="1:254" s="3" customFormat="1" ht="20.25" customHeight="1" x14ac:dyDescent="0.35">
      <c r="A14" s="2" t="s">
        <v>6</v>
      </c>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row>
    <row r="15" spans="1:254" s="3" customFormat="1" ht="20.25" customHeight="1" x14ac:dyDescent="0.35">
      <c r="A15" s="7" t="s">
        <v>7</v>
      </c>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row>
    <row r="16" spans="1:254" s="5" customFormat="1" ht="30" customHeight="1" x14ac:dyDescent="0.55000000000000004">
      <c r="A16" s="6" t="s">
        <v>8</v>
      </c>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row>
    <row r="17" spans="1:1" s="3" customFormat="1" ht="20.25" customHeight="1" x14ac:dyDescent="0.45">
      <c r="A17" s="8" t="s">
        <v>9</v>
      </c>
    </row>
    <row r="18" spans="1:1" s="3" customFormat="1" ht="20.25" customHeight="1" x14ac:dyDescent="0.35">
      <c r="A18" s="2" t="s">
        <v>39</v>
      </c>
    </row>
    <row r="19" spans="1:1" s="3" customFormat="1" ht="20.25" customHeight="1" x14ac:dyDescent="0.35">
      <c r="A19" s="7" t="s">
        <v>4</v>
      </c>
    </row>
    <row r="20" spans="1:1" s="3" customFormat="1" ht="20.25" customHeight="1" x14ac:dyDescent="0.35">
      <c r="A20" s="81" t="s">
        <v>146</v>
      </c>
    </row>
    <row r="21" spans="1:1" s="3" customFormat="1" ht="20.25" customHeight="1" x14ac:dyDescent="0.45">
      <c r="A21" s="8" t="s">
        <v>10</v>
      </c>
    </row>
    <row r="22" spans="1:1" s="3" customFormat="1" ht="20.25" customHeight="1" x14ac:dyDescent="0.35">
      <c r="A22" s="9" t="s">
        <v>11</v>
      </c>
    </row>
    <row r="23" spans="1:1" s="3" customFormat="1" ht="20.25" customHeight="1" x14ac:dyDescent="0.35">
      <c r="A23" s="3" t="s">
        <v>12</v>
      </c>
    </row>
  </sheetData>
  <hyperlinks>
    <hyperlink ref="A22" r:id="rId1" xr:uid="{8C9D1759-24A2-4F4B-B98F-CADD5CCB7073}"/>
    <hyperlink ref="A15" r:id="rId2" display="Energy trends publication (opens in a new window) " xr:uid="{3A7232E7-542F-4EE9-A079-8CFEBC3C847B}"/>
    <hyperlink ref="A11" r:id="rId3" xr:uid="{1D542BD5-DE6A-437C-AE6A-1D845ED1BDF0}"/>
    <hyperlink ref="A19" r:id="rId4" xr:uid="{7802D406-D658-421F-9647-FC14EA595DCE}"/>
  </hyperlinks>
  <pageMargins left="0.7" right="0.7" top="0.75" bottom="0.75" header="0.3" footer="0.3"/>
  <pageSetup paperSize="9" scale="46" orientation="portrait" verticalDpi="4"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34DCD-3219-4A90-828D-F3EEE9B3DB6B}">
  <dimension ref="A1:B16"/>
  <sheetViews>
    <sheetView showGridLines="0" zoomScaleNormal="100" zoomScaleSheetLayoutView="100" workbookViewId="0"/>
  </sheetViews>
  <sheetFormatPr defaultColWidth="8.54296875" defaultRowHeight="15" customHeight="1" x14ac:dyDescent="0.25"/>
  <cols>
    <col min="1" max="1" width="79.81640625" style="12" bestFit="1" customWidth="1"/>
    <col min="2" max="2" width="26.81640625" style="12" customWidth="1"/>
    <col min="3" max="16384" width="8.54296875" style="12"/>
  </cols>
  <sheetData>
    <row r="1" spans="1:2" ht="45" customHeight="1" x14ac:dyDescent="0.25">
      <c r="A1" s="11" t="s">
        <v>13</v>
      </c>
    </row>
    <row r="2" spans="1:2" ht="20.25" customHeight="1" x14ac:dyDescent="0.25">
      <c r="A2" s="2" t="s">
        <v>14</v>
      </c>
    </row>
    <row r="3" spans="1:2" ht="20.25" customHeight="1" x14ac:dyDescent="0.25">
      <c r="A3" s="3" t="s">
        <v>15</v>
      </c>
    </row>
    <row r="4" spans="1:2" ht="30" customHeight="1" x14ac:dyDescent="0.55000000000000004">
      <c r="A4" s="13" t="s">
        <v>16</v>
      </c>
      <c r="B4" s="6" t="s">
        <v>13</v>
      </c>
    </row>
    <row r="5" spans="1:2" ht="20.25" customHeight="1" x14ac:dyDescent="0.25">
      <c r="A5" s="3" t="s">
        <v>48</v>
      </c>
      <c r="B5" s="9" t="s">
        <v>17</v>
      </c>
    </row>
    <row r="6" spans="1:2" ht="20.25" customHeight="1" x14ac:dyDescent="0.25">
      <c r="A6" s="3" t="s">
        <v>13</v>
      </c>
      <c r="B6" s="9" t="s">
        <v>13</v>
      </c>
    </row>
    <row r="7" spans="1:2" ht="20.25" customHeight="1" x14ac:dyDescent="0.25">
      <c r="A7" s="3" t="s">
        <v>19</v>
      </c>
      <c r="B7" s="9" t="s">
        <v>19</v>
      </c>
    </row>
    <row r="8" spans="1:2" ht="20.25" customHeight="1" x14ac:dyDescent="0.25">
      <c r="A8" s="3" t="s">
        <v>18</v>
      </c>
      <c r="B8" s="9" t="s">
        <v>40</v>
      </c>
    </row>
    <row r="9" spans="1:2" ht="20.25" customHeight="1" x14ac:dyDescent="0.25">
      <c r="A9" s="3" t="s">
        <v>49</v>
      </c>
      <c r="B9" s="9" t="s">
        <v>51</v>
      </c>
    </row>
    <row r="10" spans="1:2" ht="20.25" customHeight="1" x14ac:dyDescent="0.35">
      <c r="A10" s="3" t="s">
        <v>50</v>
      </c>
      <c r="B10" s="17" t="s">
        <v>52</v>
      </c>
    </row>
    <row r="11" spans="1:2" ht="20.25" customHeight="1" x14ac:dyDescent="0.25">
      <c r="A11" s="3" t="s">
        <v>128</v>
      </c>
      <c r="B11" s="9" t="s">
        <v>54</v>
      </c>
    </row>
    <row r="12" spans="1:2" ht="20.25" customHeight="1" x14ac:dyDescent="0.35">
      <c r="A12" s="3" t="s">
        <v>129</v>
      </c>
      <c r="B12" s="17" t="s">
        <v>53</v>
      </c>
    </row>
    <row r="15" spans="1:2" s="21" customFormat="1" ht="15" customHeight="1" x14ac:dyDescent="0.25">
      <c r="A15" s="20"/>
    </row>
    <row r="16" spans="1:2" s="21" customFormat="1" ht="15" customHeight="1" x14ac:dyDescent="0.25">
      <c r="A16" s="20"/>
    </row>
  </sheetData>
  <hyperlinks>
    <hyperlink ref="B5" location="'Cover Sheet'!A1" display="Cover Sheet" xr:uid="{079DB102-42AB-4173-BF40-21A46C1293C3}"/>
    <hyperlink ref="B6" location="Contents!A1" display="Contents " xr:uid="{42E52EE3-EB0A-4358-932A-6ADEE94F09A2}"/>
    <hyperlink ref="B9" location="'Table Temperatures'!A1" display="Table Temperatures" xr:uid="{97BEA898-54D1-453F-93EE-F3CAF00397A2}"/>
    <hyperlink ref="B7" location="Notes!A1" display="Notes" xr:uid="{BCB31C4A-94DD-45AC-93E5-BCE1D8CB767B}"/>
    <hyperlink ref="B12" location="'Data Heating Degree Days'!A1" display="Data Heating Degree Days" xr:uid="{DCCF93BF-F0AC-4DBD-BF4D-2D4D95D57B25}"/>
    <hyperlink ref="B8" location="Commentary!A1" display="Commentary" xr:uid="{9E80FEBC-2FE0-4A09-BA72-C6E670A46F26}"/>
    <hyperlink ref="B10" location="'Data Temperatures'!A1" display="Data Temperatures" xr:uid="{E77F20C9-F941-4362-8FB6-CD4421283152}"/>
    <hyperlink ref="B11" location="'Table Heating Degree Days'!A1" display="Table Heating Degree Days" xr:uid="{7A8E9BA3-2383-4CC0-A576-66D96F3CC795}"/>
  </hyperlinks>
  <pageMargins left="0.7" right="0.7" top="0.75" bottom="0.75" header="0.3" footer="0.3"/>
  <pageSetup paperSize="9" scale="46" orientation="portrait" verticalDpi="4"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8937E-45CE-4A2F-B9B2-BE703D2EF996}">
  <dimension ref="A1:B13"/>
  <sheetViews>
    <sheetView showGridLines="0" zoomScaleNormal="100" workbookViewId="0"/>
  </sheetViews>
  <sheetFormatPr defaultColWidth="8.54296875" defaultRowHeight="15.5" x14ac:dyDescent="0.35"/>
  <cols>
    <col min="1" max="1" width="9.453125" style="2" customWidth="1"/>
    <col min="2" max="2" width="138.6328125" style="2" bestFit="1" customWidth="1"/>
    <col min="3" max="16384" width="8.54296875" style="2"/>
  </cols>
  <sheetData>
    <row r="1" spans="1:2" ht="45" customHeight="1" x14ac:dyDescent="0.35">
      <c r="A1" s="11" t="s">
        <v>19</v>
      </c>
    </row>
    <row r="2" spans="1:2" s="3" customFormat="1" ht="20.25" customHeight="1" x14ac:dyDescent="0.35">
      <c r="A2" s="3" t="s">
        <v>20</v>
      </c>
    </row>
    <row r="3" spans="1:2" s="3" customFormat="1" ht="20.25" customHeight="1" x14ac:dyDescent="0.35">
      <c r="A3" s="3" t="s">
        <v>42</v>
      </c>
    </row>
    <row r="4" spans="1:2" s="3" customFormat="1" ht="30" customHeight="1" x14ac:dyDescent="0.55000000000000004">
      <c r="A4" s="6" t="s">
        <v>21</v>
      </c>
      <c r="B4" s="6" t="s">
        <v>16</v>
      </c>
    </row>
    <row r="5" spans="1:2" ht="20.25" customHeight="1" x14ac:dyDescent="0.35">
      <c r="A5" s="2" t="s">
        <v>22</v>
      </c>
      <c r="B5" s="14" t="s">
        <v>142</v>
      </c>
    </row>
    <row r="6" spans="1:2" ht="20.25" customHeight="1" x14ac:dyDescent="0.35">
      <c r="B6" s="18" t="s">
        <v>46</v>
      </c>
    </row>
    <row r="7" spans="1:2" ht="20.25" customHeight="1" x14ac:dyDescent="0.35">
      <c r="A7" s="2" t="s">
        <v>23</v>
      </c>
      <c r="B7" s="19" t="s">
        <v>47</v>
      </c>
    </row>
    <row r="8" spans="1:2" s="14" customFormat="1" ht="20.25" customHeight="1" x14ac:dyDescent="0.35">
      <c r="A8" s="14" t="s">
        <v>106</v>
      </c>
      <c r="B8" s="7" t="s">
        <v>143</v>
      </c>
    </row>
    <row r="13" spans="1:2" x14ac:dyDescent="0.35">
      <c r="B13" s="18"/>
    </row>
  </sheetData>
  <hyperlinks>
    <hyperlink ref="B6" r:id="rId1" xr:uid="{322A4D43-4B59-4664-BD6D-DB629E8EA4A2}"/>
    <hyperlink ref="B7" r:id="rId2" xr:uid="{4AF3CAA2-73ED-4C63-A781-19BDF03BD9DA}"/>
    <hyperlink ref="B8" r:id="rId3" display="Average for that month for the years 1991 to 2020, see article in the March 2022 edition of Energy Trends (opens in a new window)" xr:uid="{DC20E0B4-2B86-4010-9AF4-09CF39BCA826}"/>
  </hyperlinks>
  <pageMargins left="0.7" right="0.7" top="0.75" bottom="0.75" header="0.3" footer="0.3"/>
  <pageSetup paperSize="9" scale="46" orientation="portrait" verticalDpi="0"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91ABC-0505-4809-BC24-35AE3056C923}">
  <dimension ref="A1:A15"/>
  <sheetViews>
    <sheetView showGridLines="0" zoomScaleNormal="100" workbookViewId="0"/>
  </sheetViews>
  <sheetFormatPr defaultColWidth="8.54296875" defaultRowHeight="15.5" x14ac:dyDescent="0.35"/>
  <cols>
    <col min="1" max="1" width="142.7265625" style="2" customWidth="1"/>
    <col min="2" max="16384" width="8.54296875" style="2"/>
  </cols>
  <sheetData>
    <row r="1" spans="1:1" ht="45" customHeight="1" x14ac:dyDescent="0.35">
      <c r="A1" s="1" t="s">
        <v>18</v>
      </c>
    </row>
    <row r="2" spans="1:1" ht="30" customHeight="1" x14ac:dyDescent="0.55000000000000004">
      <c r="A2" s="6" t="s">
        <v>41</v>
      </c>
    </row>
    <row r="3" spans="1:1" ht="30" customHeight="1" x14ac:dyDescent="0.45">
      <c r="A3" s="16" t="s">
        <v>151</v>
      </c>
    </row>
    <row r="4" spans="1:1" ht="31.15" customHeight="1" x14ac:dyDescent="0.35">
      <c r="A4" s="14" t="s">
        <v>156</v>
      </c>
    </row>
    <row r="5" spans="1:1" ht="30" customHeight="1" x14ac:dyDescent="0.55000000000000004">
      <c r="A5" s="6" t="s">
        <v>45</v>
      </c>
    </row>
    <row r="6" spans="1:1" ht="30" customHeight="1" x14ac:dyDescent="0.45">
      <c r="A6" s="16" t="s">
        <v>152</v>
      </c>
    </row>
    <row r="7" spans="1:1" ht="31" x14ac:dyDescent="0.35">
      <c r="A7" s="14" t="s">
        <v>157</v>
      </c>
    </row>
    <row r="8" spans="1:1" ht="30" customHeight="1" x14ac:dyDescent="0.45">
      <c r="A8" s="16" t="s">
        <v>149</v>
      </c>
    </row>
    <row r="9" spans="1:1" ht="31" x14ac:dyDescent="0.35">
      <c r="A9" s="14" t="s">
        <v>150</v>
      </c>
    </row>
    <row r="10" spans="1:1" ht="30" customHeight="1" x14ac:dyDescent="0.45">
      <c r="A10" s="16" t="s">
        <v>147</v>
      </c>
    </row>
    <row r="11" spans="1:1" ht="31" x14ac:dyDescent="0.35">
      <c r="A11" s="14" t="s">
        <v>148</v>
      </c>
    </row>
    <row r="12" spans="1:1" ht="30" customHeight="1" x14ac:dyDescent="0.55000000000000004">
      <c r="A12" s="6" t="s">
        <v>44</v>
      </c>
    </row>
    <row r="13" spans="1:1" ht="30" customHeight="1" x14ac:dyDescent="0.45">
      <c r="A13" s="15">
        <v>2021</v>
      </c>
    </row>
    <row r="14" spans="1:1" s="3" customFormat="1" ht="48" customHeight="1" x14ac:dyDescent="0.35">
      <c r="A14" s="14" t="s">
        <v>144</v>
      </c>
    </row>
    <row r="15" spans="1:1" s="3" customFormat="1" ht="29.25" customHeight="1" x14ac:dyDescent="0.35">
      <c r="A15" s="14"/>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2290D-C0FB-446D-9C2C-11F6B7A3733C}">
  <sheetPr>
    <pageSetUpPr fitToPage="1"/>
  </sheetPr>
  <dimension ref="A1:L36"/>
  <sheetViews>
    <sheetView showGridLines="0" zoomScaleNormal="100" workbookViewId="0"/>
  </sheetViews>
  <sheetFormatPr defaultColWidth="9.1796875" defaultRowHeight="15.5" x14ac:dyDescent="0.35"/>
  <cols>
    <col min="1" max="1" width="18.36328125" style="2" customWidth="1"/>
    <col min="2" max="10" width="13.6328125" style="2" customWidth="1"/>
    <col min="11" max="244" width="9.1796875" style="2"/>
    <col min="245" max="245" width="19.1796875" style="2" customWidth="1"/>
    <col min="246" max="246" width="8.36328125" style="2" customWidth="1"/>
    <col min="247" max="247" width="5.36328125" style="2" customWidth="1"/>
    <col min="248" max="251" width="8.36328125" style="2" customWidth="1"/>
    <col min="252" max="252" width="4.1796875" style="2" customWidth="1"/>
    <col min="253" max="253" width="8.36328125" style="2" customWidth="1"/>
    <col min="254" max="254" width="8.1796875" style="2" customWidth="1"/>
    <col min="255" max="255" width="8" style="2" customWidth="1"/>
    <col min="256" max="257" width="9.1796875" style="2"/>
    <col min="258" max="258" width="9.36328125" style="2" bestFit="1" customWidth="1"/>
    <col min="259" max="500" width="9.1796875" style="2"/>
    <col min="501" max="501" width="19.1796875" style="2" customWidth="1"/>
    <col min="502" max="502" width="8.36328125" style="2" customWidth="1"/>
    <col min="503" max="503" width="5.36328125" style="2" customWidth="1"/>
    <col min="504" max="507" width="8.36328125" style="2" customWidth="1"/>
    <col min="508" max="508" width="4.1796875" style="2" customWidth="1"/>
    <col min="509" max="509" width="8.36328125" style="2" customWidth="1"/>
    <col min="510" max="510" width="8.1796875" style="2" customWidth="1"/>
    <col min="511" max="511" width="8" style="2" customWidth="1"/>
    <col min="512" max="513" width="9.1796875" style="2"/>
    <col min="514" max="514" width="9.36328125" style="2" bestFit="1" customWidth="1"/>
    <col min="515" max="756" width="9.1796875" style="2"/>
    <col min="757" max="757" width="19.1796875" style="2" customWidth="1"/>
    <col min="758" max="758" width="8.36328125" style="2" customWidth="1"/>
    <col min="759" max="759" width="5.36328125" style="2" customWidth="1"/>
    <col min="760" max="763" width="8.36328125" style="2" customWidth="1"/>
    <col min="764" max="764" width="4.1796875" style="2" customWidth="1"/>
    <col min="765" max="765" width="8.36328125" style="2" customWidth="1"/>
    <col min="766" max="766" width="8.1796875" style="2" customWidth="1"/>
    <col min="767" max="767" width="8" style="2" customWidth="1"/>
    <col min="768" max="769" width="9.1796875" style="2"/>
    <col min="770" max="770" width="9.36328125" style="2" bestFit="1" customWidth="1"/>
    <col min="771" max="1012" width="9.1796875" style="2"/>
    <col min="1013" max="1013" width="19.1796875" style="2" customWidth="1"/>
    <col min="1014" max="1014" width="8.36328125" style="2" customWidth="1"/>
    <col min="1015" max="1015" width="5.36328125" style="2" customWidth="1"/>
    <col min="1016" max="1019" width="8.36328125" style="2" customWidth="1"/>
    <col min="1020" max="1020" width="4.1796875" style="2" customWidth="1"/>
    <col min="1021" max="1021" width="8.36328125" style="2" customWidth="1"/>
    <col min="1022" max="1022" width="8.1796875" style="2" customWidth="1"/>
    <col min="1023" max="1023" width="8" style="2" customWidth="1"/>
    <col min="1024" max="1025" width="9.1796875" style="2"/>
    <col min="1026" max="1026" width="9.36328125" style="2" bestFit="1" customWidth="1"/>
    <col min="1027" max="1268" width="9.1796875" style="2"/>
    <col min="1269" max="1269" width="19.1796875" style="2" customWidth="1"/>
    <col min="1270" max="1270" width="8.36328125" style="2" customWidth="1"/>
    <col min="1271" max="1271" width="5.36328125" style="2" customWidth="1"/>
    <col min="1272" max="1275" width="8.36328125" style="2" customWidth="1"/>
    <col min="1276" max="1276" width="4.1796875" style="2" customWidth="1"/>
    <col min="1277" max="1277" width="8.36328125" style="2" customWidth="1"/>
    <col min="1278" max="1278" width="8.1796875" style="2" customWidth="1"/>
    <col min="1279" max="1279" width="8" style="2" customWidth="1"/>
    <col min="1280" max="1281" width="9.1796875" style="2"/>
    <col min="1282" max="1282" width="9.36328125" style="2" bestFit="1" customWidth="1"/>
    <col min="1283" max="1524" width="9.1796875" style="2"/>
    <col min="1525" max="1525" width="19.1796875" style="2" customWidth="1"/>
    <col min="1526" max="1526" width="8.36328125" style="2" customWidth="1"/>
    <col min="1527" max="1527" width="5.36328125" style="2" customWidth="1"/>
    <col min="1528" max="1531" width="8.36328125" style="2" customWidth="1"/>
    <col min="1532" max="1532" width="4.1796875" style="2" customWidth="1"/>
    <col min="1533" max="1533" width="8.36328125" style="2" customWidth="1"/>
    <col min="1534" max="1534" width="8.1796875" style="2" customWidth="1"/>
    <col min="1535" max="1535" width="8" style="2" customWidth="1"/>
    <col min="1536" max="1537" width="9.1796875" style="2"/>
    <col min="1538" max="1538" width="9.36328125" style="2" bestFit="1" customWidth="1"/>
    <col min="1539" max="1780" width="9.1796875" style="2"/>
    <col min="1781" max="1781" width="19.1796875" style="2" customWidth="1"/>
    <col min="1782" max="1782" width="8.36328125" style="2" customWidth="1"/>
    <col min="1783" max="1783" width="5.36328125" style="2" customWidth="1"/>
    <col min="1784" max="1787" width="8.36328125" style="2" customWidth="1"/>
    <col min="1788" max="1788" width="4.1796875" style="2" customWidth="1"/>
    <col min="1789" max="1789" width="8.36328125" style="2" customWidth="1"/>
    <col min="1790" max="1790" width="8.1796875" style="2" customWidth="1"/>
    <col min="1791" max="1791" width="8" style="2" customWidth="1"/>
    <col min="1792" max="1793" width="9.1796875" style="2"/>
    <col min="1794" max="1794" width="9.36328125" style="2" bestFit="1" customWidth="1"/>
    <col min="1795" max="2036" width="9.1796875" style="2"/>
    <col min="2037" max="2037" width="19.1796875" style="2" customWidth="1"/>
    <col min="2038" max="2038" width="8.36328125" style="2" customWidth="1"/>
    <col min="2039" max="2039" width="5.36328125" style="2" customWidth="1"/>
    <col min="2040" max="2043" width="8.36328125" style="2" customWidth="1"/>
    <col min="2044" max="2044" width="4.1796875" style="2" customWidth="1"/>
    <col min="2045" max="2045" width="8.36328125" style="2" customWidth="1"/>
    <col min="2046" max="2046" width="8.1796875" style="2" customWidth="1"/>
    <col min="2047" max="2047" width="8" style="2" customWidth="1"/>
    <col min="2048" max="2049" width="9.1796875" style="2"/>
    <col min="2050" max="2050" width="9.36328125" style="2" bestFit="1" customWidth="1"/>
    <col min="2051" max="2292" width="9.1796875" style="2"/>
    <col min="2293" max="2293" width="19.1796875" style="2" customWidth="1"/>
    <col min="2294" max="2294" width="8.36328125" style="2" customWidth="1"/>
    <col min="2295" max="2295" width="5.36328125" style="2" customWidth="1"/>
    <col min="2296" max="2299" width="8.36328125" style="2" customWidth="1"/>
    <col min="2300" max="2300" width="4.1796875" style="2" customWidth="1"/>
    <col min="2301" max="2301" width="8.36328125" style="2" customWidth="1"/>
    <col min="2302" max="2302" width="8.1796875" style="2" customWidth="1"/>
    <col min="2303" max="2303" width="8" style="2" customWidth="1"/>
    <col min="2304" max="2305" width="9.1796875" style="2"/>
    <col min="2306" max="2306" width="9.36328125" style="2" bestFit="1" customWidth="1"/>
    <col min="2307" max="2548" width="9.1796875" style="2"/>
    <col min="2549" max="2549" width="19.1796875" style="2" customWidth="1"/>
    <col min="2550" max="2550" width="8.36328125" style="2" customWidth="1"/>
    <col min="2551" max="2551" width="5.36328125" style="2" customWidth="1"/>
    <col min="2552" max="2555" width="8.36328125" style="2" customWidth="1"/>
    <col min="2556" max="2556" width="4.1796875" style="2" customWidth="1"/>
    <col min="2557" max="2557" width="8.36328125" style="2" customWidth="1"/>
    <col min="2558" max="2558" width="8.1796875" style="2" customWidth="1"/>
    <col min="2559" max="2559" width="8" style="2" customWidth="1"/>
    <col min="2560" max="2561" width="9.1796875" style="2"/>
    <col min="2562" max="2562" width="9.36328125" style="2" bestFit="1" customWidth="1"/>
    <col min="2563" max="2804" width="9.1796875" style="2"/>
    <col min="2805" max="2805" width="19.1796875" style="2" customWidth="1"/>
    <col min="2806" max="2806" width="8.36328125" style="2" customWidth="1"/>
    <col min="2807" max="2807" width="5.36328125" style="2" customWidth="1"/>
    <col min="2808" max="2811" width="8.36328125" style="2" customWidth="1"/>
    <col min="2812" max="2812" width="4.1796875" style="2" customWidth="1"/>
    <col min="2813" max="2813" width="8.36328125" style="2" customWidth="1"/>
    <col min="2814" max="2814" width="8.1796875" style="2" customWidth="1"/>
    <col min="2815" max="2815" width="8" style="2" customWidth="1"/>
    <col min="2816" max="2817" width="9.1796875" style="2"/>
    <col min="2818" max="2818" width="9.36328125" style="2" bestFit="1" customWidth="1"/>
    <col min="2819" max="3060" width="9.1796875" style="2"/>
    <col min="3061" max="3061" width="19.1796875" style="2" customWidth="1"/>
    <col min="3062" max="3062" width="8.36328125" style="2" customWidth="1"/>
    <col min="3063" max="3063" width="5.36328125" style="2" customWidth="1"/>
    <col min="3064" max="3067" width="8.36328125" style="2" customWidth="1"/>
    <col min="3068" max="3068" width="4.1796875" style="2" customWidth="1"/>
    <col min="3069" max="3069" width="8.36328125" style="2" customWidth="1"/>
    <col min="3070" max="3070" width="8.1796875" style="2" customWidth="1"/>
    <col min="3071" max="3071" width="8" style="2" customWidth="1"/>
    <col min="3072" max="3073" width="9.1796875" style="2"/>
    <col min="3074" max="3074" width="9.36328125" style="2" bestFit="1" customWidth="1"/>
    <col min="3075" max="3316" width="9.1796875" style="2"/>
    <col min="3317" max="3317" width="19.1796875" style="2" customWidth="1"/>
    <col min="3318" max="3318" width="8.36328125" style="2" customWidth="1"/>
    <col min="3319" max="3319" width="5.36328125" style="2" customWidth="1"/>
    <col min="3320" max="3323" width="8.36328125" style="2" customWidth="1"/>
    <col min="3324" max="3324" width="4.1796875" style="2" customWidth="1"/>
    <col min="3325" max="3325" width="8.36328125" style="2" customWidth="1"/>
    <col min="3326" max="3326" width="8.1796875" style="2" customWidth="1"/>
    <col min="3327" max="3327" width="8" style="2" customWidth="1"/>
    <col min="3328" max="3329" width="9.1796875" style="2"/>
    <col min="3330" max="3330" width="9.36328125" style="2" bestFit="1" customWidth="1"/>
    <col min="3331" max="3572" width="9.1796875" style="2"/>
    <col min="3573" max="3573" width="19.1796875" style="2" customWidth="1"/>
    <col min="3574" max="3574" width="8.36328125" style="2" customWidth="1"/>
    <col min="3575" max="3575" width="5.36328125" style="2" customWidth="1"/>
    <col min="3576" max="3579" width="8.36328125" style="2" customWidth="1"/>
    <col min="3580" max="3580" width="4.1796875" style="2" customWidth="1"/>
    <col min="3581" max="3581" width="8.36328125" style="2" customWidth="1"/>
    <col min="3582" max="3582" width="8.1796875" style="2" customWidth="1"/>
    <col min="3583" max="3583" width="8" style="2" customWidth="1"/>
    <col min="3584" max="3585" width="9.1796875" style="2"/>
    <col min="3586" max="3586" width="9.36328125" style="2" bestFit="1" customWidth="1"/>
    <col min="3587" max="3828" width="9.1796875" style="2"/>
    <col min="3829" max="3829" width="19.1796875" style="2" customWidth="1"/>
    <col min="3830" max="3830" width="8.36328125" style="2" customWidth="1"/>
    <col min="3831" max="3831" width="5.36328125" style="2" customWidth="1"/>
    <col min="3832" max="3835" width="8.36328125" style="2" customWidth="1"/>
    <col min="3836" max="3836" width="4.1796875" style="2" customWidth="1"/>
    <col min="3837" max="3837" width="8.36328125" style="2" customWidth="1"/>
    <col min="3838" max="3838" width="8.1796875" style="2" customWidth="1"/>
    <col min="3839" max="3839" width="8" style="2" customWidth="1"/>
    <col min="3840" max="3841" width="9.1796875" style="2"/>
    <col min="3842" max="3842" width="9.36328125" style="2" bestFit="1" customWidth="1"/>
    <col min="3843" max="4084" width="9.1796875" style="2"/>
    <col min="4085" max="4085" width="19.1796875" style="2" customWidth="1"/>
    <col min="4086" max="4086" width="8.36328125" style="2" customWidth="1"/>
    <col min="4087" max="4087" width="5.36328125" style="2" customWidth="1"/>
    <col min="4088" max="4091" width="8.36328125" style="2" customWidth="1"/>
    <col min="4092" max="4092" width="4.1796875" style="2" customWidth="1"/>
    <col min="4093" max="4093" width="8.36328125" style="2" customWidth="1"/>
    <col min="4094" max="4094" width="8.1796875" style="2" customWidth="1"/>
    <col min="4095" max="4095" width="8" style="2" customWidth="1"/>
    <col min="4096" max="4097" width="9.1796875" style="2"/>
    <col min="4098" max="4098" width="9.36328125" style="2" bestFit="1" customWidth="1"/>
    <col min="4099" max="4340" width="9.1796875" style="2"/>
    <col min="4341" max="4341" width="19.1796875" style="2" customWidth="1"/>
    <col min="4342" max="4342" width="8.36328125" style="2" customWidth="1"/>
    <col min="4343" max="4343" width="5.36328125" style="2" customWidth="1"/>
    <col min="4344" max="4347" width="8.36328125" style="2" customWidth="1"/>
    <col min="4348" max="4348" width="4.1796875" style="2" customWidth="1"/>
    <col min="4349" max="4349" width="8.36328125" style="2" customWidth="1"/>
    <col min="4350" max="4350" width="8.1796875" style="2" customWidth="1"/>
    <col min="4351" max="4351" width="8" style="2" customWidth="1"/>
    <col min="4352" max="4353" width="9.1796875" style="2"/>
    <col min="4354" max="4354" width="9.36328125" style="2" bestFit="1" customWidth="1"/>
    <col min="4355" max="4596" width="9.1796875" style="2"/>
    <col min="4597" max="4597" width="19.1796875" style="2" customWidth="1"/>
    <col min="4598" max="4598" width="8.36328125" style="2" customWidth="1"/>
    <col min="4599" max="4599" width="5.36328125" style="2" customWidth="1"/>
    <col min="4600" max="4603" width="8.36328125" style="2" customWidth="1"/>
    <col min="4604" max="4604" width="4.1796875" style="2" customWidth="1"/>
    <col min="4605" max="4605" width="8.36328125" style="2" customWidth="1"/>
    <col min="4606" max="4606" width="8.1796875" style="2" customWidth="1"/>
    <col min="4607" max="4607" width="8" style="2" customWidth="1"/>
    <col min="4608" max="4609" width="9.1796875" style="2"/>
    <col min="4610" max="4610" width="9.36328125" style="2" bestFit="1" customWidth="1"/>
    <col min="4611" max="4852" width="9.1796875" style="2"/>
    <col min="4853" max="4853" width="19.1796875" style="2" customWidth="1"/>
    <col min="4854" max="4854" width="8.36328125" style="2" customWidth="1"/>
    <col min="4855" max="4855" width="5.36328125" style="2" customWidth="1"/>
    <col min="4856" max="4859" width="8.36328125" style="2" customWidth="1"/>
    <col min="4860" max="4860" width="4.1796875" style="2" customWidth="1"/>
    <col min="4861" max="4861" width="8.36328125" style="2" customWidth="1"/>
    <col min="4862" max="4862" width="8.1796875" style="2" customWidth="1"/>
    <col min="4863" max="4863" width="8" style="2" customWidth="1"/>
    <col min="4864" max="4865" width="9.1796875" style="2"/>
    <col min="4866" max="4866" width="9.36328125" style="2" bestFit="1" customWidth="1"/>
    <col min="4867" max="5108" width="9.1796875" style="2"/>
    <col min="5109" max="5109" width="19.1796875" style="2" customWidth="1"/>
    <col min="5110" max="5110" width="8.36328125" style="2" customWidth="1"/>
    <col min="5111" max="5111" width="5.36328125" style="2" customWidth="1"/>
    <col min="5112" max="5115" width="8.36328125" style="2" customWidth="1"/>
    <col min="5116" max="5116" width="4.1796875" style="2" customWidth="1"/>
    <col min="5117" max="5117" width="8.36328125" style="2" customWidth="1"/>
    <col min="5118" max="5118" width="8.1796875" style="2" customWidth="1"/>
    <col min="5119" max="5119" width="8" style="2" customWidth="1"/>
    <col min="5120" max="5121" width="9.1796875" style="2"/>
    <col min="5122" max="5122" width="9.36328125" style="2" bestFit="1" customWidth="1"/>
    <col min="5123" max="5364" width="9.1796875" style="2"/>
    <col min="5365" max="5365" width="19.1796875" style="2" customWidth="1"/>
    <col min="5366" max="5366" width="8.36328125" style="2" customWidth="1"/>
    <col min="5367" max="5367" width="5.36328125" style="2" customWidth="1"/>
    <col min="5368" max="5371" width="8.36328125" style="2" customWidth="1"/>
    <col min="5372" max="5372" width="4.1796875" style="2" customWidth="1"/>
    <col min="5373" max="5373" width="8.36328125" style="2" customWidth="1"/>
    <col min="5374" max="5374" width="8.1796875" style="2" customWidth="1"/>
    <col min="5375" max="5375" width="8" style="2" customWidth="1"/>
    <col min="5376" max="5377" width="9.1796875" style="2"/>
    <col min="5378" max="5378" width="9.36328125" style="2" bestFit="1" customWidth="1"/>
    <col min="5379" max="5620" width="9.1796875" style="2"/>
    <col min="5621" max="5621" width="19.1796875" style="2" customWidth="1"/>
    <col min="5622" max="5622" width="8.36328125" style="2" customWidth="1"/>
    <col min="5623" max="5623" width="5.36328125" style="2" customWidth="1"/>
    <col min="5624" max="5627" width="8.36328125" style="2" customWidth="1"/>
    <col min="5628" max="5628" width="4.1796875" style="2" customWidth="1"/>
    <col min="5629" max="5629" width="8.36328125" style="2" customWidth="1"/>
    <col min="5630" max="5630" width="8.1796875" style="2" customWidth="1"/>
    <col min="5631" max="5631" width="8" style="2" customWidth="1"/>
    <col min="5632" max="5633" width="9.1796875" style="2"/>
    <col min="5634" max="5634" width="9.36328125" style="2" bestFit="1" customWidth="1"/>
    <col min="5635" max="5876" width="9.1796875" style="2"/>
    <col min="5877" max="5877" width="19.1796875" style="2" customWidth="1"/>
    <col min="5878" max="5878" width="8.36328125" style="2" customWidth="1"/>
    <col min="5879" max="5879" width="5.36328125" style="2" customWidth="1"/>
    <col min="5880" max="5883" width="8.36328125" style="2" customWidth="1"/>
    <col min="5884" max="5884" width="4.1796875" style="2" customWidth="1"/>
    <col min="5885" max="5885" width="8.36328125" style="2" customWidth="1"/>
    <col min="5886" max="5886" width="8.1796875" style="2" customWidth="1"/>
    <col min="5887" max="5887" width="8" style="2" customWidth="1"/>
    <col min="5888" max="5889" width="9.1796875" style="2"/>
    <col min="5890" max="5890" width="9.36328125" style="2" bestFit="1" customWidth="1"/>
    <col min="5891" max="6132" width="9.1796875" style="2"/>
    <col min="6133" max="6133" width="19.1796875" style="2" customWidth="1"/>
    <col min="6134" max="6134" width="8.36328125" style="2" customWidth="1"/>
    <col min="6135" max="6135" width="5.36328125" style="2" customWidth="1"/>
    <col min="6136" max="6139" width="8.36328125" style="2" customWidth="1"/>
    <col min="6140" max="6140" width="4.1796875" style="2" customWidth="1"/>
    <col min="6141" max="6141" width="8.36328125" style="2" customWidth="1"/>
    <col min="6142" max="6142" width="8.1796875" style="2" customWidth="1"/>
    <col min="6143" max="6143" width="8" style="2" customWidth="1"/>
    <col min="6144" max="6145" width="9.1796875" style="2"/>
    <col min="6146" max="6146" width="9.36328125" style="2" bestFit="1" customWidth="1"/>
    <col min="6147" max="6388" width="9.1796875" style="2"/>
    <col min="6389" max="6389" width="19.1796875" style="2" customWidth="1"/>
    <col min="6390" max="6390" width="8.36328125" style="2" customWidth="1"/>
    <col min="6391" max="6391" width="5.36328125" style="2" customWidth="1"/>
    <col min="6392" max="6395" width="8.36328125" style="2" customWidth="1"/>
    <col min="6396" max="6396" width="4.1796875" style="2" customWidth="1"/>
    <col min="6397" max="6397" width="8.36328125" style="2" customWidth="1"/>
    <col min="6398" max="6398" width="8.1796875" style="2" customWidth="1"/>
    <col min="6399" max="6399" width="8" style="2" customWidth="1"/>
    <col min="6400" max="6401" width="9.1796875" style="2"/>
    <col min="6402" max="6402" width="9.36328125" style="2" bestFit="1" customWidth="1"/>
    <col min="6403" max="6644" width="9.1796875" style="2"/>
    <col min="6645" max="6645" width="19.1796875" style="2" customWidth="1"/>
    <col min="6646" max="6646" width="8.36328125" style="2" customWidth="1"/>
    <col min="6647" max="6647" width="5.36328125" style="2" customWidth="1"/>
    <col min="6648" max="6651" width="8.36328125" style="2" customWidth="1"/>
    <col min="6652" max="6652" width="4.1796875" style="2" customWidth="1"/>
    <col min="6653" max="6653" width="8.36328125" style="2" customWidth="1"/>
    <col min="6654" max="6654" width="8.1796875" style="2" customWidth="1"/>
    <col min="6655" max="6655" width="8" style="2" customWidth="1"/>
    <col min="6656" max="6657" width="9.1796875" style="2"/>
    <col min="6658" max="6658" width="9.36328125" style="2" bestFit="1" customWidth="1"/>
    <col min="6659" max="6900" width="9.1796875" style="2"/>
    <col min="6901" max="6901" width="19.1796875" style="2" customWidth="1"/>
    <col min="6902" max="6902" width="8.36328125" style="2" customWidth="1"/>
    <col min="6903" max="6903" width="5.36328125" style="2" customWidth="1"/>
    <col min="6904" max="6907" width="8.36328125" style="2" customWidth="1"/>
    <col min="6908" max="6908" width="4.1796875" style="2" customWidth="1"/>
    <col min="6909" max="6909" width="8.36328125" style="2" customWidth="1"/>
    <col min="6910" max="6910" width="8.1796875" style="2" customWidth="1"/>
    <col min="6911" max="6911" width="8" style="2" customWidth="1"/>
    <col min="6912" max="6913" width="9.1796875" style="2"/>
    <col min="6914" max="6914" width="9.36328125" style="2" bestFit="1" customWidth="1"/>
    <col min="6915" max="7156" width="9.1796875" style="2"/>
    <col min="7157" max="7157" width="19.1796875" style="2" customWidth="1"/>
    <col min="7158" max="7158" width="8.36328125" style="2" customWidth="1"/>
    <col min="7159" max="7159" width="5.36328125" style="2" customWidth="1"/>
    <col min="7160" max="7163" width="8.36328125" style="2" customWidth="1"/>
    <col min="7164" max="7164" width="4.1796875" style="2" customWidth="1"/>
    <col min="7165" max="7165" width="8.36328125" style="2" customWidth="1"/>
    <col min="7166" max="7166" width="8.1796875" style="2" customWidth="1"/>
    <col min="7167" max="7167" width="8" style="2" customWidth="1"/>
    <col min="7168" max="7169" width="9.1796875" style="2"/>
    <col min="7170" max="7170" width="9.36328125" style="2" bestFit="1" customWidth="1"/>
    <col min="7171" max="7412" width="9.1796875" style="2"/>
    <col min="7413" max="7413" width="19.1796875" style="2" customWidth="1"/>
    <col min="7414" max="7414" width="8.36328125" style="2" customWidth="1"/>
    <col min="7415" max="7415" width="5.36328125" style="2" customWidth="1"/>
    <col min="7416" max="7419" width="8.36328125" style="2" customWidth="1"/>
    <col min="7420" max="7420" width="4.1796875" style="2" customWidth="1"/>
    <col min="7421" max="7421" width="8.36328125" style="2" customWidth="1"/>
    <col min="7422" max="7422" width="8.1796875" style="2" customWidth="1"/>
    <col min="7423" max="7423" width="8" style="2" customWidth="1"/>
    <col min="7424" max="7425" width="9.1796875" style="2"/>
    <col min="7426" max="7426" width="9.36328125" style="2" bestFit="1" customWidth="1"/>
    <col min="7427" max="7668" width="9.1796875" style="2"/>
    <col min="7669" max="7669" width="19.1796875" style="2" customWidth="1"/>
    <col min="7670" max="7670" width="8.36328125" style="2" customWidth="1"/>
    <col min="7671" max="7671" width="5.36328125" style="2" customWidth="1"/>
    <col min="7672" max="7675" width="8.36328125" style="2" customWidth="1"/>
    <col min="7676" max="7676" width="4.1796875" style="2" customWidth="1"/>
    <col min="7677" max="7677" width="8.36328125" style="2" customWidth="1"/>
    <col min="7678" max="7678" width="8.1796875" style="2" customWidth="1"/>
    <col min="7679" max="7679" width="8" style="2" customWidth="1"/>
    <col min="7680" max="7681" width="9.1796875" style="2"/>
    <col min="7682" max="7682" width="9.36328125" style="2" bestFit="1" customWidth="1"/>
    <col min="7683" max="7924" width="9.1796875" style="2"/>
    <col min="7925" max="7925" width="19.1796875" style="2" customWidth="1"/>
    <col min="7926" max="7926" width="8.36328125" style="2" customWidth="1"/>
    <col min="7927" max="7927" width="5.36328125" style="2" customWidth="1"/>
    <col min="7928" max="7931" width="8.36328125" style="2" customWidth="1"/>
    <col min="7932" max="7932" width="4.1796875" style="2" customWidth="1"/>
    <col min="7933" max="7933" width="8.36328125" style="2" customWidth="1"/>
    <col min="7934" max="7934" width="8.1796875" style="2" customWidth="1"/>
    <col min="7935" max="7935" width="8" style="2" customWidth="1"/>
    <col min="7936" max="7937" width="9.1796875" style="2"/>
    <col min="7938" max="7938" width="9.36328125" style="2" bestFit="1" customWidth="1"/>
    <col min="7939" max="8180" width="9.1796875" style="2"/>
    <col min="8181" max="8181" width="19.1796875" style="2" customWidth="1"/>
    <col min="8182" max="8182" width="8.36328125" style="2" customWidth="1"/>
    <col min="8183" max="8183" width="5.36328125" style="2" customWidth="1"/>
    <col min="8184" max="8187" width="8.36328125" style="2" customWidth="1"/>
    <col min="8188" max="8188" width="4.1796875" style="2" customWidth="1"/>
    <col min="8189" max="8189" width="8.36328125" style="2" customWidth="1"/>
    <col min="8190" max="8190" width="8.1796875" style="2" customWidth="1"/>
    <col min="8191" max="8191" width="8" style="2" customWidth="1"/>
    <col min="8192" max="8193" width="9.1796875" style="2"/>
    <col min="8194" max="8194" width="9.36328125" style="2" bestFit="1" customWidth="1"/>
    <col min="8195" max="8436" width="9.1796875" style="2"/>
    <col min="8437" max="8437" width="19.1796875" style="2" customWidth="1"/>
    <col min="8438" max="8438" width="8.36328125" style="2" customWidth="1"/>
    <col min="8439" max="8439" width="5.36328125" style="2" customWidth="1"/>
    <col min="8440" max="8443" width="8.36328125" style="2" customWidth="1"/>
    <col min="8444" max="8444" width="4.1796875" style="2" customWidth="1"/>
    <col min="8445" max="8445" width="8.36328125" style="2" customWidth="1"/>
    <col min="8446" max="8446" width="8.1796875" style="2" customWidth="1"/>
    <col min="8447" max="8447" width="8" style="2" customWidth="1"/>
    <col min="8448" max="8449" width="9.1796875" style="2"/>
    <col min="8450" max="8450" width="9.36328125" style="2" bestFit="1" customWidth="1"/>
    <col min="8451" max="8692" width="9.1796875" style="2"/>
    <col min="8693" max="8693" width="19.1796875" style="2" customWidth="1"/>
    <col min="8694" max="8694" width="8.36328125" style="2" customWidth="1"/>
    <col min="8695" max="8695" width="5.36328125" style="2" customWidth="1"/>
    <col min="8696" max="8699" width="8.36328125" style="2" customWidth="1"/>
    <col min="8700" max="8700" width="4.1796875" style="2" customWidth="1"/>
    <col min="8701" max="8701" width="8.36328125" style="2" customWidth="1"/>
    <col min="8702" max="8702" width="8.1796875" style="2" customWidth="1"/>
    <col min="8703" max="8703" width="8" style="2" customWidth="1"/>
    <col min="8704" max="8705" width="9.1796875" style="2"/>
    <col min="8706" max="8706" width="9.36328125" style="2" bestFit="1" customWidth="1"/>
    <col min="8707" max="8948" width="9.1796875" style="2"/>
    <col min="8949" max="8949" width="19.1796875" style="2" customWidth="1"/>
    <col min="8950" max="8950" width="8.36328125" style="2" customWidth="1"/>
    <col min="8951" max="8951" width="5.36328125" style="2" customWidth="1"/>
    <col min="8952" max="8955" width="8.36328125" style="2" customWidth="1"/>
    <col min="8956" max="8956" width="4.1796875" style="2" customWidth="1"/>
    <col min="8957" max="8957" width="8.36328125" style="2" customWidth="1"/>
    <col min="8958" max="8958" width="8.1796875" style="2" customWidth="1"/>
    <col min="8959" max="8959" width="8" style="2" customWidth="1"/>
    <col min="8960" max="8961" width="9.1796875" style="2"/>
    <col min="8962" max="8962" width="9.36328125" style="2" bestFit="1" customWidth="1"/>
    <col min="8963" max="9204" width="9.1796875" style="2"/>
    <col min="9205" max="9205" width="19.1796875" style="2" customWidth="1"/>
    <col min="9206" max="9206" width="8.36328125" style="2" customWidth="1"/>
    <col min="9207" max="9207" width="5.36328125" style="2" customWidth="1"/>
    <col min="9208" max="9211" width="8.36328125" style="2" customWidth="1"/>
    <col min="9212" max="9212" width="4.1796875" style="2" customWidth="1"/>
    <col min="9213" max="9213" width="8.36328125" style="2" customWidth="1"/>
    <col min="9214" max="9214" width="8.1796875" style="2" customWidth="1"/>
    <col min="9215" max="9215" width="8" style="2" customWidth="1"/>
    <col min="9216" max="9217" width="9.1796875" style="2"/>
    <col min="9218" max="9218" width="9.36328125" style="2" bestFit="1" customWidth="1"/>
    <col min="9219" max="9460" width="9.1796875" style="2"/>
    <col min="9461" max="9461" width="19.1796875" style="2" customWidth="1"/>
    <col min="9462" max="9462" width="8.36328125" style="2" customWidth="1"/>
    <col min="9463" max="9463" width="5.36328125" style="2" customWidth="1"/>
    <col min="9464" max="9467" width="8.36328125" style="2" customWidth="1"/>
    <col min="9468" max="9468" width="4.1796875" style="2" customWidth="1"/>
    <col min="9469" max="9469" width="8.36328125" style="2" customWidth="1"/>
    <col min="9470" max="9470" width="8.1796875" style="2" customWidth="1"/>
    <col min="9471" max="9471" width="8" style="2" customWidth="1"/>
    <col min="9472" max="9473" width="9.1796875" style="2"/>
    <col min="9474" max="9474" width="9.36328125" style="2" bestFit="1" customWidth="1"/>
    <col min="9475" max="9716" width="9.1796875" style="2"/>
    <col min="9717" max="9717" width="19.1796875" style="2" customWidth="1"/>
    <col min="9718" max="9718" width="8.36328125" style="2" customWidth="1"/>
    <col min="9719" max="9719" width="5.36328125" style="2" customWidth="1"/>
    <col min="9720" max="9723" width="8.36328125" style="2" customWidth="1"/>
    <col min="9724" max="9724" width="4.1796875" style="2" customWidth="1"/>
    <col min="9725" max="9725" width="8.36328125" style="2" customWidth="1"/>
    <col min="9726" max="9726" width="8.1796875" style="2" customWidth="1"/>
    <col min="9727" max="9727" width="8" style="2" customWidth="1"/>
    <col min="9728" max="9729" width="9.1796875" style="2"/>
    <col min="9730" max="9730" width="9.36328125" style="2" bestFit="1" customWidth="1"/>
    <col min="9731" max="9972" width="9.1796875" style="2"/>
    <col min="9973" max="9973" width="19.1796875" style="2" customWidth="1"/>
    <col min="9974" max="9974" width="8.36328125" style="2" customWidth="1"/>
    <col min="9975" max="9975" width="5.36328125" style="2" customWidth="1"/>
    <col min="9976" max="9979" width="8.36328125" style="2" customWidth="1"/>
    <col min="9980" max="9980" width="4.1796875" style="2" customWidth="1"/>
    <col min="9981" max="9981" width="8.36328125" style="2" customWidth="1"/>
    <col min="9982" max="9982" width="8.1796875" style="2" customWidth="1"/>
    <col min="9983" max="9983" width="8" style="2" customWidth="1"/>
    <col min="9984" max="9985" width="9.1796875" style="2"/>
    <col min="9986" max="9986" width="9.36328125" style="2" bestFit="1" customWidth="1"/>
    <col min="9987" max="10228" width="9.1796875" style="2"/>
    <col min="10229" max="10229" width="19.1796875" style="2" customWidth="1"/>
    <col min="10230" max="10230" width="8.36328125" style="2" customWidth="1"/>
    <col min="10231" max="10231" width="5.36328125" style="2" customWidth="1"/>
    <col min="10232" max="10235" width="8.36328125" style="2" customWidth="1"/>
    <col min="10236" max="10236" width="4.1796875" style="2" customWidth="1"/>
    <col min="10237" max="10237" width="8.36328125" style="2" customWidth="1"/>
    <col min="10238" max="10238" width="8.1796875" style="2" customWidth="1"/>
    <col min="10239" max="10239" width="8" style="2" customWidth="1"/>
    <col min="10240" max="10241" width="9.1796875" style="2"/>
    <col min="10242" max="10242" width="9.36328125" style="2" bestFit="1" customWidth="1"/>
    <col min="10243" max="10484" width="9.1796875" style="2"/>
    <col min="10485" max="10485" width="19.1796875" style="2" customWidth="1"/>
    <col min="10486" max="10486" width="8.36328125" style="2" customWidth="1"/>
    <col min="10487" max="10487" width="5.36328125" style="2" customWidth="1"/>
    <col min="10488" max="10491" width="8.36328125" style="2" customWidth="1"/>
    <col min="10492" max="10492" width="4.1796875" style="2" customWidth="1"/>
    <col min="10493" max="10493" width="8.36328125" style="2" customWidth="1"/>
    <col min="10494" max="10494" width="8.1796875" style="2" customWidth="1"/>
    <col min="10495" max="10495" width="8" style="2" customWidth="1"/>
    <col min="10496" max="10497" width="9.1796875" style="2"/>
    <col min="10498" max="10498" width="9.36328125" style="2" bestFit="1" customWidth="1"/>
    <col min="10499" max="10740" width="9.1796875" style="2"/>
    <col min="10741" max="10741" width="19.1796875" style="2" customWidth="1"/>
    <col min="10742" max="10742" width="8.36328125" style="2" customWidth="1"/>
    <col min="10743" max="10743" width="5.36328125" style="2" customWidth="1"/>
    <col min="10744" max="10747" width="8.36328125" style="2" customWidth="1"/>
    <col min="10748" max="10748" width="4.1796875" style="2" customWidth="1"/>
    <col min="10749" max="10749" width="8.36328125" style="2" customWidth="1"/>
    <col min="10750" max="10750" width="8.1796875" style="2" customWidth="1"/>
    <col min="10751" max="10751" width="8" style="2" customWidth="1"/>
    <col min="10752" max="10753" width="9.1796875" style="2"/>
    <col min="10754" max="10754" width="9.36328125" style="2" bestFit="1" customWidth="1"/>
    <col min="10755" max="10996" width="9.1796875" style="2"/>
    <col min="10997" max="10997" width="19.1796875" style="2" customWidth="1"/>
    <col min="10998" max="10998" width="8.36328125" style="2" customWidth="1"/>
    <col min="10999" max="10999" width="5.36328125" style="2" customWidth="1"/>
    <col min="11000" max="11003" width="8.36328125" style="2" customWidth="1"/>
    <col min="11004" max="11004" width="4.1796875" style="2" customWidth="1"/>
    <col min="11005" max="11005" width="8.36328125" style="2" customWidth="1"/>
    <col min="11006" max="11006" width="8.1796875" style="2" customWidth="1"/>
    <col min="11007" max="11007" width="8" style="2" customWidth="1"/>
    <col min="11008" max="11009" width="9.1796875" style="2"/>
    <col min="11010" max="11010" width="9.36328125" style="2" bestFit="1" customWidth="1"/>
    <col min="11011" max="11252" width="9.1796875" style="2"/>
    <col min="11253" max="11253" width="19.1796875" style="2" customWidth="1"/>
    <col min="11254" max="11254" width="8.36328125" style="2" customWidth="1"/>
    <col min="11255" max="11255" width="5.36328125" style="2" customWidth="1"/>
    <col min="11256" max="11259" width="8.36328125" style="2" customWidth="1"/>
    <col min="11260" max="11260" width="4.1796875" style="2" customWidth="1"/>
    <col min="11261" max="11261" width="8.36328125" style="2" customWidth="1"/>
    <col min="11262" max="11262" width="8.1796875" style="2" customWidth="1"/>
    <col min="11263" max="11263" width="8" style="2" customWidth="1"/>
    <col min="11264" max="11265" width="9.1796875" style="2"/>
    <col min="11266" max="11266" width="9.36328125" style="2" bestFit="1" customWidth="1"/>
    <col min="11267" max="11508" width="9.1796875" style="2"/>
    <col min="11509" max="11509" width="19.1796875" style="2" customWidth="1"/>
    <col min="11510" max="11510" width="8.36328125" style="2" customWidth="1"/>
    <col min="11511" max="11511" width="5.36328125" style="2" customWidth="1"/>
    <col min="11512" max="11515" width="8.36328125" style="2" customWidth="1"/>
    <col min="11516" max="11516" width="4.1796875" style="2" customWidth="1"/>
    <col min="11517" max="11517" width="8.36328125" style="2" customWidth="1"/>
    <col min="11518" max="11518" width="8.1796875" style="2" customWidth="1"/>
    <col min="11519" max="11519" width="8" style="2" customWidth="1"/>
    <col min="11520" max="11521" width="9.1796875" style="2"/>
    <col min="11522" max="11522" width="9.36328125" style="2" bestFit="1" customWidth="1"/>
    <col min="11523" max="11764" width="9.1796875" style="2"/>
    <col min="11765" max="11765" width="19.1796875" style="2" customWidth="1"/>
    <col min="11766" max="11766" width="8.36328125" style="2" customWidth="1"/>
    <col min="11767" max="11767" width="5.36328125" style="2" customWidth="1"/>
    <col min="11768" max="11771" width="8.36328125" style="2" customWidth="1"/>
    <col min="11772" max="11772" width="4.1796875" style="2" customWidth="1"/>
    <col min="11773" max="11773" width="8.36328125" style="2" customWidth="1"/>
    <col min="11774" max="11774" width="8.1796875" style="2" customWidth="1"/>
    <col min="11775" max="11775" width="8" style="2" customWidth="1"/>
    <col min="11776" max="11777" width="9.1796875" style="2"/>
    <col min="11778" max="11778" width="9.36328125" style="2" bestFit="1" customWidth="1"/>
    <col min="11779" max="12020" width="9.1796875" style="2"/>
    <col min="12021" max="12021" width="19.1796875" style="2" customWidth="1"/>
    <col min="12022" max="12022" width="8.36328125" style="2" customWidth="1"/>
    <col min="12023" max="12023" width="5.36328125" style="2" customWidth="1"/>
    <col min="12024" max="12027" width="8.36328125" style="2" customWidth="1"/>
    <col min="12028" max="12028" width="4.1796875" style="2" customWidth="1"/>
    <col min="12029" max="12029" width="8.36328125" style="2" customWidth="1"/>
    <col min="12030" max="12030" width="8.1796875" style="2" customWidth="1"/>
    <col min="12031" max="12031" width="8" style="2" customWidth="1"/>
    <col min="12032" max="12033" width="9.1796875" style="2"/>
    <col min="12034" max="12034" width="9.36328125" style="2" bestFit="1" customWidth="1"/>
    <col min="12035" max="12276" width="9.1796875" style="2"/>
    <col min="12277" max="12277" width="19.1796875" style="2" customWidth="1"/>
    <col min="12278" max="12278" width="8.36328125" style="2" customWidth="1"/>
    <col min="12279" max="12279" width="5.36328125" style="2" customWidth="1"/>
    <col min="12280" max="12283" width="8.36328125" style="2" customWidth="1"/>
    <col min="12284" max="12284" width="4.1796875" style="2" customWidth="1"/>
    <col min="12285" max="12285" width="8.36328125" style="2" customWidth="1"/>
    <col min="12286" max="12286" width="8.1796875" style="2" customWidth="1"/>
    <col min="12287" max="12287" width="8" style="2" customWidth="1"/>
    <col min="12288" max="12289" width="9.1796875" style="2"/>
    <col min="12290" max="12290" width="9.36328125" style="2" bestFit="1" customWidth="1"/>
    <col min="12291" max="12532" width="9.1796875" style="2"/>
    <col min="12533" max="12533" width="19.1796875" style="2" customWidth="1"/>
    <col min="12534" max="12534" width="8.36328125" style="2" customWidth="1"/>
    <col min="12535" max="12535" width="5.36328125" style="2" customWidth="1"/>
    <col min="12536" max="12539" width="8.36328125" style="2" customWidth="1"/>
    <col min="12540" max="12540" width="4.1796875" style="2" customWidth="1"/>
    <col min="12541" max="12541" width="8.36328125" style="2" customWidth="1"/>
    <col min="12542" max="12542" width="8.1796875" style="2" customWidth="1"/>
    <col min="12543" max="12543" width="8" style="2" customWidth="1"/>
    <col min="12544" max="12545" width="9.1796875" style="2"/>
    <col min="12546" max="12546" width="9.36328125" style="2" bestFit="1" customWidth="1"/>
    <col min="12547" max="12788" width="9.1796875" style="2"/>
    <col min="12789" max="12789" width="19.1796875" style="2" customWidth="1"/>
    <col min="12790" max="12790" width="8.36328125" style="2" customWidth="1"/>
    <col min="12791" max="12791" width="5.36328125" style="2" customWidth="1"/>
    <col min="12792" max="12795" width="8.36328125" style="2" customWidth="1"/>
    <col min="12796" max="12796" width="4.1796875" style="2" customWidth="1"/>
    <col min="12797" max="12797" width="8.36328125" style="2" customWidth="1"/>
    <col min="12798" max="12798" width="8.1796875" style="2" customWidth="1"/>
    <col min="12799" max="12799" width="8" style="2" customWidth="1"/>
    <col min="12800" max="12801" width="9.1796875" style="2"/>
    <col min="12802" max="12802" width="9.36328125" style="2" bestFit="1" customWidth="1"/>
    <col min="12803" max="13044" width="9.1796875" style="2"/>
    <col min="13045" max="13045" width="19.1796875" style="2" customWidth="1"/>
    <col min="13046" max="13046" width="8.36328125" style="2" customWidth="1"/>
    <col min="13047" max="13047" width="5.36328125" style="2" customWidth="1"/>
    <col min="13048" max="13051" width="8.36328125" style="2" customWidth="1"/>
    <col min="13052" max="13052" width="4.1796875" style="2" customWidth="1"/>
    <col min="13053" max="13053" width="8.36328125" style="2" customWidth="1"/>
    <col min="13054" max="13054" width="8.1796875" style="2" customWidth="1"/>
    <col min="13055" max="13055" width="8" style="2" customWidth="1"/>
    <col min="13056" max="13057" width="9.1796875" style="2"/>
    <col min="13058" max="13058" width="9.36328125" style="2" bestFit="1" customWidth="1"/>
    <col min="13059" max="13300" width="9.1796875" style="2"/>
    <col min="13301" max="13301" width="19.1796875" style="2" customWidth="1"/>
    <col min="13302" max="13302" width="8.36328125" style="2" customWidth="1"/>
    <col min="13303" max="13303" width="5.36328125" style="2" customWidth="1"/>
    <col min="13304" max="13307" width="8.36328125" style="2" customWidth="1"/>
    <col min="13308" max="13308" width="4.1796875" style="2" customWidth="1"/>
    <col min="13309" max="13309" width="8.36328125" style="2" customWidth="1"/>
    <col min="13310" max="13310" width="8.1796875" style="2" customWidth="1"/>
    <col min="13311" max="13311" width="8" style="2" customWidth="1"/>
    <col min="13312" max="13313" width="9.1796875" style="2"/>
    <col min="13314" max="13314" width="9.36328125" style="2" bestFit="1" customWidth="1"/>
    <col min="13315" max="13556" width="9.1796875" style="2"/>
    <col min="13557" max="13557" width="19.1796875" style="2" customWidth="1"/>
    <col min="13558" max="13558" width="8.36328125" style="2" customWidth="1"/>
    <col min="13559" max="13559" width="5.36328125" style="2" customWidth="1"/>
    <col min="13560" max="13563" width="8.36328125" style="2" customWidth="1"/>
    <col min="13564" max="13564" width="4.1796875" style="2" customWidth="1"/>
    <col min="13565" max="13565" width="8.36328125" style="2" customWidth="1"/>
    <col min="13566" max="13566" width="8.1796875" style="2" customWidth="1"/>
    <col min="13567" max="13567" width="8" style="2" customWidth="1"/>
    <col min="13568" max="13569" width="9.1796875" style="2"/>
    <col min="13570" max="13570" width="9.36328125" style="2" bestFit="1" customWidth="1"/>
    <col min="13571" max="13812" width="9.1796875" style="2"/>
    <col min="13813" max="13813" width="19.1796875" style="2" customWidth="1"/>
    <col min="13814" max="13814" width="8.36328125" style="2" customWidth="1"/>
    <col min="13815" max="13815" width="5.36328125" style="2" customWidth="1"/>
    <col min="13816" max="13819" width="8.36328125" style="2" customWidth="1"/>
    <col min="13820" max="13820" width="4.1796875" style="2" customWidth="1"/>
    <col min="13821" max="13821" width="8.36328125" style="2" customWidth="1"/>
    <col min="13822" max="13822" width="8.1796875" style="2" customWidth="1"/>
    <col min="13823" max="13823" width="8" style="2" customWidth="1"/>
    <col min="13824" max="13825" width="9.1796875" style="2"/>
    <col min="13826" max="13826" width="9.36328125" style="2" bestFit="1" customWidth="1"/>
    <col min="13827" max="14068" width="9.1796875" style="2"/>
    <col min="14069" max="14069" width="19.1796875" style="2" customWidth="1"/>
    <col min="14070" max="14070" width="8.36328125" style="2" customWidth="1"/>
    <col min="14071" max="14071" width="5.36328125" style="2" customWidth="1"/>
    <col min="14072" max="14075" width="8.36328125" style="2" customWidth="1"/>
    <col min="14076" max="14076" width="4.1796875" style="2" customWidth="1"/>
    <col min="14077" max="14077" width="8.36328125" style="2" customWidth="1"/>
    <col min="14078" max="14078" width="8.1796875" style="2" customWidth="1"/>
    <col min="14079" max="14079" width="8" style="2" customWidth="1"/>
    <col min="14080" max="14081" width="9.1796875" style="2"/>
    <col min="14082" max="14082" width="9.36328125" style="2" bestFit="1" customWidth="1"/>
    <col min="14083" max="14324" width="9.1796875" style="2"/>
    <col min="14325" max="14325" width="19.1796875" style="2" customWidth="1"/>
    <col min="14326" max="14326" width="8.36328125" style="2" customWidth="1"/>
    <col min="14327" max="14327" width="5.36328125" style="2" customWidth="1"/>
    <col min="14328" max="14331" width="8.36328125" style="2" customWidth="1"/>
    <col min="14332" max="14332" width="4.1796875" style="2" customWidth="1"/>
    <col min="14333" max="14333" width="8.36328125" style="2" customWidth="1"/>
    <col min="14334" max="14334" width="8.1796875" style="2" customWidth="1"/>
    <col min="14335" max="14335" width="8" style="2" customWidth="1"/>
    <col min="14336" max="14337" width="9.1796875" style="2"/>
    <col min="14338" max="14338" width="9.36328125" style="2" bestFit="1" customWidth="1"/>
    <col min="14339" max="14580" width="9.1796875" style="2"/>
    <col min="14581" max="14581" width="19.1796875" style="2" customWidth="1"/>
    <col min="14582" max="14582" width="8.36328125" style="2" customWidth="1"/>
    <col min="14583" max="14583" width="5.36328125" style="2" customWidth="1"/>
    <col min="14584" max="14587" width="8.36328125" style="2" customWidth="1"/>
    <col min="14588" max="14588" width="4.1796875" style="2" customWidth="1"/>
    <col min="14589" max="14589" width="8.36328125" style="2" customWidth="1"/>
    <col min="14590" max="14590" width="8.1796875" style="2" customWidth="1"/>
    <col min="14591" max="14591" width="8" style="2" customWidth="1"/>
    <col min="14592" max="14593" width="9.1796875" style="2"/>
    <col min="14594" max="14594" width="9.36328125" style="2" bestFit="1" customWidth="1"/>
    <col min="14595" max="14836" width="9.1796875" style="2"/>
    <col min="14837" max="14837" width="19.1796875" style="2" customWidth="1"/>
    <col min="14838" max="14838" width="8.36328125" style="2" customWidth="1"/>
    <col min="14839" max="14839" width="5.36328125" style="2" customWidth="1"/>
    <col min="14840" max="14843" width="8.36328125" style="2" customWidth="1"/>
    <col min="14844" max="14844" width="4.1796875" style="2" customWidth="1"/>
    <col min="14845" max="14845" width="8.36328125" style="2" customWidth="1"/>
    <col min="14846" max="14846" width="8.1796875" style="2" customWidth="1"/>
    <col min="14847" max="14847" width="8" style="2" customWidth="1"/>
    <col min="14848" max="14849" width="9.1796875" style="2"/>
    <col min="14850" max="14850" width="9.36328125" style="2" bestFit="1" customWidth="1"/>
    <col min="14851" max="15092" width="9.1796875" style="2"/>
    <col min="15093" max="15093" width="19.1796875" style="2" customWidth="1"/>
    <col min="15094" max="15094" width="8.36328125" style="2" customWidth="1"/>
    <col min="15095" max="15095" width="5.36328125" style="2" customWidth="1"/>
    <col min="15096" max="15099" width="8.36328125" style="2" customWidth="1"/>
    <col min="15100" max="15100" width="4.1796875" style="2" customWidth="1"/>
    <col min="15101" max="15101" width="8.36328125" style="2" customWidth="1"/>
    <col min="15102" max="15102" width="8.1796875" style="2" customWidth="1"/>
    <col min="15103" max="15103" width="8" style="2" customWidth="1"/>
    <col min="15104" max="15105" width="9.1796875" style="2"/>
    <col min="15106" max="15106" width="9.36328125" style="2" bestFit="1" customWidth="1"/>
    <col min="15107" max="15348" width="9.1796875" style="2"/>
    <col min="15349" max="15349" width="19.1796875" style="2" customWidth="1"/>
    <col min="15350" max="15350" width="8.36328125" style="2" customWidth="1"/>
    <col min="15351" max="15351" width="5.36328125" style="2" customWidth="1"/>
    <col min="15352" max="15355" width="8.36328125" style="2" customWidth="1"/>
    <col min="15356" max="15356" width="4.1796875" style="2" customWidth="1"/>
    <col min="15357" max="15357" width="8.36328125" style="2" customWidth="1"/>
    <col min="15358" max="15358" width="8.1796875" style="2" customWidth="1"/>
    <col min="15359" max="15359" width="8" style="2" customWidth="1"/>
    <col min="15360" max="15361" width="9.1796875" style="2"/>
    <col min="15362" max="15362" width="9.36328125" style="2" bestFit="1" customWidth="1"/>
    <col min="15363" max="15604" width="9.1796875" style="2"/>
    <col min="15605" max="15605" width="19.1796875" style="2" customWidth="1"/>
    <col min="15606" max="15606" width="8.36328125" style="2" customWidth="1"/>
    <col min="15607" max="15607" width="5.36328125" style="2" customWidth="1"/>
    <col min="15608" max="15611" width="8.36328125" style="2" customWidth="1"/>
    <col min="15612" max="15612" width="4.1796875" style="2" customWidth="1"/>
    <col min="15613" max="15613" width="8.36328125" style="2" customWidth="1"/>
    <col min="15614" max="15614" width="8.1796875" style="2" customWidth="1"/>
    <col min="15615" max="15615" width="8" style="2" customWidth="1"/>
    <col min="15616" max="15617" width="9.1796875" style="2"/>
    <col min="15618" max="15618" width="9.36328125" style="2" bestFit="1" customWidth="1"/>
    <col min="15619" max="15860" width="9.1796875" style="2"/>
    <col min="15861" max="15861" width="19.1796875" style="2" customWidth="1"/>
    <col min="15862" max="15862" width="8.36328125" style="2" customWidth="1"/>
    <col min="15863" max="15863" width="5.36328125" style="2" customWidth="1"/>
    <col min="15864" max="15867" width="8.36328125" style="2" customWidth="1"/>
    <col min="15868" max="15868" width="4.1796875" style="2" customWidth="1"/>
    <col min="15869" max="15869" width="8.36328125" style="2" customWidth="1"/>
    <col min="15870" max="15870" width="8.1796875" style="2" customWidth="1"/>
    <col min="15871" max="15871" width="8" style="2" customWidth="1"/>
    <col min="15872" max="15873" width="9.1796875" style="2"/>
    <col min="15874" max="15874" width="9.36328125" style="2" bestFit="1" customWidth="1"/>
    <col min="15875" max="16116" width="9.1796875" style="2"/>
    <col min="16117" max="16117" width="19.1796875" style="2" customWidth="1"/>
    <col min="16118" max="16118" width="8.36328125" style="2" customWidth="1"/>
    <col min="16119" max="16119" width="5.36328125" style="2" customWidth="1"/>
    <col min="16120" max="16123" width="8.36328125" style="2" customWidth="1"/>
    <col min="16124" max="16124" width="4.1796875" style="2" customWidth="1"/>
    <col min="16125" max="16125" width="8.36328125" style="2" customWidth="1"/>
    <col min="16126" max="16126" width="8.1796875" style="2" customWidth="1"/>
    <col min="16127" max="16127" width="8" style="2" customWidth="1"/>
    <col min="16128" max="16129" width="9.1796875" style="2"/>
    <col min="16130" max="16130" width="9.36328125" style="2" bestFit="1" customWidth="1"/>
    <col min="16131" max="16384" width="9.1796875" style="2"/>
  </cols>
  <sheetData>
    <row r="1" spans="1:12" ht="45" customHeight="1" x14ac:dyDescent="0.35">
      <c r="A1" s="11" t="s">
        <v>141</v>
      </c>
    </row>
    <row r="2" spans="1:12" s="3" customFormat="1" ht="20" customHeight="1" x14ac:dyDescent="0.35">
      <c r="A2" s="3" t="s">
        <v>14</v>
      </c>
    </row>
    <row r="3" spans="1:12" s="3" customFormat="1" ht="20" customHeight="1" x14ac:dyDescent="0.35">
      <c r="A3" s="3" t="s">
        <v>68</v>
      </c>
    </row>
    <row r="4" spans="1:12" s="3" customFormat="1" ht="20" customHeight="1" x14ac:dyDescent="0.35">
      <c r="A4" s="3" t="s">
        <v>67</v>
      </c>
    </row>
    <row r="5" spans="1:12" s="43" customFormat="1" ht="60" customHeight="1" x14ac:dyDescent="0.35">
      <c r="A5" s="47" t="s">
        <v>66</v>
      </c>
      <c r="B5" s="46" t="s">
        <v>117</v>
      </c>
      <c r="C5" s="45" t="s">
        <v>133</v>
      </c>
      <c r="D5" s="45" t="s">
        <v>134</v>
      </c>
      <c r="E5" s="45" t="s">
        <v>135</v>
      </c>
      <c r="F5" s="44" t="s">
        <v>130</v>
      </c>
      <c r="G5" s="45" t="s">
        <v>61</v>
      </c>
      <c r="H5" s="45" t="s">
        <v>136</v>
      </c>
      <c r="I5" s="45" t="s">
        <v>137</v>
      </c>
      <c r="J5" s="44" t="s">
        <v>132</v>
      </c>
    </row>
    <row r="6" spans="1:12" x14ac:dyDescent="0.35">
      <c r="A6" s="42" t="s">
        <v>24</v>
      </c>
      <c r="B6" s="52">
        <f>'Data Temperatures'!B7</f>
        <v>4.9145134578404548</v>
      </c>
      <c r="C6" s="38">
        <f>'Data Temperatures'!AE7</f>
        <v>4.2364055299539167</v>
      </c>
      <c r="D6" s="37">
        <f>'Data Temperatures'!AF7</f>
        <v>6.6804147465437786</v>
      </c>
      <c r="E6" s="37">
        <f>'Data Temperatures'!AG7</f>
        <v>3.291551459293395</v>
      </c>
      <c r="F6" s="36">
        <f>'Data Temperatures'!AH7</f>
        <v>5.2046082949308854</v>
      </c>
      <c r="G6" s="38">
        <f>'Data Temperatures'!AE25</f>
        <v>-0.67810792788653806</v>
      </c>
      <c r="H6" s="37">
        <f>'Data Temperatures'!AF25</f>
        <v>1.7659012887033239</v>
      </c>
      <c r="I6" s="37">
        <f>'Data Temperatures'!AG25</f>
        <v>-1.6229619985470598</v>
      </c>
      <c r="J6" s="36">
        <f>'Data Temperatures'!AH25</f>
        <v>0.2900948370904306</v>
      </c>
    </row>
    <row r="7" spans="1:12" x14ac:dyDescent="0.35">
      <c r="A7" s="40" t="s">
        <v>25</v>
      </c>
      <c r="B7" s="56">
        <f>'Data Temperatures'!B8</f>
        <v>5.1751141552061348</v>
      </c>
      <c r="C7" s="34">
        <f>'Data Temperatures'!AE8</f>
        <v>6.8850340136054422</v>
      </c>
      <c r="D7" s="22">
        <f>'Data Temperatures'!AF8</f>
        <v>6.3850574712643686</v>
      </c>
      <c r="E7" s="22">
        <f>'Data Temperatures'!AG8</f>
        <v>5.1307823129251711</v>
      </c>
      <c r="F7" s="41">
        <f>'Data Temperatures'!AH8</f>
        <v>6.8352891156462521</v>
      </c>
      <c r="G7" s="34">
        <f>'Data Temperatures'!AE26</f>
        <v>1.7099198583993074</v>
      </c>
      <c r="H7" s="22">
        <f>'Data Temperatures'!AF26</f>
        <v>1.2099433160582338</v>
      </c>
      <c r="I7" s="22">
        <f>'Data Temperatures'!AG26</f>
        <v>-4.4331842280963762E-2</v>
      </c>
      <c r="J7" s="41">
        <f>'Data Temperatures'!AH26</f>
        <v>1.6601749604401173</v>
      </c>
    </row>
    <row r="8" spans="1:12" x14ac:dyDescent="0.35">
      <c r="A8" s="40" t="s">
        <v>26</v>
      </c>
      <c r="B8" s="56">
        <f>'Data Temperatures'!B9</f>
        <v>6.7734962728503758</v>
      </c>
      <c r="C8" s="34">
        <f>'Data Temperatures'!AE9</f>
        <v>7.9186635944700461</v>
      </c>
      <c r="D8" s="22">
        <f>'Data Temperatures'!AF9</f>
        <v>6.7927035330261116</v>
      </c>
      <c r="E8" s="22">
        <f>'Data Temperatures'!AG9</f>
        <v>7.344777265745007</v>
      </c>
      <c r="F8" s="41">
        <f>'Data Temperatures'!AH9</f>
        <v>7.717511520737327</v>
      </c>
      <c r="G8" s="34">
        <f>'Data Temperatures'!AE27</f>
        <v>1.1451673216196703</v>
      </c>
      <c r="H8" s="22">
        <f>'Data Temperatures'!AF27</f>
        <v>1.9207260175735819E-2</v>
      </c>
      <c r="I8" s="22">
        <f>'Data Temperatures'!AG27</f>
        <v>0.57128099289463119</v>
      </c>
      <c r="J8" s="41">
        <f>'Data Temperatures'!AH27</f>
        <v>0.94401524788695124</v>
      </c>
    </row>
    <row r="9" spans="1:12" x14ac:dyDescent="0.35">
      <c r="A9" s="40" t="s">
        <v>27</v>
      </c>
      <c r="B9" s="56">
        <f>'Data Temperatures'!B10</f>
        <v>8.9525622930324751</v>
      </c>
      <c r="C9" s="34">
        <f>'Data Temperatures'!AE10</f>
        <v>9.0707142857142973</v>
      </c>
      <c r="D9" s="22">
        <f>'Data Temperatures'!AF10</f>
        <v>10.323255555555557</v>
      </c>
      <c r="E9" s="22">
        <f>'Data Temperatures'!AG10</f>
        <v>6.5510317460317413</v>
      </c>
      <c r="F9" s="41">
        <f>'Data Temperatures'!AH10</f>
        <v>9.1344444444444299</v>
      </c>
      <c r="G9" s="34">
        <f>'Data Temperatures'!AE28</f>
        <v>0.11815199268182219</v>
      </c>
      <c r="H9" s="22">
        <f>'Data Temperatures'!AF28</f>
        <v>1.3706932625230817</v>
      </c>
      <c r="I9" s="22">
        <f>'Data Temperatures'!AG28</f>
        <v>-2.4015305470007338</v>
      </c>
      <c r="J9" s="41">
        <f>'Data Temperatures'!AH28</f>
        <v>0.18188215141195485</v>
      </c>
    </row>
    <row r="10" spans="1:12" x14ac:dyDescent="0.35">
      <c r="A10" s="40" t="s">
        <v>28</v>
      </c>
      <c r="B10" s="56">
        <f>'Data Temperatures'!B11</f>
        <v>11.817736196069932</v>
      </c>
      <c r="C10" s="34">
        <f>'Data Temperatures'!AE11</f>
        <v>11.211981566820278</v>
      </c>
      <c r="D10" s="22">
        <f>'Data Temperatures'!AF11</f>
        <v>12.563517665130567</v>
      </c>
      <c r="E10" s="22">
        <f>'Data Temperatures'!AG11</f>
        <v>10.120276497695849</v>
      </c>
      <c r="F10" s="41">
        <f>'Data Temperatures'!AH11</f>
        <v>13.004454685099841</v>
      </c>
      <c r="G10" s="34">
        <f>'Data Temperatures'!AE29</f>
        <v>-0.60575462924965429</v>
      </c>
      <c r="H10" s="22">
        <f>'Data Temperatures'!AF29</f>
        <v>0.74578146906063481</v>
      </c>
      <c r="I10" s="22">
        <f>'Data Temperatures'!AG29</f>
        <v>-1.6974596983740824</v>
      </c>
      <c r="J10" s="41">
        <f>'Data Temperatures'!AH29</f>
        <v>1.186718489029909</v>
      </c>
    </row>
    <row r="11" spans="1:12" x14ac:dyDescent="0.35">
      <c r="A11" s="40" t="s">
        <v>29</v>
      </c>
      <c r="B11" s="56">
        <f>'Data Temperatures'!B12</f>
        <v>14.595329037155086</v>
      </c>
      <c r="C11" s="34">
        <f>'Data Temperatures'!AE12</f>
        <v>14.349365079365079</v>
      </c>
      <c r="D11" s="22">
        <f>'Data Temperatures'!AF12</f>
        <v>15.092460317460315</v>
      </c>
      <c r="E11" s="22">
        <f>'Data Temperatures'!AG12</f>
        <v>15.427857142857166</v>
      </c>
      <c r="F11" s="41">
        <f>'Data Temperatures'!AH12</f>
        <v>15.129047619047615</v>
      </c>
      <c r="G11" s="34">
        <f>'Data Temperatures'!AE30</f>
        <v>-0.24596395779000702</v>
      </c>
      <c r="H11" s="22">
        <f>'Data Temperatures'!AF30</f>
        <v>0.49713128030522924</v>
      </c>
      <c r="I11" s="22">
        <f>'Data Temperatures'!AG30</f>
        <v>0.83252810570207991</v>
      </c>
      <c r="J11" s="41">
        <f>'Data Temperatures'!AH30</f>
        <v>0.53371858189252919</v>
      </c>
    </row>
    <row r="12" spans="1:12" x14ac:dyDescent="0.35">
      <c r="A12" s="40" t="s">
        <v>30</v>
      </c>
      <c r="B12" s="56">
        <f>'Data Temperatures'!B13</f>
        <v>16.650464918976233</v>
      </c>
      <c r="C12" s="34">
        <f>'Data Temperatures'!AE13</f>
        <v>17.60030721966206</v>
      </c>
      <c r="D12" s="22">
        <f>'Data Temperatures'!AF13</f>
        <v>15.675422427035326</v>
      </c>
      <c r="E12" s="22">
        <f>'Data Temperatures'!AG13</f>
        <v>17.645391705069102</v>
      </c>
      <c r="F12" s="41">
        <f>'Data Temperatures'!AH13</f>
        <v>18.183256528417814</v>
      </c>
      <c r="G12" s="34">
        <f>'Data Temperatures'!AE31</f>
        <v>0.94984230068582676</v>
      </c>
      <c r="H12" s="22">
        <f>'Data Temperatures'!AF31</f>
        <v>-0.97504249194090775</v>
      </c>
      <c r="I12" s="22">
        <f>'Data Temperatures'!AG31</f>
        <v>0.99492678609286855</v>
      </c>
      <c r="J12" s="41">
        <f>'Data Temperatures'!AH31</f>
        <v>1.5327916094415812</v>
      </c>
    </row>
    <row r="13" spans="1:12" x14ac:dyDescent="0.35">
      <c r="A13" s="40" t="s">
        <v>31</v>
      </c>
      <c r="B13" s="56">
        <f>'Data Temperatures'!B14</f>
        <v>16.482310201976755</v>
      </c>
      <c r="C13" s="34">
        <f>'Data Temperatures'!AE14</f>
        <v>17.074687500000007</v>
      </c>
      <c r="D13" s="22">
        <f>'Data Temperatures'!AF14</f>
        <v>17.216743471582181</v>
      </c>
      <c r="E13" s="22">
        <f>'Data Temperatures'!AG14</f>
        <v>16.101459293394786</v>
      </c>
      <c r="F13" s="41">
        <f>'Data Temperatures'!AH14</f>
        <v>18.315514592933944</v>
      </c>
      <c r="G13" s="34">
        <f>'Data Temperatures'!AE32</f>
        <v>0.59237729802325134</v>
      </c>
      <c r="H13" s="22">
        <f>'Data Temperatures'!AF32</f>
        <v>0.73443326960542521</v>
      </c>
      <c r="I13" s="22">
        <f>'Data Temperatures'!AG32</f>
        <v>-0.38085090858196935</v>
      </c>
      <c r="J13" s="41">
        <f>'Data Temperatures'!AH32</f>
        <v>1.8332043909571887</v>
      </c>
    </row>
    <row r="14" spans="1:12" x14ac:dyDescent="0.35">
      <c r="A14" s="40" t="s">
        <v>32</v>
      </c>
      <c r="B14" s="56">
        <f>'Data Temperatures'!B15</f>
        <v>14.242569144173087</v>
      </c>
      <c r="C14" s="34">
        <f>'Data Temperatures'!AE15</f>
        <v>14.287936507936505</v>
      </c>
      <c r="D14" s="22">
        <f>'Data Temperatures'!AF15</f>
        <v>13.98134920634921</v>
      </c>
      <c r="E14" s="22">
        <f>'Data Temperatures'!AG15</f>
        <v>15.919841269841253</v>
      </c>
      <c r="F14" s="41">
        <f>'Data Temperatures'!AH15</f>
        <v>14.517619047619045</v>
      </c>
      <c r="G14" s="34">
        <f>'Data Temperatures'!AE33</f>
        <v>4.5367363763418211E-2</v>
      </c>
      <c r="H14" s="22">
        <f>'Data Temperatures'!AF33</f>
        <v>-0.26121993782387776</v>
      </c>
      <c r="I14" s="22">
        <f>'Data Temperatures'!AG33</f>
        <v>1.677272125668166</v>
      </c>
      <c r="J14" s="41">
        <f>'Data Temperatures'!AH33</f>
        <v>0.27504990344595726</v>
      </c>
    </row>
    <row r="15" spans="1:12" x14ac:dyDescent="0.35">
      <c r="A15" s="40" t="s">
        <v>33</v>
      </c>
      <c r="B15" s="56">
        <f>'Data Temperatures'!B16</f>
        <v>10.944120168682542</v>
      </c>
      <c r="C15" s="34">
        <f>'Data Temperatures'!AE16</f>
        <v>10.133717357910905</v>
      </c>
      <c r="D15" s="22">
        <f>'Data Temperatures'!AF16</f>
        <v>10.45353302611367</v>
      </c>
      <c r="E15" s="22">
        <f>'Data Temperatures'!AG16</f>
        <v>12.077956989247307</v>
      </c>
      <c r="F15" s="41" t="str">
        <f>'Data Temperatures'!AH16</f>
        <v>[x]</v>
      </c>
      <c r="G15" s="34">
        <f>'Data Temperatures'!AE34</f>
        <v>-0.81040281077163634</v>
      </c>
      <c r="H15" s="22">
        <f>'Data Temperatures'!AF34</f>
        <v>-0.49058714256887193</v>
      </c>
      <c r="I15" s="22">
        <f>'Data Temperatures'!AG34</f>
        <v>1.1338368205647651</v>
      </c>
      <c r="J15" s="41" t="str">
        <f>'Data Temperatures'!AH34</f>
        <v>[x]</v>
      </c>
      <c r="L15" s="22"/>
    </row>
    <row r="16" spans="1:12" x14ac:dyDescent="0.35">
      <c r="A16" s="40" t="s">
        <v>34</v>
      </c>
      <c r="B16" s="56">
        <f>'Data Temperatures'!B17</f>
        <v>7.5951159191937974</v>
      </c>
      <c r="C16" s="34">
        <f>'Data Temperatures'!AE17</f>
        <v>6.4570634920634928</v>
      </c>
      <c r="D16" s="22">
        <f>'Data Temperatures'!AF17</f>
        <v>8.7361904761904778</v>
      </c>
      <c r="E16" s="22">
        <f>'Data Temperatures'!AG17</f>
        <v>7.839523809523806</v>
      </c>
      <c r="F16" s="41" t="str">
        <f>'Data Temperatures'!AH17</f>
        <v>[x]</v>
      </c>
      <c r="G16" s="34">
        <f>'Data Temperatures'!AE35</f>
        <v>-1.1380524271303045</v>
      </c>
      <c r="H16" s="22">
        <f>'Data Temperatures'!AF35</f>
        <v>1.1410745569966805</v>
      </c>
      <c r="I16" s="22">
        <f>'Data Temperatures'!AG35</f>
        <v>0.24440789033000865</v>
      </c>
      <c r="J16" s="41" t="str">
        <f>'Data Temperatures'!AH35</f>
        <v>[x]</v>
      </c>
    </row>
    <row r="17" spans="1:10" x14ac:dyDescent="0.35">
      <c r="A17" s="40" t="s">
        <v>35</v>
      </c>
      <c r="B17" s="59">
        <f>'Data Temperatures'!B18</f>
        <v>5.17524014017763</v>
      </c>
      <c r="C17" s="30">
        <f>'Data Temperatures'!AE18</f>
        <v>6.0425499231950832</v>
      </c>
      <c r="D17" s="29">
        <f>'Data Temperatures'!AF18</f>
        <v>5.2747311827956986</v>
      </c>
      <c r="E17" s="29">
        <f>'Data Temperatures'!AG18</f>
        <v>6.3921658986175158</v>
      </c>
      <c r="F17" s="28" t="str">
        <f>'Data Temperatures'!AH18</f>
        <v>[x]</v>
      </c>
      <c r="G17" s="30">
        <f>'Data Temperatures'!AE36</f>
        <v>0.86730978301745321</v>
      </c>
      <c r="H17" s="29">
        <f>'Data Temperatures'!AF36</f>
        <v>9.9491042618068626E-2</v>
      </c>
      <c r="I17" s="29">
        <f>'Data Temperatures'!AG36</f>
        <v>1.2169257584398858</v>
      </c>
      <c r="J17" s="28" t="str">
        <f>'Data Temperatures'!AH36</f>
        <v>[x]</v>
      </c>
    </row>
    <row r="18" spans="1:10" x14ac:dyDescent="0.35">
      <c r="A18" s="39" t="s">
        <v>59</v>
      </c>
      <c r="B18" s="32">
        <f>'Data Temperatures'!B19</f>
        <v>5.6346291028918456</v>
      </c>
      <c r="C18" s="38">
        <f>'Data Temperatures'!AE19</f>
        <v>6.3287566137566138</v>
      </c>
      <c r="D18" s="37">
        <f>'Data Temperatures'!AF19</f>
        <v>6.6245421245421241</v>
      </c>
      <c r="E18" s="37">
        <f>'Data Temperatures'!AG19</f>
        <v>5.2598677248677257</v>
      </c>
      <c r="F18" s="76">
        <f>'Data Temperatures'!AH19</f>
        <v>6.5774867724867745</v>
      </c>
      <c r="G18" s="38">
        <f>'Data Temperatures'!AE37</f>
        <v>0.6941275108647682</v>
      </c>
      <c r="H18" s="37">
        <f>'Data Temperatures'!AF37</f>
        <v>0.9899130216502785</v>
      </c>
      <c r="I18" s="37">
        <f>'Data Temperatures'!AG37</f>
        <v>-0.37476137802411991</v>
      </c>
      <c r="J18" s="76">
        <f>'Data Temperatures'!AH37</f>
        <v>0.94285766959492889</v>
      </c>
    </row>
    <row r="19" spans="1:10" x14ac:dyDescent="0.35">
      <c r="A19" s="35" t="s">
        <v>58</v>
      </c>
      <c r="B19" s="32">
        <f>'Data Temperatures'!B20</f>
        <v>11.788863318503237</v>
      </c>
      <c r="C19" s="34">
        <f>'Data Temperatures'!AE20</f>
        <v>11.540371533228681</v>
      </c>
      <c r="D19" s="22">
        <f>'Data Temperatures'!AF20</f>
        <v>12.658687074829931</v>
      </c>
      <c r="E19" s="22">
        <f>'Data Temperatures'!AG20</f>
        <v>10.69335426478284</v>
      </c>
      <c r="F19" s="41">
        <f>'Data Temperatures'!AH20</f>
        <v>12.429042386185234</v>
      </c>
      <c r="G19" s="34">
        <f>'Data Temperatures'!AE38</f>
        <v>-0.24849178527455607</v>
      </c>
      <c r="H19" s="22">
        <f>'Data Temperatures'!AF38</f>
        <v>0.86982375632669395</v>
      </c>
      <c r="I19" s="22">
        <f>'Data Temperatures'!AG38</f>
        <v>-1.0955090537203969</v>
      </c>
      <c r="J19" s="41">
        <f>'Data Temperatures'!AH38</f>
        <v>0.64017906768199673</v>
      </c>
    </row>
    <row r="20" spans="1:10" x14ac:dyDescent="0.35">
      <c r="A20" s="35" t="s">
        <v>57</v>
      </c>
      <c r="B20" s="32">
        <f>'Data Temperatures'!B21</f>
        <v>15.808620685594949</v>
      </c>
      <c r="C20" s="34">
        <f>'Data Temperatures'!AE21</f>
        <v>16.3430753429089</v>
      </c>
      <c r="D20" s="22">
        <f>'Data Temperatures'!AF21</f>
        <v>15.642365424430642</v>
      </c>
      <c r="E20" s="22">
        <f>'Data Temperatures'!AG21</f>
        <v>16.562474120082808</v>
      </c>
      <c r="F20" s="41">
        <f>'Data Temperatures'!AH21</f>
        <v>17.032505175983434</v>
      </c>
      <c r="G20" s="34">
        <f>'Data Temperatures'!AE39</f>
        <v>0.53445465731395103</v>
      </c>
      <c r="H20" s="22">
        <f>'Data Temperatures'!AF39</f>
        <v>-0.16625526116430756</v>
      </c>
      <c r="I20" s="22">
        <f>'Data Temperatures'!AG39</f>
        <v>0.75385343448785846</v>
      </c>
      <c r="J20" s="41">
        <f>'Data Temperatures'!AH39</f>
        <v>1.2238844903884853</v>
      </c>
    </row>
    <row r="21" spans="1:10" x14ac:dyDescent="0.35">
      <c r="A21" s="33" t="s">
        <v>56</v>
      </c>
      <c r="B21" s="32">
        <f>'Data Temperatures'!B22</f>
        <v>7.9081918168530345</v>
      </c>
      <c r="C21" s="30">
        <f>'Data Temperatures'!AE22</f>
        <v>7.5562629399585912</v>
      </c>
      <c r="D21" s="29">
        <f>'Data Temperatures'!AF22</f>
        <v>8.148498964803311</v>
      </c>
      <c r="E21" s="29">
        <f>'Data Temperatures'!AG22</f>
        <v>8.7799948240165619</v>
      </c>
      <c r="F21" s="28" t="str">
        <f>'Data Temperatures'!AH22</f>
        <v>[x]</v>
      </c>
      <c r="G21" s="30">
        <f>'Data Temperatures'!AE40</f>
        <v>-0.3519288768944433</v>
      </c>
      <c r="H21" s="29">
        <f>'Data Temperatures'!AF40</f>
        <v>0.24030714795027652</v>
      </c>
      <c r="I21" s="29">
        <f>'Data Temperatures'!AG40</f>
        <v>0.87180300716352743</v>
      </c>
      <c r="J21" s="28" t="str">
        <f>'Data Temperatures'!AH40</f>
        <v>[x]</v>
      </c>
    </row>
    <row r="22" spans="1:10" x14ac:dyDescent="0.35">
      <c r="A22" s="27" t="s">
        <v>55</v>
      </c>
      <c r="B22" s="26">
        <f>'Data Temperatures'!B23</f>
        <v>10.303192895137212</v>
      </c>
      <c r="C22" s="25">
        <f>'Data Temperatures'!AE23</f>
        <v>10.461646648727987</v>
      </c>
      <c r="D22" s="24">
        <f>'Data Temperatures'!AF23</f>
        <v>10.774681368722351</v>
      </c>
      <c r="E22" s="24">
        <f>'Data Temperatures'!AG23</f>
        <v>10.350658838878017</v>
      </c>
      <c r="F22" s="23" t="str">
        <f>'Data Temperatures'!AH23</f>
        <v>[x]</v>
      </c>
      <c r="G22" s="25">
        <f>'Data Temperatures'!AE41</f>
        <v>0.15845375359077529</v>
      </c>
      <c r="H22" s="24">
        <f>'Data Temperatures'!AF41</f>
        <v>0.4714884735851399</v>
      </c>
      <c r="I22" s="24">
        <f>'Data Temperatures'!AG41</f>
        <v>4.7465943740805372E-2</v>
      </c>
      <c r="J22" s="23" t="str">
        <f>'Data Temperatures'!AH41</f>
        <v>[x]</v>
      </c>
    </row>
    <row r="25" spans="1:10" x14ac:dyDescent="0.35">
      <c r="B25" s="71"/>
      <c r="C25" s="71"/>
      <c r="D25" s="71"/>
      <c r="E25" s="71"/>
      <c r="F25" s="71"/>
      <c r="G25" s="71"/>
      <c r="H25" s="71"/>
      <c r="I25" s="71"/>
      <c r="J25" s="71"/>
    </row>
    <row r="26" spans="1:10" x14ac:dyDescent="0.35">
      <c r="B26" s="71"/>
      <c r="C26" s="71"/>
      <c r="D26" s="71"/>
      <c r="E26" s="71"/>
      <c r="F26" s="71"/>
      <c r="G26" s="71"/>
      <c r="H26" s="71"/>
      <c r="I26" s="71"/>
      <c r="J26" s="71"/>
    </row>
    <row r="27" spans="1:10" x14ac:dyDescent="0.35">
      <c r="B27" s="71"/>
      <c r="C27" s="71"/>
      <c r="D27" s="71"/>
      <c r="E27" s="71"/>
      <c r="F27" s="71"/>
      <c r="G27" s="71"/>
      <c r="H27" s="71"/>
      <c r="I27" s="71"/>
      <c r="J27" s="71"/>
    </row>
    <row r="28" spans="1:10" x14ac:dyDescent="0.35">
      <c r="B28" s="71"/>
      <c r="C28" s="71"/>
      <c r="D28" s="71"/>
      <c r="E28" s="71"/>
      <c r="F28" s="71"/>
      <c r="G28" s="71"/>
      <c r="H28" s="71"/>
      <c r="I28" s="71"/>
      <c r="J28" s="71"/>
    </row>
    <row r="29" spans="1:10" x14ac:dyDescent="0.35">
      <c r="B29" s="71"/>
      <c r="C29" s="71"/>
      <c r="D29" s="71"/>
      <c r="E29" s="71"/>
      <c r="F29" s="71"/>
      <c r="G29" s="71"/>
      <c r="H29" s="71"/>
      <c r="I29" s="71"/>
      <c r="J29" s="71"/>
    </row>
    <row r="30" spans="1:10" x14ac:dyDescent="0.35">
      <c r="B30" s="71"/>
      <c r="C30" s="71"/>
      <c r="D30" s="71"/>
      <c r="E30" s="71"/>
      <c r="F30" s="71"/>
      <c r="G30" s="71"/>
      <c r="H30" s="71"/>
      <c r="I30" s="71"/>
      <c r="J30" s="71"/>
    </row>
    <row r="31" spans="1:10" x14ac:dyDescent="0.35">
      <c r="B31" s="71"/>
      <c r="C31" s="71"/>
      <c r="D31" s="71"/>
      <c r="E31" s="71"/>
      <c r="F31" s="71"/>
      <c r="G31" s="71"/>
      <c r="H31" s="71"/>
      <c r="I31" s="71"/>
      <c r="J31" s="71"/>
    </row>
    <row r="32" spans="1:10" x14ac:dyDescent="0.35">
      <c r="B32" s="71"/>
      <c r="C32" s="71"/>
      <c r="D32" s="71"/>
      <c r="E32" s="71"/>
      <c r="F32" s="71"/>
      <c r="G32" s="71"/>
      <c r="H32" s="71"/>
      <c r="I32" s="71"/>
      <c r="J32" s="71"/>
    </row>
    <row r="33" spans="2:10" x14ac:dyDescent="0.35">
      <c r="B33" s="71"/>
      <c r="C33" s="71"/>
      <c r="D33" s="71"/>
      <c r="E33" s="71"/>
      <c r="F33" s="71"/>
      <c r="G33" s="71"/>
      <c r="H33" s="71"/>
      <c r="I33" s="71"/>
      <c r="J33" s="71"/>
    </row>
    <row r="34" spans="2:10" x14ac:dyDescent="0.35">
      <c r="B34" s="71"/>
      <c r="C34" s="71"/>
      <c r="D34" s="71"/>
      <c r="E34" s="71"/>
      <c r="F34" s="71"/>
      <c r="G34" s="71"/>
      <c r="H34" s="71"/>
      <c r="I34" s="71"/>
      <c r="J34" s="71"/>
    </row>
    <row r="35" spans="2:10" x14ac:dyDescent="0.35">
      <c r="B35" s="71"/>
      <c r="C35" s="71"/>
      <c r="D35" s="71"/>
      <c r="E35" s="71"/>
      <c r="F35" s="71"/>
      <c r="G35" s="71"/>
      <c r="H35" s="71"/>
      <c r="I35" s="71"/>
      <c r="J35" s="71"/>
    </row>
    <row r="36" spans="2:10" x14ac:dyDescent="0.35">
      <c r="B36" s="71"/>
      <c r="C36" s="71"/>
      <c r="D36" s="71"/>
      <c r="E36" s="71"/>
      <c r="F36" s="71"/>
      <c r="G36" s="71"/>
      <c r="H36" s="71"/>
      <c r="I36" s="71"/>
      <c r="J36" s="71"/>
    </row>
  </sheetData>
  <printOptions horizontalCentered="1" verticalCentered="1"/>
  <pageMargins left="0.55118110236220474" right="0.55118110236220474" top="0.59055118110236227" bottom="0.59055118110236227" header="0.51181102362204722" footer="0.51181102362204722"/>
  <pageSetup paperSize="9" orientation="landscape" verticalDpi="4" r:id="rId1"/>
  <headerFooter alignWithMargins="0"/>
  <ignoredErrors>
    <ignoredError sqref="F22 J22 F6 F18 J6 J18" calculatedColumn="1"/>
  </ignoredErrors>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070CA-710D-4FB7-B3DF-8068D4154DE6}">
  <dimension ref="A1:AM41"/>
  <sheetViews>
    <sheetView showGridLines="0" zoomScaleNormal="100" workbookViewId="0">
      <pane xSplit="2" ySplit="5" topLeftCell="AE6" activePane="bottomRight" state="frozen"/>
      <selection activeCell="W32" sqref="W32"/>
      <selection pane="topRight" activeCell="W32" sqref="W32"/>
      <selection pane="bottomLeft" activeCell="W32" sqref="W32"/>
      <selection pane="bottomRight"/>
    </sheetView>
  </sheetViews>
  <sheetFormatPr defaultRowHeight="15.5" x14ac:dyDescent="0.35"/>
  <cols>
    <col min="1" max="1" width="20.1796875" style="2" customWidth="1"/>
    <col min="2" max="34" width="13.6328125" style="70" customWidth="1"/>
    <col min="35" max="37" width="8.7265625" style="2"/>
    <col min="38" max="38" width="9" style="2" bestFit="1" customWidth="1"/>
    <col min="39" max="39" width="14.1796875" style="2" bestFit="1" customWidth="1"/>
    <col min="40" max="252" width="8.7265625" style="2"/>
    <col min="253" max="253" width="20.1796875" style="2" customWidth="1"/>
    <col min="254" max="254" width="13.1796875" style="2" bestFit="1" customWidth="1"/>
    <col min="255" max="255" width="3" style="2" customWidth="1"/>
    <col min="256" max="265" width="8.7265625" style="2"/>
    <col min="266" max="266" width="8.1796875" style="2" customWidth="1"/>
    <col min="267" max="267" width="8.7265625" style="2"/>
    <col min="268" max="268" width="9" style="2" customWidth="1"/>
    <col min="269" max="269" width="8.1796875" style="2" customWidth="1"/>
    <col min="270" max="270" width="8.7265625" style="2"/>
    <col min="271" max="276" width="9.1796875" style="2" customWidth="1"/>
    <col min="277" max="277" width="11.36328125" style="2" bestFit="1" customWidth="1"/>
    <col min="278" max="278" width="9.81640625" style="2" bestFit="1" customWidth="1"/>
    <col min="279" max="280" width="8.7265625" style="2"/>
    <col min="281" max="282" width="9.54296875" style="2" bestFit="1" customWidth="1"/>
    <col min="283" max="508" width="8.7265625" style="2"/>
    <col min="509" max="509" width="20.1796875" style="2" customWidth="1"/>
    <col min="510" max="510" width="13.1796875" style="2" bestFit="1" customWidth="1"/>
    <col min="511" max="511" width="3" style="2" customWidth="1"/>
    <col min="512" max="521" width="8.7265625" style="2"/>
    <col min="522" max="522" width="8.1796875" style="2" customWidth="1"/>
    <col min="523" max="523" width="8.7265625" style="2"/>
    <col min="524" max="524" width="9" style="2" customWidth="1"/>
    <col min="525" max="525" width="8.1796875" style="2" customWidth="1"/>
    <col min="526" max="526" width="8.7265625" style="2"/>
    <col min="527" max="532" width="9.1796875" style="2" customWidth="1"/>
    <col min="533" max="533" width="11.36328125" style="2" bestFit="1" customWidth="1"/>
    <col min="534" max="534" width="9.81640625" style="2" bestFit="1" customWidth="1"/>
    <col min="535" max="536" width="8.7265625" style="2"/>
    <col min="537" max="538" width="9.54296875" style="2" bestFit="1" customWidth="1"/>
    <col min="539" max="764" width="8.7265625" style="2"/>
    <col min="765" max="765" width="20.1796875" style="2" customWidth="1"/>
    <col min="766" max="766" width="13.1796875" style="2" bestFit="1" customWidth="1"/>
    <col min="767" max="767" width="3" style="2" customWidth="1"/>
    <col min="768" max="777" width="8.7265625" style="2"/>
    <col min="778" max="778" width="8.1796875" style="2" customWidth="1"/>
    <col min="779" max="779" width="8.7265625" style="2"/>
    <col min="780" max="780" width="9" style="2" customWidth="1"/>
    <col min="781" max="781" width="8.1796875" style="2" customWidth="1"/>
    <col min="782" max="782" width="8.7265625" style="2"/>
    <col min="783" max="788" width="9.1796875" style="2" customWidth="1"/>
    <col min="789" max="789" width="11.36328125" style="2" bestFit="1" customWidth="1"/>
    <col min="790" max="790" width="9.81640625" style="2" bestFit="1" customWidth="1"/>
    <col min="791" max="792" width="8.7265625" style="2"/>
    <col min="793" max="794" width="9.54296875" style="2" bestFit="1" customWidth="1"/>
    <col min="795" max="1020" width="8.7265625" style="2"/>
    <col min="1021" max="1021" width="20.1796875" style="2" customWidth="1"/>
    <col min="1022" max="1022" width="13.1796875" style="2" bestFit="1" customWidth="1"/>
    <col min="1023" max="1023" width="3" style="2" customWidth="1"/>
    <col min="1024" max="1033" width="8.7265625" style="2"/>
    <col min="1034" max="1034" width="8.1796875" style="2" customWidth="1"/>
    <col min="1035" max="1035" width="8.7265625" style="2"/>
    <col min="1036" max="1036" width="9" style="2" customWidth="1"/>
    <col min="1037" max="1037" width="8.1796875" style="2" customWidth="1"/>
    <col min="1038" max="1038" width="8.7265625" style="2"/>
    <col min="1039" max="1044" width="9.1796875" style="2" customWidth="1"/>
    <col min="1045" max="1045" width="11.36328125" style="2" bestFit="1" customWidth="1"/>
    <col min="1046" max="1046" width="9.81640625" style="2" bestFit="1" customWidth="1"/>
    <col min="1047" max="1048" width="8.7265625" style="2"/>
    <col min="1049" max="1050" width="9.54296875" style="2" bestFit="1" customWidth="1"/>
    <col min="1051" max="1276" width="8.7265625" style="2"/>
    <col min="1277" max="1277" width="20.1796875" style="2" customWidth="1"/>
    <col min="1278" max="1278" width="13.1796875" style="2" bestFit="1" customWidth="1"/>
    <col min="1279" max="1279" width="3" style="2" customWidth="1"/>
    <col min="1280" max="1289" width="8.7265625" style="2"/>
    <col min="1290" max="1290" width="8.1796875" style="2" customWidth="1"/>
    <col min="1291" max="1291" width="8.7265625" style="2"/>
    <col min="1292" max="1292" width="9" style="2" customWidth="1"/>
    <col min="1293" max="1293" width="8.1796875" style="2" customWidth="1"/>
    <col min="1294" max="1294" width="8.7265625" style="2"/>
    <col min="1295" max="1300" width="9.1796875" style="2" customWidth="1"/>
    <col min="1301" max="1301" width="11.36328125" style="2" bestFit="1" customWidth="1"/>
    <col min="1302" max="1302" width="9.81640625" style="2" bestFit="1" customWidth="1"/>
    <col min="1303" max="1304" width="8.7265625" style="2"/>
    <col min="1305" max="1306" width="9.54296875" style="2" bestFit="1" customWidth="1"/>
    <col min="1307" max="1532" width="8.7265625" style="2"/>
    <col min="1533" max="1533" width="20.1796875" style="2" customWidth="1"/>
    <col min="1534" max="1534" width="13.1796875" style="2" bestFit="1" customWidth="1"/>
    <col min="1535" max="1535" width="3" style="2" customWidth="1"/>
    <col min="1536" max="1545" width="8.7265625" style="2"/>
    <col min="1546" max="1546" width="8.1796875" style="2" customWidth="1"/>
    <col min="1547" max="1547" width="8.7265625" style="2"/>
    <col min="1548" max="1548" width="9" style="2" customWidth="1"/>
    <col min="1549" max="1549" width="8.1796875" style="2" customWidth="1"/>
    <col min="1550" max="1550" width="8.7265625" style="2"/>
    <col min="1551" max="1556" width="9.1796875" style="2" customWidth="1"/>
    <col min="1557" max="1557" width="11.36328125" style="2" bestFit="1" customWidth="1"/>
    <col min="1558" max="1558" width="9.81640625" style="2" bestFit="1" customWidth="1"/>
    <col min="1559" max="1560" width="8.7265625" style="2"/>
    <col min="1561" max="1562" width="9.54296875" style="2" bestFit="1" customWidth="1"/>
    <col min="1563" max="1788" width="8.7265625" style="2"/>
    <col min="1789" max="1789" width="20.1796875" style="2" customWidth="1"/>
    <col min="1790" max="1790" width="13.1796875" style="2" bestFit="1" customWidth="1"/>
    <col min="1791" max="1791" width="3" style="2" customWidth="1"/>
    <col min="1792" max="1801" width="8.7265625" style="2"/>
    <col min="1802" max="1802" width="8.1796875" style="2" customWidth="1"/>
    <col min="1803" max="1803" width="8.7265625" style="2"/>
    <col min="1804" max="1804" width="9" style="2" customWidth="1"/>
    <col min="1805" max="1805" width="8.1796875" style="2" customWidth="1"/>
    <col min="1806" max="1806" width="8.7265625" style="2"/>
    <col min="1807" max="1812" width="9.1796875" style="2" customWidth="1"/>
    <col min="1813" max="1813" width="11.36328125" style="2" bestFit="1" customWidth="1"/>
    <col min="1814" max="1814" width="9.81640625" style="2" bestFit="1" customWidth="1"/>
    <col min="1815" max="1816" width="8.7265625" style="2"/>
    <col min="1817" max="1818" width="9.54296875" style="2" bestFit="1" customWidth="1"/>
    <col min="1819" max="2044" width="8.7265625" style="2"/>
    <col min="2045" max="2045" width="20.1796875" style="2" customWidth="1"/>
    <col min="2046" max="2046" width="13.1796875" style="2" bestFit="1" customWidth="1"/>
    <col min="2047" max="2047" width="3" style="2" customWidth="1"/>
    <col min="2048" max="2057" width="8.7265625" style="2"/>
    <col min="2058" max="2058" width="8.1796875" style="2" customWidth="1"/>
    <col min="2059" max="2059" width="8.7265625" style="2"/>
    <col min="2060" max="2060" width="9" style="2" customWidth="1"/>
    <col min="2061" max="2061" width="8.1796875" style="2" customWidth="1"/>
    <col min="2062" max="2062" width="8.7265625" style="2"/>
    <col min="2063" max="2068" width="9.1796875" style="2" customWidth="1"/>
    <col min="2069" max="2069" width="11.36328125" style="2" bestFit="1" customWidth="1"/>
    <col min="2070" max="2070" width="9.81640625" style="2" bestFit="1" customWidth="1"/>
    <col min="2071" max="2072" width="8.7265625" style="2"/>
    <col min="2073" max="2074" width="9.54296875" style="2" bestFit="1" customWidth="1"/>
    <col min="2075" max="2300" width="8.7265625" style="2"/>
    <col min="2301" max="2301" width="20.1796875" style="2" customWidth="1"/>
    <col min="2302" max="2302" width="13.1796875" style="2" bestFit="1" customWidth="1"/>
    <col min="2303" max="2303" width="3" style="2" customWidth="1"/>
    <col min="2304" max="2313" width="8.7265625" style="2"/>
    <col min="2314" max="2314" width="8.1796875" style="2" customWidth="1"/>
    <col min="2315" max="2315" width="8.7265625" style="2"/>
    <col min="2316" max="2316" width="9" style="2" customWidth="1"/>
    <col min="2317" max="2317" width="8.1796875" style="2" customWidth="1"/>
    <col min="2318" max="2318" width="8.7265625" style="2"/>
    <col min="2319" max="2324" width="9.1796875" style="2" customWidth="1"/>
    <col min="2325" max="2325" width="11.36328125" style="2" bestFit="1" customWidth="1"/>
    <col min="2326" max="2326" width="9.81640625" style="2" bestFit="1" customWidth="1"/>
    <col min="2327" max="2328" width="8.7265625" style="2"/>
    <col min="2329" max="2330" width="9.54296875" style="2" bestFit="1" customWidth="1"/>
    <col min="2331" max="2556" width="8.7265625" style="2"/>
    <col min="2557" max="2557" width="20.1796875" style="2" customWidth="1"/>
    <col min="2558" max="2558" width="13.1796875" style="2" bestFit="1" customWidth="1"/>
    <col min="2559" max="2559" width="3" style="2" customWidth="1"/>
    <col min="2560" max="2569" width="8.7265625" style="2"/>
    <col min="2570" max="2570" width="8.1796875" style="2" customWidth="1"/>
    <col min="2571" max="2571" width="8.7265625" style="2"/>
    <col min="2572" max="2572" width="9" style="2" customWidth="1"/>
    <col min="2573" max="2573" width="8.1796875" style="2" customWidth="1"/>
    <col min="2574" max="2574" width="8.7265625" style="2"/>
    <col min="2575" max="2580" width="9.1796875" style="2" customWidth="1"/>
    <col min="2581" max="2581" width="11.36328125" style="2" bestFit="1" customWidth="1"/>
    <col min="2582" max="2582" width="9.81640625" style="2" bestFit="1" customWidth="1"/>
    <col min="2583" max="2584" width="8.7265625" style="2"/>
    <col min="2585" max="2586" width="9.54296875" style="2" bestFit="1" customWidth="1"/>
    <col min="2587" max="2812" width="8.7265625" style="2"/>
    <col min="2813" max="2813" width="20.1796875" style="2" customWidth="1"/>
    <col min="2814" max="2814" width="13.1796875" style="2" bestFit="1" customWidth="1"/>
    <col min="2815" max="2815" width="3" style="2" customWidth="1"/>
    <col min="2816" max="2825" width="8.7265625" style="2"/>
    <col min="2826" max="2826" width="8.1796875" style="2" customWidth="1"/>
    <col min="2827" max="2827" width="8.7265625" style="2"/>
    <col min="2828" max="2828" width="9" style="2" customWidth="1"/>
    <col min="2829" max="2829" width="8.1796875" style="2" customWidth="1"/>
    <col min="2830" max="2830" width="8.7265625" style="2"/>
    <col min="2831" max="2836" width="9.1796875" style="2" customWidth="1"/>
    <col min="2837" max="2837" width="11.36328125" style="2" bestFit="1" customWidth="1"/>
    <col min="2838" max="2838" width="9.81640625" style="2" bestFit="1" customWidth="1"/>
    <col min="2839" max="2840" width="8.7265625" style="2"/>
    <col min="2841" max="2842" width="9.54296875" style="2" bestFit="1" customWidth="1"/>
    <col min="2843" max="3068" width="8.7265625" style="2"/>
    <col min="3069" max="3069" width="20.1796875" style="2" customWidth="1"/>
    <col min="3070" max="3070" width="13.1796875" style="2" bestFit="1" customWidth="1"/>
    <col min="3071" max="3071" width="3" style="2" customWidth="1"/>
    <col min="3072" max="3081" width="8.7265625" style="2"/>
    <col min="3082" max="3082" width="8.1796875" style="2" customWidth="1"/>
    <col min="3083" max="3083" width="8.7265625" style="2"/>
    <col min="3084" max="3084" width="9" style="2" customWidth="1"/>
    <col min="3085" max="3085" width="8.1796875" style="2" customWidth="1"/>
    <col min="3086" max="3086" width="8.7265625" style="2"/>
    <col min="3087" max="3092" width="9.1796875" style="2" customWidth="1"/>
    <col min="3093" max="3093" width="11.36328125" style="2" bestFit="1" customWidth="1"/>
    <col min="3094" max="3094" width="9.81640625" style="2" bestFit="1" customWidth="1"/>
    <col min="3095" max="3096" width="8.7265625" style="2"/>
    <col min="3097" max="3098" width="9.54296875" style="2" bestFit="1" customWidth="1"/>
    <col min="3099" max="3324" width="8.7265625" style="2"/>
    <col min="3325" max="3325" width="20.1796875" style="2" customWidth="1"/>
    <col min="3326" max="3326" width="13.1796875" style="2" bestFit="1" customWidth="1"/>
    <col min="3327" max="3327" width="3" style="2" customWidth="1"/>
    <col min="3328" max="3337" width="8.7265625" style="2"/>
    <col min="3338" max="3338" width="8.1796875" style="2" customWidth="1"/>
    <col min="3339" max="3339" width="8.7265625" style="2"/>
    <col min="3340" max="3340" width="9" style="2" customWidth="1"/>
    <col min="3341" max="3341" width="8.1796875" style="2" customWidth="1"/>
    <col min="3342" max="3342" width="8.7265625" style="2"/>
    <col min="3343" max="3348" width="9.1796875" style="2" customWidth="1"/>
    <col min="3349" max="3349" width="11.36328125" style="2" bestFit="1" customWidth="1"/>
    <col min="3350" max="3350" width="9.81640625" style="2" bestFit="1" customWidth="1"/>
    <col min="3351" max="3352" width="8.7265625" style="2"/>
    <col min="3353" max="3354" width="9.54296875" style="2" bestFit="1" customWidth="1"/>
    <col min="3355" max="3580" width="8.7265625" style="2"/>
    <col min="3581" max="3581" width="20.1796875" style="2" customWidth="1"/>
    <col min="3582" max="3582" width="13.1796875" style="2" bestFit="1" customWidth="1"/>
    <col min="3583" max="3583" width="3" style="2" customWidth="1"/>
    <col min="3584" max="3593" width="8.7265625" style="2"/>
    <col min="3594" max="3594" width="8.1796875" style="2" customWidth="1"/>
    <col min="3595" max="3595" width="8.7265625" style="2"/>
    <col min="3596" max="3596" width="9" style="2" customWidth="1"/>
    <col min="3597" max="3597" width="8.1796875" style="2" customWidth="1"/>
    <col min="3598" max="3598" width="8.7265625" style="2"/>
    <col min="3599" max="3604" width="9.1796875" style="2" customWidth="1"/>
    <col min="3605" max="3605" width="11.36328125" style="2" bestFit="1" customWidth="1"/>
    <col min="3606" max="3606" width="9.81640625" style="2" bestFit="1" customWidth="1"/>
    <col min="3607" max="3608" width="8.7265625" style="2"/>
    <col min="3609" max="3610" width="9.54296875" style="2" bestFit="1" customWidth="1"/>
    <col min="3611" max="3836" width="8.7265625" style="2"/>
    <col min="3837" max="3837" width="20.1796875" style="2" customWidth="1"/>
    <col min="3838" max="3838" width="13.1796875" style="2" bestFit="1" customWidth="1"/>
    <col min="3839" max="3839" width="3" style="2" customWidth="1"/>
    <col min="3840" max="3849" width="8.7265625" style="2"/>
    <col min="3850" max="3850" width="8.1796875" style="2" customWidth="1"/>
    <col min="3851" max="3851" width="8.7265625" style="2"/>
    <col min="3852" max="3852" width="9" style="2" customWidth="1"/>
    <col min="3853" max="3853" width="8.1796875" style="2" customWidth="1"/>
    <col min="3854" max="3854" width="8.7265625" style="2"/>
    <col min="3855" max="3860" width="9.1796875" style="2" customWidth="1"/>
    <col min="3861" max="3861" width="11.36328125" style="2" bestFit="1" customWidth="1"/>
    <col min="3862" max="3862" width="9.81640625" style="2" bestFit="1" customWidth="1"/>
    <col min="3863" max="3864" width="8.7265625" style="2"/>
    <col min="3865" max="3866" width="9.54296875" style="2" bestFit="1" customWidth="1"/>
    <col min="3867" max="4092" width="8.7265625" style="2"/>
    <col min="4093" max="4093" width="20.1796875" style="2" customWidth="1"/>
    <col min="4094" max="4094" width="13.1796875" style="2" bestFit="1" customWidth="1"/>
    <col min="4095" max="4095" width="3" style="2" customWidth="1"/>
    <col min="4096" max="4105" width="8.7265625" style="2"/>
    <col min="4106" max="4106" width="8.1796875" style="2" customWidth="1"/>
    <col min="4107" max="4107" width="8.7265625" style="2"/>
    <col min="4108" max="4108" width="9" style="2" customWidth="1"/>
    <col min="4109" max="4109" width="8.1796875" style="2" customWidth="1"/>
    <col min="4110" max="4110" width="8.7265625" style="2"/>
    <col min="4111" max="4116" width="9.1796875" style="2" customWidth="1"/>
    <col min="4117" max="4117" width="11.36328125" style="2" bestFit="1" customWidth="1"/>
    <col min="4118" max="4118" width="9.81640625" style="2" bestFit="1" customWidth="1"/>
    <col min="4119" max="4120" width="8.7265625" style="2"/>
    <col min="4121" max="4122" width="9.54296875" style="2" bestFit="1" customWidth="1"/>
    <col min="4123" max="4348" width="8.7265625" style="2"/>
    <col min="4349" max="4349" width="20.1796875" style="2" customWidth="1"/>
    <col min="4350" max="4350" width="13.1796875" style="2" bestFit="1" customWidth="1"/>
    <col min="4351" max="4351" width="3" style="2" customWidth="1"/>
    <col min="4352" max="4361" width="8.7265625" style="2"/>
    <col min="4362" max="4362" width="8.1796875" style="2" customWidth="1"/>
    <col min="4363" max="4363" width="8.7265625" style="2"/>
    <col min="4364" max="4364" width="9" style="2" customWidth="1"/>
    <col min="4365" max="4365" width="8.1796875" style="2" customWidth="1"/>
    <col min="4366" max="4366" width="8.7265625" style="2"/>
    <col min="4367" max="4372" width="9.1796875" style="2" customWidth="1"/>
    <col min="4373" max="4373" width="11.36328125" style="2" bestFit="1" customWidth="1"/>
    <col min="4374" max="4374" width="9.81640625" style="2" bestFit="1" customWidth="1"/>
    <col min="4375" max="4376" width="8.7265625" style="2"/>
    <col min="4377" max="4378" width="9.54296875" style="2" bestFit="1" customWidth="1"/>
    <col min="4379" max="4604" width="8.7265625" style="2"/>
    <col min="4605" max="4605" width="20.1796875" style="2" customWidth="1"/>
    <col min="4606" max="4606" width="13.1796875" style="2" bestFit="1" customWidth="1"/>
    <col min="4607" max="4607" width="3" style="2" customWidth="1"/>
    <col min="4608" max="4617" width="8.7265625" style="2"/>
    <col min="4618" max="4618" width="8.1796875" style="2" customWidth="1"/>
    <col min="4619" max="4619" width="8.7265625" style="2"/>
    <col min="4620" max="4620" width="9" style="2" customWidth="1"/>
    <col min="4621" max="4621" width="8.1796875" style="2" customWidth="1"/>
    <col min="4622" max="4622" width="8.7265625" style="2"/>
    <col min="4623" max="4628" width="9.1796875" style="2" customWidth="1"/>
    <col min="4629" max="4629" width="11.36328125" style="2" bestFit="1" customWidth="1"/>
    <col min="4630" max="4630" width="9.81640625" style="2" bestFit="1" customWidth="1"/>
    <col min="4631" max="4632" width="8.7265625" style="2"/>
    <col min="4633" max="4634" width="9.54296875" style="2" bestFit="1" customWidth="1"/>
    <col min="4635" max="4860" width="8.7265625" style="2"/>
    <col min="4861" max="4861" width="20.1796875" style="2" customWidth="1"/>
    <col min="4862" max="4862" width="13.1796875" style="2" bestFit="1" customWidth="1"/>
    <col min="4863" max="4863" width="3" style="2" customWidth="1"/>
    <col min="4864" max="4873" width="8.7265625" style="2"/>
    <col min="4874" max="4874" width="8.1796875" style="2" customWidth="1"/>
    <col min="4875" max="4875" width="8.7265625" style="2"/>
    <col min="4876" max="4876" width="9" style="2" customWidth="1"/>
    <col min="4877" max="4877" width="8.1796875" style="2" customWidth="1"/>
    <col min="4878" max="4878" width="8.7265625" style="2"/>
    <col min="4879" max="4884" width="9.1796875" style="2" customWidth="1"/>
    <col min="4885" max="4885" width="11.36328125" style="2" bestFit="1" customWidth="1"/>
    <col min="4886" max="4886" width="9.81640625" style="2" bestFit="1" customWidth="1"/>
    <col min="4887" max="4888" width="8.7265625" style="2"/>
    <col min="4889" max="4890" width="9.54296875" style="2" bestFit="1" customWidth="1"/>
    <col min="4891" max="5116" width="8.7265625" style="2"/>
    <col min="5117" max="5117" width="20.1796875" style="2" customWidth="1"/>
    <col min="5118" max="5118" width="13.1796875" style="2" bestFit="1" customWidth="1"/>
    <col min="5119" max="5119" width="3" style="2" customWidth="1"/>
    <col min="5120" max="5129" width="8.7265625" style="2"/>
    <col min="5130" max="5130" width="8.1796875" style="2" customWidth="1"/>
    <col min="5131" max="5131" width="8.7265625" style="2"/>
    <col min="5132" max="5132" width="9" style="2" customWidth="1"/>
    <col min="5133" max="5133" width="8.1796875" style="2" customWidth="1"/>
    <col min="5134" max="5134" width="8.7265625" style="2"/>
    <col min="5135" max="5140" width="9.1796875" style="2" customWidth="1"/>
    <col min="5141" max="5141" width="11.36328125" style="2" bestFit="1" customWidth="1"/>
    <col min="5142" max="5142" width="9.81640625" style="2" bestFit="1" customWidth="1"/>
    <col min="5143" max="5144" width="8.7265625" style="2"/>
    <col min="5145" max="5146" width="9.54296875" style="2" bestFit="1" customWidth="1"/>
    <col min="5147" max="5372" width="8.7265625" style="2"/>
    <col min="5373" max="5373" width="20.1796875" style="2" customWidth="1"/>
    <col min="5374" max="5374" width="13.1796875" style="2" bestFit="1" customWidth="1"/>
    <col min="5375" max="5375" width="3" style="2" customWidth="1"/>
    <col min="5376" max="5385" width="8.7265625" style="2"/>
    <col min="5386" max="5386" width="8.1796875" style="2" customWidth="1"/>
    <col min="5387" max="5387" width="8.7265625" style="2"/>
    <col min="5388" max="5388" width="9" style="2" customWidth="1"/>
    <col min="5389" max="5389" width="8.1796875" style="2" customWidth="1"/>
    <col min="5390" max="5390" width="8.7265625" style="2"/>
    <col min="5391" max="5396" width="9.1796875" style="2" customWidth="1"/>
    <col min="5397" max="5397" width="11.36328125" style="2" bestFit="1" customWidth="1"/>
    <col min="5398" max="5398" width="9.81640625" style="2" bestFit="1" customWidth="1"/>
    <col min="5399" max="5400" width="8.7265625" style="2"/>
    <col min="5401" max="5402" width="9.54296875" style="2" bestFit="1" customWidth="1"/>
    <col min="5403" max="5628" width="8.7265625" style="2"/>
    <col min="5629" max="5629" width="20.1796875" style="2" customWidth="1"/>
    <col min="5630" max="5630" width="13.1796875" style="2" bestFit="1" customWidth="1"/>
    <col min="5631" max="5631" width="3" style="2" customWidth="1"/>
    <col min="5632" max="5641" width="8.7265625" style="2"/>
    <col min="5642" max="5642" width="8.1796875" style="2" customWidth="1"/>
    <col min="5643" max="5643" width="8.7265625" style="2"/>
    <col min="5644" max="5644" width="9" style="2" customWidth="1"/>
    <col min="5645" max="5645" width="8.1796875" style="2" customWidth="1"/>
    <col min="5646" max="5646" width="8.7265625" style="2"/>
    <col min="5647" max="5652" width="9.1796875" style="2" customWidth="1"/>
    <col min="5653" max="5653" width="11.36328125" style="2" bestFit="1" customWidth="1"/>
    <col min="5654" max="5654" width="9.81640625" style="2" bestFit="1" customWidth="1"/>
    <col min="5655" max="5656" width="8.7265625" style="2"/>
    <col min="5657" max="5658" width="9.54296875" style="2" bestFit="1" customWidth="1"/>
    <col min="5659" max="5884" width="8.7265625" style="2"/>
    <col min="5885" max="5885" width="20.1796875" style="2" customWidth="1"/>
    <col min="5886" max="5886" width="13.1796875" style="2" bestFit="1" customWidth="1"/>
    <col min="5887" max="5887" width="3" style="2" customWidth="1"/>
    <col min="5888" max="5897" width="8.7265625" style="2"/>
    <col min="5898" max="5898" width="8.1796875" style="2" customWidth="1"/>
    <col min="5899" max="5899" width="8.7265625" style="2"/>
    <col min="5900" max="5900" width="9" style="2" customWidth="1"/>
    <col min="5901" max="5901" width="8.1796875" style="2" customWidth="1"/>
    <col min="5902" max="5902" width="8.7265625" style="2"/>
    <col min="5903" max="5908" width="9.1796875" style="2" customWidth="1"/>
    <col min="5909" max="5909" width="11.36328125" style="2" bestFit="1" customWidth="1"/>
    <col min="5910" max="5910" width="9.81640625" style="2" bestFit="1" customWidth="1"/>
    <col min="5911" max="5912" width="8.7265625" style="2"/>
    <col min="5913" max="5914" width="9.54296875" style="2" bestFit="1" customWidth="1"/>
    <col min="5915" max="6140" width="8.7265625" style="2"/>
    <col min="6141" max="6141" width="20.1796875" style="2" customWidth="1"/>
    <col min="6142" max="6142" width="13.1796875" style="2" bestFit="1" customWidth="1"/>
    <col min="6143" max="6143" width="3" style="2" customWidth="1"/>
    <col min="6144" max="6153" width="8.7265625" style="2"/>
    <col min="6154" max="6154" width="8.1796875" style="2" customWidth="1"/>
    <col min="6155" max="6155" width="8.7265625" style="2"/>
    <col min="6156" max="6156" width="9" style="2" customWidth="1"/>
    <col min="6157" max="6157" width="8.1796875" style="2" customWidth="1"/>
    <col min="6158" max="6158" width="8.7265625" style="2"/>
    <col min="6159" max="6164" width="9.1796875" style="2" customWidth="1"/>
    <col min="6165" max="6165" width="11.36328125" style="2" bestFit="1" customWidth="1"/>
    <col min="6166" max="6166" width="9.81640625" style="2" bestFit="1" customWidth="1"/>
    <col min="6167" max="6168" width="8.7265625" style="2"/>
    <col min="6169" max="6170" width="9.54296875" style="2" bestFit="1" customWidth="1"/>
    <col min="6171" max="6396" width="8.7265625" style="2"/>
    <col min="6397" max="6397" width="20.1796875" style="2" customWidth="1"/>
    <col min="6398" max="6398" width="13.1796875" style="2" bestFit="1" customWidth="1"/>
    <col min="6399" max="6399" width="3" style="2" customWidth="1"/>
    <col min="6400" max="6409" width="8.7265625" style="2"/>
    <col min="6410" max="6410" width="8.1796875" style="2" customWidth="1"/>
    <col min="6411" max="6411" width="8.7265625" style="2"/>
    <col min="6412" max="6412" width="9" style="2" customWidth="1"/>
    <col min="6413" max="6413" width="8.1796875" style="2" customWidth="1"/>
    <col min="6414" max="6414" width="8.7265625" style="2"/>
    <col min="6415" max="6420" width="9.1796875" style="2" customWidth="1"/>
    <col min="6421" max="6421" width="11.36328125" style="2" bestFit="1" customWidth="1"/>
    <col min="6422" max="6422" width="9.81640625" style="2" bestFit="1" customWidth="1"/>
    <col min="6423" max="6424" width="8.7265625" style="2"/>
    <col min="6425" max="6426" width="9.54296875" style="2" bestFit="1" customWidth="1"/>
    <col min="6427" max="6652" width="8.7265625" style="2"/>
    <col min="6653" max="6653" width="20.1796875" style="2" customWidth="1"/>
    <col min="6654" max="6654" width="13.1796875" style="2" bestFit="1" customWidth="1"/>
    <col min="6655" max="6655" width="3" style="2" customWidth="1"/>
    <col min="6656" max="6665" width="8.7265625" style="2"/>
    <col min="6666" max="6666" width="8.1796875" style="2" customWidth="1"/>
    <col min="6667" max="6667" width="8.7265625" style="2"/>
    <col min="6668" max="6668" width="9" style="2" customWidth="1"/>
    <col min="6669" max="6669" width="8.1796875" style="2" customWidth="1"/>
    <col min="6670" max="6670" width="8.7265625" style="2"/>
    <col min="6671" max="6676" width="9.1796875" style="2" customWidth="1"/>
    <col min="6677" max="6677" width="11.36328125" style="2" bestFit="1" customWidth="1"/>
    <col min="6678" max="6678" width="9.81640625" style="2" bestFit="1" customWidth="1"/>
    <col min="6679" max="6680" width="8.7265625" style="2"/>
    <col min="6681" max="6682" width="9.54296875" style="2" bestFit="1" customWidth="1"/>
    <col min="6683" max="6908" width="8.7265625" style="2"/>
    <col min="6909" max="6909" width="20.1796875" style="2" customWidth="1"/>
    <col min="6910" max="6910" width="13.1796875" style="2" bestFit="1" customWidth="1"/>
    <col min="6911" max="6911" width="3" style="2" customWidth="1"/>
    <col min="6912" max="6921" width="8.7265625" style="2"/>
    <col min="6922" max="6922" width="8.1796875" style="2" customWidth="1"/>
    <col min="6923" max="6923" width="8.7265625" style="2"/>
    <col min="6924" max="6924" width="9" style="2" customWidth="1"/>
    <col min="6925" max="6925" width="8.1796875" style="2" customWidth="1"/>
    <col min="6926" max="6926" width="8.7265625" style="2"/>
    <col min="6927" max="6932" width="9.1796875" style="2" customWidth="1"/>
    <col min="6933" max="6933" width="11.36328125" style="2" bestFit="1" customWidth="1"/>
    <col min="6934" max="6934" width="9.81640625" style="2" bestFit="1" customWidth="1"/>
    <col min="6935" max="6936" width="8.7265625" style="2"/>
    <col min="6937" max="6938" width="9.54296875" style="2" bestFit="1" customWidth="1"/>
    <col min="6939" max="7164" width="8.7265625" style="2"/>
    <col min="7165" max="7165" width="20.1796875" style="2" customWidth="1"/>
    <col min="7166" max="7166" width="13.1796875" style="2" bestFit="1" customWidth="1"/>
    <col min="7167" max="7167" width="3" style="2" customWidth="1"/>
    <col min="7168" max="7177" width="8.7265625" style="2"/>
    <col min="7178" max="7178" width="8.1796875" style="2" customWidth="1"/>
    <col min="7179" max="7179" width="8.7265625" style="2"/>
    <col min="7180" max="7180" width="9" style="2" customWidth="1"/>
    <col min="7181" max="7181" width="8.1796875" style="2" customWidth="1"/>
    <col min="7182" max="7182" width="8.7265625" style="2"/>
    <col min="7183" max="7188" width="9.1796875" style="2" customWidth="1"/>
    <col min="7189" max="7189" width="11.36328125" style="2" bestFit="1" customWidth="1"/>
    <col min="7190" max="7190" width="9.81640625" style="2" bestFit="1" customWidth="1"/>
    <col min="7191" max="7192" width="8.7265625" style="2"/>
    <col min="7193" max="7194" width="9.54296875" style="2" bestFit="1" customWidth="1"/>
    <col min="7195" max="7420" width="8.7265625" style="2"/>
    <col min="7421" max="7421" width="20.1796875" style="2" customWidth="1"/>
    <col min="7422" max="7422" width="13.1796875" style="2" bestFit="1" customWidth="1"/>
    <col min="7423" max="7423" width="3" style="2" customWidth="1"/>
    <col min="7424" max="7433" width="8.7265625" style="2"/>
    <col min="7434" max="7434" width="8.1796875" style="2" customWidth="1"/>
    <col min="7435" max="7435" width="8.7265625" style="2"/>
    <col min="7436" max="7436" width="9" style="2" customWidth="1"/>
    <col min="7437" max="7437" width="8.1796875" style="2" customWidth="1"/>
    <col min="7438" max="7438" width="8.7265625" style="2"/>
    <col min="7439" max="7444" width="9.1796875" style="2" customWidth="1"/>
    <col min="7445" max="7445" width="11.36328125" style="2" bestFit="1" customWidth="1"/>
    <col min="7446" max="7446" width="9.81640625" style="2" bestFit="1" customWidth="1"/>
    <col min="7447" max="7448" width="8.7265625" style="2"/>
    <col min="7449" max="7450" width="9.54296875" style="2" bestFit="1" customWidth="1"/>
    <col min="7451" max="7676" width="8.7265625" style="2"/>
    <col min="7677" max="7677" width="20.1796875" style="2" customWidth="1"/>
    <col min="7678" max="7678" width="13.1796875" style="2" bestFit="1" customWidth="1"/>
    <col min="7679" max="7679" width="3" style="2" customWidth="1"/>
    <col min="7680" max="7689" width="8.7265625" style="2"/>
    <col min="7690" max="7690" width="8.1796875" style="2" customWidth="1"/>
    <col min="7691" max="7691" width="8.7265625" style="2"/>
    <col min="7692" max="7692" width="9" style="2" customWidth="1"/>
    <col min="7693" max="7693" width="8.1796875" style="2" customWidth="1"/>
    <col min="7694" max="7694" width="8.7265625" style="2"/>
    <col min="7695" max="7700" width="9.1796875" style="2" customWidth="1"/>
    <col min="7701" max="7701" width="11.36328125" style="2" bestFit="1" customWidth="1"/>
    <col min="7702" max="7702" width="9.81640625" style="2" bestFit="1" customWidth="1"/>
    <col min="7703" max="7704" width="8.7265625" style="2"/>
    <col min="7705" max="7706" width="9.54296875" style="2" bestFit="1" customWidth="1"/>
    <col min="7707" max="7932" width="8.7265625" style="2"/>
    <col min="7933" max="7933" width="20.1796875" style="2" customWidth="1"/>
    <col min="7934" max="7934" width="13.1796875" style="2" bestFit="1" customWidth="1"/>
    <col min="7935" max="7935" width="3" style="2" customWidth="1"/>
    <col min="7936" max="7945" width="8.7265625" style="2"/>
    <col min="7946" max="7946" width="8.1796875" style="2" customWidth="1"/>
    <col min="7947" max="7947" width="8.7265625" style="2"/>
    <col min="7948" max="7948" width="9" style="2" customWidth="1"/>
    <col min="7949" max="7949" width="8.1796875" style="2" customWidth="1"/>
    <col min="7950" max="7950" width="8.7265625" style="2"/>
    <col min="7951" max="7956" width="9.1796875" style="2" customWidth="1"/>
    <col min="7957" max="7957" width="11.36328125" style="2" bestFit="1" customWidth="1"/>
    <col min="7958" max="7958" width="9.81640625" style="2" bestFit="1" customWidth="1"/>
    <col min="7959" max="7960" width="8.7265625" style="2"/>
    <col min="7961" max="7962" width="9.54296875" style="2" bestFit="1" customWidth="1"/>
    <col min="7963" max="8188" width="8.7265625" style="2"/>
    <col min="8189" max="8189" width="20.1796875" style="2" customWidth="1"/>
    <col min="8190" max="8190" width="13.1796875" style="2" bestFit="1" customWidth="1"/>
    <col min="8191" max="8191" width="3" style="2" customWidth="1"/>
    <col min="8192" max="8201" width="8.7265625" style="2"/>
    <col min="8202" max="8202" width="8.1796875" style="2" customWidth="1"/>
    <col min="8203" max="8203" width="8.7265625" style="2"/>
    <col min="8204" max="8204" width="9" style="2" customWidth="1"/>
    <col min="8205" max="8205" width="8.1796875" style="2" customWidth="1"/>
    <col min="8206" max="8206" width="8.7265625" style="2"/>
    <col min="8207" max="8212" width="9.1796875" style="2" customWidth="1"/>
    <col min="8213" max="8213" width="11.36328125" style="2" bestFit="1" customWidth="1"/>
    <col min="8214" max="8214" width="9.81640625" style="2" bestFit="1" customWidth="1"/>
    <col min="8215" max="8216" width="8.7265625" style="2"/>
    <col min="8217" max="8218" width="9.54296875" style="2" bestFit="1" customWidth="1"/>
    <col min="8219" max="8444" width="8.7265625" style="2"/>
    <col min="8445" max="8445" width="20.1796875" style="2" customWidth="1"/>
    <col min="8446" max="8446" width="13.1796875" style="2" bestFit="1" customWidth="1"/>
    <col min="8447" max="8447" width="3" style="2" customWidth="1"/>
    <col min="8448" max="8457" width="8.7265625" style="2"/>
    <col min="8458" max="8458" width="8.1796875" style="2" customWidth="1"/>
    <col min="8459" max="8459" width="8.7265625" style="2"/>
    <col min="8460" max="8460" width="9" style="2" customWidth="1"/>
    <col min="8461" max="8461" width="8.1796875" style="2" customWidth="1"/>
    <col min="8462" max="8462" width="8.7265625" style="2"/>
    <col min="8463" max="8468" width="9.1796875" style="2" customWidth="1"/>
    <col min="8469" max="8469" width="11.36328125" style="2" bestFit="1" customWidth="1"/>
    <col min="8470" max="8470" width="9.81640625" style="2" bestFit="1" customWidth="1"/>
    <col min="8471" max="8472" width="8.7265625" style="2"/>
    <col min="8473" max="8474" width="9.54296875" style="2" bestFit="1" customWidth="1"/>
    <col min="8475" max="8700" width="8.7265625" style="2"/>
    <col min="8701" max="8701" width="20.1796875" style="2" customWidth="1"/>
    <col min="8702" max="8702" width="13.1796875" style="2" bestFit="1" customWidth="1"/>
    <col min="8703" max="8703" width="3" style="2" customWidth="1"/>
    <col min="8704" max="8713" width="8.7265625" style="2"/>
    <col min="8714" max="8714" width="8.1796875" style="2" customWidth="1"/>
    <col min="8715" max="8715" width="8.7265625" style="2"/>
    <col min="8716" max="8716" width="9" style="2" customWidth="1"/>
    <col min="8717" max="8717" width="8.1796875" style="2" customWidth="1"/>
    <col min="8718" max="8718" width="8.7265625" style="2"/>
    <col min="8719" max="8724" width="9.1796875" style="2" customWidth="1"/>
    <col min="8725" max="8725" width="11.36328125" style="2" bestFit="1" customWidth="1"/>
    <col min="8726" max="8726" width="9.81640625" style="2" bestFit="1" customWidth="1"/>
    <col min="8727" max="8728" width="8.7265625" style="2"/>
    <col min="8729" max="8730" width="9.54296875" style="2" bestFit="1" customWidth="1"/>
    <col min="8731" max="8956" width="8.7265625" style="2"/>
    <col min="8957" max="8957" width="20.1796875" style="2" customWidth="1"/>
    <col min="8958" max="8958" width="13.1796875" style="2" bestFit="1" customWidth="1"/>
    <col min="8959" max="8959" width="3" style="2" customWidth="1"/>
    <col min="8960" max="8969" width="8.7265625" style="2"/>
    <col min="8970" max="8970" width="8.1796875" style="2" customWidth="1"/>
    <col min="8971" max="8971" width="8.7265625" style="2"/>
    <col min="8972" max="8972" width="9" style="2" customWidth="1"/>
    <col min="8973" max="8973" width="8.1796875" style="2" customWidth="1"/>
    <col min="8974" max="8974" width="8.7265625" style="2"/>
    <col min="8975" max="8980" width="9.1796875" style="2" customWidth="1"/>
    <col min="8981" max="8981" width="11.36328125" style="2" bestFit="1" customWidth="1"/>
    <col min="8982" max="8982" width="9.81640625" style="2" bestFit="1" customWidth="1"/>
    <col min="8983" max="8984" width="8.7265625" style="2"/>
    <col min="8985" max="8986" width="9.54296875" style="2" bestFit="1" customWidth="1"/>
    <col min="8987" max="9212" width="8.7265625" style="2"/>
    <col min="9213" max="9213" width="20.1796875" style="2" customWidth="1"/>
    <col min="9214" max="9214" width="13.1796875" style="2" bestFit="1" customWidth="1"/>
    <col min="9215" max="9215" width="3" style="2" customWidth="1"/>
    <col min="9216" max="9225" width="8.7265625" style="2"/>
    <col min="9226" max="9226" width="8.1796875" style="2" customWidth="1"/>
    <col min="9227" max="9227" width="8.7265625" style="2"/>
    <col min="9228" max="9228" width="9" style="2" customWidth="1"/>
    <col min="9229" max="9229" width="8.1796875" style="2" customWidth="1"/>
    <col min="9230" max="9230" width="8.7265625" style="2"/>
    <col min="9231" max="9236" width="9.1796875" style="2" customWidth="1"/>
    <col min="9237" max="9237" width="11.36328125" style="2" bestFit="1" customWidth="1"/>
    <col min="9238" max="9238" width="9.81640625" style="2" bestFit="1" customWidth="1"/>
    <col min="9239" max="9240" width="8.7265625" style="2"/>
    <col min="9241" max="9242" width="9.54296875" style="2" bestFit="1" customWidth="1"/>
    <col min="9243" max="9468" width="8.7265625" style="2"/>
    <col min="9469" max="9469" width="20.1796875" style="2" customWidth="1"/>
    <col min="9470" max="9470" width="13.1796875" style="2" bestFit="1" customWidth="1"/>
    <col min="9471" max="9471" width="3" style="2" customWidth="1"/>
    <col min="9472" max="9481" width="8.7265625" style="2"/>
    <col min="9482" max="9482" width="8.1796875" style="2" customWidth="1"/>
    <col min="9483" max="9483" width="8.7265625" style="2"/>
    <col min="9484" max="9484" width="9" style="2" customWidth="1"/>
    <col min="9485" max="9485" width="8.1796875" style="2" customWidth="1"/>
    <col min="9486" max="9486" width="8.7265625" style="2"/>
    <col min="9487" max="9492" width="9.1796875" style="2" customWidth="1"/>
    <col min="9493" max="9493" width="11.36328125" style="2" bestFit="1" customWidth="1"/>
    <col min="9494" max="9494" width="9.81640625" style="2" bestFit="1" customWidth="1"/>
    <col min="9495" max="9496" width="8.7265625" style="2"/>
    <col min="9497" max="9498" width="9.54296875" style="2" bestFit="1" customWidth="1"/>
    <col min="9499" max="9724" width="8.7265625" style="2"/>
    <col min="9725" max="9725" width="20.1796875" style="2" customWidth="1"/>
    <col min="9726" max="9726" width="13.1796875" style="2" bestFit="1" customWidth="1"/>
    <col min="9727" max="9727" width="3" style="2" customWidth="1"/>
    <col min="9728" max="9737" width="8.7265625" style="2"/>
    <col min="9738" max="9738" width="8.1796875" style="2" customWidth="1"/>
    <col min="9739" max="9739" width="8.7265625" style="2"/>
    <col min="9740" max="9740" width="9" style="2" customWidth="1"/>
    <col min="9741" max="9741" width="8.1796875" style="2" customWidth="1"/>
    <col min="9742" max="9742" width="8.7265625" style="2"/>
    <col min="9743" max="9748" width="9.1796875" style="2" customWidth="1"/>
    <col min="9749" max="9749" width="11.36328125" style="2" bestFit="1" customWidth="1"/>
    <col min="9750" max="9750" width="9.81640625" style="2" bestFit="1" customWidth="1"/>
    <col min="9751" max="9752" width="8.7265625" style="2"/>
    <col min="9753" max="9754" width="9.54296875" style="2" bestFit="1" customWidth="1"/>
    <col min="9755" max="9980" width="8.7265625" style="2"/>
    <col min="9981" max="9981" width="20.1796875" style="2" customWidth="1"/>
    <col min="9982" max="9982" width="13.1796875" style="2" bestFit="1" customWidth="1"/>
    <col min="9983" max="9983" width="3" style="2" customWidth="1"/>
    <col min="9984" max="9993" width="8.7265625" style="2"/>
    <col min="9994" max="9994" width="8.1796875" style="2" customWidth="1"/>
    <col min="9995" max="9995" width="8.7265625" style="2"/>
    <col min="9996" max="9996" width="9" style="2" customWidth="1"/>
    <col min="9997" max="9997" width="8.1796875" style="2" customWidth="1"/>
    <col min="9998" max="9998" width="8.7265625" style="2"/>
    <col min="9999" max="10004" width="9.1796875" style="2" customWidth="1"/>
    <col min="10005" max="10005" width="11.36328125" style="2" bestFit="1" customWidth="1"/>
    <col min="10006" max="10006" width="9.81640625" style="2" bestFit="1" customWidth="1"/>
    <col min="10007" max="10008" width="8.7265625" style="2"/>
    <col min="10009" max="10010" width="9.54296875" style="2" bestFit="1" customWidth="1"/>
    <col min="10011" max="10236" width="8.7265625" style="2"/>
    <col min="10237" max="10237" width="20.1796875" style="2" customWidth="1"/>
    <col min="10238" max="10238" width="13.1796875" style="2" bestFit="1" customWidth="1"/>
    <col min="10239" max="10239" width="3" style="2" customWidth="1"/>
    <col min="10240" max="10249" width="8.7265625" style="2"/>
    <col min="10250" max="10250" width="8.1796875" style="2" customWidth="1"/>
    <col min="10251" max="10251" width="8.7265625" style="2"/>
    <col min="10252" max="10252" width="9" style="2" customWidth="1"/>
    <col min="10253" max="10253" width="8.1796875" style="2" customWidth="1"/>
    <col min="10254" max="10254" width="8.7265625" style="2"/>
    <col min="10255" max="10260" width="9.1796875" style="2" customWidth="1"/>
    <col min="10261" max="10261" width="11.36328125" style="2" bestFit="1" customWidth="1"/>
    <col min="10262" max="10262" width="9.81640625" style="2" bestFit="1" customWidth="1"/>
    <col min="10263" max="10264" width="8.7265625" style="2"/>
    <col min="10265" max="10266" width="9.54296875" style="2" bestFit="1" customWidth="1"/>
    <col min="10267" max="10492" width="8.7265625" style="2"/>
    <col min="10493" max="10493" width="20.1796875" style="2" customWidth="1"/>
    <col min="10494" max="10494" width="13.1796875" style="2" bestFit="1" customWidth="1"/>
    <col min="10495" max="10495" width="3" style="2" customWidth="1"/>
    <col min="10496" max="10505" width="8.7265625" style="2"/>
    <col min="10506" max="10506" width="8.1796875" style="2" customWidth="1"/>
    <col min="10507" max="10507" width="8.7265625" style="2"/>
    <col min="10508" max="10508" width="9" style="2" customWidth="1"/>
    <col min="10509" max="10509" width="8.1796875" style="2" customWidth="1"/>
    <col min="10510" max="10510" width="8.7265625" style="2"/>
    <col min="10511" max="10516" width="9.1796875" style="2" customWidth="1"/>
    <col min="10517" max="10517" width="11.36328125" style="2" bestFit="1" customWidth="1"/>
    <col min="10518" max="10518" width="9.81640625" style="2" bestFit="1" customWidth="1"/>
    <col min="10519" max="10520" width="8.7265625" style="2"/>
    <col min="10521" max="10522" width="9.54296875" style="2" bestFit="1" customWidth="1"/>
    <col min="10523" max="10748" width="8.7265625" style="2"/>
    <col min="10749" max="10749" width="20.1796875" style="2" customWidth="1"/>
    <col min="10750" max="10750" width="13.1796875" style="2" bestFit="1" customWidth="1"/>
    <col min="10751" max="10751" width="3" style="2" customWidth="1"/>
    <col min="10752" max="10761" width="8.7265625" style="2"/>
    <col min="10762" max="10762" width="8.1796875" style="2" customWidth="1"/>
    <col min="10763" max="10763" width="8.7265625" style="2"/>
    <col min="10764" max="10764" width="9" style="2" customWidth="1"/>
    <col min="10765" max="10765" width="8.1796875" style="2" customWidth="1"/>
    <col min="10766" max="10766" width="8.7265625" style="2"/>
    <col min="10767" max="10772" width="9.1796875" style="2" customWidth="1"/>
    <col min="10773" max="10773" width="11.36328125" style="2" bestFit="1" customWidth="1"/>
    <col min="10774" max="10774" width="9.81640625" style="2" bestFit="1" customWidth="1"/>
    <col min="10775" max="10776" width="8.7265625" style="2"/>
    <col min="10777" max="10778" width="9.54296875" style="2" bestFit="1" customWidth="1"/>
    <col min="10779" max="11004" width="8.7265625" style="2"/>
    <col min="11005" max="11005" width="20.1796875" style="2" customWidth="1"/>
    <col min="11006" max="11006" width="13.1796875" style="2" bestFit="1" customWidth="1"/>
    <col min="11007" max="11007" width="3" style="2" customWidth="1"/>
    <col min="11008" max="11017" width="8.7265625" style="2"/>
    <col min="11018" max="11018" width="8.1796875" style="2" customWidth="1"/>
    <col min="11019" max="11019" width="8.7265625" style="2"/>
    <col min="11020" max="11020" width="9" style="2" customWidth="1"/>
    <col min="11021" max="11021" width="8.1796875" style="2" customWidth="1"/>
    <col min="11022" max="11022" width="8.7265625" style="2"/>
    <col min="11023" max="11028" width="9.1796875" style="2" customWidth="1"/>
    <col min="11029" max="11029" width="11.36328125" style="2" bestFit="1" customWidth="1"/>
    <col min="11030" max="11030" width="9.81640625" style="2" bestFit="1" customWidth="1"/>
    <col min="11031" max="11032" width="8.7265625" style="2"/>
    <col min="11033" max="11034" width="9.54296875" style="2" bestFit="1" customWidth="1"/>
    <col min="11035" max="11260" width="8.7265625" style="2"/>
    <col min="11261" max="11261" width="20.1796875" style="2" customWidth="1"/>
    <col min="11262" max="11262" width="13.1796875" style="2" bestFit="1" customWidth="1"/>
    <col min="11263" max="11263" width="3" style="2" customWidth="1"/>
    <col min="11264" max="11273" width="8.7265625" style="2"/>
    <col min="11274" max="11274" width="8.1796875" style="2" customWidth="1"/>
    <col min="11275" max="11275" width="8.7265625" style="2"/>
    <col min="11276" max="11276" width="9" style="2" customWidth="1"/>
    <col min="11277" max="11277" width="8.1796875" style="2" customWidth="1"/>
    <col min="11278" max="11278" width="8.7265625" style="2"/>
    <col min="11279" max="11284" width="9.1796875" style="2" customWidth="1"/>
    <col min="11285" max="11285" width="11.36328125" style="2" bestFit="1" customWidth="1"/>
    <col min="11286" max="11286" width="9.81640625" style="2" bestFit="1" customWidth="1"/>
    <col min="11287" max="11288" width="8.7265625" style="2"/>
    <col min="11289" max="11290" width="9.54296875" style="2" bestFit="1" customWidth="1"/>
    <col min="11291" max="11516" width="8.7265625" style="2"/>
    <col min="11517" max="11517" width="20.1796875" style="2" customWidth="1"/>
    <col min="11518" max="11518" width="13.1796875" style="2" bestFit="1" customWidth="1"/>
    <col min="11519" max="11519" width="3" style="2" customWidth="1"/>
    <col min="11520" max="11529" width="8.7265625" style="2"/>
    <col min="11530" max="11530" width="8.1796875" style="2" customWidth="1"/>
    <col min="11531" max="11531" width="8.7265625" style="2"/>
    <col min="11532" max="11532" width="9" style="2" customWidth="1"/>
    <col min="11533" max="11533" width="8.1796875" style="2" customWidth="1"/>
    <col min="11534" max="11534" width="8.7265625" style="2"/>
    <col min="11535" max="11540" width="9.1796875" style="2" customWidth="1"/>
    <col min="11541" max="11541" width="11.36328125" style="2" bestFit="1" customWidth="1"/>
    <col min="11542" max="11542" width="9.81640625" style="2" bestFit="1" customWidth="1"/>
    <col min="11543" max="11544" width="8.7265625" style="2"/>
    <col min="11545" max="11546" width="9.54296875" style="2" bestFit="1" customWidth="1"/>
    <col min="11547" max="11772" width="8.7265625" style="2"/>
    <col min="11773" max="11773" width="20.1796875" style="2" customWidth="1"/>
    <col min="11774" max="11774" width="13.1796875" style="2" bestFit="1" customWidth="1"/>
    <col min="11775" max="11775" width="3" style="2" customWidth="1"/>
    <col min="11776" max="11785" width="8.7265625" style="2"/>
    <col min="11786" max="11786" width="8.1796875" style="2" customWidth="1"/>
    <col min="11787" max="11787" width="8.7265625" style="2"/>
    <col min="11788" max="11788" width="9" style="2" customWidth="1"/>
    <col min="11789" max="11789" width="8.1796875" style="2" customWidth="1"/>
    <col min="11790" max="11790" width="8.7265625" style="2"/>
    <col min="11791" max="11796" width="9.1796875" style="2" customWidth="1"/>
    <col min="11797" max="11797" width="11.36328125" style="2" bestFit="1" customWidth="1"/>
    <col min="11798" max="11798" width="9.81640625" style="2" bestFit="1" customWidth="1"/>
    <col min="11799" max="11800" width="8.7265625" style="2"/>
    <col min="11801" max="11802" width="9.54296875" style="2" bestFit="1" customWidth="1"/>
    <col min="11803" max="12028" width="8.7265625" style="2"/>
    <col min="12029" max="12029" width="20.1796875" style="2" customWidth="1"/>
    <col min="12030" max="12030" width="13.1796875" style="2" bestFit="1" customWidth="1"/>
    <col min="12031" max="12031" width="3" style="2" customWidth="1"/>
    <col min="12032" max="12041" width="8.7265625" style="2"/>
    <col min="12042" max="12042" width="8.1796875" style="2" customWidth="1"/>
    <col min="12043" max="12043" width="8.7265625" style="2"/>
    <col min="12044" max="12044" width="9" style="2" customWidth="1"/>
    <col min="12045" max="12045" width="8.1796875" style="2" customWidth="1"/>
    <col min="12046" max="12046" width="8.7265625" style="2"/>
    <col min="12047" max="12052" width="9.1796875" style="2" customWidth="1"/>
    <col min="12053" max="12053" width="11.36328125" style="2" bestFit="1" customWidth="1"/>
    <col min="12054" max="12054" width="9.81640625" style="2" bestFit="1" customWidth="1"/>
    <col min="12055" max="12056" width="8.7265625" style="2"/>
    <col min="12057" max="12058" width="9.54296875" style="2" bestFit="1" customWidth="1"/>
    <col min="12059" max="12284" width="8.7265625" style="2"/>
    <col min="12285" max="12285" width="20.1796875" style="2" customWidth="1"/>
    <col min="12286" max="12286" width="13.1796875" style="2" bestFit="1" customWidth="1"/>
    <col min="12287" max="12287" width="3" style="2" customWidth="1"/>
    <col min="12288" max="12297" width="8.7265625" style="2"/>
    <col min="12298" max="12298" width="8.1796875" style="2" customWidth="1"/>
    <col min="12299" max="12299" width="8.7265625" style="2"/>
    <col min="12300" max="12300" width="9" style="2" customWidth="1"/>
    <col min="12301" max="12301" width="8.1796875" style="2" customWidth="1"/>
    <col min="12302" max="12302" width="8.7265625" style="2"/>
    <col min="12303" max="12308" width="9.1796875" style="2" customWidth="1"/>
    <col min="12309" max="12309" width="11.36328125" style="2" bestFit="1" customWidth="1"/>
    <col min="12310" max="12310" width="9.81640625" style="2" bestFit="1" customWidth="1"/>
    <col min="12311" max="12312" width="8.7265625" style="2"/>
    <col min="12313" max="12314" width="9.54296875" style="2" bestFit="1" customWidth="1"/>
    <col min="12315" max="12540" width="8.7265625" style="2"/>
    <col min="12541" max="12541" width="20.1796875" style="2" customWidth="1"/>
    <col min="12542" max="12542" width="13.1796875" style="2" bestFit="1" customWidth="1"/>
    <col min="12543" max="12543" width="3" style="2" customWidth="1"/>
    <col min="12544" max="12553" width="8.7265625" style="2"/>
    <col min="12554" max="12554" width="8.1796875" style="2" customWidth="1"/>
    <col min="12555" max="12555" width="8.7265625" style="2"/>
    <col min="12556" max="12556" width="9" style="2" customWidth="1"/>
    <col min="12557" max="12557" width="8.1796875" style="2" customWidth="1"/>
    <col min="12558" max="12558" width="8.7265625" style="2"/>
    <col min="12559" max="12564" width="9.1796875" style="2" customWidth="1"/>
    <col min="12565" max="12565" width="11.36328125" style="2" bestFit="1" customWidth="1"/>
    <col min="12566" max="12566" width="9.81640625" style="2" bestFit="1" customWidth="1"/>
    <col min="12567" max="12568" width="8.7265625" style="2"/>
    <col min="12569" max="12570" width="9.54296875" style="2" bestFit="1" customWidth="1"/>
    <col min="12571" max="12796" width="8.7265625" style="2"/>
    <col min="12797" max="12797" width="20.1796875" style="2" customWidth="1"/>
    <col min="12798" max="12798" width="13.1796875" style="2" bestFit="1" customWidth="1"/>
    <col min="12799" max="12799" width="3" style="2" customWidth="1"/>
    <col min="12800" max="12809" width="8.7265625" style="2"/>
    <col min="12810" max="12810" width="8.1796875" style="2" customWidth="1"/>
    <col min="12811" max="12811" width="8.7265625" style="2"/>
    <col min="12812" max="12812" width="9" style="2" customWidth="1"/>
    <col min="12813" max="12813" width="8.1796875" style="2" customWidth="1"/>
    <col min="12814" max="12814" width="8.7265625" style="2"/>
    <col min="12815" max="12820" width="9.1796875" style="2" customWidth="1"/>
    <col min="12821" max="12821" width="11.36328125" style="2" bestFit="1" customWidth="1"/>
    <col min="12822" max="12822" width="9.81640625" style="2" bestFit="1" customWidth="1"/>
    <col min="12823" max="12824" width="8.7265625" style="2"/>
    <col min="12825" max="12826" width="9.54296875" style="2" bestFit="1" customWidth="1"/>
    <col min="12827" max="13052" width="8.7265625" style="2"/>
    <col min="13053" max="13053" width="20.1796875" style="2" customWidth="1"/>
    <col min="13054" max="13054" width="13.1796875" style="2" bestFit="1" customWidth="1"/>
    <col min="13055" max="13055" width="3" style="2" customWidth="1"/>
    <col min="13056" max="13065" width="8.7265625" style="2"/>
    <col min="13066" max="13066" width="8.1796875" style="2" customWidth="1"/>
    <col min="13067" max="13067" width="8.7265625" style="2"/>
    <col min="13068" max="13068" width="9" style="2" customWidth="1"/>
    <col min="13069" max="13069" width="8.1796875" style="2" customWidth="1"/>
    <col min="13070" max="13070" width="8.7265625" style="2"/>
    <col min="13071" max="13076" width="9.1796875" style="2" customWidth="1"/>
    <col min="13077" max="13077" width="11.36328125" style="2" bestFit="1" customWidth="1"/>
    <col min="13078" max="13078" width="9.81640625" style="2" bestFit="1" customWidth="1"/>
    <col min="13079" max="13080" width="8.7265625" style="2"/>
    <col min="13081" max="13082" width="9.54296875" style="2" bestFit="1" customWidth="1"/>
    <col min="13083" max="13308" width="8.7265625" style="2"/>
    <col min="13309" max="13309" width="20.1796875" style="2" customWidth="1"/>
    <col min="13310" max="13310" width="13.1796875" style="2" bestFit="1" customWidth="1"/>
    <col min="13311" max="13311" width="3" style="2" customWidth="1"/>
    <col min="13312" max="13321" width="8.7265625" style="2"/>
    <col min="13322" max="13322" width="8.1796875" style="2" customWidth="1"/>
    <col min="13323" max="13323" width="8.7265625" style="2"/>
    <col min="13324" max="13324" width="9" style="2" customWidth="1"/>
    <col min="13325" max="13325" width="8.1796875" style="2" customWidth="1"/>
    <col min="13326" max="13326" width="8.7265625" style="2"/>
    <col min="13327" max="13332" width="9.1796875" style="2" customWidth="1"/>
    <col min="13333" max="13333" width="11.36328125" style="2" bestFit="1" customWidth="1"/>
    <col min="13334" max="13334" width="9.81640625" style="2" bestFit="1" customWidth="1"/>
    <col min="13335" max="13336" width="8.7265625" style="2"/>
    <col min="13337" max="13338" width="9.54296875" style="2" bestFit="1" customWidth="1"/>
    <col min="13339" max="13564" width="8.7265625" style="2"/>
    <col min="13565" max="13565" width="20.1796875" style="2" customWidth="1"/>
    <col min="13566" max="13566" width="13.1796875" style="2" bestFit="1" customWidth="1"/>
    <col min="13567" max="13567" width="3" style="2" customWidth="1"/>
    <col min="13568" max="13577" width="8.7265625" style="2"/>
    <col min="13578" max="13578" width="8.1796875" style="2" customWidth="1"/>
    <col min="13579" max="13579" width="8.7265625" style="2"/>
    <col min="13580" max="13580" width="9" style="2" customWidth="1"/>
    <col min="13581" max="13581" width="8.1796875" style="2" customWidth="1"/>
    <col min="13582" max="13582" width="8.7265625" style="2"/>
    <col min="13583" max="13588" width="9.1796875" style="2" customWidth="1"/>
    <col min="13589" max="13589" width="11.36328125" style="2" bestFit="1" customWidth="1"/>
    <col min="13590" max="13590" width="9.81640625" style="2" bestFit="1" customWidth="1"/>
    <col min="13591" max="13592" width="8.7265625" style="2"/>
    <col min="13593" max="13594" width="9.54296875" style="2" bestFit="1" customWidth="1"/>
    <col min="13595" max="13820" width="8.7265625" style="2"/>
    <col min="13821" max="13821" width="20.1796875" style="2" customWidth="1"/>
    <col min="13822" max="13822" width="13.1796875" style="2" bestFit="1" customWidth="1"/>
    <col min="13823" max="13823" width="3" style="2" customWidth="1"/>
    <col min="13824" max="13833" width="8.7265625" style="2"/>
    <col min="13834" max="13834" width="8.1796875" style="2" customWidth="1"/>
    <col min="13835" max="13835" width="8.7265625" style="2"/>
    <col min="13836" max="13836" width="9" style="2" customWidth="1"/>
    <col min="13837" max="13837" width="8.1796875" style="2" customWidth="1"/>
    <col min="13838" max="13838" width="8.7265625" style="2"/>
    <col min="13839" max="13844" width="9.1796875" style="2" customWidth="1"/>
    <col min="13845" max="13845" width="11.36328125" style="2" bestFit="1" customWidth="1"/>
    <col min="13846" max="13846" width="9.81640625" style="2" bestFit="1" customWidth="1"/>
    <col min="13847" max="13848" width="8.7265625" style="2"/>
    <col min="13849" max="13850" width="9.54296875" style="2" bestFit="1" customWidth="1"/>
    <col min="13851" max="14076" width="8.7265625" style="2"/>
    <col min="14077" max="14077" width="20.1796875" style="2" customWidth="1"/>
    <col min="14078" max="14078" width="13.1796875" style="2" bestFit="1" customWidth="1"/>
    <col min="14079" max="14079" width="3" style="2" customWidth="1"/>
    <col min="14080" max="14089" width="8.7265625" style="2"/>
    <col min="14090" max="14090" width="8.1796875" style="2" customWidth="1"/>
    <col min="14091" max="14091" width="8.7265625" style="2"/>
    <col min="14092" max="14092" width="9" style="2" customWidth="1"/>
    <col min="14093" max="14093" width="8.1796875" style="2" customWidth="1"/>
    <col min="14094" max="14094" width="8.7265625" style="2"/>
    <col min="14095" max="14100" width="9.1796875" style="2" customWidth="1"/>
    <col min="14101" max="14101" width="11.36328125" style="2" bestFit="1" customWidth="1"/>
    <col min="14102" max="14102" width="9.81640625" style="2" bestFit="1" customWidth="1"/>
    <col min="14103" max="14104" width="8.7265625" style="2"/>
    <col min="14105" max="14106" width="9.54296875" style="2" bestFit="1" customWidth="1"/>
    <col min="14107" max="14332" width="8.7265625" style="2"/>
    <col min="14333" max="14333" width="20.1796875" style="2" customWidth="1"/>
    <col min="14334" max="14334" width="13.1796875" style="2" bestFit="1" customWidth="1"/>
    <col min="14335" max="14335" width="3" style="2" customWidth="1"/>
    <col min="14336" max="14345" width="8.7265625" style="2"/>
    <col min="14346" max="14346" width="8.1796875" style="2" customWidth="1"/>
    <col min="14347" max="14347" width="8.7265625" style="2"/>
    <col min="14348" max="14348" width="9" style="2" customWidth="1"/>
    <col min="14349" max="14349" width="8.1796875" style="2" customWidth="1"/>
    <col min="14350" max="14350" width="8.7265625" style="2"/>
    <col min="14351" max="14356" width="9.1796875" style="2" customWidth="1"/>
    <col min="14357" max="14357" width="11.36328125" style="2" bestFit="1" customWidth="1"/>
    <col min="14358" max="14358" width="9.81640625" style="2" bestFit="1" customWidth="1"/>
    <col min="14359" max="14360" width="8.7265625" style="2"/>
    <col min="14361" max="14362" width="9.54296875" style="2" bestFit="1" customWidth="1"/>
    <col min="14363" max="14588" width="8.7265625" style="2"/>
    <col min="14589" max="14589" width="20.1796875" style="2" customWidth="1"/>
    <col min="14590" max="14590" width="13.1796875" style="2" bestFit="1" customWidth="1"/>
    <col min="14591" max="14591" width="3" style="2" customWidth="1"/>
    <col min="14592" max="14601" width="8.7265625" style="2"/>
    <col min="14602" max="14602" width="8.1796875" style="2" customWidth="1"/>
    <col min="14603" max="14603" width="8.7265625" style="2"/>
    <col min="14604" max="14604" width="9" style="2" customWidth="1"/>
    <col min="14605" max="14605" width="8.1796875" style="2" customWidth="1"/>
    <col min="14606" max="14606" width="8.7265625" style="2"/>
    <col min="14607" max="14612" width="9.1796875" style="2" customWidth="1"/>
    <col min="14613" max="14613" width="11.36328125" style="2" bestFit="1" customWidth="1"/>
    <col min="14614" max="14614" width="9.81640625" style="2" bestFit="1" customWidth="1"/>
    <col min="14615" max="14616" width="8.7265625" style="2"/>
    <col min="14617" max="14618" width="9.54296875" style="2" bestFit="1" customWidth="1"/>
    <col min="14619" max="14844" width="8.7265625" style="2"/>
    <col min="14845" max="14845" width="20.1796875" style="2" customWidth="1"/>
    <col min="14846" max="14846" width="13.1796875" style="2" bestFit="1" customWidth="1"/>
    <col min="14847" max="14847" width="3" style="2" customWidth="1"/>
    <col min="14848" max="14857" width="8.7265625" style="2"/>
    <col min="14858" max="14858" width="8.1796875" style="2" customWidth="1"/>
    <col min="14859" max="14859" width="8.7265625" style="2"/>
    <col min="14860" max="14860" width="9" style="2" customWidth="1"/>
    <col min="14861" max="14861" width="8.1796875" style="2" customWidth="1"/>
    <col min="14862" max="14862" width="8.7265625" style="2"/>
    <col min="14863" max="14868" width="9.1796875" style="2" customWidth="1"/>
    <col min="14869" max="14869" width="11.36328125" style="2" bestFit="1" customWidth="1"/>
    <col min="14870" max="14870" width="9.81640625" style="2" bestFit="1" customWidth="1"/>
    <col min="14871" max="14872" width="8.7265625" style="2"/>
    <col min="14873" max="14874" width="9.54296875" style="2" bestFit="1" customWidth="1"/>
    <col min="14875" max="15100" width="8.7265625" style="2"/>
    <col min="15101" max="15101" width="20.1796875" style="2" customWidth="1"/>
    <col min="15102" max="15102" width="13.1796875" style="2" bestFit="1" customWidth="1"/>
    <col min="15103" max="15103" width="3" style="2" customWidth="1"/>
    <col min="15104" max="15113" width="8.7265625" style="2"/>
    <col min="15114" max="15114" width="8.1796875" style="2" customWidth="1"/>
    <col min="15115" max="15115" width="8.7265625" style="2"/>
    <col min="15116" max="15116" width="9" style="2" customWidth="1"/>
    <col min="15117" max="15117" width="8.1796875" style="2" customWidth="1"/>
    <col min="15118" max="15118" width="8.7265625" style="2"/>
    <col min="15119" max="15124" width="9.1796875" style="2" customWidth="1"/>
    <col min="15125" max="15125" width="11.36328125" style="2" bestFit="1" customWidth="1"/>
    <col min="15126" max="15126" width="9.81640625" style="2" bestFit="1" customWidth="1"/>
    <col min="15127" max="15128" width="8.7265625" style="2"/>
    <col min="15129" max="15130" width="9.54296875" style="2" bestFit="1" customWidth="1"/>
    <col min="15131" max="15356" width="8.7265625" style="2"/>
    <col min="15357" max="15357" width="20.1796875" style="2" customWidth="1"/>
    <col min="15358" max="15358" width="13.1796875" style="2" bestFit="1" customWidth="1"/>
    <col min="15359" max="15359" width="3" style="2" customWidth="1"/>
    <col min="15360" max="15369" width="8.7265625" style="2"/>
    <col min="15370" max="15370" width="8.1796875" style="2" customWidth="1"/>
    <col min="15371" max="15371" width="8.7265625" style="2"/>
    <col min="15372" max="15372" width="9" style="2" customWidth="1"/>
    <col min="15373" max="15373" width="8.1796875" style="2" customWidth="1"/>
    <col min="15374" max="15374" width="8.7265625" style="2"/>
    <col min="15375" max="15380" width="9.1796875" style="2" customWidth="1"/>
    <col min="15381" max="15381" width="11.36328125" style="2" bestFit="1" customWidth="1"/>
    <col min="15382" max="15382" width="9.81640625" style="2" bestFit="1" customWidth="1"/>
    <col min="15383" max="15384" width="8.7265625" style="2"/>
    <col min="15385" max="15386" width="9.54296875" style="2" bestFit="1" customWidth="1"/>
    <col min="15387" max="15612" width="8.7265625" style="2"/>
    <col min="15613" max="15613" width="20.1796875" style="2" customWidth="1"/>
    <col min="15614" max="15614" width="13.1796875" style="2" bestFit="1" customWidth="1"/>
    <col min="15615" max="15615" width="3" style="2" customWidth="1"/>
    <col min="15616" max="15625" width="8.7265625" style="2"/>
    <col min="15626" max="15626" width="8.1796875" style="2" customWidth="1"/>
    <col min="15627" max="15627" width="8.7265625" style="2"/>
    <col min="15628" max="15628" width="9" style="2" customWidth="1"/>
    <col min="15629" max="15629" width="8.1796875" style="2" customWidth="1"/>
    <col min="15630" max="15630" width="8.7265625" style="2"/>
    <col min="15631" max="15636" width="9.1796875" style="2" customWidth="1"/>
    <col min="15637" max="15637" width="11.36328125" style="2" bestFit="1" customWidth="1"/>
    <col min="15638" max="15638" width="9.81640625" style="2" bestFit="1" customWidth="1"/>
    <col min="15639" max="15640" width="8.7265625" style="2"/>
    <col min="15641" max="15642" width="9.54296875" style="2" bestFit="1" customWidth="1"/>
    <col min="15643" max="15868" width="8.7265625" style="2"/>
    <col min="15869" max="15869" width="20.1796875" style="2" customWidth="1"/>
    <col min="15870" max="15870" width="13.1796875" style="2" bestFit="1" customWidth="1"/>
    <col min="15871" max="15871" width="3" style="2" customWidth="1"/>
    <col min="15872" max="15881" width="8.7265625" style="2"/>
    <col min="15882" max="15882" width="8.1796875" style="2" customWidth="1"/>
    <col min="15883" max="15883" width="8.7265625" style="2"/>
    <col min="15884" max="15884" width="9" style="2" customWidth="1"/>
    <col min="15885" max="15885" width="8.1796875" style="2" customWidth="1"/>
    <col min="15886" max="15886" width="8.7265625" style="2"/>
    <col min="15887" max="15892" width="9.1796875" style="2" customWidth="1"/>
    <col min="15893" max="15893" width="11.36328125" style="2" bestFit="1" customWidth="1"/>
    <col min="15894" max="15894" width="9.81640625" style="2" bestFit="1" customWidth="1"/>
    <col min="15895" max="15896" width="8.7265625" style="2"/>
    <col min="15897" max="15898" width="9.54296875" style="2" bestFit="1" customWidth="1"/>
    <col min="15899" max="16124" width="8.7265625" style="2"/>
    <col min="16125" max="16125" width="20.1796875" style="2" customWidth="1"/>
    <col min="16126" max="16126" width="13.1796875" style="2" bestFit="1" customWidth="1"/>
    <col min="16127" max="16127" width="3" style="2" customWidth="1"/>
    <col min="16128" max="16137" width="8.7265625" style="2"/>
    <col min="16138" max="16138" width="8.1796875" style="2" customWidth="1"/>
    <col min="16139" max="16139" width="8.7265625" style="2"/>
    <col min="16140" max="16140" width="9" style="2" customWidth="1"/>
    <col min="16141" max="16141" width="8.1796875" style="2" customWidth="1"/>
    <col min="16142" max="16142" width="8.7265625" style="2"/>
    <col min="16143" max="16148" width="9.1796875" style="2" customWidth="1"/>
    <col min="16149" max="16149" width="11.36328125" style="2" bestFit="1" customWidth="1"/>
    <col min="16150" max="16150" width="9.81640625" style="2" bestFit="1" customWidth="1"/>
    <col min="16151" max="16152" width="8.7265625" style="2"/>
    <col min="16153" max="16154" width="9.54296875" style="2" bestFit="1" customWidth="1"/>
    <col min="16155" max="16384" width="8.7265625" style="2"/>
  </cols>
  <sheetData>
    <row r="1" spans="1:39" s="3" customFormat="1" ht="45" customHeight="1" x14ac:dyDescent="0.35">
      <c r="A1" s="11" t="s">
        <v>140</v>
      </c>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row>
    <row r="2" spans="1:39" s="3" customFormat="1" ht="20" customHeight="1" x14ac:dyDescent="0.35">
      <c r="A2" s="3" t="s">
        <v>14</v>
      </c>
    </row>
    <row r="3" spans="1:39" s="3" customFormat="1" ht="20" customHeight="1" x14ac:dyDescent="0.35">
      <c r="A3" s="3" t="s">
        <v>68</v>
      </c>
    </row>
    <row r="4" spans="1:39" s="3" customFormat="1" ht="20" customHeight="1" x14ac:dyDescent="0.35">
      <c r="A4" s="3" t="s">
        <v>69</v>
      </c>
    </row>
    <row r="5" spans="1:39" s="3" customFormat="1" x14ac:dyDescent="0.35">
      <c r="A5" s="3" t="s">
        <v>67</v>
      </c>
      <c r="B5" s="48"/>
      <c r="C5" s="48"/>
      <c r="D5" s="48"/>
      <c r="E5" s="48"/>
      <c r="F5" s="48"/>
      <c r="G5" s="48"/>
      <c r="H5" s="48"/>
      <c r="I5" s="48"/>
      <c r="J5" s="48"/>
      <c r="K5" s="48"/>
      <c r="L5" s="48"/>
      <c r="M5" s="48"/>
      <c r="N5" s="48"/>
      <c r="O5" s="48"/>
      <c r="P5" s="48"/>
      <c r="Q5" s="48"/>
      <c r="R5" s="48"/>
      <c r="S5" s="48"/>
      <c r="T5" s="48"/>
      <c r="U5" s="48"/>
      <c r="V5" s="48"/>
      <c r="W5" s="48"/>
      <c r="X5" s="48"/>
      <c r="Y5" s="48"/>
      <c r="Z5" s="48"/>
      <c r="AA5" s="48"/>
      <c r="AB5" s="48"/>
      <c r="AC5" s="48"/>
      <c r="AD5" s="48"/>
      <c r="AE5" s="48"/>
      <c r="AF5" s="48"/>
      <c r="AG5" s="48"/>
      <c r="AH5" s="48"/>
    </row>
    <row r="6" spans="1:39" ht="45" customHeight="1" x14ac:dyDescent="0.35">
      <c r="A6" s="72" t="s">
        <v>66</v>
      </c>
      <c r="B6" s="73" t="s">
        <v>117</v>
      </c>
      <c r="C6" s="74" t="s">
        <v>107</v>
      </c>
      <c r="D6" s="75" t="s">
        <v>108</v>
      </c>
      <c r="E6" s="75" t="s">
        <v>109</v>
      </c>
      <c r="F6" s="75" t="s">
        <v>110</v>
      </c>
      <c r="G6" s="75" t="s">
        <v>111</v>
      </c>
      <c r="H6" s="75" t="s">
        <v>112</v>
      </c>
      <c r="I6" s="75" t="s">
        <v>113</v>
      </c>
      <c r="J6" s="75" t="s">
        <v>114</v>
      </c>
      <c r="K6" s="75" t="s">
        <v>115</v>
      </c>
      <c r="L6" s="75" t="s">
        <v>116</v>
      </c>
      <c r="M6" s="75" t="s">
        <v>70</v>
      </c>
      <c r="N6" s="75" t="s">
        <v>71</v>
      </c>
      <c r="O6" s="75" t="s">
        <v>72</v>
      </c>
      <c r="P6" s="75" t="s">
        <v>73</v>
      </c>
      <c r="Q6" s="75" t="s">
        <v>74</v>
      </c>
      <c r="R6" s="75" t="s">
        <v>75</v>
      </c>
      <c r="S6" s="75" t="s">
        <v>76</v>
      </c>
      <c r="T6" s="75" t="s">
        <v>77</v>
      </c>
      <c r="U6" s="75" t="s">
        <v>78</v>
      </c>
      <c r="V6" s="75" t="s">
        <v>79</v>
      </c>
      <c r="W6" s="75" t="s">
        <v>80</v>
      </c>
      <c r="X6" s="75" t="s">
        <v>81</v>
      </c>
      <c r="Y6" s="75" t="s">
        <v>82</v>
      </c>
      <c r="Z6" s="75" t="s">
        <v>83</v>
      </c>
      <c r="AA6" s="75" t="s">
        <v>84</v>
      </c>
      <c r="AB6" s="75" t="s">
        <v>85</v>
      </c>
      <c r="AC6" s="75" t="s">
        <v>86</v>
      </c>
      <c r="AD6" s="75" t="s">
        <v>65</v>
      </c>
      <c r="AE6" s="75" t="s">
        <v>64</v>
      </c>
      <c r="AF6" s="75" t="s">
        <v>63</v>
      </c>
      <c r="AG6" s="75" t="s">
        <v>87</v>
      </c>
      <c r="AH6" s="75" t="s">
        <v>130</v>
      </c>
    </row>
    <row r="7" spans="1:39" x14ac:dyDescent="0.35">
      <c r="A7" s="51" t="s">
        <v>24</v>
      </c>
      <c r="B7" s="52">
        <v>4.9145134578404548</v>
      </c>
      <c r="C7" s="31">
        <v>3.7</v>
      </c>
      <c r="D7" s="31">
        <v>4</v>
      </c>
      <c r="E7" s="31">
        <v>6</v>
      </c>
      <c r="F7" s="31">
        <v>5.2</v>
      </c>
      <c r="G7" s="31">
        <v>4.9000000000000004</v>
      </c>
      <c r="H7" s="31">
        <v>4.8</v>
      </c>
      <c r="I7" s="31">
        <v>2.9</v>
      </c>
      <c r="J7" s="31">
        <v>5.4680743243243253</v>
      </c>
      <c r="K7" s="31">
        <v>5.8053017944535084</v>
      </c>
      <c r="L7" s="31">
        <v>5.5</v>
      </c>
      <c r="M7" s="31">
        <v>3.9</v>
      </c>
      <c r="N7" s="31">
        <v>6.0935626073528537</v>
      </c>
      <c r="O7" s="31">
        <v>4.8622377606408369</v>
      </c>
      <c r="P7" s="31">
        <v>5.4868043119111238</v>
      </c>
      <c r="Q7" s="31">
        <v>6.360477666268685</v>
      </c>
      <c r="R7" s="31">
        <v>4.5208400711200536</v>
      </c>
      <c r="S7" s="31">
        <v>6.9166382252559693</v>
      </c>
      <c r="T7" s="31">
        <v>6.3732718894009075</v>
      </c>
      <c r="U7" s="31">
        <v>3.2990015360983169</v>
      </c>
      <c r="V7" s="31">
        <v>1.4950076804915511</v>
      </c>
      <c r="W7" s="31">
        <v>3.8559907834101361</v>
      </c>
      <c r="X7" s="31">
        <v>5.4687403993855597</v>
      </c>
      <c r="Y7" s="31">
        <v>3.925576036866361</v>
      </c>
      <c r="Z7" s="31">
        <v>5.6493855606758885</v>
      </c>
      <c r="AA7" s="31">
        <v>4.7771889400921639</v>
      </c>
      <c r="AB7" s="31">
        <v>5.681528417818746</v>
      </c>
      <c r="AC7" s="31">
        <v>4.3282642089093697</v>
      </c>
      <c r="AD7" s="31">
        <v>5.2506912442396292</v>
      </c>
      <c r="AE7" s="31">
        <v>4.2364055299539167</v>
      </c>
      <c r="AF7" s="31">
        <v>6.6804147465437786</v>
      </c>
      <c r="AG7" s="31">
        <v>3.291551459293395</v>
      </c>
      <c r="AH7" s="31">
        <v>5.2046082949308854</v>
      </c>
      <c r="AL7" s="53"/>
      <c r="AM7" s="54"/>
    </row>
    <row r="8" spans="1:39" x14ac:dyDescent="0.35">
      <c r="A8" s="55" t="s">
        <v>25</v>
      </c>
      <c r="B8" s="56">
        <v>5.1751141552061348</v>
      </c>
      <c r="C8" s="31">
        <v>2.4</v>
      </c>
      <c r="D8" s="31">
        <v>5.9</v>
      </c>
      <c r="E8" s="31">
        <v>5.4</v>
      </c>
      <c r="F8" s="31">
        <v>3.5</v>
      </c>
      <c r="G8" s="31">
        <v>6.7</v>
      </c>
      <c r="H8" s="31">
        <v>3.1</v>
      </c>
      <c r="I8" s="31">
        <v>6.8833960000000003</v>
      </c>
      <c r="J8" s="31">
        <v>7.7498158379373843</v>
      </c>
      <c r="K8" s="31">
        <v>5.5577779999999999</v>
      </c>
      <c r="L8" s="31">
        <v>6.4474003440818421</v>
      </c>
      <c r="M8" s="31">
        <v>4.8</v>
      </c>
      <c r="N8" s="31">
        <v>7.2432170564871887</v>
      </c>
      <c r="O8" s="31">
        <v>4.4552380890718526</v>
      </c>
      <c r="P8" s="31">
        <v>5.5967455672456516</v>
      </c>
      <c r="Q8" s="31">
        <v>4.518914192008106</v>
      </c>
      <c r="R8" s="31">
        <v>4.1678571442235262</v>
      </c>
      <c r="S8" s="31">
        <v>6.0491541347445272</v>
      </c>
      <c r="T8" s="31">
        <v>5.3641215105557851</v>
      </c>
      <c r="U8" s="31">
        <v>4.3562074829932005</v>
      </c>
      <c r="V8" s="31">
        <v>2.7501700680272121</v>
      </c>
      <c r="W8" s="31">
        <v>6.3465986394557863</v>
      </c>
      <c r="X8" s="31">
        <v>4.3885878489326737</v>
      </c>
      <c r="Y8" s="31">
        <v>3.3813775510204045</v>
      </c>
      <c r="Z8" s="31">
        <v>6.2704931972789169</v>
      </c>
      <c r="AA8" s="31">
        <v>4.2897959183673429</v>
      </c>
      <c r="AB8" s="31">
        <v>5.0745484400656782</v>
      </c>
      <c r="AC8" s="31">
        <v>6.2210884353741509</v>
      </c>
      <c r="AD8" s="31">
        <v>3.0865646258503459</v>
      </c>
      <c r="AE8" s="31">
        <v>6.8850340136054422</v>
      </c>
      <c r="AF8" s="31">
        <v>6.3850574712643686</v>
      </c>
      <c r="AG8" s="31">
        <v>5.1307823129251711</v>
      </c>
      <c r="AH8" s="31">
        <v>6.8352891156462521</v>
      </c>
      <c r="AL8" s="53"/>
      <c r="AM8" s="54"/>
    </row>
    <row r="9" spans="1:39" x14ac:dyDescent="0.35">
      <c r="A9" s="55" t="s">
        <v>26</v>
      </c>
      <c r="B9" s="56">
        <v>6.7734962728503758</v>
      </c>
      <c r="C9" s="31">
        <v>7.8</v>
      </c>
      <c r="D9" s="31">
        <v>7.4</v>
      </c>
      <c r="E9" s="31">
        <v>6.6</v>
      </c>
      <c r="F9" s="31">
        <v>7.6</v>
      </c>
      <c r="G9" s="31">
        <v>5.6</v>
      </c>
      <c r="H9" s="31">
        <v>4.5999999999999996</v>
      </c>
      <c r="I9" s="31">
        <v>8.3699999999999992</v>
      </c>
      <c r="J9" s="31">
        <v>8.0339732888146909</v>
      </c>
      <c r="K9" s="31">
        <v>7.4179383116883102</v>
      </c>
      <c r="L9" s="31">
        <v>7.5415849673202748</v>
      </c>
      <c r="M9" s="31">
        <v>5.4520661211765011</v>
      </c>
      <c r="N9" s="31">
        <v>7.627061855656021</v>
      </c>
      <c r="O9" s="31">
        <v>7.8190641153209954</v>
      </c>
      <c r="P9" s="31">
        <v>6.6432904522030602</v>
      </c>
      <c r="Q9" s="31">
        <v>7.2435185315305892</v>
      </c>
      <c r="R9" s="31">
        <v>4.9589614858928837</v>
      </c>
      <c r="S9" s="31">
        <v>7.119779286926998</v>
      </c>
      <c r="T9" s="31">
        <v>6.0956221198156735</v>
      </c>
      <c r="U9" s="31">
        <v>6.9284946236559151</v>
      </c>
      <c r="V9" s="31">
        <v>6.0979262672811148</v>
      </c>
      <c r="W9" s="31">
        <v>6.7610599078341025</v>
      </c>
      <c r="X9" s="31">
        <v>8.453917050086952</v>
      </c>
      <c r="Y9" s="31">
        <v>2.9526881720430067</v>
      </c>
      <c r="Z9" s="31">
        <v>7.5602150537634518</v>
      </c>
      <c r="AA9" s="31">
        <v>6.3312596006144481</v>
      </c>
      <c r="AB9" s="31">
        <v>6.1062980030721956</v>
      </c>
      <c r="AC9" s="31">
        <v>8.4882488479262701</v>
      </c>
      <c r="AD9" s="31">
        <v>4.8905529953917046</v>
      </c>
      <c r="AE9" s="31">
        <v>7.9186635944700461</v>
      </c>
      <c r="AF9" s="31">
        <v>6.7927035330261116</v>
      </c>
      <c r="AG9" s="31">
        <v>7.344777265745007</v>
      </c>
      <c r="AH9" s="31">
        <v>7.717511520737327</v>
      </c>
      <c r="AL9" s="53"/>
      <c r="AM9" s="54"/>
    </row>
    <row r="10" spans="1:39" x14ac:dyDescent="0.35">
      <c r="A10" s="55" t="s">
        <v>27</v>
      </c>
      <c r="B10" s="56">
        <v>8.9525622930324751</v>
      </c>
      <c r="C10" s="31">
        <v>8</v>
      </c>
      <c r="D10" s="31">
        <v>8.6</v>
      </c>
      <c r="E10" s="31">
        <v>9.3000000000000007</v>
      </c>
      <c r="F10" s="31">
        <v>8.1</v>
      </c>
      <c r="G10" s="31">
        <v>8.9</v>
      </c>
      <c r="H10" s="31">
        <v>8.6999999999999993</v>
      </c>
      <c r="I10" s="31">
        <v>9.102957</v>
      </c>
      <c r="J10" s="31">
        <v>7.8395470383275336</v>
      </c>
      <c r="K10" s="31">
        <v>9.4185245901639316</v>
      </c>
      <c r="L10" s="31">
        <v>7.9014455782312973</v>
      </c>
      <c r="M10" s="31">
        <v>7.8069055890143435</v>
      </c>
      <c r="N10" s="31">
        <v>9.3586572387943523</v>
      </c>
      <c r="O10" s="31">
        <v>9.8975351992601031</v>
      </c>
      <c r="P10" s="31">
        <v>9.5505628646943777</v>
      </c>
      <c r="Q10" s="31">
        <v>8.8338164239377992</v>
      </c>
      <c r="R10" s="31">
        <v>8.4927943692265995</v>
      </c>
      <c r="S10" s="31">
        <v>11.167372134038811</v>
      </c>
      <c r="T10" s="31">
        <v>7.9446825393040941</v>
      </c>
      <c r="U10" s="31">
        <v>9.7061904761904838</v>
      </c>
      <c r="V10" s="31">
        <v>8.8769841269841177</v>
      </c>
      <c r="W10" s="31">
        <v>11.665952380952367</v>
      </c>
      <c r="X10" s="31">
        <v>7.3394444444444318</v>
      </c>
      <c r="Y10" s="31">
        <v>7.4101587301587299</v>
      </c>
      <c r="Z10" s="31">
        <v>10.11103174603176</v>
      </c>
      <c r="AA10" s="31">
        <v>9.0862698412698446</v>
      </c>
      <c r="AB10" s="31">
        <v>7.5040476190476175</v>
      </c>
      <c r="AC10" s="31">
        <v>9.0172619047619058</v>
      </c>
      <c r="AD10" s="31">
        <v>9.5443650793650825</v>
      </c>
      <c r="AE10" s="31">
        <v>9.0707142857142973</v>
      </c>
      <c r="AF10" s="31">
        <v>10.323255555555557</v>
      </c>
      <c r="AG10" s="31">
        <v>6.5510317460317413</v>
      </c>
      <c r="AH10" s="31">
        <v>9.1344444444444299</v>
      </c>
      <c r="AL10" s="53"/>
      <c r="AM10" s="54"/>
    </row>
    <row r="11" spans="1:39" x14ac:dyDescent="0.35">
      <c r="A11" s="55" t="s">
        <v>28</v>
      </c>
      <c r="B11" s="56">
        <v>11.817736196069932</v>
      </c>
      <c r="C11" s="31">
        <v>11</v>
      </c>
      <c r="D11" s="31">
        <v>13.1</v>
      </c>
      <c r="E11" s="31">
        <v>11.2</v>
      </c>
      <c r="F11" s="31">
        <v>10.4</v>
      </c>
      <c r="G11" s="31">
        <v>11.6</v>
      </c>
      <c r="H11" s="31">
        <v>9.3000000000000007</v>
      </c>
      <c r="I11" s="31">
        <v>11.534948979591855</v>
      </c>
      <c r="J11" s="31">
        <v>12.895641025641012</v>
      </c>
      <c r="K11" s="31">
        <v>12.792039800995035</v>
      </c>
      <c r="L11" s="31">
        <v>12.056405990016644</v>
      </c>
      <c r="M11" s="31">
        <v>12.438506704130079</v>
      </c>
      <c r="N11" s="31">
        <v>11.9220512976758</v>
      </c>
      <c r="O11" s="31">
        <v>12.085008518735432</v>
      </c>
      <c r="P11" s="31">
        <v>12.102722346349978</v>
      </c>
      <c r="Q11" s="31">
        <v>11.213354055451587</v>
      </c>
      <c r="R11" s="31">
        <v>11.832312933973917</v>
      </c>
      <c r="S11" s="31">
        <v>11.873684210526305</v>
      </c>
      <c r="T11" s="31">
        <v>13.036482334869415</v>
      </c>
      <c r="U11" s="31">
        <v>11.942780337941629</v>
      </c>
      <c r="V11" s="31">
        <v>10.791321044546862</v>
      </c>
      <c r="W11" s="31">
        <v>12.25522273425498</v>
      </c>
      <c r="X11" s="31">
        <v>11.592165898617509</v>
      </c>
      <c r="Y11" s="31">
        <v>10.551766513056833</v>
      </c>
      <c r="Z11" s="31">
        <v>12.258832565284154</v>
      </c>
      <c r="AA11" s="31">
        <v>10.863594470046065</v>
      </c>
      <c r="AB11" s="31">
        <v>12.165076923076928</v>
      </c>
      <c r="AC11" s="31">
        <v>13.006944444444459</v>
      </c>
      <c r="AD11" s="31">
        <v>12.939247311827957</v>
      </c>
      <c r="AE11" s="31">
        <v>11.211981566820278</v>
      </c>
      <c r="AF11" s="31">
        <v>12.563517665130567</v>
      </c>
      <c r="AG11" s="31">
        <v>10.120276497695849</v>
      </c>
      <c r="AH11" s="31">
        <v>13.004454685099841</v>
      </c>
      <c r="AL11" s="53"/>
      <c r="AM11" s="54"/>
    </row>
    <row r="12" spans="1:39" x14ac:dyDescent="0.35">
      <c r="A12" s="55" t="s">
        <v>29</v>
      </c>
      <c r="B12" s="56">
        <v>14.595329037155086</v>
      </c>
      <c r="C12" s="31">
        <v>12.2</v>
      </c>
      <c r="D12" s="31">
        <v>15.5</v>
      </c>
      <c r="E12" s="31">
        <v>14.4</v>
      </c>
      <c r="F12" s="31">
        <v>14.3</v>
      </c>
      <c r="G12" s="31">
        <v>14</v>
      </c>
      <c r="H12" s="31">
        <v>14.4</v>
      </c>
      <c r="I12" s="31">
        <v>13.960645724258308</v>
      </c>
      <c r="J12" s="31">
        <v>14.134380610412952</v>
      </c>
      <c r="K12" s="31">
        <v>13.711610169491522</v>
      </c>
      <c r="L12" s="31">
        <v>14.664597315436243</v>
      </c>
      <c r="M12" s="31">
        <v>13.984007021507185</v>
      </c>
      <c r="N12" s="31">
        <v>14.315691493927163</v>
      </c>
      <c r="O12" s="31">
        <v>15.930809865954895</v>
      </c>
      <c r="P12" s="31">
        <v>15.308178055656622</v>
      </c>
      <c r="Q12" s="31">
        <v>15.35154472424732</v>
      </c>
      <c r="R12" s="31">
        <v>15.750964898812143</v>
      </c>
      <c r="S12" s="31">
        <v>14.936684303350948</v>
      </c>
      <c r="T12" s="31">
        <v>14.02829888712243</v>
      </c>
      <c r="U12" s="31">
        <v>14.765712012728722</v>
      </c>
      <c r="V12" s="31">
        <v>15.277936507936493</v>
      </c>
      <c r="W12" s="31">
        <v>14.019206349206344</v>
      </c>
      <c r="X12" s="31">
        <v>13.587777777777774</v>
      </c>
      <c r="Y12" s="31">
        <v>13.947222222222216</v>
      </c>
      <c r="Z12" s="31">
        <v>15.220396825396808</v>
      </c>
      <c r="AA12" s="31">
        <v>14.006666666666668</v>
      </c>
      <c r="AB12" s="31">
        <v>14.861269841269838</v>
      </c>
      <c r="AC12" s="31">
        <v>15.909126984126983</v>
      </c>
      <c r="AD12" s="31">
        <v>15.94531746031746</v>
      </c>
      <c r="AE12" s="31">
        <v>14.349365079365079</v>
      </c>
      <c r="AF12" s="31">
        <v>15.092460317460315</v>
      </c>
      <c r="AG12" s="31">
        <v>15.427857142857166</v>
      </c>
      <c r="AH12" s="31">
        <v>15.129047619047615</v>
      </c>
      <c r="AL12" s="53"/>
      <c r="AM12" s="54"/>
    </row>
    <row r="13" spans="1:39" x14ac:dyDescent="0.35">
      <c r="A13" s="55" t="s">
        <v>30</v>
      </c>
      <c r="B13" s="56">
        <v>16.650464918976233</v>
      </c>
      <c r="C13" s="31">
        <v>17.100000000000001</v>
      </c>
      <c r="D13" s="31">
        <v>16.100000000000001</v>
      </c>
      <c r="E13" s="31">
        <v>15.1</v>
      </c>
      <c r="F13" s="31">
        <v>17.600000000000001</v>
      </c>
      <c r="G13" s="31">
        <v>18.399999999999999</v>
      </c>
      <c r="H13" s="31">
        <v>16.399999999999999</v>
      </c>
      <c r="I13" s="31">
        <v>16.934470000000001</v>
      </c>
      <c r="J13" s="31">
        <v>15.477916666666681</v>
      </c>
      <c r="K13" s="31">
        <v>17.482343749999998</v>
      </c>
      <c r="L13" s="31">
        <v>15.2</v>
      </c>
      <c r="M13" s="31">
        <v>16.7042857306235</v>
      </c>
      <c r="N13" s="31">
        <v>15.892109769081783</v>
      </c>
      <c r="O13" s="31">
        <v>17.487113406486099</v>
      </c>
      <c r="P13" s="31">
        <v>15.699731189632072</v>
      </c>
      <c r="Q13" s="31">
        <v>16.608753940434863</v>
      </c>
      <c r="R13" s="31">
        <v>19.260521739130457</v>
      </c>
      <c r="S13" s="31">
        <v>15.249076923076903</v>
      </c>
      <c r="T13" s="31">
        <v>16.258532818532796</v>
      </c>
      <c r="U13" s="31">
        <v>16.170890937019937</v>
      </c>
      <c r="V13" s="31">
        <v>17.015360983102941</v>
      </c>
      <c r="W13" s="31">
        <v>15.312596006144402</v>
      </c>
      <c r="X13" s="31">
        <v>15.389170506912443</v>
      </c>
      <c r="Y13" s="31">
        <v>18.235253456221201</v>
      </c>
      <c r="Z13" s="31">
        <v>17.595545314900153</v>
      </c>
      <c r="AA13" s="31">
        <v>15.721198156682016</v>
      </c>
      <c r="AB13" s="31">
        <v>16.704147465437789</v>
      </c>
      <c r="AC13" s="31">
        <v>16.464976958525344</v>
      </c>
      <c r="AD13" s="31">
        <v>18.701382488479258</v>
      </c>
      <c r="AE13" s="31">
        <v>17.60030721966206</v>
      </c>
      <c r="AF13" s="31">
        <v>15.675422427035326</v>
      </c>
      <c r="AG13" s="31">
        <v>17.645391705069102</v>
      </c>
      <c r="AH13" s="31">
        <v>18.183256528417814</v>
      </c>
      <c r="AL13" s="53"/>
      <c r="AM13" s="54"/>
    </row>
    <row r="14" spans="1:39" x14ac:dyDescent="0.35">
      <c r="A14" s="55" t="s">
        <v>31</v>
      </c>
      <c r="B14" s="56">
        <v>16.482310201976755</v>
      </c>
      <c r="C14" s="31">
        <v>17</v>
      </c>
      <c r="D14" s="31">
        <v>15.3</v>
      </c>
      <c r="E14" s="31">
        <v>14.4</v>
      </c>
      <c r="F14" s="31">
        <v>15.9</v>
      </c>
      <c r="G14" s="31">
        <v>18.899999999999999</v>
      </c>
      <c r="H14" s="31">
        <v>16.661709999999999</v>
      </c>
      <c r="I14" s="31">
        <v>18.601929999999999</v>
      </c>
      <c r="J14" s="31">
        <v>15.9444162436548</v>
      </c>
      <c r="K14" s="31">
        <v>16.299186991869931</v>
      </c>
      <c r="L14" s="31">
        <v>16.739999999999998</v>
      </c>
      <c r="M14" s="31">
        <v>16.736888115639452</v>
      </c>
      <c r="N14" s="31">
        <v>16.969863006105161</v>
      </c>
      <c r="O14" s="31">
        <v>18.012842478613329</v>
      </c>
      <c r="P14" s="31">
        <v>17.38761223710846</v>
      </c>
      <c r="Q14" s="31">
        <v>16.087634399226552</v>
      </c>
      <c r="R14" s="31">
        <v>16.177730375426627</v>
      </c>
      <c r="S14" s="31">
        <v>15.544753086419725</v>
      </c>
      <c r="T14" s="31">
        <v>16.218125960061442</v>
      </c>
      <c r="U14" s="31">
        <v>16.556144393241148</v>
      </c>
      <c r="V14" s="31">
        <v>15.349385560675874</v>
      </c>
      <c r="W14" s="31">
        <v>15.434715821812595</v>
      </c>
      <c r="X14" s="31">
        <v>16.631182795698958</v>
      </c>
      <c r="Y14" s="31">
        <v>16.916129032258038</v>
      </c>
      <c r="Z14" s="31">
        <v>15.227112135176627</v>
      </c>
      <c r="AA14" s="31">
        <v>15.923041474654402</v>
      </c>
      <c r="AB14" s="31">
        <v>16.861136712749619</v>
      </c>
      <c r="AC14" s="31">
        <v>15.639400921658986</v>
      </c>
      <c r="AD14" s="31">
        <v>16.740476190476187</v>
      </c>
      <c r="AE14" s="31">
        <v>17.074687500000007</v>
      </c>
      <c r="AF14" s="31">
        <v>17.216743471582181</v>
      </c>
      <c r="AG14" s="31">
        <v>16.101459293394786</v>
      </c>
      <c r="AH14" s="31">
        <v>18.315514592933944</v>
      </c>
      <c r="AL14" s="53"/>
      <c r="AM14" s="54"/>
    </row>
    <row r="15" spans="1:39" x14ac:dyDescent="0.35">
      <c r="A15" s="55" t="s">
        <v>32</v>
      </c>
      <c r="B15" s="56">
        <v>14.242569144173087</v>
      </c>
      <c r="C15" s="31">
        <v>14.7</v>
      </c>
      <c r="D15" s="31">
        <v>13.2</v>
      </c>
      <c r="E15" s="31">
        <v>12.5</v>
      </c>
      <c r="F15" s="31">
        <v>12.7</v>
      </c>
      <c r="G15" s="31">
        <v>13.8</v>
      </c>
      <c r="H15" s="31">
        <v>13.682029999999999</v>
      </c>
      <c r="I15" s="31">
        <v>14.45698</v>
      </c>
      <c r="J15" s="31">
        <v>14.796416083916064</v>
      </c>
      <c r="K15" s="31">
        <v>15.73313559322035</v>
      </c>
      <c r="L15" s="31">
        <v>15.9</v>
      </c>
      <c r="M15" s="31">
        <v>14.051209999999999</v>
      </c>
      <c r="N15" s="31">
        <v>14.491534396664386</v>
      </c>
      <c r="O15" s="31">
        <v>14.342253516445219</v>
      </c>
      <c r="P15" s="31">
        <v>14.771869147380936</v>
      </c>
      <c r="Q15" s="31">
        <v>15.028099838309531</v>
      </c>
      <c r="R15" s="31">
        <v>16.399114260407455</v>
      </c>
      <c r="S15" s="31">
        <v>13.850392927308461</v>
      </c>
      <c r="T15" s="31">
        <v>13.536587301587298</v>
      </c>
      <c r="U15" s="31">
        <v>14.185396825396799</v>
      </c>
      <c r="V15" s="31">
        <v>13.958412698412697</v>
      </c>
      <c r="W15" s="31">
        <v>15.103015873015867</v>
      </c>
      <c r="X15" s="31">
        <v>13.180873015873011</v>
      </c>
      <c r="Y15" s="31">
        <v>13.899126984126982</v>
      </c>
      <c r="Z15" s="31">
        <v>14.895634920634924</v>
      </c>
      <c r="AA15" s="31">
        <v>12.746666666666657</v>
      </c>
      <c r="AB15" s="31">
        <v>15.787539682539686</v>
      </c>
      <c r="AC15" s="31">
        <v>13.5084126984127</v>
      </c>
      <c r="AD15" s="31">
        <v>13.797380952380957</v>
      </c>
      <c r="AE15" s="31">
        <v>14.287936507936505</v>
      </c>
      <c r="AF15" s="31">
        <v>13.98134920634921</v>
      </c>
      <c r="AG15" s="31">
        <v>15.919841269841253</v>
      </c>
      <c r="AH15" s="31">
        <v>14.517619047619045</v>
      </c>
      <c r="AL15" s="53"/>
      <c r="AM15" s="54"/>
    </row>
    <row r="16" spans="1:39" x14ac:dyDescent="0.35">
      <c r="A16" s="55" t="s">
        <v>33</v>
      </c>
      <c r="B16" s="56">
        <v>10.944120168682542</v>
      </c>
      <c r="C16" s="31">
        <v>10.3</v>
      </c>
      <c r="D16" s="31">
        <v>7.8</v>
      </c>
      <c r="E16" s="31">
        <v>8.5</v>
      </c>
      <c r="F16" s="31">
        <v>10.199999999999999</v>
      </c>
      <c r="G16" s="31">
        <v>13.2</v>
      </c>
      <c r="H16" s="31">
        <v>11.83</v>
      </c>
      <c r="I16" s="31">
        <v>10.457649999999999</v>
      </c>
      <c r="J16" s="31">
        <v>10.603407155025558</v>
      </c>
      <c r="K16" s="31">
        <v>10.966670000000001</v>
      </c>
      <c r="L16" s="31">
        <v>10.54458</v>
      </c>
      <c r="M16" s="31">
        <v>13.556113550626554</v>
      </c>
      <c r="N16" s="31">
        <v>10.277474402338775</v>
      </c>
      <c r="O16" s="31">
        <v>9</v>
      </c>
      <c r="P16" s="31">
        <v>10.580584198569309</v>
      </c>
      <c r="Q16" s="31">
        <v>13.022032520780719</v>
      </c>
      <c r="R16" s="31">
        <v>12.777853492333893</v>
      </c>
      <c r="S16" s="31">
        <v>10.997004608294951</v>
      </c>
      <c r="T16" s="31">
        <v>9.752732871439548</v>
      </c>
      <c r="U16" s="31">
        <v>11.483256528417797</v>
      </c>
      <c r="V16" s="31">
        <v>10.398003072196628</v>
      </c>
      <c r="W16" s="31">
        <v>12.381182795698939</v>
      </c>
      <c r="X16" s="31">
        <v>9.5118279569892543</v>
      </c>
      <c r="Y16" s="31">
        <v>12.471812596006115</v>
      </c>
      <c r="Z16" s="31">
        <v>12.317665130568361</v>
      </c>
      <c r="AA16" s="31">
        <v>10.881029185867899</v>
      </c>
      <c r="AB16" s="31">
        <v>10.878955453149002</v>
      </c>
      <c r="AC16" s="31">
        <v>12.337173579109065</v>
      </c>
      <c r="AD16" s="31">
        <v>10.707603686635942</v>
      </c>
      <c r="AE16" s="31">
        <v>10.133717357910905</v>
      </c>
      <c r="AF16" s="31">
        <v>10.45353302611367</v>
      </c>
      <c r="AG16" s="31">
        <v>12.077956989247307</v>
      </c>
      <c r="AH16" s="31" t="s">
        <v>131</v>
      </c>
      <c r="AL16" s="53"/>
      <c r="AM16" s="54"/>
    </row>
    <row r="17" spans="1:34" x14ac:dyDescent="0.35">
      <c r="A17" s="55" t="s">
        <v>34</v>
      </c>
      <c r="B17" s="56">
        <v>7.5951159191937974</v>
      </c>
      <c r="C17" s="31">
        <v>7</v>
      </c>
      <c r="D17" s="31">
        <v>7.5</v>
      </c>
      <c r="E17" s="31">
        <v>5</v>
      </c>
      <c r="F17" s="31">
        <v>10.1</v>
      </c>
      <c r="G17" s="31">
        <v>8.1</v>
      </c>
      <c r="H17" s="31">
        <v>6.1566000000000001</v>
      </c>
      <c r="I17" s="31">
        <v>8.9300719999999991</v>
      </c>
      <c r="J17" s="31">
        <v>7.2508789062499996</v>
      </c>
      <c r="K17" s="31">
        <v>8.076797945205481</v>
      </c>
      <c r="L17" s="31">
        <v>7.1394599999999997</v>
      </c>
      <c r="M17" s="31">
        <v>7.9217599999999999</v>
      </c>
      <c r="N17" s="31">
        <v>8.7937276049460351</v>
      </c>
      <c r="O17" s="31">
        <v>8.3604477572588412</v>
      </c>
      <c r="P17" s="31">
        <v>8.0214862767456516</v>
      </c>
      <c r="Q17" s="31">
        <v>6.439148571113364</v>
      </c>
      <c r="R17" s="31">
        <v>8.0778072502210421</v>
      </c>
      <c r="S17" s="31">
        <v>7.5381369426751661</v>
      </c>
      <c r="T17" s="31">
        <v>6.9775396825396916</v>
      </c>
      <c r="U17" s="31">
        <v>8.4215079365079379</v>
      </c>
      <c r="V17" s="31">
        <v>5.3789682539682531</v>
      </c>
      <c r="W17" s="31">
        <v>9.5318253968254165</v>
      </c>
      <c r="X17" s="31">
        <v>6.6510317460317436</v>
      </c>
      <c r="Y17" s="31">
        <v>6.3696825396825467</v>
      </c>
      <c r="Z17" s="31">
        <v>8.4129365079365037</v>
      </c>
      <c r="AA17" s="31">
        <v>9.4925793650793739</v>
      </c>
      <c r="AB17" s="31">
        <v>5.844206349206349</v>
      </c>
      <c r="AC17" s="31">
        <v>6.9952380952380935</v>
      </c>
      <c r="AD17" s="31">
        <v>8.2326984126984133</v>
      </c>
      <c r="AE17" s="31">
        <v>6.4570634920634928</v>
      </c>
      <c r="AF17" s="31">
        <v>8.7361904761904778</v>
      </c>
      <c r="AG17" s="31">
        <v>7.839523809523806</v>
      </c>
      <c r="AH17" s="31" t="s">
        <v>131</v>
      </c>
    </row>
    <row r="18" spans="1:34" x14ac:dyDescent="0.35">
      <c r="A18" s="55" t="s">
        <v>35</v>
      </c>
      <c r="B18" s="56">
        <v>5.17524014017763</v>
      </c>
      <c r="C18" s="31">
        <v>5</v>
      </c>
      <c r="D18" s="31">
        <v>4.0999999999999996</v>
      </c>
      <c r="E18" s="31">
        <v>5.3</v>
      </c>
      <c r="F18" s="31">
        <v>6.4</v>
      </c>
      <c r="G18" s="31">
        <v>2.8</v>
      </c>
      <c r="H18" s="31">
        <v>3.49</v>
      </c>
      <c r="I18" s="31">
        <v>6.1433835845896025</v>
      </c>
      <c r="J18" s="31">
        <v>5.8817512274959238</v>
      </c>
      <c r="K18" s="31">
        <v>4.99</v>
      </c>
      <c r="L18" s="31">
        <v>5.8130470000000001</v>
      </c>
      <c r="M18" s="31">
        <v>4.1053754298442362</v>
      </c>
      <c r="N18" s="31">
        <v>5.9577249589997558</v>
      </c>
      <c r="O18" s="31">
        <v>5.0321684680331673</v>
      </c>
      <c r="P18" s="31">
        <v>5.7373846185321993</v>
      </c>
      <c r="Q18" s="31">
        <v>4.8209076263722954</v>
      </c>
      <c r="R18" s="31">
        <v>6.3857751277683201</v>
      </c>
      <c r="S18" s="31">
        <v>4.9970046082949375</v>
      </c>
      <c r="T18" s="31">
        <v>3.7199692780337941</v>
      </c>
      <c r="U18" s="31">
        <v>3.0854070660522313</v>
      </c>
      <c r="V18" s="31">
        <v>-0.27019969278033767</v>
      </c>
      <c r="W18" s="31">
        <v>5.9211981566820171</v>
      </c>
      <c r="X18" s="31">
        <v>4.8353302611367139</v>
      </c>
      <c r="Y18" s="31">
        <v>6.3963133640552972</v>
      </c>
      <c r="Z18" s="31">
        <v>5.4869431643625113</v>
      </c>
      <c r="AA18" s="31">
        <v>9.5079493087557729</v>
      </c>
      <c r="AB18" s="31">
        <v>6.4665898617511504</v>
      </c>
      <c r="AC18" s="31">
        <v>5.0512288786482342</v>
      </c>
      <c r="AD18" s="31">
        <v>6.8139784946236563</v>
      </c>
      <c r="AE18" s="31">
        <v>6.0425499231950832</v>
      </c>
      <c r="AF18" s="31">
        <v>5.2747311827956986</v>
      </c>
      <c r="AG18" s="31">
        <v>6.3921658986175158</v>
      </c>
      <c r="AH18" s="60" t="s">
        <v>131</v>
      </c>
    </row>
    <row r="19" spans="1:34" x14ac:dyDescent="0.35">
      <c r="A19" s="51" t="s">
        <v>59</v>
      </c>
      <c r="B19" s="78">
        <v>5.6346291028918456</v>
      </c>
      <c r="C19" s="57">
        <f>(31*C7+28*C8+31*C9)/(31+28+31)</f>
        <v>4.7077777777777774</v>
      </c>
      <c r="D19" s="57">
        <f>(31*D7+29*D8+31*D9)/(31+29+31)</f>
        <v>5.7637362637362637</v>
      </c>
      <c r="E19" s="57">
        <f t="shared" ref="E19:AE19" si="0">(31*E7+28*E8+31*E9)/(31+28+31)</f>
        <v>6.0200000000000005</v>
      </c>
      <c r="F19" s="57">
        <f t="shared" si="0"/>
        <v>5.4977777777777783</v>
      </c>
      <c r="G19" s="57">
        <f t="shared" si="0"/>
        <v>5.7011111111111115</v>
      </c>
      <c r="H19" s="57">
        <f>(31*H7+29*H8+31*H9)/(31+29+31)</f>
        <v>4.1901098901098894</v>
      </c>
      <c r="I19" s="57">
        <f t="shared" si="0"/>
        <v>6.0233898666666672</v>
      </c>
      <c r="J19" s="57">
        <f t="shared" si="0"/>
        <v>7.0617591052172921</v>
      </c>
      <c r="K19" s="57">
        <f t="shared" si="0"/>
        <v>6.2837580810044047</v>
      </c>
      <c r="L19" s="57">
        <f>(31*L7+29*L8+31*L9)/(31+29+31)</f>
        <v>6.4974037798384829</v>
      </c>
      <c r="M19" s="57">
        <f t="shared" si="0"/>
        <v>4.7146005528496842</v>
      </c>
      <c r="N19" s="57">
        <f t="shared" si="0"/>
        <v>6.9794381770546279</v>
      </c>
      <c r="O19" s="57">
        <f t="shared" si="0"/>
        <v>5.7540780516536518</v>
      </c>
      <c r="P19" s="57">
        <f>(31*P7+29*P8+31*P9)/(31+29+31)</f>
        <v>5.9158083421721281</v>
      </c>
      <c r="Q19" s="57">
        <f t="shared" si="0"/>
        <v>6.0917053278667161</v>
      </c>
      <c r="R19" s="57">
        <f t="shared" si="0"/>
        <v>4.5619316478406642</v>
      </c>
      <c r="S19" s="57">
        <f t="shared" si="0"/>
        <v>6.7167250961168747</v>
      </c>
      <c r="T19" s="57">
        <f>(31*T7+29*T8+31*T9)/(31+29+31)</f>
        <v>5.9570905284816682</v>
      </c>
      <c r="U19" s="57">
        <f t="shared" si="0"/>
        <v>4.8780687830687866</v>
      </c>
      <c r="V19" s="57">
        <f t="shared" si="0"/>
        <v>3.4709523809523843</v>
      </c>
      <c r="W19" s="57">
        <f t="shared" si="0"/>
        <v>5.6314814814814822</v>
      </c>
      <c r="X19" s="57">
        <f>(31*X7+29*X8+31*X9)/(31+29+31)</f>
        <v>6.1414442698098402</v>
      </c>
      <c r="Y19" s="57">
        <f t="shared" si="0"/>
        <v>3.4211640211640191</v>
      </c>
      <c r="Z19" s="57">
        <f t="shared" si="0"/>
        <v>6.5007936507936579</v>
      </c>
      <c r="AA19" s="57">
        <f t="shared" si="0"/>
        <v>5.1608465608465623</v>
      </c>
      <c r="AB19" s="57">
        <f>(31*AB7+29*AB8+31*AB9)/(31+29+31)</f>
        <v>5.632796964939824</v>
      </c>
      <c r="AC19" s="57">
        <f t="shared" si="0"/>
        <v>6.3500264550264562</v>
      </c>
      <c r="AD19" s="57">
        <f t="shared" si="0"/>
        <v>4.4533597883597897</v>
      </c>
      <c r="AE19" s="57">
        <f t="shared" si="0"/>
        <v>6.3287566137566138</v>
      </c>
      <c r="AF19" s="57">
        <f>(31*AF7+29*AF8+31*AF9)/(31+29+31)</f>
        <v>6.6245421245421241</v>
      </c>
      <c r="AG19" s="57">
        <f t="shared" ref="AG19:AH19" si="1">(31*AG7+28*AG8+31*AG9)/(31+28+31)</f>
        <v>5.2598677248677257</v>
      </c>
      <c r="AH19" s="57">
        <f t="shared" si="1"/>
        <v>6.5774867724867745</v>
      </c>
    </row>
    <row r="20" spans="1:34" x14ac:dyDescent="0.35">
      <c r="A20" s="55" t="s">
        <v>58</v>
      </c>
      <c r="B20" s="79">
        <v>11.788863318503237</v>
      </c>
      <c r="C20" s="31">
        <f>(30*C10+31*C11+30*C12)/(30+31+30)</f>
        <v>10.406593406593407</v>
      </c>
      <c r="D20" s="31">
        <f t="shared" ref="D20:AF20" si="2">(30*D10+31*D11+30*D12)/(30+31+30)</f>
        <v>12.407692307692306</v>
      </c>
      <c r="E20" s="31">
        <f t="shared" si="2"/>
        <v>11.62857142857143</v>
      </c>
      <c r="F20" s="31">
        <f t="shared" si="2"/>
        <v>10.927472527472528</v>
      </c>
      <c r="G20" s="31">
        <f t="shared" si="2"/>
        <v>11.501098901098899</v>
      </c>
      <c r="H20" s="31">
        <f t="shared" si="2"/>
        <v>10.783516483516483</v>
      </c>
      <c r="I20" s="31">
        <f t="shared" si="2"/>
        <v>11.532873627418647</v>
      </c>
      <c r="J20" s="31">
        <f t="shared" si="2"/>
        <v>11.637172541286658</v>
      </c>
      <c r="K20" s="31">
        <f t="shared" si="2"/>
        <v>11.983046995829776</v>
      </c>
      <c r="L20" s="31">
        <f t="shared" si="2"/>
        <v>11.546482115390573</v>
      </c>
      <c r="M20" s="31">
        <f t="shared" si="2"/>
        <v>11.421110836743717</v>
      </c>
      <c r="N20" s="31">
        <f t="shared" si="2"/>
        <v>11.866088485819729</v>
      </c>
      <c r="O20" s="31">
        <f t="shared" si="2"/>
        <v>12.631710066343388</v>
      </c>
      <c r="P20" s="31">
        <f t="shared" si="2"/>
        <v>12.318094729092081</v>
      </c>
      <c r="Q20" s="31">
        <f t="shared" si="2"/>
        <v>11.793129782028053</v>
      </c>
      <c r="R20" s="31">
        <f t="shared" si="2"/>
        <v>12.023236032904986</v>
      </c>
      <c r="S20" s="31">
        <f t="shared" si="2"/>
        <v>12.650614325802287</v>
      </c>
      <c r="T20" s="31">
        <f t="shared" si="2"/>
        <v>11.684839507403822</v>
      </c>
      <c r="U20" s="31">
        <f t="shared" si="2"/>
        <v>12.13607983674469</v>
      </c>
      <c r="V20" s="31">
        <f t="shared" si="2"/>
        <v>11.639324960753529</v>
      </c>
      <c r="W20" s="31">
        <f t="shared" si="2"/>
        <v>12.642490842490833</v>
      </c>
      <c r="X20" s="31">
        <f t="shared" si="2"/>
        <v>10.848063840920977</v>
      </c>
      <c r="Y20" s="31">
        <f t="shared" si="2"/>
        <v>10.635452642595498</v>
      </c>
      <c r="Z20" s="31">
        <f t="shared" si="2"/>
        <v>12.527106227106218</v>
      </c>
      <c r="AA20" s="31">
        <f t="shared" si="2"/>
        <v>11.313840920983774</v>
      </c>
      <c r="AB20" s="31">
        <f t="shared" si="2"/>
        <v>11.517328664009982</v>
      </c>
      <c r="AC20" s="31">
        <f t="shared" si="2"/>
        <v>12.648427960927965</v>
      </c>
      <c r="AD20" s="31">
        <f t="shared" si="2"/>
        <v>12.811067503924647</v>
      </c>
      <c r="AE20" s="31">
        <f t="shared" si="2"/>
        <v>11.540371533228681</v>
      </c>
      <c r="AF20" s="31">
        <f t="shared" si="2"/>
        <v>12.658687074829931</v>
      </c>
      <c r="AG20" s="31">
        <f t="shared" ref="AG20:AH20" si="3">(30*AG10+31*AG11+30*AG12)/(30+31+30)</f>
        <v>10.69335426478284</v>
      </c>
      <c r="AH20" s="31">
        <f t="shared" si="3"/>
        <v>12.429042386185234</v>
      </c>
    </row>
    <row r="21" spans="1:34" x14ac:dyDescent="0.35">
      <c r="A21" s="55" t="s">
        <v>57</v>
      </c>
      <c r="B21" s="79">
        <v>15.808620685594949</v>
      </c>
      <c r="C21" s="31">
        <f>(31*C13+31*C14+30*C15)/(31+31+30)</f>
        <v>16.283695652173911</v>
      </c>
      <c r="D21" s="31">
        <f t="shared" ref="D21:AF21" si="4">(31*D13+31*D14+30*D15)/(31+31+30)</f>
        <v>14.884782608695653</v>
      </c>
      <c r="E21" s="31">
        <f t="shared" si="4"/>
        <v>14.016304347826088</v>
      </c>
      <c r="F21" s="31">
        <f t="shared" si="4"/>
        <v>15.429347826086957</v>
      </c>
      <c r="G21" s="31">
        <f t="shared" si="4"/>
        <v>17.068478260869565</v>
      </c>
      <c r="H21" s="31">
        <f t="shared" si="4"/>
        <v>15.601890326086957</v>
      </c>
      <c r="I21" s="31">
        <f t="shared" si="4"/>
        <v>16.688454347826088</v>
      </c>
      <c r="J21" s="31">
        <f t="shared" si="4"/>
        <v>15.412878290624432</v>
      </c>
      <c r="K21" s="31">
        <f t="shared" si="4"/>
        <v>16.513277399941067</v>
      </c>
      <c r="L21" s="31">
        <f t="shared" si="4"/>
        <v>15.947173913043477</v>
      </c>
      <c r="M21" s="31">
        <f t="shared" si="4"/>
        <v>15.850137926458167</v>
      </c>
      <c r="N21" s="31">
        <f t="shared" si="4"/>
        <v>15.798556390551381</v>
      </c>
      <c r="O21" s="31">
        <f t="shared" si="4"/>
        <v>16.638763455776509</v>
      </c>
      <c r="P21" s="31">
        <f t="shared" si="4"/>
        <v>15.965910007069397</v>
      </c>
      <c r="Q21" s="31">
        <f t="shared" si="4"/>
        <v>15.917728626943369</v>
      </c>
      <c r="R21" s="31">
        <f t="shared" si="4"/>
        <v>17.288687427864058</v>
      </c>
      <c r="S21" s="31">
        <f t="shared" si="4"/>
        <v>14.892614327322274</v>
      </c>
      <c r="T21" s="31">
        <f t="shared" si="4"/>
        <v>15.357326534609134</v>
      </c>
      <c r="U21" s="31">
        <f t="shared" si="4"/>
        <v>15.653260869565191</v>
      </c>
      <c r="V21" s="31">
        <f t="shared" si="4"/>
        <v>15.457168737060044</v>
      </c>
      <c r="W21" s="31">
        <f t="shared" si="4"/>
        <v>15.285403726708076</v>
      </c>
      <c r="X21" s="31">
        <f t="shared" si="4"/>
        <v>15.087577639751563</v>
      </c>
      <c r="Y21" s="31">
        <f t="shared" si="4"/>
        <v>16.376811594202888</v>
      </c>
      <c r="Z21" s="31">
        <f t="shared" si="4"/>
        <v>15.917080745341607</v>
      </c>
      <c r="AA21" s="31">
        <f t="shared" si="4"/>
        <v>14.819254658385093</v>
      </c>
      <c r="AB21" s="31">
        <f t="shared" si="4"/>
        <v>16.458152173913046</v>
      </c>
      <c r="AC21" s="31">
        <f t="shared" si="4"/>
        <v>15.2226966873706</v>
      </c>
      <c r="AD21" s="31">
        <f t="shared" si="4"/>
        <v>16.441511387163562</v>
      </c>
      <c r="AE21" s="31">
        <f t="shared" si="4"/>
        <v>16.3430753429089</v>
      </c>
      <c r="AF21" s="31">
        <f t="shared" si="4"/>
        <v>15.642365424430642</v>
      </c>
      <c r="AG21" s="31">
        <f t="shared" ref="AG21:AH21" si="5">(31*AG13+31*AG14+30*AG15)/(31+31+30)</f>
        <v>16.562474120082808</v>
      </c>
      <c r="AH21" s="31">
        <f t="shared" si="5"/>
        <v>17.032505175983434</v>
      </c>
    </row>
    <row r="22" spans="1:34" x14ac:dyDescent="0.35">
      <c r="A22" s="58" t="s">
        <v>56</v>
      </c>
      <c r="B22" s="80">
        <v>7.9081918168530345</v>
      </c>
      <c r="C22" s="60">
        <f>(31*C16+30*C17+31*C18)/(31+30+31)</f>
        <v>7.4380434782608686</v>
      </c>
      <c r="D22" s="60">
        <f t="shared" ref="D22:AF22" si="6">(31*D16+30*D17+31*D18)/(31+30+31)</f>
        <v>6.4554347826086955</v>
      </c>
      <c r="E22" s="60">
        <f t="shared" si="6"/>
        <v>6.2804347826086948</v>
      </c>
      <c r="F22" s="60">
        <f t="shared" si="6"/>
        <v>8.8869565217391315</v>
      </c>
      <c r="G22" s="60">
        <f t="shared" si="6"/>
        <v>8.0326086956521738</v>
      </c>
      <c r="H22" s="60">
        <f t="shared" si="6"/>
        <v>7.1697608695652182</v>
      </c>
      <c r="I22" s="60">
        <f t="shared" si="6"/>
        <v>8.5058065339378004</v>
      </c>
      <c r="J22" s="60">
        <f t="shared" si="6"/>
        <v>7.9191986635398477</v>
      </c>
      <c r="K22" s="60">
        <f t="shared" si="6"/>
        <v>8.0104424821322215</v>
      </c>
      <c r="L22" s="60">
        <f t="shared" si="6"/>
        <v>7.839893880434782</v>
      </c>
      <c r="M22" s="60">
        <f t="shared" si="6"/>
        <v>8.5343365042890706</v>
      </c>
      <c r="N22" s="60">
        <f t="shared" si="6"/>
        <v>8.3380761777160384</v>
      </c>
      <c r="O22" s="60">
        <f t="shared" si="6"/>
        <v>7.4544636437694933</v>
      </c>
      <c r="P22" s="60">
        <f t="shared" si="6"/>
        <v>8.1141480612230037</v>
      </c>
      <c r="Q22" s="60">
        <f t="shared" si="6"/>
        <v>8.1120174097298303</v>
      </c>
      <c r="R22" s="60">
        <f t="shared" si="6"/>
        <v>9.091377225323912</v>
      </c>
      <c r="S22" s="60">
        <f t="shared" si="6"/>
        <v>7.8473738477667556</v>
      </c>
      <c r="T22" s="60">
        <f t="shared" si="6"/>
        <v>6.8149995338028733</v>
      </c>
      <c r="U22" s="60">
        <f t="shared" si="6"/>
        <v>7.6551501035196639</v>
      </c>
      <c r="V22" s="60">
        <f t="shared" si="6"/>
        <v>5.1666407867494852</v>
      </c>
      <c r="W22" s="60">
        <f t="shared" si="6"/>
        <v>9.2753105590062184</v>
      </c>
      <c r="X22" s="60">
        <f t="shared" si="6"/>
        <v>7.0031832298136667</v>
      </c>
      <c r="Y22" s="60">
        <f t="shared" si="6"/>
        <v>8.4348084886128287</v>
      </c>
      <c r="Z22" s="60">
        <f t="shared" si="6"/>
        <v>8.7427277432712192</v>
      </c>
      <c r="AA22" s="60">
        <f t="shared" si="6"/>
        <v>9.9656055900621201</v>
      </c>
      <c r="AB22" s="60">
        <f t="shared" si="6"/>
        <v>7.7504140786749485</v>
      </c>
      <c r="AC22" s="60">
        <f t="shared" si="6"/>
        <v>8.1401915113871652</v>
      </c>
      <c r="AD22" s="60">
        <f t="shared" si="6"/>
        <v>8.5885869565217394</v>
      </c>
      <c r="AE22" s="60">
        <f t="shared" si="6"/>
        <v>7.5562629399585912</v>
      </c>
      <c r="AF22" s="60">
        <f t="shared" si="6"/>
        <v>8.148498964803311</v>
      </c>
      <c r="AG22" s="60">
        <f t="shared" ref="AG22" si="7">(31*AG16+30*AG17+31*AG18)/(31+30+31)</f>
        <v>8.7799948240165619</v>
      </c>
      <c r="AH22" s="31" t="s">
        <v>131</v>
      </c>
    </row>
    <row r="23" spans="1:34" x14ac:dyDescent="0.35">
      <c r="A23" s="23" t="s">
        <v>55</v>
      </c>
      <c r="B23" s="61">
        <v>10.303192895137212</v>
      </c>
      <c r="C23" s="62">
        <f>(30*(C10+C12+C15+C17)+31*(C7+C9+C11+C13+C14+C16+C18)+28*C8)/365</f>
        <v>9.7345205479452055</v>
      </c>
      <c r="D23" s="62">
        <f>(30*(D10+D12+D15+D17)+31*(D7+D9+D11+D13+D14+D16+D18)+29*D8)/366</f>
        <v>9.8822404371584689</v>
      </c>
      <c r="E23" s="62">
        <f t="shared" ref="E23:AE23" si="8">(30*(E10+E12+E15+E17)+31*(E7+E9+E11+E13+E14+E16+E18)+28*E8)/365</f>
        <v>9.4994520547945189</v>
      </c>
      <c r="F23" s="62">
        <f t="shared" si="8"/>
        <v>10.209041095890411</v>
      </c>
      <c r="G23" s="62">
        <f t="shared" si="8"/>
        <v>10.599999999999998</v>
      </c>
      <c r="H23" s="62">
        <f>(30*(H10+H12+H15+H17)+31*(H7+H9+H11+H13+H14+H16+H18)+29*H8)/366</f>
        <v>9.4469724316939878</v>
      </c>
      <c r="I23" s="62">
        <f t="shared" si="8"/>
        <v>10.710872847170888</v>
      </c>
      <c r="J23" s="62">
        <f t="shared" si="8"/>
        <v>10.523540001396592</v>
      </c>
      <c r="K23" s="62">
        <f t="shared" si="8"/>
        <v>10.718295159073012</v>
      </c>
      <c r="L23" s="62">
        <f>(30*(L10+L12+L15+L17)+31*(L7+L9+L11+L13+L14+L16+L18)+29*L8)/366</f>
        <v>10.465584299087006</v>
      </c>
      <c r="M23" s="62">
        <f t="shared" si="8"/>
        <v>10.156182968572319</v>
      </c>
      <c r="N23" s="62">
        <f t="shared" si="8"/>
        <v>10.763105984726341</v>
      </c>
      <c r="O23" s="62">
        <f t="shared" si="8"/>
        <v>10.640902832450161</v>
      </c>
      <c r="P23" s="62">
        <f>(30*(P10+P12+P15+P17)+31*(P7+P9+P11+P13+P14+P16+P18)+29*P8)/366</f>
        <v>10.586476835431538</v>
      </c>
      <c r="Q23" s="62">
        <f t="shared" si="8"/>
        <v>10.499081986428742</v>
      </c>
      <c r="R23" s="62">
        <f t="shared" si="8"/>
        <v>10.771655549022759</v>
      </c>
      <c r="S23" s="62">
        <f t="shared" si="8"/>
        <v>10.541890614812926</v>
      </c>
      <c r="T23" s="62">
        <f>(30*(T10+T12+T15+T17)+31*(T7+T9+T11+T13+T14+T16+T18)+29*T8)/366</f>
        <v>9.9597530916925798</v>
      </c>
      <c r="U23" s="62">
        <f t="shared" si="8"/>
        <v>10.10351579491442</v>
      </c>
      <c r="V23" s="62">
        <f t="shared" si="8"/>
        <v>8.9560404435746914</v>
      </c>
      <c r="W23" s="62">
        <f t="shared" si="8"/>
        <v>10.731193737769081</v>
      </c>
      <c r="X23" s="62">
        <f>(30*(X10+X12+X15+X17)+31*(X7+X9+X11+X13+X14+X16+X18)+29*X8)/366</f>
        <v>9.7770361696079373</v>
      </c>
      <c r="Y23" s="62">
        <f t="shared" si="8"/>
        <v>9.7490410958904068</v>
      </c>
      <c r="Z23" s="62">
        <f t="shared" si="8"/>
        <v>10.941754729288975</v>
      </c>
      <c r="AA23" s="62">
        <f t="shared" si="8"/>
        <v>10.340391389432485</v>
      </c>
      <c r="AB23" s="62">
        <f>(30*(AB10+AB12+AB15+AB17)+31*(AB7+AB9+AB11+AB13+AB14+AB16+AB18)+29*AB8)/366</f>
        <v>10.349315648832041</v>
      </c>
      <c r="AC23" s="62">
        <f t="shared" si="8"/>
        <v>10.607931615568603</v>
      </c>
      <c r="AD23" s="62">
        <f t="shared" si="8"/>
        <v>10.601037181996086</v>
      </c>
      <c r="AE23" s="62">
        <f t="shared" si="8"/>
        <v>10.461646648727987</v>
      </c>
      <c r="AF23" s="62">
        <f>(30*(AF10+AF12+AF15+AF17)+31*(AF7+AF9+AF11+AF13+AF14+AF16+AF18)+29*AF8)/366</f>
        <v>10.774681368722351</v>
      </c>
      <c r="AG23" s="62">
        <f>(30*(AG10+AG12+AG15+AG17)+31*(AG7+AG9+AG11+AG13+AG14+AG16+AG18)+28*AG8)/365</f>
        <v>10.350658838878017</v>
      </c>
      <c r="AH23" s="62" t="s">
        <v>131</v>
      </c>
    </row>
    <row r="24" spans="1:34" ht="45" customHeight="1" x14ac:dyDescent="0.35">
      <c r="A24" s="63" t="s">
        <v>66</v>
      </c>
      <c r="B24" s="64"/>
      <c r="C24" s="49" t="s">
        <v>118</v>
      </c>
      <c r="D24" s="50" t="s">
        <v>119</v>
      </c>
      <c r="E24" s="50" t="s">
        <v>120</v>
      </c>
      <c r="F24" s="50" t="s">
        <v>121</v>
      </c>
      <c r="G24" s="50" t="s">
        <v>122</v>
      </c>
      <c r="H24" s="50" t="s">
        <v>123</v>
      </c>
      <c r="I24" s="50" t="s">
        <v>124</v>
      </c>
      <c r="J24" s="50" t="s">
        <v>125</v>
      </c>
      <c r="K24" s="50" t="s">
        <v>126</v>
      </c>
      <c r="L24" s="50" t="s">
        <v>127</v>
      </c>
      <c r="M24" s="50" t="s">
        <v>88</v>
      </c>
      <c r="N24" s="65" t="s">
        <v>89</v>
      </c>
      <c r="O24" s="65" t="s">
        <v>90</v>
      </c>
      <c r="P24" s="65" t="s">
        <v>91</v>
      </c>
      <c r="Q24" s="65" t="s">
        <v>92</v>
      </c>
      <c r="R24" s="65" t="s">
        <v>93</v>
      </c>
      <c r="S24" s="65" t="s">
        <v>94</v>
      </c>
      <c r="T24" s="65" t="s">
        <v>95</v>
      </c>
      <c r="U24" s="65" t="s">
        <v>96</v>
      </c>
      <c r="V24" s="65" t="s">
        <v>97</v>
      </c>
      <c r="W24" s="65" t="s">
        <v>98</v>
      </c>
      <c r="X24" s="65" t="s">
        <v>99</v>
      </c>
      <c r="Y24" s="65" t="s">
        <v>100</v>
      </c>
      <c r="Z24" s="65" t="s">
        <v>101</v>
      </c>
      <c r="AA24" s="65" t="s">
        <v>102</v>
      </c>
      <c r="AB24" s="65" t="s">
        <v>103</v>
      </c>
      <c r="AC24" s="65" t="s">
        <v>104</v>
      </c>
      <c r="AD24" s="65" t="s">
        <v>62</v>
      </c>
      <c r="AE24" s="65" t="s">
        <v>61</v>
      </c>
      <c r="AF24" s="65" t="s">
        <v>60</v>
      </c>
      <c r="AG24" s="65" t="s">
        <v>105</v>
      </c>
      <c r="AH24" s="65" t="s">
        <v>132</v>
      </c>
    </row>
    <row r="25" spans="1:34" x14ac:dyDescent="0.35">
      <c r="A25" s="55" t="s">
        <v>24</v>
      </c>
      <c r="B25" s="66"/>
      <c r="C25" s="31">
        <f>C7-$B$7</f>
        <v>-1.2145134578404546</v>
      </c>
      <c r="D25" s="31">
        <f t="shared" ref="D25:AF25" si="9">D7-$B$7</f>
        <v>-0.91451345784045479</v>
      </c>
      <c r="E25" s="31">
        <f t="shared" si="9"/>
        <v>1.0854865421595452</v>
      </c>
      <c r="F25" s="31">
        <f t="shared" si="9"/>
        <v>0.28548654215954539</v>
      </c>
      <c r="G25" s="31">
        <f t="shared" si="9"/>
        <v>-1.4513457840454436E-2</v>
      </c>
      <c r="H25" s="31">
        <f t="shared" si="9"/>
        <v>-0.11451345784045497</v>
      </c>
      <c r="I25" s="31">
        <f t="shared" si="9"/>
        <v>-2.0145134578404549</v>
      </c>
      <c r="J25" s="31">
        <f t="shared" si="9"/>
        <v>0.55356086648387048</v>
      </c>
      <c r="K25" s="31">
        <f t="shared" si="9"/>
        <v>0.89078833661305357</v>
      </c>
      <c r="L25" s="31">
        <f t="shared" si="9"/>
        <v>0.58548654215954521</v>
      </c>
      <c r="M25" s="31">
        <f t="shared" si="9"/>
        <v>-1.0145134578404549</v>
      </c>
      <c r="N25" s="31">
        <f t="shared" si="9"/>
        <v>1.1790491495123989</v>
      </c>
      <c r="O25" s="31">
        <f t="shared" si="9"/>
        <v>-5.2275697199617888E-2</v>
      </c>
      <c r="P25" s="31">
        <f t="shared" si="9"/>
        <v>0.57229085407066904</v>
      </c>
      <c r="Q25" s="31">
        <f t="shared" si="9"/>
        <v>1.4459642084282303</v>
      </c>
      <c r="R25" s="31">
        <f t="shared" si="9"/>
        <v>-0.3936733867204012</v>
      </c>
      <c r="S25" s="31">
        <f t="shared" si="9"/>
        <v>2.0021247674155145</v>
      </c>
      <c r="T25" s="31">
        <f t="shared" si="9"/>
        <v>1.4587584315604527</v>
      </c>
      <c r="U25" s="31">
        <f t="shared" si="9"/>
        <v>-1.6155119217421379</v>
      </c>
      <c r="V25" s="31">
        <f t="shared" si="9"/>
        <v>-3.4195057773489035</v>
      </c>
      <c r="W25" s="31">
        <f t="shared" si="9"/>
        <v>-1.0585226744303187</v>
      </c>
      <c r="X25" s="31">
        <f t="shared" si="9"/>
        <v>0.55422694154510488</v>
      </c>
      <c r="Y25" s="31">
        <f t="shared" si="9"/>
        <v>-0.98893742097409376</v>
      </c>
      <c r="Z25" s="31">
        <f t="shared" si="9"/>
        <v>0.73487210283543369</v>
      </c>
      <c r="AA25" s="31">
        <f t="shared" si="9"/>
        <v>-0.13732451774829091</v>
      </c>
      <c r="AB25" s="31">
        <f t="shared" si="9"/>
        <v>0.76701495997829117</v>
      </c>
      <c r="AC25" s="31">
        <f t="shared" si="9"/>
        <v>-0.5862492489310851</v>
      </c>
      <c r="AD25" s="31">
        <f t="shared" si="9"/>
        <v>0.33617778639917439</v>
      </c>
      <c r="AE25" s="31">
        <f t="shared" si="9"/>
        <v>-0.67810792788653806</v>
      </c>
      <c r="AF25" s="31">
        <f t="shared" si="9"/>
        <v>1.7659012887033239</v>
      </c>
      <c r="AG25" s="31">
        <f t="shared" ref="AG25" si="10">AG7-$B$7</f>
        <v>-1.6229619985470598</v>
      </c>
      <c r="AH25" s="31">
        <f>AH7-$B7</f>
        <v>0.2900948370904306</v>
      </c>
    </row>
    <row r="26" spans="1:34" x14ac:dyDescent="0.35">
      <c r="A26" s="55" t="s">
        <v>25</v>
      </c>
      <c r="B26" s="66"/>
      <c r="C26" s="31">
        <f>C8-$B$8</f>
        <v>-2.7751141552061349</v>
      </c>
      <c r="D26" s="31">
        <f t="shared" ref="D26:AF26" si="11">D8-$B$8</f>
        <v>0.72488584479386553</v>
      </c>
      <c r="E26" s="31">
        <f t="shared" si="11"/>
        <v>0.22488584479386553</v>
      </c>
      <c r="F26" s="31">
        <f t="shared" si="11"/>
        <v>-1.6751141552061348</v>
      </c>
      <c r="G26" s="31">
        <f t="shared" si="11"/>
        <v>1.5248858447938654</v>
      </c>
      <c r="H26" s="31">
        <f t="shared" si="11"/>
        <v>-2.0751141552061347</v>
      </c>
      <c r="I26" s="31">
        <f t="shared" si="11"/>
        <v>1.7082818447938655</v>
      </c>
      <c r="J26" s="31">
        <f t="shared" si="11"/>
        <v>2.5747016827312494</v>
      </c>
      <c r="K26" s="31">
        <f t="shared" si="11"/>
        <v>0.38266384479386506</v>
      </c>
      <c r="L26" s="31">
        <f t="shared" si="11"/>
        <v>1.2722861888757073</v>
      </c>
      <c r="M26" s="31">
        <f t="shared" si="11"/>
        <v>-0.375114155206135</v>
      </c>
      <c r="N26" s="31">
        <f t="shared" si="11"/>
        <v>2.0681029012810539</v>
      </c>
      <c r="O26" s="31">
        <f t="shared" si="11"/>
        <v>-0.71987606613428223</v>
      </c>
      <c r="P26" s="31">
        <f t="shared" si="11"/>
        <v>0.42163141203951682</v>
      </c>
      <c r="Q26" s="31">
        <f t="shared" si="11"/>
        <v>-0.65619996319802887</v>
      </c>
      <c r="R26" s="31">
        <f t="shared" si="11"/>
        <v>-1.0072570109826087</v>
      </c>
      <c r="S26" s="31">
        <f t="shared" si="11"/>
        <v>0.87403997953839241</v>
      </c>
      <c r="T26" s="31">
        <f t="shared" si="11"/>
        <v>0.1890073553496503</v>
      </c>
      <c r="U26" s="31">
        <f t="shared" si="11"/>
        <v>-0.81890667221293434</v>
      </c>
      <c r="V26" s="31">
        <f t="shared" si="11"/>
        <v>-2.4249440871789227</v>
      </c>
      <c r="W26" s="31">
        <f t="shared" si="11"/>
        <v>1.1714844842496515</v>
      </c>
      <c r="X26" s="31">
        <f t="shared" si="11"/>
        <v>-0.7865263062734611</v>
      </c>
      <c r="Y26" s="31">
        <f t="shared" si="11"/>
        <v>-1.7937366041857303</v>
      </c>
      <c r="Z26" s="31">
        <f t="shared" si="11"/>
        <v>1.095379042072782</v>
      </c>
      <c r="AA26" s="31">
        <f t="shared" si="11"/>
        <v>-0.88531823683879196</v>
      </c>
      <c r="AB26" s="31">
        <f t="shared" si="11"/>
        <v>-0.10056571514045665</v>
      </c>
      <c r="AC26" s="31">
        <f t="shared" si="11"/>
        <v>1.0459742801680161</v>
      </c>
      <c r="AD26" s="31">
        <f t="shared" si="11"/>
        <v>-2.088549529355789</v>
      </c>
      <c r="AE26" s="31">
        <f t="shared" si="11"/>
        <v>1.7099198583993074</v>
      </c>
      <c r="AF26" s="31">
        <f t="shared" si="11"/>
        <v>1.2099433160582338</v>
      </c>
      <c r="AG26" s="31">
        <f t="shared" ref="AG26" si="12">AG8-$B$8</f>
        <v>-4.4331842280963762E-2</v>
      </c>
      <c r="AH26" s="31">
        <f t="shared" ref="AH26:AH33" si="13">AH8-$B8</f>
        <v>1.6601749604401173</v>
      </c>
    </row>
    <row r="27" spans="1:34" x14ac:dyDescent="0.35">
      <c r="A27" s="55" t="s">
        <v>26</v>
      </c>
      <c r="B27" s="66"/>
      <c r="C27" s="31">
        <f>C9-$B$9</f>
        <v>1.026503727149624</v>
      </c>
      <c r="D27" s="31">
        <f t="shared" ref="D27:AF27" si="14">D9-$B$9</f>
        <v>0.62650372714962455</v>
      </c>
      <c r="E27" s="31">
        <f t="shared" si="14"/>
        <v>-0.17349627285037617</v>
      </c>
      <c r="F27" s="31">
        <f t="shared" si="14"/>
        <v>0.82650372714962383</v>
      </c>
      <c r="G27" s="31">
        <f t="shared" si="14"/>
        <v>-1.1734962728503762</v>
      </c>
      <c r="H27" s="31">
        <f t="shared" si="14"/>
        <v>-2.1734962728503762</v>
      </c>
      <c r="I27" s="31">
        <f t="shared" si="14"/>
        <v>1.5965037271496234</v>
      </c>
      <c r="J27" s="31">
        <f t="shared" si="14"/>
        <v>1.2604770159643151</v>
      </c>
      <c r="K27" s="31">
        <f t="shared" si="14"/>
        <v>0.64444203883793438</v>
      </c>
      <c r="L27" s="31">
        <f t="shared" si="14"/>
        <v>0.76808869446989902</v>
      </c>
      <c r="M27" s="31">
        <f t="shared" si="14"/>
        <v>-1.3214301516738747</v>
      </c>
      <c r="N27" s="31">
        <f t="shared" si="14"/>
        <v>0.85356558280564521</v>
      </c>
      <c r="O27" s="31">
        <f t="shared" si="14"/>
        <v>1.0455678424706196</v>
      </c>
      <c r="P27" s="31">
        <f t="shared" si="14"/>
        <v>-0.13020582064731556</v>
      </c>
      <c r="Q27" s="31">
        <f t="shared" si="14"/>
        <v>0.47002225868021341</v>
      </c>
      <c r="R27" s="31">
        <f t="shared" si="14"/>
        <v>-1.8145347869574922</v>
      </c>
      <c r="S27" s="31">
        <f t="shared" si="14"/>
        <v>0.34628301407662221</v>
      </c>
      <c r="T27" s="31">
        <f t="shared" si="14"/>
        <v>-0.67787415303470233</v>
      </c>
      <c r="U27" s="31">
        <f t="shared" si="14"/>
        <v>0.15499835080553925</v>
      </c>
      <c r="V27" s="31">
        <f t="shared" si="14"/>
        <v>-0.67557000556926106</v>
      </c>
      <c r="W27" s="31">
        <f t="shared" si="14"/>
        <v>-1.2436365016273321E-2</v>
      </c>
      <c r="X27" s="31">
        <f t="shared" si="14"/>
        <v>1.6804207772365762</v>
      </c>
      <c r="Y27" s="31">
        <f t="shared" si="14"/>
        <v>-3.8208081008073691</v>
      </c>
      <c r="Z27" s="31">
        <f t="shared" si="14"/>
        <v>0.78671878091307601</v>
      </c>
      <c r="AA27" s="31">
        <f t="shared" si="14"/>
        <v>-0.44223667223592766</v>
      </c>
      <c r="AB27" s="31">
        <f t="shared" si="14"/>
        <v>-0.6671982697781802</v>
      </c>
      <c r="AC27" s="31">
        <f t="shared" si="14"/>
        <v>1.7147525750758943</v>
      </c>
      <c r="AD27" s="31">
        <f t="shared" si="14"/>
        <v>-1.8829432774586712</v>
      </c>
      <c r="AE27" s="31">
        <f t="shared" si="14"/>
        <v>1.1451673216196703</v>
      </c>
      <c r="AF27" s="31">
        <f t="shared" si="14"/>
        <v>1.9207260175735819E-2</v>
      </c>
      <c r="AG27" s="31">
        <f t="shared" ref="AG27" si="15">AG9-$B$9</f>
        <v>0.57128099289463119</v>
      </c>
      <c r="AH27" s="31">
        <f t="shared" si="13"/>
        <v>0.94401524788695124</v>
      </c>
    </row>
    <row r="28" spans="1:34" x14ac:dyDescent="0.35">
      <c r="A28" s="55" t="s">
        <v>27</v>
      </c>
      <c r="B28" s="66"/>
      <c r="C28" s="31">
        <f>C10-$B$10</f>
        <v>-0.95256229303247508</v>
      </c>
      <c r="D28" s="31">
        <f t="shared" ref="D28:AF28" si="16">D10-$B$10</f>
        <v>-0.35256229303247544</v>
      </c>
      <c r="E28" s="31">
        <f t="shared" si="16"/>
        <v>0.34743770696752563</v>
      </c>
      <c r="F28" s="31">
        <f t="shared" si="16"/>
        <v>-0.85256229303247544</v>
      </c>
      <c r="G28" s="31">
        <f t="shared" si="16"/>
        <v>-5.2562293032474727E-2</v>
      </c>
      <c r="H28" s="31">
        <f t="shared" si="16"/>
        <v>-0.25256229303247579</v>
      </c>
      <c r="I28" s="31">
        <f t="shared" si="16"/>
        <v>0.15039470696752488</v>
      </c>
      <c r="J28" s="31">
        <f t="shared" si="16"/>
        <v>-1.1130152547049414</v>
      </c>
      <c r="K28" s="31">
        <f t="shared" si="16"/>
        <v>0.46596229713145654</v>
      </c>
      <c r="L28" s="31">
        <f t="shared" si="16"/>
        <v>-1.0511167148011777</v>
      </c>
      <c r="M28" s="31">
        <f t="shared" si="16"/>
        <v>-1.1456567040181316</v>
      </c>
      <c r="N28" s="31">
        <f t="shared" si="16"/>
        <v>0.40609494576187721</v>
      </c>
      <c r="O28" s="31">
        <f t="shared" si="16"/>
        <v>0.94497290622762797</v>
      </c>
      <c r="P28" s="31">
        <f t="shared" si="16"/>
        <v>0.59800057166190257</v>
      </c>
      <c r="Q28" s="31">
        <f t="shared" si="16"/>
        <v>-0.11874586909467588</v>
      </c>
      <c r="R28" s="31">
        <f t="shared" si="16"/>
        <v>-0.45976792380587561</v>
      </c>
      <c r="S28" s="31">
        <f t="shared" si="16"/>
        <v>2.2148098410063355</v>
      </c>
      <c r="T28" s="31">
        <f t="shared" si="16"/>
        <v>-1.007879753728381</v>
      </c>
      <c r="U28" s="31">
        <f t="shared" si="16"/>
        <v>0.75362818315800872</v>
      </c>
      <c r="V28" s="31">
        <f t="shared" si="16"/>
        <v>-7.5578166048357431E-2</v>
      </c>
      <c r="W28" s="31">
        <f t="shared" si="16"/>
        <v>2.7133900879198922</v>
      </c>
      <c r="X28" s="31">
        <f t="shared" si="16"/>
        <v>-1.6131178485880433</v>
      </c>
      <c r="Y28" s="31">
        <f t="shared" si="16"/>
        <v>-1.5424035628737451</v>
      </c>
      <c r="Z28" s="31">
        <f t="shared" si="16"/>
        <v>1.1584694529992845</v>
      </c>
      <c r="AA28" s="31">
        <f t="shared" si="16"/>
        <v>0.13370754823736952</v>
      </c>
      <c r="AB28" s="31">
        <f t="shared" si="16"/>
        <v>-1.4485146739848576</v>
      </c>
      <c r="AC28" s="31">
        <f t="shared" si="16"/>
        <v>6.4699611729430728E-2</v>
      </c>
      <c r="AD28" s="31">
        <f t="shared" si="16"/>
        <v>0.59180278633260741</v>
      </c>
      <c r="AE28" s="31">
        <f t="shared" si="16"/>
        <v>0.11815199268182219</v>
      </c>
      <c r="AF28" s="31">
        <f t="shared" si="16"/>
        <v>1.3706932625230817</v>
      </c>
      <c r="AG28" s="31">
        <f t="shared" ref="AG28" si="17">AG10-$B$10</f>
        <v>-2.4015305470007338</v>
      </c>
      <c r="AH28" s="31">
        <f t="shared" si="13"/>
        <v>0.18188215141195485</v>
      </c>
    </row>
    <row r="29" spans="1:34" x14ac:dyDescent="0.35">
      <c r="A29" s="55" t="s">
        <v>28</v>
      </c>
      <c r="B29" s="66"/>
      <c r="C29" s="31">
        <f>C11-$B$11</f>
        <v>-0.81773619606993186</v>
      </c>
      <c r="D29" s="31">
        <f t="shared" ref="D29:AF29" si="18">D11-$B$11</f>
        <v>1.2822638039300678</v>
      </c>
      <c r="E29" s="31">
        <f t="shared" si="18"/>
        <v>-0.61773619606993257</v>
      </c>
      <c r="F29" s="31">
        <f t="shared" si="18"/>
        <v>-1.4177361960699315</v>
      </c>
      <c r="G29" s="31">
        <f t="shared" si="18"/>
        <v>-0.21773619606993222</v>
      </c>
      <c r="H29" s="31">
        <f t="shared" si="18"/>
        <v>-2.5177361960699312</v>
      </c>
      <c r="I29" s="31">
        <f t="shared" si="18"/>
        <v>-0.28278721647807714</v>
      </c>
      <c r="J29" s="31">
        <f t="shared" si="18"/>
        <v>1.0779048295710805</v>
      </c>
      <c r="K29" s="31">
        <f t="shared" si="18"/>
        <v>0.97430360492510282</v>
      </c>
      <c r="L29" s="31">
        <f t="shared" si="18"/>
        <v>0.23866979394671262</v>
      </c>
      <c r="M29" s="31">
        <f t="shared" si="18"/>
        <v>0.62077050806014711</v>
      </c>
      <c r="N29" s="31">
        <f t="shared" si="18"/>
        <v>0.10431510160586832</v>
      </c>
      <c r="O29" s="31">
        <f t="shared" si="18"/>
        <v>0.26727232266549983</v>
      </c>
      <c r="P29" s="31">
        <f t="shared" si="18"/>
        <v>0.28498615028004615</v>
      </c>
      <c r="Q29" s="31">
        <f t="shared" si="18"/>
        <v>-0.60438214061834472</v>
      </c>
      <c r="R29" s="31">
        <f t="shared" si="18"/>
        <v>1.4576737903984949E-2</v>
      </c>
      <c r="S29" s="31">
        <f t="shared" si="18"/>
        <v>5.5948014456372874E-2</v>
      </c>
      <c r="T29" s="31">
        <f t="shared" si="18"/>
        <v>1.2187461387994833</v>
      </c>
      <c r="U29" s="31">
        <f t="shared" si="18"/>
        <v>0.12504414187169743</v>
      </c>
      <c r="V29" s="31">
        <f t="shared" si="18"/>
        <v>-1.0264151515230697</v>
      </c>
      <c r="W29" s="31">
        <f t="shared" si="18"/>
        <v>0.43748653818504835</v>
      </c>
      <c r="X29" s="31">
        <f t="shared" si="18"/>
        <v>-0.22557029745242296</v>
      </c>
      <c r="Y29" s="31">
        <f t="shared" si="18"/>
        <v>-1.2659696830130986</v>
      </c>
      <c r="Z29" s="31">
        <f t="shared" si="18"/>
        <v>0.4410963692142218</v>
      </c>
      <c r="AA29" s="31">
        <f t="shared" si="18"/>
        <v>-0.95414172602386671</v>
      </c>
      <c r="AB29" s="31">
        <f t="shared" si="18"/>
        <v>0.34734072700699592</v>
      </c>
      <c r="AC29" s="31">
        <f t="shared" si="18"/>
        <v>1.189208248374527</v>
      </c>
      <c r="AD29" s="31">
        <f t="shared" si="18"/>
        <v>1.1215111157580253</v>
      </c>
      <c r="AE29" s="31">
        <f t="shared" si="18"/>
        <v>-0.60575462924965429</v>
      </c>
      <c r="AF29" s="31">
        <f t="shared" si="18"/>
        <v>0.74578146906063481</v>
      </c>
      <c r="AG29" s="31">
        <f t="shared" ref="AG29" si="19">AG11-$B$11</f>
        <v>-1.6974596983740824</v>
      </c>
      <c r="AH29" s="31">
        <f t="shared" si="13"/>
        <v>1.186718489029909</v>
      </c>
    </row>
    <row r="30" spans="1:34" x14ac:dyDescent="0.35">
      <c r="A30" s="55" t="s">
        <v>29</v>
      </c>
      <c r="B30" s="66"/>
      <c r="C30" s="31">
        <f>C12-$B$12</f>
        <v>-2.3953290371550864</v>
      </c>
      <c r="D30" s="31">
        <f t="shared" ref="D30:AF30" si="20">D12-$B$12</f>
        <v>0.90467096284491433</v>
      </c>
      <c r="E30" s="31">
        <f t="shared" si="20"/>
        <v>-0.19532903715508532</v>
      </c>
      <c r="F30" s="31">
        <f t="shared" si="20"/>
        <v>-0.29532903715508496</v>
      </c>
      <c r="G30" s="31">
        <f t="shared" si="20"/>
        <v>-0.59532903715508567</v>
      </c>
      <c r="H30" s="31">
        <f t="shared" si="20"/>
        <v>-0.19532903715508532</v>
      </c>
      <c r="I30" s="31">
        <f t="shared" si="20"/>
        <v>-0.63468331289677771</v>
      </c>
      <c r="J30" s="31">
        <f t="shared" si="20"/>
        <v>-0.46094842674213332</v>
      </c>
      <c r="K30" s="31">
        <f t="shared" si="20"/>
        <v>-0.88371886766356411</v>
      </c>
      <c r="L30" s="31">
        <f t="shared" si="20"/>
        <v>6.9268278281157336E-2</v>
      </c>
      <c r="M30" s="31">
        <f t="shared" si="20"/>
        <v>-0.61132201564790023</v>
      </c>
      <c r="N30" s="31">
        <f t="shared" si="20"/>
        <v>-0.27963754322792234</v>
      </c>
      <c r="O30" s="31">
        <f t="shared" si="20"/>
        <v>1.3354808287998097</v>
      </c>
      <c r="P30" s="31">
        <f t="shared" si="20"/>
        <v>0.71284901850153659</v>
      </c>
      <c r="Q30" s="31">
        <f t="shared" si="20"/>
        <v>0.75621568709223475</v>
      </c>
      <c r="R30" s="31">
        <f t="shared" si="20"/>
        <v>1.155635861657057</v>
      </c>
      <c r="S30" s="31">
        <f t="shared" si="20"/>
        <v>0.34135526619586187</v>
      </c>
      <c r="T30" s="31">
        <f t="shared" si="20"/>
        <v>-0.56703015003265556</v>
      </c>
      <c r="U30" s="31">
        <f t="shared" si="20"/>
        <v>0.17038297557363613</v>
      </c>
      <c r="V30" s="31">
        <f t="shared" si="20"/>
        <v>0.6826074707814076</v>
      </c>
      <c r="W30" s="31">
        <f t="shared" si="20"/>
        <v>-0.57612268794874133</v>
      </c>
      <c r="X30" s="31">
        <f t="shared" si="20"/>
        <v>-1.0075512593773119</v>
      </c>
      <c r="Y30" s="31">
        <f t="shared" si="20"/>
        <v>-0.64810681493286992</v>
      </c>
      <c r="Z30" s="31">
        <f t="shared" si="20"/>
        <v>0.62506778824172216</v>
      </c>
      <c r="AA30" s="31">
        <f t="shared" si="20"/>
        <v>-0.58866237048841796</v>
      </c>
      <c r="AB30" s="31">
        <f t="shared" si="20"/>
        <v>0.26594080411475218</v>
      </c>
      <c r="AC30" s="31">
        <f t="shared" si="20"/>
        <v>1.3137979469718974</v>
      </c>
      <c r="AD30" s="31">
        <f t="shared" si="20"/>
        <v>1.3499884231623742</v>
      </c>
      <c r="AE30" s="31">
        <f t="shared" si="20"/>
        <v>-0.24596395779000702</v>
      </c>
      <c r="AF30" s="31">
        <f t="shared" si="20"/>
        <v>0.49713128030522924</v>
      </c>
      <c r="AG30" s="31">
        <f t="shared" ref="AG30" si="21">AG12-$B$12</f>
        <v>0.83252810570207991</v>
      </c>
      <c r="AH30" s="31">
        <f t="shared" si="13"/>
        <v>0.53371858189252919</v>
      </c>
    </row>
    <row r="31" spans="1:34" x14ac:dyDescent="0.35">
      <c r="A31" s="55" t="s">
        <v>30</v>
      </c>
      <c r="B31" s="66"/>
      <c r="C31" s="31">
        <f>C13-$B$13</f>
        <v>0.44953508102376816</v>
      </c>
      <c r="D31" s="31">
        <f t="shared" ref="D31:AF31" si="22">D13-$B$13</f>
        <v>-0.55046491897623184</v>
      </c>
      <c r="E31" s="31">
        <f t="shared" si="22"/>
        <v>-1.5504649189762336</v>
      </c>
      <c r="F31" s="31">
        <f t="shared" si="22"/>
        <v>0.94953508102376816</v>
      </c>
      <c r="G31" s="31">
        <f t="shared" si="22"/>
        <v>1.7495350810237653</v>
      </c>
      <c r="H31" s="31">
        <f t="shared" si="22"/>
        <v>-0.25046491897623469</v>
      </c>
      <c r="I31" s="31">
        <f t="shared" si="22"/>
        <v>0.28400508102376776</v>
      </c>
      <c r="J31" s="31">
        <f t="shared" si="22"/>
        <v>-1.1725482523095518</v>
      </c>
      <c r="K31" s="31">
        <f t="shared" si="22"/>
        <v>0.83187883102376503</v>
      </c>
      <c r="L31" s="31">
        <f t="shared" si="22"/>
        <v>-1.450464918976234</v>
      </c>
      <c r="M31" s="31">
        <f t="shared" si="22"/>
        <v>5.3820811647266709E-2</v>
      </c>
      <c r="N31" s="31">
        <f t="shared" si="22"/>
        <v>-0.75835514989445052</v>
      </c>
      <c r="O31" s="31">
        <f t="shared" si="22"/>
        <v>0.83664848750986565</v>
      </c>
      <c r="P31" s="31">
        <f t="shared" si="22"/>
        <v>-0.95073372934416156</v>
      </c>
      <c r="Q31" s="31">
        <f t="shared" si="22"/>
        <v>-4.1710978541370736E-2</v>
      </c>
      <c r="R31" s="31">
        <f t="shared" si="22"/>
        <v>2.6100568201542238</v>
      </c>
      <c r="S31" s="31">
        <f t="shared" si="22"/>
        <v>-1.4013879958993307</v>
      </c>
      <c r="T31" s="31">
        <f t="shared" si="22"/>
        <v>-0.39193210044343729</v>
      </c>
      <c r="U31" s="31">
        <f t="shared" si="22"/>
        <v>-0.47957398195629608</v>
      </c>
      <c r="V31" s="31">
        <f t="shared" si="22"/>
        <v>0.36489606412670739</v>
      </c>
      <c r="W31" s="31">
        <f t="shared" si="22"/>
        <v>-1.3378689128318317</v>
      </c>
      <c r="X31" s="31">
        <f t="shared" si="22"/>
        <v>-1.2612944120637906</v>
      </c>
      <c r="Y31" s="31">
        <f t="shared" si="22"/>
        <v>1.5847885372449682</v>
      </c>
      <c r="Z31" s="31">
        <f t="shared" si="22"/>
        <v>0.94508039592392024</v>
      </c>
      <c r="AA31" s="31">
        <f t="shared" si="22"/>
        <v>-0.92926676229421723</v>
      </c>
      <c r="AB31" s="31">
        <f t="shared" si="22"/>
        <v>5.3682546461555347E-2</v>
      </c>
      <c r="AC31" s="31">
        <f t="shared" si="22"/>
        <v>-0.18548796045088878</v>
      </c>
      <c r="AD31" s="31">
        <f t="shared" si="22"/>
        <v>2.0509175695030244</v>
      </c>
      <c r="AE31" s="31">
        <f t="shared" si="22"/>
        <v>0.94984230068582676</v>
      </c>
      <c r="AF31" s="31">
        <f t="shared" si="22"/>
        <v>-0.97504249194090775</v>
      </c>
      <c r="AG31" s="31">
        <f t="shared" ref="AG31" si="23">AG13-$B$13</f>
        <v>0.99492678609286855</v>
      </c>
      <c r="AH31" s="31">
        <f t="shared" si="13"/>
        <v>1.5327916094415812</v>
      </c>
    </row>
    <row r="32" spans="1:34" x14ac:dyDescent="0.35">
      <c r="A32" s="55" t="s">
        <v>31</v>
      </c>
      <c r="B32" s="66"/>
      <c r="C32" s="31">
        <f>C14-$B$14</f>
        <v>0.51768979802324466</v>
      </c>
      <c r="D32" s="31">
        <f t="shared" ref="D32:AF32" si="24">D14-$B$14</f>
        <v>-1.1823102019767546</v>
      </c>
      <c r="E32" s="31">
        <f t="shared" si="24"/>
        <v>-2.082310201976755</v>
      </c>
      <c r="F32" s="31">
        <f t="shared" si="24"/>
        <v>-0.58231020197675498</v>
      </c>
      <c r="G32" s="31">
        <f t="shared" si="24"/>
        <v>2.4176897980232432</v>
      </c>
      <c r="H32" s="31">
        <f t="shared" si="24"/>
        <v>0.17939979802324402</v>
      </c>
      <c r="I32" s="31">
        <f t="shared" si="24"/>
        <v>2.1196197980232441</v>
      </c>
      <c r="J32" s="31">
        <f t="shared" si="24"/>
        <v>-0.53789395832195552</v>
      </c>
      <c r="K32" s="31">
        <f t="shared" si="24"/>
        <v>-0.18312321010682453</v>
      </c>
      <c r="L32" s="31">
        <f t="shared" si="24"/>
        <v>0.2576897980232431</v>
      </c>
      <c r="M32" s="31">
        <f t="shared" si="24"/>
        <v>0.25457791366269689</v>
      </c>
      <c r="N32" s="31">
        <f t="shared" si="24"/>
        <v>0.48755280412840563</v>
      </c>
      <c r="O32" s="31">
        <f t="shared" si="24"/>
        <v>1.5305322766365741</v>
      </c>
      <c r="P32" s="31">
        <f t="shared" si="24"/>
        <v>0.90530203513170449</v>
      </c>
      <c r="Q32" s="31">
        <f t="shared" si="24"/>
        <v>-0.39467580275020353</v>
      </c>
      <c r="R32" s="31">
        <f t="shared" si="24"/>
        <v>-0.30457982655012827</v>
      </c>
      <c r="S32" s="31">
        <f t="shared" si="24"/>
        <v>-0.93755711555703058</v>
      </c>
      <c r="T32" s="31">
        <f t="shared" si="24"/>
        <v>-0.26418424191531287</v>
      </c>
      <c r="U32" s="31">
        <f t="shared" si="24"/>
        <v>7.3834191264392501E-2</v>
      </c>
      <c r="V32" s="31">
        <f t="shared" si="24"/>
        <v>-1.1329246413008818</v>
      </c>
      <c r="W32" s="31">
        <f t="shared" si="24"/>
        <v>-1.0475943801641598</v>
      </c>
      <c r="X32" s="31">
        <f t="shared" si="24"/>
        <v>0.14887259372220285</v>
      </c>
      <c r="Y32" s="31">
        <f t="shared" si="24"/>
        <v>0.43381883028128243</v>
      </c>
      <c r="Z32" s="31">
        <f t="shared" si="24"/>
        <v>-1.2551980668001281</v>
      </c>
      <c r="AA32" s="31">
        <f t="shared" si="24"/>
        <v>-0.55926872732235289</v>
      </c>
      <c r="AB32" s="31">
        <f t="shared" si="24"/>
        <v>0.37882651077286411</v>
      </c>
      <c r="AC32" s="31">
        <f t="shared" si="24"/>
        <v>-0.84290928031776957</v>
      </c>
      <c r="AD32" s="31">
        <f t="shared" si="24"/>
        <v>0.25816598849943162</v>
      </c>
      <c r="AE32" s="31">
        <f t="shared" si="24"/>
        <v>0.59237729802325134</v>
      </c>
      <c r="AF32" s="31">
        <f t="shared" si="24"/>
        <v>0.73443326960542521</v>
      </c>
      <c r="AG32" s="31">
        <f t="shared" ref="AG32" si="25">AG14-$B$14</f>
        <v>-0.38085090858196935</v>
      </c>
      <c r="AH32" s="31">
        <f t="shared" si="13"/>
        <v>1.8332043909571887</v>
      </c>
    </row>
    <row r="33" spans="1:34" x14ac:dyDescent="0.35">
      <c r="A33" s="55" t="s">
        <v>32</v>
      </c>
      <c r="B33" s="66"/>
      <c r="C33" s="31">
        <f>C15-$B$15</f>
        <v>0.45743085582691201</v>
      </c>
      <c r="D33" s="31">
        <f t="shared" ref="D33:AF33" si="26">D15-$B$15</f>
        <v>-1.042569144173088</v>
      </c>
      <c r="E33" s="31">
        <f t="shared" si="26"/>
        <v>-1.7425691441730873</v>
      </c>
      <c r="F33" s="31">
        <f t="shared" si="26"/>
        <v>-1.542569144173088</v>
      </c>
      <c r="G33" s="31">
        <f t="shared" si="26"/>
        <v>-0.44256914417308657</v>
      </c>
      <c r="H33" s="31">
        <f t="shared" si="26"/>
        <v>-0.56053914417308803</v>
      </c>
      <c r="I33" s="31">
        <f t="shared" si="26"/>
        <v>0.21441085582691244</v>
      </c>
      <c r="J33" s="31">
        <f t="shared" si="26"/>
        <v>0.55384693974297683</v>
      </c>
      <c r="K33" s="31">
        <f t="shared" si="26"/>
        <v>1.4905664490472628</v>
      </c>
      <c r="L33" s="31">
        <f t="shared" si="26"/>
        <v>1.6574308558269131</v>
      </c>
      <c r="M33" s="31">
        <f t="shared" si="26"/>
        <v>-0.19135914417308797</v>
      </c>
      <c r="N33" s="31">
        <f t="shared" si="26"/>
        <v>0.24896525249129908</v>
      </c>
      <c r="O33" s="31">
        <f t="shared" si="26"/>
        <v>9.9684372272131228E-2</v>
      </c>
      <c r="P33" s="31">
        <f t="shared" si="26"/>
        <v>0.5293000032078492</v>
      </c>
      <c r="Q33" s="31">
        <f t="shared" si="26"/>
        <v>0.78553069413644394</v>
      </c>
      <c r="R33" s="31">
        <f t="shared" si="26"/>
        <v>2.1565451162343674</v>
      </c>
      <c r="S33" s="31">
        <f t="shared" si="26"/>
        <v>-0.39217621686462678</v>
      </c>
      <c r="T33" s="31">
        <f t="shared" si="26"/>
        <v>-0.70598184258578911</v>
      </c>
      <c r="U33" s="31">
        <f t="shared" si="26"/>
        <v>-5.7172318776288478E-2</v>
      </c>
      <c r="V33" s="31">
        <f t="shared" si="26"/>
        <v>-0.28415644576038979</v>
      </c>
      <c r="W33" s="31">
        <f t="shared" si="26"/>
        <v>0.86044672884277951</v>
      </c>
      <c r="X33" s="31">
        <f t="shared" si="26"/>
        <v>-1.0616961283000759</v>
      </c>
      <c r="Y33" s="31">
        <f t="shared" si="26"/>
        <v>-0.34344216004610573</v>
      </c>
      <c r="Z33" s="31">
        <f t="shared" si="26"/>
        <v>0.65306577646183683</v>
      </c>
      <c r="AA33" s="31">
        <f t="shared" si="26"/>
        <v>-1.49590247750643</v>
      </c>
      <c r="AB33" s="31">
        <f t="shared" si="26"/>
        <v>1.5449705383665986</v>
      </c>
      <c r="AC33" s="31">
        <f t="shared" si="26"/>
        <v>-0.7341564457603873</v>
      </c>
      <c r="AD33" s="31">
        <f t="shared" si="26"/>
        <v>-0.44518819179213054</v>
      </c>
      <c r="AE33" s="31">
        <f t="shared" si="26"/>
        <v>4.5367363763418211E-2</v>
      </c>
      <c r="AF33" s="31">
        <f t="shared" si="26"/>
        <v>-0.26121993782387776</v>
      </c>
      <c r="AG33" s="31">
        <f t="shared" ref="AG33" si="27">AG15-$B$15</f>
        <v>1.677272125668166</v>
      </c>
      <c r="AH33" s="31">
        <f t="shared" si="13"/>
        <v>0.27504990344595726</v>
      </c>
    </row>
    <row r="34" spans="1:34" x14ac:dyDescent="0.35">
      <c r="A34" s="55" t="s">
        <v>33</v>
      </c>
      <c r="B34" s="66"/>
      <c r="C34" s="31">
        <f>C16-$B$16</f>
        <v>-0.64412016868254085</v>
      </c>
      <c r="D34" s="31">
        <f t="shared" ref="D34:AF34" si="28">D16-$B$16</f>
        <v>-3.1441201686825417</v>
      </c>
      <c r="E34" s="31">
        <f t="shared" si="28"/>
        <v>-2.4441201686825416</v>
      </c>
      <c r="F34" s="31">
        <f t="shared" si="28"/>
        <v>-0.74412016868254227</v>
      </c>
      <c r="G34" s="31">
        <f t="shared" si="28"/>
        <v>2.2558798313174577</v>
      </c>
      <c r="H34" s="31">
        <f t="shared" si="28"/>
        <v>0.88587983131745851</v>
      </c>
      <c r="I34" s="31">
        <f t="shared" si="28"/>
        <v>-0.48647016868254234</v>
      </c>
      <c r="J34" s="31">
        <f t="shared" si="28"/>
        <v>-0.34071301365698403</v>
      </c>
      <c r="K34" s="31">
        <f t="shared" si="28"/>
        <v>2.2549831317459024E-2</v>
      </c>
      <c r="L34" s="31">
        <f t="shared" si="28"/>
        <v>-0.39954016868254172</v>
      </c>
      <c r="M34" s="31">
        <f t="shared" si="28"/>
        <v>2.6119933819440124</v>
      </c>
      <c r="N34" s="31">
        <f t="shared" si="28"/>
        <v>-0.66664576634376616</v>
      </c>
      <c r="O34" s="31">
        <f t="shared" si="28"/>
        <v>-1.9441201686825416</v>
      </c>
      <c r="P34" s="31">
        <f t="shared" si="28"/>
        <v>-0.36353597011323302</v>
      </c>
      <c r="Q34" s="31">
        <f t="shared" si="28"/>
        <v>2.0779123520981777</v>
      </c>
      <c r="R34" s="31">
        <f t="shared" si="28"/>
        <v>1.8337333236513516</v>
      </c>
      <c r="S34" s="31">
        <f t="shared" si="28"/>
        <v>5.2884439612409295E-2</v>
      </c>
      <c r="T34" s="31">
        <f t="shared" si="28"/>
        <v>-1.1913872972429935</v>
      </c>
      <c r="U34" s="31">
        <f t="shared" si="28"/>
        <v>0.53913635973525587</v>
      </c>
      <c r="V34" s="31">
        <f t="shared" si="28"/>
        <v>-0.54611709648591322</v>
      </c>
      <c r="W34" s="31">
        <f t="shared" si="28"/>
        <v>1.4370626270163971</v>
      </c>
      <c r="X34" s="31">
        <f t="shared" si="28"/>
        <v>-1.4322922116932872</v>
      </c>
      <c r="Y34" s="31">
        <f t="shared" si="28"/>
        <v>1.5276924273235739</v>
      </c>
      <c r="Z34" s="31">
        <f t="shared" si="28"/>
        <v>1.3735449618858198</v>
      </c>
      <c r="AA34" s="31">
        <f t="shared" si="28"/>
        <v>-6.3090982814642871E-2</v>
      </c>
      <c r="AB34" s="31">
        <f t="shared" si="28"/>
        <v>-6.5164715533539308E-2</v>
      </c>
      <c r="AC34" s="31">
        <f t="shared" si="28"/>
        <v>1.3930534104265231</v>
      </c>
      <c r="AD34" s="31">
        <f t="shared" si="28"/>
        <v>-0.23651648204659992</v>
      </c>
      <c r="AE34" s="31">
        <f t="shared" si="28"/>
        <v>-0.81040281077163634</v>
      </c>
      <c r="AF34" s="31">
        <f t="shared" si="28"/>
        <v>-0.49058714256887193</v>
      </c>
      <c r="AG34" s="31">
        <f t="shared" ref="AG34" si="29">AG16-$B$16</f>
        <v>1.1338368205647651</v>
      </c>
      <c r="AH34" s="31" t="s">
        <v>131</v>
      </c>
    </row>
    <row r="35" spans="1:34" x14ac:dyDescent="0.35">
      <c r="A35" s="55" t="s">
        <v>34</v>
      </c>
      <c r="B35" s="66"/>
      <c r="C35" s="31">
        <f>C17-$B$17</f>
        <v>-0.59511591919379736</v>
      </c>
      <c r="D35" s="31">
        <f t="shared" ref="D35:AF35" si="30">D17-$B$17</f>
        <v>-9.511591919379736E-2</v>
      </c>
      <c r="E35" s="31">
        <f t="shared" si="30"/>
        <v>-2.5951159191937974</v>
      </c>
      <c r="F35" s="31">
        <f t="shared" si="30"/>
        <v>2.5048840808062023</v>
      </c>
      <c r="G35" s="31">
        <f t="shared" si="30"/>
        <v>0.50488408080620228</v>
      </c>
      <c r="H35" s="31">
        <f t="shared" si="30"/>
        <v>-1.4385159191937973</v>
      </c>
      <c r="I35" s="31">
        <f t="shared" si="30"/>
        <v>1.3349560808062018</v>
      </c>
      <c r="J35" s="31">
        <f t="shared" si="30"/>
        <v>-0.34423701294379772</v>
      </c>
      <c r="K35" s="31">
        <f t="shared" si="30"/>
        <v>0.48168202601168364</v>
      </c>
      <c r="L35" s="31">
        <f t="shared" si="30"/>
        <v>-0.45565591919379766</v>
      </c>
      <c r="M35" s="31">
        <f t="shared" si="30"/>
        <v>0.32664408080620255</v>
      </c>
      <c r="N35" s="31">
        <f t="shared" si="30"/>
        <v>1.1986116857522378</v>
      </c>
      <c r="O35" s="31">
        <f t="shared" si="30"/>
        <v>0.76533183806504379</v>
      </c>
      <c r="P35" s="31">
        <f t="shared" si="30"/>
        <v>0.42637035755185426</v>
      </c>
      <c r="Q35" s="31">
        <f t="shared" si="30"/>
        <v>-1.1559673480804333</v>
      </c>
      <c r="R35" s="31">
        <f t="shared" si="30"/>
        <v>0.48269133102724471</v>
      </c>
      <c r="S35" s="31">
        <f t="shared" si="30"/>
        <v>-5.6978976518631264E-2</v>
      </c>
      <c r="T35" s="31">
        <f t="shared" si="30"/>
        <v>-0.61757623665410577</v>
      </c>
      <c r="U35" s="31">
        <f t="shared" si="30"/>
        <v>0.82639201731414058</v>
      </c>
      <c r="V35" s="31">
        <f t="shared" si="30"/>
        <v>-2.2161476652255443</v>
      </c>
      <c r="W35" s="31">
        <f t="shared" si="30"/>
        <v>1.9367094776316192</v>
      </c>
      <c r="X35" s="31">
        <f t="shared" si="30"/>
        <v>-0.94408417316205373</v>
      </c>
      <c r="Y35" s="31">
        <f t="shared" si="30"/>
        <v>-1.2254333795112506</v>
      </c>
      <c r="Z35" s="31">
        <f t="shared" si="30"/>
        <v>0.81782058874270636</v>
      </c>
      <c r="AA35" s="31">
        <f t="shared" si="30"/>
        <v>1.8974634458855766</v>
      </c>
      <c r="AB35" s="31">
        <f t="shared" si="30"/>
        <v>-1.7509095699874484</v>
      </c>
      <c r="AC35" s="31">
        <f t="shared" si="30"/>
        <v>-0.59987782395570388</v>
      </c>
      <c r="AD35" s="31">
        <f t="shared" si="30"/>
        <v>0.63758249350461593</v>
      </c>
      <c r="AE35" s="31">
        <f t="shared" si="30"/>
        <v>-1.1380524271303045</v>
      </c>
      <c r="AF35" s="31">
        <f t="shared" si="30"/>
        <v>1.1410745569966805</v>
      </c>
      <c r="AG35" s="31">
        <f>AG17-$B$17</f>
        <v>0.24440789033000865</v>
      </c>
      <c r="AH35" s="31" t="s">
        <v>131</v>
      </c>
    </row>
    <row r="36" spans="1:34" x14ac:dyDescent="0.35">
      <c r="A36" s="55" t="s">
        <v>35</v>
      </c>
      <c r="B36" s="66"/>
      <c r="C36" s="31">
        <f>C18-$B$18</f>
        <v>-0.17524014017763001</v>
      </c>
      <c r="D36" s="31">
        <f t="shared" ref="D36:AF36" si="31">D18-$B$18</f>
        <v>-1.0752401401776304</v>
      </c>
      <c r="E36" s="31">
        <f t="shared" si="31"/>
        <v>0.12475985982236981</v>
      </c>
      <c r="F36" s="31">
        <f t="shared" si="31"/>
        <v>1.2247598598223703</v>
      </c>
      <c r="G36" s="31">
        <f t="shared" si="31"/>
        <v>-2.3752401401776302</v>
      </c>
      <c r="H36" s="31">
        <f t="shared" si="31"/>
        <v>-1.6852401401776298</v>
      </c>
      <c r="I36" s="31">
        <f t="shared" si="31"/>
        <v>0.96814344441197253</v>
      </c>
      <c r="J36" s="31">
        <f t="shared" si="31"/>
        <v>0.70651108731829382</v>
      </c>
      <c r="K36" s="31">
        <f t="shared" si="31"/>
        <v>-0.1852401401776298</v>
      </c>
      <c r="L36" s="31">
        <f t="shared" si="31"/>
        <v>0.63780685982237006</v>
      </c>
      <c r="M36" s="31">
        <f t="shared" si="31"/>
        <v>-1.0698647103333938</v>
      </c>
      <c r="N36" s="31">
        <f t="shared" si="31"/>
        <v>0.78248481882212584</v>
      </c>
      <c r="O36" s="31">
        <f t="shared" si="31"/>
        <v>-0.1430716721444627</v>
      </c>
      <c r="P36" s="31">
        <f t="shared" si="31"/>
        <v>0.56214447835456927</v>
      </c>
      <c r="Q36" s="31">
        <f t="shared" si="31"/>
        <v>-0.35433251380533459</v>
      </c>
      <c r="R36" s="31">
        <f t="shared" si="31"/>
        <v>1.2105349875906901</v>
      </c>
      <c r="S36" s="31">
        <f t="shared" si="31"/>
        <v>-0.17823553188269248</v>
      </c>
      <c r="T36" s="31">
        <f t="shared" si="31"/>
        <v>-1.4552708621438359</v>
      </c>
      <c r="U36" s="31">
        <f t="shared" si="31"/>
        <v>-2.0898330741253988</v>
      </c>
      <c r="V36" s="31">
        <f t="shared" si="31"/>
        <v>-5.4454398329579679</v>
      </c>
      <c r="W36" s="31">
        <f t="shared" si="31"/>
        <v>0.74595801650438709</v>
      </c>
      <c r="X36" s="31">
        <f t="shared" si="31"/>
        <v>-0.33990987904091607</v>
      </c>
      <c r="Y36" s="31">
        <f t="shared" si="31"/>
        <v>1.2210732238776671</v>
      </c>
      <c r="Z36" s="31">
        <f t="shared" si="31"/>
        <v>0.31170302418488127</v>
      </c>
      <c r="AA36" s="31">
        <f t="shared" si="31"/>
        <v>4.3327091685781429</v>
      </c>
      <c r="AB36" s="31">
        <f t="shared" si="31"/>
        <v>1.2913497215735203</v>
      </c>
      <c r="AC36" s="31">
        <f t="shared" si="31"/>
        <v>-0.12401126152939579</v>
      </c>
      <c r="AD36" s="31">
        <f t="shared" si="31"/>
        <v>1.6387383544460263</v>
      </c>
      <c r="AE36" s="31">
        <f t="shared" si="31"/>
        <v>0.86730978301745321</v>
      </c>
      <c r="AF36" s="31">
        <f t="shared" si="31"/>
        <v>9.9491042618068626E-2</v>
      </c>
      <c r="AG36" s="31">
        <f t="shared" ref="AG36" si="32">AG18-$B$18</f>
        <v>1.2169257584398858</v>
      </c>
      <c r="AH36" s="60" t="s">
        <v>131</v>
      </c>
    </row>
    <row r="37" spans="1:34" x14ac:dyDescent="0.35">
      <c r="A37" s="51" t="s">
        <v>59</v>
      </c>
      <c r="B37" s="67"/>
      <c r="C37" s="57">
        <f>C19-$B$19</f>
        <v>-0.9268513251140682</v>
      </c>
      <c r="D37" s="57">
        <f t="shared" ref="D37:AF37" si="33">D19-$B$19</f>
        <v>0.12910716084441809</v>
      </c>
      <c r="E37" s="57">
        <f t="shared" si="33"/>
        <v>0.38537089710815486</v>
      </c>
      <c r="F37" s="57">
        <f t="shared" si="33"/>
        <v>-0.13685132511406728</v>
      </c>
      <c r="G37" s="57">
        <f t="shared" si="33"/>
        <v>6.6482008219265865E-2</v>
      </c>
      <c r="H37" s="57">
        <f t="shared" si="33"/>
        <v>-1.4445192127819562</v>
      </c>
      <c r="I37" s="57">
        <f t="shared" si="33"/>
        <v>0.3887607637748216</v>
      </c>
      <c r="J37" s="57">
        <f t="shared" si="33"/>
        <v>1.4271300023254465</v>
      </c>
      <c r="K37" s="57">
        <f t="shared" si="33"/>
        <v>0.6491289781125591</v>
      </c>
      <c r="L37" s="57">
        <f t="shared" si="33"/>
        <v>0.86277467694663734</v>
      </c>
      <c r="M37" s="57">
        <f t="shared" si="33"/>
        <v>-0.92002855004216144</v>
      </c>
      <c r="N37" s="57">
        <f t="shared" si="33"/>
        <v>1.3448090741627823</v>
      </c>
      <c r="O37" s="57">
        <f t="shared" si="33"/>
        <v>0.11944894876180623</v>
      </c>
      <c r="P37" s="57">
        <f t="shared" si="33"/>
        <v>0.28117923928028254</v>
      </c>
      <c r="Q37" s="57">
        <f t="shared" si="33"/>
        <v>0.45707622497487055</v>
      </c>
      <c r="R37" s="57">
        <f t="shared" si="33"/>
        <v>-1.0726974550511814</v>
      </c>
      <c r="S37" s="57">
        <f t="shared" si="33"/>
        <v>1.0820959932250291</v>
      </c>
      <c r="T37" s="57">
        <f t="shared" si="33"/>
        <v>0.3224614255898226</v>
      </c>
      <c r="U37" s="57">
        <f t="shared" si="33"/>
        <v>-0.75656031982305905</v>
      </c>
      <c r="V37" s="57">
        <f t="shared" si="33"/>
        <v>-2.1636767219394613</v>
      </c>
      <c r="W37" s="57">
        <f t="shared" si="33"/>
        <v>-3.1476214103633993E-3</v>
      </c>
      <c r="X37" s="57">
        <f t="shared" si="33"/>
        <v>0.50681516691799455</v>
      </c>
      <c r="Y37" s="57">
        <f t="shared" si="33"/>
        <v>-2.2134650817278265</v>
      </c>
      <c r="Z37" s="57">
        <f t="shared" si="33"/>
        <v>0.8661645479018123</v>
      </c>
      <c r="AA37" s="57">
        <f t="shared" si="33"/>
        <v>-0.47378254204528325</v>
      </c>
      <c r="AB37" s="57">
        <f t="shared" si="33"/>
        <v>-1.8321379520216396E-3</v>
      </c>
      <c r="AC37" s="57">
        <f t="shared" si="33"/>
        <v>0.71539735213461064</v>
      </c>
      <c r="AD37" s="57">
        <f t="shared" si="33"/>
        <v>-1.1812693145320559</v>
      </c>
      <c r="AE37" s="57">
        <f t="shared" si="33"/>
        <v>0.6941275108647682</v>
      </c>
      <c r="AF37" s="57">
        <f t="shared" si="33"/>
        <v>0.9899130216502785</v>
      </c>
      <c r="AG37" s="57">
        <f t="shared" ref="AG37:AH37" si="34">AG19-$B$19</f>
        <v>-0.37476137802411991</v>
      </c>
      <c r="AH37" s="57">
        <f t="shared" si="34"/>
        <v>0.94285766959492889</v>
      </c>
    </row>
    <row r="38" spans="1:34" x14ac:dyDescent="0.35">
      <c r="A38" s="55" t="s">
        <v>58</v>
      </c>
      <c r="B38" s="66"/>
      <c r="C38" s="31">
        <f>C20-$B$20</f>
        <v>-1.3822699119098303</v>
      </c>
      <c r="D38" s="31">
        <f t="shared" ref="D38:AF38" si="35">D20-$B$20</f>
        <v>0.61882898918906903</v>
      </c>
      <c r="E38" s="31">
        <f t="shared" si="35"/>
        <v>-0.16029188993180732</v>
      </c>
      <c r="F38" s="31">
        <f t="shared" si="35"/>
        <v>-0.86139079103070948</v>
      </c>
      <c r="G38" s="31">
        <f t="shared" si="35"/>
        <v>-0.28776441740433789</v>
      </c>
      <c r="H38" s="31">
        <f t="shared" si="35"/>
        <v>-1.0053468349867547</v>
      </c>
      <c r="I38" s="31">
        <f t="shared" si="35"/>
        <v>-0.25598969108459002</v>
      </c>
      <c r="J38" s="31">
        <f t="shared" si="35"/>
        <v>-0.15169077721657942</v>
      </c>
      <c r="K38" s="31">
        <f t="shared" si="35"/>
        <v>0.19418367732653863</v>
      </c>
      <c r="L38" s="31">
        <f t="shared" si="35"/>
        <v>-0.24238120311266442</v>
      </c>
      <c r="M38" s="31">
        <f t="shared" si="35"/>
        <v>-0.36775248175952058</v>
      </c>
      <c r="N38" s="31">
        <f t="shared" si="35"/>
        <v>7.722516731649165E-2</v>
      </c>
      <c r="O38" s="31">
        <f t="shared" si="35"/>
        <v>0.84284674784015046</v>
      </c>
      <c r="P38" s="31">
        <f t="shared" si="35"/>
        <v>0.52923141058884404</v>
      </c>
      <c r="Q38" s="31">
        <f t="shared" si="35"/>
        <v>4.2664635248161886E-3</v>
      </c>
      <c r="R38" s="31">
        <f t="shared" si="35"/>
        <v>0.23437271440174889</v>
      </c>
      <c r="S38" s="31">
        <f t="shared" si="35"/>
        <v>0.86175100729905019</v>
      </c>
      <c r="T38" s="31">
        <f t="shared" si="35"/>
        <v>-0.10402381109941494</v>
      </c>
      <c r="U38" s="31">
        <f t="shared" si="35"/>
        <v>0.34721651824145283</v>
      </c>
      <c r="V38" s="31">
        <f t="shared" si="35"/>
        <v>-0.14953835774970869</v>
      </c>
      <c r="W38" s="31">
        <f t="shared" si="35"/>
        <v>0.85362752398759589</v>
      </c>
      <c r="X38" s="31">
        <f t="shared" si="35"/>
        <v>-0.94079947758226012</v>
      </c>
      <c r="Y38" s="31">
        <f t="shared" si="35"/>
        <v>-1.1534106759077396</v>
      </c>
      <c r="Z38" s="31">
        <f t="shared" si="35"/>
        <v>0.73824290860298092</v>
      </c>
      <c r="AA38" s="31">
        <f t="shared" si="35"/>
        <v>-0.47502239751946362</v>
      </c>
      <c r="AB38" s="31">
        <f t="shared" si="35"/>
        <v>-0.27153465449325509</v>
      </c>
      <c r="AC38" s="31">
        <f t="shared" si="35"/>
        <v>0.85956464242472741</v>
      </c>
      <c r="AD38" s="31">
        <f t="shared" si="35"/>
        <v>1.0222041854214101</v>
      </c>
      <c r="AE38" s="31">
        <f t="shared" si="35"/>
        <v>-0.24849178527455607</v>
      </c>
      <c r="AF38" s="31">
        <f t="shared" si="35"/>
        <v>0.86982375632669395</v>
      </c>
      <c r="AG38" s="31">
        <f t="shared" ref="AG38:AH38" si="36">AG20-$B$20</f>
        <v>-1.0955090537203969</v>
      </c>
      <c r="AH38" s="31">
        <f t="shared" si="36"/>
        <v>0.64017906768199673</v>
      </c>
    </row>
    <row r="39" spans="1:34" x14ac:dyDescent="0.35">
      <c r="A39" s="55" t="s">
        <v>57</v>
      </c>
      <c r="B39" s="66"/>
      <c r="C39" s="31">
        <f>C21-$B$21</f>
        <v>0.47507496657896198</v>
      </c>
      <c r="D39" s="31">
        <f t="shared" ref="D39:AF39" si="37">D21-$B$21</f>
        <v>-0.92383807689929576</v>
      </c>
      <c r="E39" s="31">
        <f t="shared" si="37"/>
        <v>-1.7923163377688613</v>
      </c>
      <c r="F39" s="31">
        <f t="shared" si="37"/>
        <v>-0.37927285950799217</v>
      </c>
      <c r="G39" s="31">
        <f t="shared" si="37"/>
        <v>1.2598575752746157</v>
      </c>
      <c r="H39" s="31">
        <f t="shared" si="37"/>
        <v>-0.20673035950799168</v>
      </c>
      <c r="I39" s="31">
        <f t="shared" si="37"/>
        <v>0.8798336622311389</v>
      </c>
      <c r="J39" s="31">
        <f t="shared" si="37"/>
        <v>-0.395742394970517</v>
      </c>
      <c r="K39" s="31">
        <f t="shared" si="37"/>
        <v>0.70465671434611821</v>
      </c>
      <c r="L39" s="31">
        <f t="shared" si="37"/>
        <v>0.13855322744852749</v>
      </c>
      <c r="M39" s="31">
        <f t="shared" si="37"/>
        <v>4.1517240863218063E-2</v>
      </c>
      <c r="N39" s="31">
        <f t="shared" si="37"/>
        <v>-1.0064295043568094E-2</v>
      </c>
      <c r="O39" s="31">
        <f t="shared" si="37"/>
        <v>0.8301427701815598</v>
      </c>
      <c r="P39" s="31">
        <f t="shared" si="37"/>
        <v>0.15728932147444752</v>
      </c>
      <c r="Q39" s="31">
        <f t="shared" si="37"/>
        <v>0.1091079413484195</v>
      </c>
      <c r="R39" s="31">
        <f t="shared" si="37"/>
        <v>1.4800667422691092</v>
      </c>
      <c r="S39" s="31">
        <f t="shared" si="37"/>
        <v>-0.91600635827267496</v>
      </c>
      <c r="T39" s="31">
        <f t="shared" si="37"/>
        <v>-0.45129415098581482</v>
      </c>
      <c r="U39" s="31">
        <f t="shared" si="37"/>
        <v>-0.15535981602975824</v>
      </c>
      <c r="V39" s="31">
        <f t="shared" si="37"/>
        <v>-0.3514519485349048</v>
      </c>
      <c r="W39" s="31">
        <f t="shared" si="37"/>
        <v>-0.52321695888687358</v>
      </c>
      <c r="X39" s="31">
        <f t="shared" si="37"/>
        <v>-0.72104304584338585</v>
      </c>
      <c r="Y39" s="31">
        <f t="shared" si="37"/>
        <v>0.56819090860793864</v>
      </c>
      <c r="Z39" s="31">
        <f t="shared" si="37"/>
        <v>0.10846005974665829</v>
      </c>
      <c r="AA39" s="31">
        <f t="shared" si="37"/>
        <v>-0.98936602720985611</v>
      </c>
      <c r="AB39" s="31">
        <f t="shared" si="37"/>
        <v>0.64953148831809671</v>
      </c>
      <c r="AC39" s="31">
        <f t="shared" si="37"/>
        <v>-0.58592399822434871</v>
      </c>
      <c r="AD39" s="31">
        <f t="shared" si="37"/>
        <v>0.63289070156861271</v>
      </c>
      <c r="AE39" s="31">
        <f t="shared" si="37"/>
        <v>0.53445465731395103</v>
      </c>
      <c r="AF39" s="31">
        <f t="shared" si="37"/>
        <v>-0.16625526116430756</v>
      </c>
      <c r="AG39" s="31">
        <f t="shared" ref="AG39:AH39" si="38">AG21-$B$21</f>
        <v>0.75385343448785846</v>
      </c>
      <c r="AH39" s="31">
        <f t="shared" si="38"/>
        <v>1.2238844903884853</v>
      </c>
    </row>
    <row r="40" spans="1:34" x14ac:dyDescent="0.35">
      <c r="A40" s="58" t="s">
        <v>56</v>
      </c>
      <c r="B40" s="68"/>
      <c r="C40" s="31">
        <f>C22-$B$22</f>
        <v>-0.47014833859216587</v>
      </c>
      <c r="D40" s="31">
        <f t="shared" ref="D40:AF40" si="39">D22-$B$22</f>
        <v>-1.452757034244339</v>
      </c>
      <c r="E40" s="31">
        <f t="shared" si="39"/>
        <v>-1.6277570342443397</v>
      </c>
      <c r="F40" s="31">
        <f t="shared" si="39"/>
        <v>0.97876470488609701</v>
      </c>
      <c r="G40" s="31">
        <f t="shared" si="39"/>
        <v>0.12441687879913932</v>
      </c>
      <c r="H40" s="31">
        <f t="shared" si="39"/>
        <v>-0.73843094728781633</v>
      </c>
      <c r="I40" s="31">
        <f t="shared" si="39"/>
        <v>0.59761471708476588</v>
      </c>
      <c r="J40" s="31">
        <f t="shared" si="39"/>
        <v>1.1006846686813176E-2</v>
      </c>
      <c r="K40" s="31">
        <f t="shared" si="39"/>
        <v>0.10225066527918703</v>
      </c>
      <c r="L40" s="31">
        <f t="shared" si="39"/>
        <v>-6.8297936418252547E-2</v>
      </c>
      <c r="M40" s="31">
        <f t="shared" si="39"/>
        <v>0.62614468743603613</v>
      </c>
      <c r="N40" s="31">
        <f t="shared" si="39"/>
        <v>0.42988436086300386</v>
      </c>
      <c r="O40" s="31">
        <f t="shared" si="39"/>
        <v>-0.45372817308354119</v>
      </c>
      <c r="P40" s="31">
        <f t="shared" si="39"/>
        <v>0.20595624436996918</v>
      </c>
      <c r="Q40" s="31">
        <f t="shared" si="39"/>
        <v>0.2038255928767958</v>
      </c>
      <c r="R40" s="31">
        <f t="shared" si="39"/>
        <v>1.1831854084708775</v>
      </c>
      <c r="S40" s="31">
        <f t="shared" si="39"/>
        <v>-6.08179690862789E-2</v>
      </c>
      <c r="T40" s="31">
        <f t="shared" si="39"/>
        <v>-1.0931922830501613</v>
      </c>
      <c r="U40" s="31">
        <f t="shared" si="39"/>
        <v>-0.25304171333337067</v>
      </c>
      <c r="V40" s="31">
        <f t="shared" si="39"/>
        <v>-2.7415510301035493</v>
      </c>
      <c r="W40" s="31">
        <f t="shared" si="39"/>
        <v>1.3671187421531839</v>
      </c>
      <c r="X40" s="31">
        <f t="shared" si="39"/>
        <v>-0.90500858703936782</v>
      </c>
      <c r="Y40" s="31">
        <f t="shared" si="39"/>
        <v>0.52661667175979421</v>
      </c>
      <c r="Z40" s="31">
        <f t="shared" si="39"/>
        <v>0.83453592641818464</v>
      </c>
      <c r="AA40" s="31">
        <f t="shared" si="39"/>
        <v>2.0574137732090856</v>
      </c>
      <c r="AB40" s="31">
        <f t="shared" si="39"/>
        <v>-0.15777773817808605</v>
      </c>
      <c r="AC40" s="31">
        <f t="shared" si="39"/>
        <v>0.23199969453413072</v>
      </c>
      <c r="AD40" s="31">
        <f t="shared" si="39"/>
        <v>0.68039513966870491</v>
      </c>
      <c r="AE40" s="31">
        <f t="shared" si="39"/>
        <v>-0.3519288768944433</v>
      </c>
      <c r="AF40" s="31">
        <f t="shared" si="39"/>
        <v>0.24030714795027652</v>
      </c>
      <c r="AG40" s="31">
        <f t="shared" ref="AG40" si="40">AG22-$B$22</f>
        <v>0.87180300716352743</v>
      </c>
      <c r="AH40" s="31" t="s">
        <v>131</v>
      </c>
    </row>
    <row r="41" spans="1:34" x14ac:dyDescent="0.35">
      <c r="A41" s="69" t="s">
        <v>55</v>
      </c>
      <c r="B41" s="67"/>
      <c r="C41" s="57">
        <f>C23-$B$23</f>
        <v>-0.5686723471920061</v>
      </c>
      <c r="D41" s="57">
        <f t="shared" ref="D41:AF41" si="41">D23-$B$23</f>
        <v>-0.4209524579787427</v>
      </c>
      <c r="E41" s="57">
        <f t="shared" si="41"/>
        <v>-0.80374084034269266</v>
      </c>
      <c r="F41" s="57">
        <f t="shared" si="41"/>
        <v>-9.4151799246800394E-2</v>
      </c>
      <c r="G41" s="57">
        <f t="shared" si="41"/>
        <v>0.29680710486278628</v>
      </c>
      <c r="H41" s="57">
        <f t="shared" si="41"/>
        <v>-0.85622046344322378</v>
      </c>
      <c r="I41" s="57">
        <f t="shared" si="41"/>
        <v>0.40767995203367668</v>
      </c>
      <c r="J41" s="57">
        <f t="shared" si="41"/>
        <v>0.22034710625938025</v>
      </c>
      <c r="K41" s="57">
        <f t="shared" si="41"/>
        <v>0.41510226393580041</v>
      </c>
      <c r="L41" s="57">
        <f t="shared" si="41"/>
        <v>0.16239140394979401</v>
      </c>
      <c r="M41" s="57">
        <f t="shared" si="41"/>
        <v>-0.14700992656489298</v>
      </c>
      <c r="N41" s="57">
        <f t="shared" si="41"/>
        <v>0.45991308958912924</v>
      </c>
      <c r="O41" s="57">
        <f t="shared" si="41"/>
        <v>0.33770993731294929</v>
      </c>
      <c r="P41" s="57">
        <f t="shared" si="41"/>
        <v>0.2832839402943268</v>
      </c>
      <c r="Q41" s="57">
        <f t="shared" si="41"/>
        <v>0.19588909129153009</v>
      </c>
      <c r="R41" s="57">
        <f t="shared" si="41"/>
        <v>0.4684626538855472</v>
      </c>
      <c r="S41" s="57">
        <f t="shared" si="41"/>
        <v>0.23869771967571474</v>
      </c>
      <c r="T41" s="57">
        <f t="shared" si="41"/>
        <v>-0.34343980344463176</v>
      </c>
      <c r="U41" s="57">
        <f t="shared" si="41"/>
        <v>-0.19967710022279128</v>
      </c>
      <c r="V41" s="57">
        <f t="shared" si="41"/>
        <v>-1.3471524515625202</v>
      </c>
      <c r="W41" s="57">
        <f t="shared" si="41"/>
        <v>0.42800084263186911</v>
      </c>
      <c r="X41" s="57">
        <f t="shared" si="41"/>
        <v>-0.52615672552927428</v>
      </c>
      <c r="Y41" s="57">
        <f t="shared" si="41"/>
        <v>-0.5541517992468048</v>
      </c>
      <c r="Z41" s="57">
        <f t="shared" si="41"/>
        <v>0.63856183415176382</v>
      </c>
      <c r="AA41" s="57">
        <f t="shared" si="41"/>
        <v>3.7198494295273221E-2</v>
      </c>
      <c r="AB41" s="57">
        <f t="shared" si="41"/>
        <v>4.6122753694829655E-2</v>
      </c>
      <c r="AC41" s="57">
        <f t="shared" si="41"/>
        <v>0.30473872043139139</v>
      </c>
      <c r="AD41" s="57">
        <f t="shared" si="41"/>
        <v>0.29784428685887399</v>
      </c>
      <c r="AE41" s="57">
        <f t="shared" si="41"/>
        <v>0.15845375359077529</v>
      </c>
      <c r="AF41" s="57">
        <f t="shared" si="41"/>
        <v>0.4714884735851399</v>
      </c>
      <c r="AG41" s="57">
        <f t="shared" ref="AG41" si="42">AG23-$B$23</f>
        <v>4.7465943740805372E-2</v>
      </c>
      <c r="AH41" s="62" t="s">
        <v>131</v>
      </c>
    </row>
  </sheetData>
  <phoneticPr fontId="15" type="noConversion"/>
  <pageMargins left="0.74803149606299213" right="0.74803149606299213" top="0.98425196850393704" bottom="0.98425196850393704" header="0.51181102362204722" footer="0.51181102362204722"/>
  <pageSetup paperSize="9" scale="65" orientation="landscape" horizontalDpi="1200" verticalDpi="1200" r:id="rId1"/>
  <headerFooter alignWithMargins="0"/>
  <ignoredErrors>
    <ignoredError sqref="AB19:AF23" formula="1"/>
  </ignoredErrors>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015E4-C9EF-4D10-AA08-971F359C6207}">
  <sheetPr>
    <pageSetUpPr fitToPage="1"/>
  </sheetPr>
  <dimension ref="A1:L36"/>
  <sheetViews>
    <sheetView showGridLines="0" zoomScaleNormal="100" workbookViewId="0"/>
  </sheetViews>
  <sheetFormatPr defaultColWidth="9.1796875" defaultRowHeight="15.5" x14ac:dyDescent="0.35"/>
  <cols>
    <col min="1" max="1" width="18.36328125" style="2" customWidth="1"/>
    <col min="2" max="10" width="13.6328125" style="2" customWidth="1"/>
    <col min="11" max="244" width="9.1796875" style="2"/>
    <col min="245" max="245" width="19.1796875" style="2" customWidth="1"/>
    <col min="246" max="246" width="8.36328125" style="2" customWidth="1"/>
    <col min="247" max="247" width="5.36328125" style="2" customWidth="1"/>
    <col min="248" max="251" width="8.36328125" style="2" customWidth="1"/>
    <col min="252" max="252" width="4.1796875" style="2" customWidth="1"/>
    <col min="253" max="253" width="8.36328125" style="2" customWidth="1"/>
    <col min="254" max="254" width="8.1796875" style="2" customWidth="1"/>
    <col min="255" max="255" width="8" style="2" customWidth="1"/>
    <col min="256" max="257" width="9.1796875" style="2"/>
    <col min="258" max="258" width="9.36328125" style="2" bestFit="1" customWidth="1"/>
    <col min="259" max="500" width="9.1796875" style="2"/>
    <col min="501" max="501" width="19.1796875" style="2" customWidth="1"/>
    <col min="502" max="502" width="8.36328125" style="2" customWidth="1"/>
    <col min="503" max="503" width="5.36328125" style="2" customWidth="1"/>
    <col min="504" max="507" width="8.36328125" style="2" customWidth="1"/>
    <col min="508" max="508" width="4.1796875" style="2" customWidth="1"/>
    <col min="509" max="509" width="8.36328125" style="2" customWidth="1"/>
    <col min="510" max="510" width="8.1796875" style="2" customWidth="1"/>
    <col min="511" max="511" width="8" style="2" customWidth="1"/>
    <col min="512" max="513" width="9.1796875" style="2"/>
    <col min="514" max="514" width="9.36328125" style="2" bestFit="1" customWidth="1"/>
    <col min="515" max="756" width="9.1796875" style="2"/>
    <col min="757" max="757" width="19.1796875" style="2" customWidth="1"/>
    <col min="758" max="758" width="8.36328125" style="2" customWidth="1"/>
    <col min="759" max="759" width="5.36328125" style="2" customWidth="1"/>
    <col min="760" max="763" width="8.36328125" style="2" customWidth="1"/>
    <col min="764" max="764" width="4.1796875" style="2" customWidth="1"/>
    <col min="765" max="765" width="8.36328125" style="2" customWidth="1"/>
    <col min="766" max="766" width="8.1796875" style="2" customWidth="1"/>
    <col min="767" max="767" width="8" style="2" customWidth="1"/>
    <col min="768" max="769" width="9.1796875" style="2"/>
    <col min="770" max="770" width="9.36328125" style="2" bestFit="1" customWidth="1"/>
    <col min="771" max="1012" width="9.1796875" style="2"/>
    <col min="1013" max="1013" width="19.1796875" style="2" customWidth="1"/>
    <col min="1014" max="1014" width="8.36328125" style="2" customWidth="1"/>
    <col min="1015" max="1015" width="5.36328125" style="2" customWidth="1"/>
    <col min="1016" max="1019" width="8.36328125" style="2" customWidth="1"/>
    <col min="1020" max="1020" width="4.1796875" style="2" customWidth="1"/>
    <col min="1021" max="1021" width="8.36328125" style="2" customWidth="1"/>
    <col min="1022" max="1022" width="8.1796875" style="2" customWidth="1"/>
    <col min="1023" max="1023" width="8" style="2" customWidth="1"/>
    <col min="1024" max="1025" width="9.1796875" style="2"/>
    <col min="1026" max="1026" width="9.36328125" style="2" bestFit="1" customWidth="1"/>
    <col min="1027" max="1268" width="9.1796875" style="2"/>
    <col min="1269" max="1269" width="19.1796875" style="2" customWidth="1"/>
    <col min="1270" max="1270" width="8.36328125" style="2" customWidth="1"/>
    <col min="1271" max="1271" width="5.36328125" style="2" customWidth="1"/>
    <col min="1272" max="1275" width="8.36328125" style="2" customWidth="1"/>
    <col min="1276" max="1276" width="4.1796875" style="2" customWidth="1"/>
    <col min="1277" max="1277" width="8.36328125" style="2" customWidth="1"/>
    <col min="1278" max="1278" width="8.1796875" style="2" customWidth="1"/>
    <col min="1279" max="1279" width="8" style="2" customWidth="1"/>
    <col min="1280" max="1281" width="9.1796875" style="2"/>
    <col min="1282" max="1282" width="9.36328125" style="2" bestFit="1" customWidth="1"/>
    <col min="1283" max="1524" width="9.1796875" style="2"/>
    <col min="1525" max="1525" width="19.1796875" style="2" customWidth="1"/>
    <col min="1526" max="1526" width="8.36328125" style="2" customWidth="1"/>
    <col min="1527" max="1527" width="5.36328125" style="2" customWidth="1"/>
    <col min="1528" max="1531" width="8.36328125" style="2" customWidth="1"/>
    <col min="1532" max="1532" width="4.1796875" style="2" customWidth="1"/>
    <col min="1533" max="1533" width="8.36328125" style="2" customWidth="1"/>
    <col min="1534" max="1534" width="8.1796875" style="2" customWidth="1"/>
    <col min="1535" max="1535" width="8" style="2" customWidth="1"/>
    <col min="1536" max="1537" width="9.1796875" style="2"/>
    <col min="1538" max="1538" width="9.36328125" style="2" bestFit="1" customWidth="1"/>
    <col min="1539" max="1780" width="9.1796875" style="2"/>
    <col min="1781" max="1781" width="19.1796875" style="2" customWidth="1"/>
    <col min="1782" max="1782" width="8.36328125" style="2" customWidth="1"/>
    <col min="1783" max="1783" width="5.36328125" style="2" customWidth="1"/>
    <col min="1784" max="1787" width="8.36328125" style="2" customWidth="1"/>
    <col min="1788" max="1788" width="4.1796875" style="2" customWidth="1"/>
    <col min="1789" max="1789" width="8.36328125" style="2" customWidth="1"/>
    <col min="1790" max="1790" width="8.1796875" style="2" customWidth="1"/>
    <col min="1791" max="1791" width="8" style="2" customWidth="1"/>
    <col min="1792" max="1793" width="9.1796875" style="2"/>
    <col min="1794" max="1794" width="9.36328125" style="2" bestFit="1" customWidth="1"/>
    <col min="1795" max="2036" width="9.1796875" style="2"/>
    <col min="2037" max="2037" width="19.1796875" style="2" customWidth="1"/>
    <col min="2038" max="2038" width="8.36328125" style="2" customWidth="1"/>
    <col min="2039" max="2039" width="5.36328125" style="2" customWidth="1"/>
    <col min="2040" max="2043" width="8.36328125" style="2" customWidth="1"/>
    <col min="2044" max="2044" width="4.1796875" style="2" customWidth="1"/>
    <col min="2045" max="2045" width="8.36328125" style="2" customWidth="1"/>
    <col min="2046" max="2046" width="8.1796875" style="2" customWidth="1"/>
    <col min="2047" max="2047" width="8" style="2" customWidth="1"/>
    <col min="2048" max="2049" width="9.1796875" style="2"/>
    <col min="2050" max="2050" width="9.36328125" style="2" bestFit="1" customWidth="1"/>
    <col min="2051" max="2292" width="9.1796875" style="2"/>
    <col min="2293" max="2293" width="19.1796875" style="2" customWidth="1"/>
    <col min="2294" max="2294" width="8.36328125" style="2" customWidth="1"/>
    <col min="2295" max="2295" width="5.36328125" style="2" customWidth="1"/>
    <col min="2296" max="2299" width="8.36328125" style="2" customWidth="1"/>
    <col min="2300" max="2300" width="4.1796875" style="2" customWidth="1"/>
    <col min="2301" max="2301" width="8.36328125" style="2" customWidth="1"/>
    <col min="2302" max="2302" width="8.1796875" style="2" customWidth="1"/>
    <col min="2303" max="2303" width="8" style="2" customWidth="1"/>
    <col min="2304" max="2305" width="9.1796875" style="2"/>
    <col min="2306" max="2306" width="9.36328125" style="2" bestFit="1" customWidth="1"/>
    <col min="2307" max="2548" width="9.1796875" style="2"/>
    <col min="2549" max="2549" width="19.1796875" style="2" customWidth="1"/>
    <col min="2550" max="2550" width="8.36328125" style="2" customWidth="1"/>
    <col min="2551" max="2551" width="5.36328125" style="2" customWidth="1"/>
    <col min="2552" max="2555" width="8.36328125" style="2" customWidth="1"/>
    <col min="2556" max="2556" width="4.1796875" style="2" customWidth="1"/>
    <col min="2557" max="2557" width="8.36328125" style="2" customWidth="1"/>
    <col min="2558" max="2558" width="8.1796875" style="2" customWidth="1"/>
    <col min="2559" max="2559" width="8" style="2" customWidth="1"/>
    <col min="2560" max="2561" width="9.1796875" style="2"/>
    <col min="2562" max="2562" width="9.36328125" style="2" bestFit="1" customWidth="1"/>
    <col min="2563" max="2804" width="9.1796875" style="2"/>
    <col min="2805" max="2805" width="19.1796875" style="2" customWidth="1"/>
    <col min="2806" max="2806" width="8.36328125" style="2" customWidth="1"/>
    <col min="2807" max="2807" width="5.36328125" style="2" customWidth="1"/>
    <col min="2808" max="2811" width="8.36328125" style="2" customWidth="1"/>
    <col min="2812" max="2812" width="4.1796875" style="2" customWidth="1"/>
    <col min="2813" max="2813" width="8.36328125" style="2" customWidth="1"/>
    <col min="2814" max="2814" width="8.1796875" style="2" customWidth="1"/>
    <col min="2815" max="2815" width="8" style="2" customWidth="1"/>
    <col min="2816" max="2817" width="9.1796875" style="2"/>
    <col min="2818" max="2818" width="9.36328125" style="2" bestFit="1" customWidth="1"/>
    <col min="2819" max="3060" width="9.1796875" style="2"/>
    <col min="3061" max="3061" width="19.1796875" style="2" customWidth="1"/>
    <col min="3062" max="3062" width="8.36328125" style="2" customWidth="1"/>
    <col min="3063" max="3063" width="5.36328125" style="2" customWidth="1"/>
    <col min="3064" max="3067" width="8.36328125" style="2" customWidth="1"/>
    <col min="3068" max="3068" width="4.1796875" style="2" customWidth="1"/>
    <col min="3069" max="3069" width="8.36328125" style="2" customWidth="1"/>
    <col min="3070" max="3070" width="8.1796875" style="2" customWidth="1"/>
    <col min="3071" max="3071" width="8" style="2" customWidth="1"/>
    <col min="3072" max="3073" width="9.1796875" style="2"/>
    <col min="3074" max="3074" width="9.36328125" style="2" bestFit="1" customWidth="1"/>
    <col min="3075" max="3316" width="9.1796875" style="2"/>
    <col min="3317" max="3317" width="19.1796875" style="2" customWidth="1"/>
    <col min="3318" max="3318" width="8.36328125" style="2" customWidth="1"/>
    <col min="3319" max="3319" width="5.36328125" style="2" customWidth="1"/>
    <col min="3320" max="3323" width="8.36328125" style="2" customWidth="1"/>
    <col min="3324" max="3324" width="4.1796875" style="2" customWidth="1"/>
    <col min="3325" max="3325" width="8.36328125" style="2" customWidth="1"/>
    <col min="3326" max="3326" width="8.1796875" style="2" customWidth="1"/>
    <col min="3327" max="3327" width="8" style="2" customWidth="1"/>
    <col min="3328" max="3329" width="9.1796875" style="2"/>
    <col min="3330" max="3330" width="9.36328125" style="2" bestFit="1" customWidth="1"/>
    <col min="3331" max="3572" width="9.1796875" style="2"/>
    <col min="3573" max="3573" width="19.1796875" style="2" customWidth="1"/>
    <col min="3574" max="3574" width="8.36328125" style="2" customWidth="1"/>
    <col min="3575" max="3575" width="5.36328125" style="2" customWidth="1"/>
    <col min="3576" max="3579" width="8.36328125" style="2" customWidth="1"/>
    <col min="3580" max="3580" width="4.1796875" style="2" customWidth="1"/>
    <col min="3581" max="3581" width="8.36328125" style="2" customWidth="1"/>
    <col min="3582" max="3582" width="8.1796875" style="2" customWidth="1"/>
    <col min="3583" max="3583" width="8" style="2" customWidth="1"/>
    <col min="3584" max="3585" width="9.1796875" style="2"/>
    <col min="3586" max="3586" width="9.36328125" style="2" bestFit="1" customWidth="1"/>
    <col min="3587" max="3828" width="9.1796875" style="2"/>
    <col min="3829" max="3829" width="19.1796875" style="2" customWidth="1"/>
    <col min="3830" max="3830" width="8.36328125" style="2" customWidth="1"/>
    <col min="3831" max="3831" width="5.36328125" style="2" customWidth="1"/>
    <col min="3832" max="3835" width="8.36328125" style="2" customWidth="1"/>
    <col min="3836" max="3836" width="4.1796875" style="2" customWidth="1"/>
    <col min="3837" max="3837" width="8.36328125" style="2" customWidth="1"/>
    <col min="3838" max="3838" width="8.1796875" style="2" customWidth="1"/>
    <col min="3839" max="3839" width="8" style="2" customWidth="1"/>
    <col min="3840" max="3841" width="9.1796875" style="2"/>
    <col min="3842" max="3842" width="9.36328125" style="2" bestFit="1" customWidth="1"/>
    <col min="3843" max="4084" width="9.1796875" style="2"/>
    <col min="4085" max="4085" width="19.1796875" style="2" customWidth="1"/>
    <col min="4086" max="4086" width="8.36328125" style="2" customWidth="1"/>
    <col min="4087" max="4087" width="5.36328125" style="2" customWidth="1"/>
    <col min="4088" max="4091" width="8.36328125" style="2" customWidth="1"/>
    <col min="4092" max="4092" width="4.1796875" style="2" customWidth="1"/>
    <col min="4093" max="4093" width="8.36328125" style="2" customWidth="1"/>
    <col min="4094" max="4094" width="8.1796875" style="2" customWidth="1"/>
    <col min="4095" max="4095" width="8" style="2" customWidth="1"/>
    <col min="4096" max="4097" width="9.1796875" style="2"/>
    <col min="4098" max="4098" width="9.36328125" style="2" bestFit="1" customWidth="1"/>
    <col min="4099" max="4340" width="9.1796875" style="2"/>
    <col min="4341" max="4341" width="19.1796875" style="2" customWidth="1"/>
    <col min="4342" max="4342" width="8.36328125" style="2" customWidth="1"/>
    <col min="4343" max="4343" width="5.36328125" style="2" customWidth="1"/>
    <col min="4344" max="4347" width="8.36328125" style="2" customWidth="1"/>
    <col min="4348" max="4348" width="4.1796875" style="2" customWidth="1"/>
    <col min="4349" max="4349" width="8.36328125" style="2" customWidth="1"/>
    <col min="4350" max="4350" width="8.1796875" style="2" customWidth="1"/>
    <col min="4351" max="4351" width="8" style="2" customWidth="1"/>
    <col min="4352" max="4353" width="9.1796875" style="2"/>
    <col min="4354" max="4354" width="9.36328125" style="2" bestFit="1" customWidth="1"/>
    <col min="4355" max="4596" width="9.1796875" style="2"/>
    <col min="4597" max="4597" width="19.1796875" style="2" customWidth="1"/>
    <col min="4598" max="4598" width="8.36328125" style="2" customWidth="1"/>
    <col min="4599" max="4599" width="5.36328125" style="2" customWidth="1"/>
    <col min="4600" max="4603" width="8.36328125" style="2" customWidth="1"/>
    <col min="4604" max="4604" width="4.1796875" style="2" customWidth="1"/>
    <col min="4605" max="4605" width="8.36328125" style="2" customWidth="1"/>
    <col min="4606" max="4606" width="8.1796875" style="2" customWidth="1"/>
    <col min="4607" max="4607" width="8" style="2" customWidth="1"/>
    <col min="4608" max="4609" width="9.1796875" style="2"/>
    <col min="4610" max="4610" width="9.36328125" style="2" bestFit="1" customWidth="1"/>
    <col min="4611" max="4852" width="9.1796875" style="2"/>
    <col min="4853" max="4853" width="19.1796875" style="2" customWidth="1"/>
    <col min="4854" max="4854" width="8.36328125" style="2" customWidth="1"/>
    <col min="4855" max="4855" width="5.36328125" style="2" customWidth="1"/>
    <col min="4856" max="4859" width="8.36328125" style="2" customWidth="1"/>
    <col min="4860" max="4860" width="4.1796875" style="2" customWidth="1"/>
    <col min="4861" max="4861" width="8.36328125" style="2" customWidth="1"/>
    <col min="4862" max="4862" width="8.1796875" style="2" customWidth="1"/>
    <col min="4863" max="4863" width="8" style="2" customWidth="1"/>
    <col min="4864" max="4865" width="9.1796875" style="2"/>
    <col min="4866" max="4866" width="9.36328125" style="2" bestFit="1" customWidth="1"/>
    <col min="4867" max="5108" width="9.1796875" style="2"/>
    <col min="5109" max="5109" width="19.1796875" style="2" customWidth="1"/>
    <col min="5110" max="5110" width="8.36328125" style="2" customWidth="1"/>
    <col min="5111" max="5111" width="5.36328125" style="2" customWidth="1"/>
    <col min="5112" max="5115" width="8.36328125" style="2" customWidth="1"/>
    <col min="5116" max="5116" width="4.1796875" style="2" customWidth="1"/>
    <col min="5117" max="5117" width="8.36328125" style="2" customWidth="1"/>
    <col min="5118" max="5118" width="8.1796875" style="2" customWidth="1"/>
    <col min="5119" max="5119" width="8" style="2" customWidth="1"/>
    <col min="5120" max="5121" width="9.1796875" style="2"/>
    <col min="5122" max="5122" width="9.36328125" style="2" bestFit="1" customWidth="1"/>
    <col min="5123" max="5364" width="9.1796875" style="2"/>
    <col min="5365" max="5365" width="19.1796875" style="2" customWidth="1"/>
    <col min="5366" max="5366" width="8.36328125" style="2" customWidth="1"/>
    <col min="5367" max="5367" width="5.36328125" style="2" customWidth="1"/>
    <col min="5368" max="5371" width="8.36328125" style="2" customWidth="1"/>
    <col min="5372" max="5372" width="4.1796875" style="2" customWidth="1"/>
    <col min="5373" max="5373" width="8.36328125" style="2" customWidth="1"/>
    <col min="5374" max="5374" width="8.1796875" style="2" customWidth="1"/>
    <col min="5375" max="5375" width="8" style="2" customWidth="1"/>
    <col min="5376" max="5377" width="9.1796875" style="2"/>
    <col min="5378" max="5378" width="9.36328125" style="2" bestFit="1" customWidth="1"/>
    <col min="5379" max="5620" width="9.1796875" style="2"/>
    <col min="5621" max="5621" width="19.1796875" style="2" customWidth="1"/>
    <col min="5622" max="5622" width="8.36328125" style="2" customWidth="1"/>
    <col min="5623" max="5623" width="5.36328125" style="2" customWidth="1"/>
    <col min="5624" max="5627" width="8.36328125" style="2" customWidth="1"/>
    <col min="5628" max="5628" width="4.1796875" style="2" customWidth="1"/>
    <col min="5629" max="5629" width="8.36328125" style="2" customWidth="1"/>
    <col min="5630" max="5630" width="8.1796875" style="2" customWidth="1"/>
    <col min="5631" max="5631" width="8" style="2" customWidth="1"/>
    <col min="5632" max="5633" width="9.1796875" style="2"/>
    <col min="5634" max="5634" width="9.36328125" style="2" bestFit="1" customWidth="1"/>
    <col min="5635" max="5876" width="9.1796875" style="2"/>
    <col min="5877" max="5877" width="19.1796875" style="2" customWidth="1"/>
    <col min="5878" max="5878" width="8.36328125" style="2" customWidth="1"/>
    <col min="5879" max="5879" width="5.36328125" style="2" customWidth="1"/>
    <col min="5880" max="5883" width="8.36328125" style="2" customWidth="1"/>
    <col min="5884" max="5884" width="4.1796875" style="2" customWidth="1"/>
    <col min="5885" max="5885" width="8.36328125" style="2" customWidth="1"/>
    <col min="5886" max="5886" width="8.1796875" style="2" customWidth="1"/>
    <col min="5887" max="5887" width="8" style="2" customWidth="1"/>
    <col min="5888" max="5889" width="9.1796875" style="2"/>
    <col min="5890" max="5890" width="9.36328125" style="2" bestFit="1" customWidth="1"/>
    <col min="5891" max="6132" width="9.1796875" style="2"/>
    <col min="6133" max="6133" width="19.1796875" style="2" customWidth="1"/>
    <col min="6134" max="6134" width="8.36328125" style="2" customWidth="1"/>
    <col min="6135" max="6135" width="5.36328125" style="2" customWidth="1"/>
    <col min="6136" max="6139" width="8.36328125" style="2" customWidth="1"/>
    <col min="6140" max="6140" width="4.1796875" style="2" customWidth="1"/>
    <col min="6141" max="6141" width="8.36328125" style="2" customWidth="1"/>
    <col min="6142" max="6142" width="8.1796875" style="2" customWidth="1"/>
    <col min="6143" max="6143" width="8" style="2" customWidth="1"/>
    <col min="6144" max="6145" width="9.1796875" style="2"/>
    <col min="6146" max="6146" width="9.36328125" style="2" bestFit="1" customWidth="1"/>
    <col min="6147" max="6388" width="9.1796875" style="2"/>
    <col min="6389" max="6389" width="19.1796875" style="2" customWidth="1"/>
    <col min="6390" max="6390" width="8.36328125" style="2" customWidth="1"/>
    <col min="6391" max="6391" width="5.36328125" style="2" customWidth="1"/>
    <col min="6392" max="6395" width="8.36328125" style="2" customWidth="1"/>
    <col min="6396" max="6396" width="4.1796875" style="2" customWidth="1"/>
    <col min="6397" max="6397" width="8.36328125" style="2" customWidth="1"/>
    <col min="6398" max="6398" width="8.1796875" style="2" customWidth="1"/>
    <col min="6399" max="6399" width="8" style="2" customWidth="1"/>
    <col min="6400" max="6401" width="9.1796875" style="2"/>
    <col min="6402" max="6402" width="9.36328125" style="2" bestFit="1" customWidth="1"/>
    <col min="6403" max="6644" width="9.1796875" style="2"/>
    <col min="6645" max="6645" width="19.1796875" style="2" customWidth="1"/>
    <col min="6646" max="6646" width="8.36328125" style="2" customWidth="1"/>
    <col min="6647" max="6647" width="5.36328125" style="2" customWidth="1"/>
    <col min="6648" max="6651" width="8.36328125" style="2" customWidth="1"/>
    <col min="6652" max="6652" width="4.1796875" style="2" customWidth="1"/>
    <col min="6653" max="6653" width="8.36328125" style="2" customWidth="1"/>
    <col min="6654" max="6654" width="8.1796875" style="2" customWidth="1"/>
    <col min="6655" max="6655" width="8" style="2" customWidth="1"/>
    <col min="6656" max="6657" width="9.1796875" style="2"/>
    <col min="6658" max="6658" width="9.36328125" style="2" bestFit="1" customWidth="1"/>
    <col min="6659" max="6900" width="9.1796875" style="2"/>
    <col min="6901" max="6901" width="19.1796875" style="2" customWidth="1"/>
    <col min="6902" max="6902" width="8.36328125" style="2" customWidth="1"/>
    <col min="6903" max="6903" width="5.36328125" style="2" customWidth="1"/>
    <col min="6904" max="6907" width="8.36328125" style="2" customWidth="1"/>
    <col min="6908" max="6908" width="4.1796875" style="2" customWidth="1"/>
    <col min="6909" max="6909" width="8.36328125" style="2" customWidth="1"/>
    <col min="6910" max="6910" width="8.1796875" style="2" customWidth="1"/>
    <col min="6911" max="6911" width="8" style="2" customWidth="1"/>
    <col min="6912" max="6913" width="9.1796875" style="2"/>
    <col min="6914" max="6914" width="9.36328125" style="2" bestFit="1" customWidth="1"/>
    <col min="6915" max="7156" width="9.1796875" style="2"/>
    <col min="7157" max="7157" width="19.1796875" style="2" customWidth="1"/>
    <col min="7158" max="7158" width="8.36328125" style="2" customWidth="1"/>
    <col min="7159" max="7159" width="5.36328125" style="2" customWidth="1"/>
    <col min="7160" max="7163" width="8.36328125" style="2" customWidth="1"/>
    <col min="7164" max="7164" width="4.1796875" style="2" customWidth="1"/>
    <col min="7165" max="7165" width="8.36328125" style="2" customWidth="1"/>
    <col min="7166" max="7166" width="8.1796875" style="2" customWidth="1"/>
    <col min="7167" max="7167" width="8" style="2" customWidth="1"/>
    <col min="7168" max="7169" width="9.1796875" style="2"/>
    <col min="7170" max="7170" width="9.36328125" style="2" bestFit="1" customWidth="1"/>
    <col min="7171" max="7412" width="9.1796875" style="2"/>
    <col min="7413" max="7413" width="19.1796875" style="2" customWidth="1"/>
    <col min="7414" max="7414" width="8.36328125" style="2" customWidth="1"/>
    <col min="7415" max="7415" width="5.36328125" style="2" customWidth="1"/>
    <col min="7416" max="7419" width="8.36328125" style="2" customWidth="1"/>
    <col min="7420" max="7420" width="4.1796875" style="2" customWidth="1"/>
    <col min="7421" max="7421" width="8.36328125" style="2" customWidth="1"/>
    <col min="7422" max="7422" width="8.1796875" style="2" customWidth="1"/>
    <col min="7423" max="7423" width="8" style="2" customWidth="1"/>
    <col min="7424" max="7425" width="9.1796875" style="2"/>
    <col min="7426" max="7426" width="9.36328125" style="2" bestFit="1" customWidth="1"/>
    <col min="7427" max="7668" width="9.1796875" style="2"/>
    <col min="7669" max="7669" width="19.1796875" style="2" customWidth="1"/>
    <col min="7670" max="7670" width="8.36328125" style="2" customWidth="1"/>
    <col min="7671" max="7671" width="5.36328125" style="2" customWidth="1"/>
    <col min="7672" max="7675" width="8.36328125" style="2" customWidth="1"/>
    <col min="7676" max="7676" width="4.1796875" style="2" customWidth="1"/>
    <col min="7677" max="7677" width="8.36328125" style="2" customWidth="1"/>
    <col min="7678" max="7678" width="8.1796875" style="2" customWidth="1"/>
    <col min="7679" max="7679" width="8" style="2" customWidth="1"/>
    <col min="7680" max="7681" width="9.1796875" style="2"/>
    <col min="7682" max="7682" width="9.36328125" style="2" bestFit="1" customWidth="1"/>
    <col min="7683" max="7924" width="9.1796875" style="2"/>
    <col min="7925" max="7925" width="19.1796875" style="2" customWidth="1"/>
    <col min="7926" max="7926" width="8.36328125" style="2" customWidth="1"/>
    <col min="7927" max="7927" width="5.36328125" style="2" customWidth="1"/>
    <col min="7928" max="7931" width="8.36328125" style="2" customWidth="1"/>
    <col min="7932" max="7932" width="4.1796875" style="2" customWidth="1"/>
    <col min="7933" max="7933" width="8.36328125" style="2" customWidth="1"/>
    <col min="7934" max="7934" width="8.1796875" style="2" customWidth="1"/>
    <col min="7935" max="7935" width="8" style="2" customWidth="1"/>
    <col min="7936" max="7937" width="9.1796875" style="2"/>
    <col min="7938" max="7938" width="9.36328125" style="2" bestFit="1" customWidth="1"/>
    <col min="7939" max="8180" width="9.1796875" style="2"/>
    <col min="8181" max="8181" width="19.1796875" style="2" customWidth="1"/>
    <col min="8182" max="8182" width="8.36328125" style="2" customWidth="1"/>
    <col min="8183" max="8183" width="5.36328125" style="2" customWidth="1"/>
    <col min="8184" max="8187" width="8.36328125" style="2" customWidth="1"/>
    <col min="8188" max="8188" width="4.1796875" style="2" customWidth="1"/>
    <col min="8189" max="8189" width="8.36328125" style="2" customWidth="1"/>
    <col min="8190" max="8190" width="8.1796875" style="2" customWidth="1"/>
    <col min="8191" max="8191" width="8" style="2" customWidth="1"/>
    <col min="8192" max="8193" width="9.1796875" style="2"/>
    <col min="8194" max="8194" width="9.36328125" style="2" bestFit="1" customWidth="1"/>
    <col min="8195" max="8436" width="9.1796875" style="2"/>
    <col min="8437" max="8437" width="19.1796875" style="2" customWidth="1"/>
    <col min="8438" max="8438" width="8.36328125" style="2" customWidth="1"/>
    <col min="8439" max="8439" width="5.36328125" style="2" customWidth="1"/>
    <col min="8440" max="8443" width="8.36328125" style="2" customWidth="1"/>
    <col min="8444" max="8444" width="4.1796875" style="2" customWidth="1"/>
    <col min="8445" max="8445" width="8.36328125" style="2" customWidth="1"/>
    <col min="8446" max="8446" width="8.1796875" style="2" customWidth="1"/>
    <col min="8447" max="8447" width="8" style="2" customWidth="1"/>
    <col min="8448" max="8449" width="9.1796875" style="2"/>
    <col min="8450" max="8450" width="9.36328125" style="2" bestFit="1" customWidth="1"/>
    <col min="8451" max="8692" width="9.1796875" style="2"/>
    <col min="8693" max="8693" width="19.1796875" style="2" customWidth="1"/>
    <col min="8694" max="8694" width="8.36328125" style="2" customWidth="1"/>
    <col min="8695" max="8695" width="5.36328125" style="2" customWidth="1"/>
    <col min="8696" max="8699" width="8.36328125" style="2" customWidth="1"/>
    <col min="8700" max="8700" width="4.1796875" style="2" customWidth="1"/>
    <col min="8701" max="8701" width="8.36328125" style="2" customWidth="1"/>
    <col min="8702" max="8702" width="8.1796875" style="2" customWidth="1"/>
    <col min="8703" max="8703" width="8" style="2" customWidth="1"/>
    <col min="8704" max="8705" width="9.1796875" style="2"/>
    <col min="8706" max="8706" width="9.36328125" style="2" bestFit="1" customWidth="1"/>
    <col min="8707" max="8948" width="9.1796875" style="2"/>
    <col min="8949" max="8949" width="19.1796875" style="2" customWidth="1"/>
    <col min="8950" max="8950" width="8.36328125" style="2" customWidth="1"/>
    <col min="8951" max="8951" width="5.36328125" style="2" customWidth="1"/>
    <col min="8952" max="8955" width="8.36328125" style="2" customWidth="1"/>
    <col min="8956" max="8956" width="4.1796875" style="2" customWidth="1"/>
    <col min="8957" max="8957" width="8.36328125" style="2" customWidth="1"/>
    <col min="8958" max="8958" width="8.1796875" style="2" customWidth="1"/>
    <col min="8959" max="8959" width="8" style="2" customWidth="1"/>
    <col min="8960" max="8961" width="9.1796875" style="2"/>
    <col min="8962" max="8962" width="9.36328125" style="2" bestFit="1" customWidth="1"/>
    <col min="8963" max="9204" width="9.1796875" style="2"/>
    <col min="9205" max="9205" width="19.1796875" style="2" customWidth="1"/>
    <col min="9206" max="9206" width="8.36328125" style="2" customWidth="1"/>
    <col min="9207" max="9207" width="5.36328125" style="2" customWidth="1"/>
    <col min="9208" max="9211" width="8.36328125" style="2" customWidth="1"/>
    <col min="9212" max="9212" width="4.1796875" style="2" customWidth="1"/>
    <col min="9213" max="9213" width="8.36328125" style="2" customWidth="1"/>
    <col min="9214" max="9214" width="8.1796875" style="2" customWidth="1"/>
    <col min="9215" max="9215" width="8" style="2" customWidth="1"/>
    <col min="9216" max="9217" width="9.1796875" style="2"/>
    <col min="9218" max="9218" width="9.36328125" style="2" bestFit="1" customWidth="1"/>
    <col min="9219" max="9460" width="9.1796875" style="2"/>
    <col min="9461" max="9461" width="19.1796875" style="2" customWidth="1"/>
    <col min="9462" max="9462" width="8.36328125" style="2" customWidth="1"/>
    <col min="9463" max="9463" width="5.36328125" style="2" customWidth="1"/>
    <col min="9464" max="9467" width="8.36328125" style="2" customWidth="1"/>
    <col min="9468" max="9468" width="4.1796875" style="2" customWidth="1"/>
    <col min="9469" max="9469" width="8.36328125" style="2" customWidth="1"/>
    <col min="9470" max="9470" width="8.1796875" style="2" customWidth="1"/>
    <col min="9471" max="9471" width="8" style="2" customWidth="1"/>
    <col min="9472" max="9473" width="9.1796875" style="2"/>
    <col min="9474" max="9474" width="9.36328125" style="2" bestFit="1" customWidth="1"/>
    <col min="9475" max="9716" width="9.1796875" style="2"/>
    <col min="9717" max="9717" width="19.1796875" style="2" customWidth="1"/>
    <col min="9718" max="9718" width="8.36328125" style="2" customWidth="1"/>
    <col min="9719" max="9719" width="5.36328125" style="2" customWidth="1"/>
    <col min="9720" max="9723" width="8.36328125" style="2" customWidth="1"/>
    <col min="9724" max="9724" width="4.1796875" style="2" customWidth="1"/>
    <col min="9725" max="9725" width="8.36328125" style="2" customWidth="1"/>
    <col min="9726" max="9726" width="8.1796875" style="2" customWidth="1"/>
    <col min="9727" max="9727" width="8" style="2" customWidth="1"/>
    <col min="9728" max="9729" width="9.1796875" style="2"/>
    <col min="9730" max="9730" width="9.36328125" style="2" bestFit="1" customWidth="1"/>
    <col min="9731" max="9972" width="9.1796875" style="2"/>
    <col min="9973" max="9973" width="19.1796875" style="2" customWidth="1"/>
    <col min="9974" max="9974" width="8.36328125" style="2" customWidth="1"/>
    <col min="9975" max="9975" width="5.36328125" style="2" customWidth="1"/>
    <col min="9976" max="9979" width="8.36328125" style="2" customWidth="1"/>
    <col min="9980" max="9980" width="4.1796875" style="2" customWidth="1"/>
    <col min="9981" max="9981" width="8.36328125" style="2" customWidth="1"/>
    <col min="9982" max="9982" width="8.1796875" style="2" customWidth="1"/>
    <col min="9983" max="9983" width="8" style="2" customWidth="1"/>
    <col min="9984" max="9985" width="9.1796875" style="2"/>
    <col min="9986" max="9986" width="9.36328125" style="2" bestFit="1" customWidth="1"/>
    <col min="9987" max="10228" width="9.1796875" style="2"/>
    <col min="10229" max="10229" width="19.1796875" style="2" customWidth="1"/>
    <col min="10230" max="10230" width="8.36328125" style="2" customWidth="1"/>
    <col min="10231" max="10231" width="5.36328125" style="2" customWidth="1"/>
    <col min="10232" max="10235" width="8.36328125" style="2" customWidth="1"/>
    <col min="10236" max="10236" width="4.1796875" style="2" customWidth="1"/>
    <col min="10237" max="10237" width="8.36328125" style="2" customWidth="1"/>
    <col min="10238" max="10238" width="8.1796875" style="2" customWidth="1"/>
    <col min="10239" max="10239" width="8" style="2" customWidth="1"/>
    <col min="10240" max="10241" width="9.1796875" style="2"/>
    <col min="10242" max="10242" width="9.36328125" style="2" bestFit="1" customWidth="1"/>
    <col min="10243" max="10484" width="9.1796875" style="2"/>
    <col min="10485" max="10485" width="19.1796875" style="2" customWidth="1"/>
    <col min="10486" max="10486" width="8.36328125" style="2" customWidth="1"/>
    <col min="10487" max="10487" width="5.36328125" style="2" customWidth="1"/>
    <col min="10488" max="10491" width="8.36328125" style="2" customWidth="1"/>
    <col min="10492" max="10492" width="4.1796875" style="2" customWidth="1"/>
    <col min="10493" max="10493" width="8.36328125" style="2" customWidth="1"/>
    <col min="10494" max="10494" width="8.1796875" style="2" customWidth="1"/>
    <col min="10495" max="10495" width="8" style="2" customWidth="1"/>
    <col min="10496" max="10497" width="9.1796875" style="2"/>
    <col min="10498" max="10498" width="9.36328125" style="2" bestFit="1" customWidth="1"/>
    <col min="10499" max="10740" width="9.1796875" style="2"/>
    <col min="10741" max="10741" width="19.1796875" style="2" customWidth="1"/>
    <col min="10742" max="10742" width="8.36328125" style="2" customWidth="1"/>
    <col min="10743" max="10743" width="5.36328125" style="2" customWidth="1"/>
    <col min="10744" max="10747" width="8.36328125" style="2" customWidth="1"/>
    <col min="10748" max="10748" width="4.1796875" style="2" customWidth="1"/>
    <col min="10749" max="10749" width="8.36328125" style="2" customWidth="1"/>
    <col min="10750" max="10750" width="8.1796875" style="2" customWidth="1"/>
    <col min="10751" max="10751" width="8" style="2" customWidth="1"/>
    <col min="10752" max="10753" width="9.1796875" style="2"/>
    <col min="10754" max="10754" width="9.36328125" style="2" bestFit="1" customWidth="1"/>
    <col min="10755" max="10996" width="9.1796875" style="2"/>
    <col min="10997" max="10997" width="19.1796875" style="2" customWidth="1"/>
    <col min="10998" max="10998" width="8.36328125" style="2" customWidth="1"/>
    <col min="10999" max="10999" width="5.36328125" style="2" customWidth="1"/>
    <col min="11000" max="11003" width="8.36328125" style="2" customWidth="1"/>
    <col min="11004" max="11004" width="4.1796875" style="2" customWidth="1"/>
    <col min="11005" max="11005" width="8.36328125" style="2" customWidth="1"/>
    <col min="11006" max="11006" width="8.1796875" style="2" customWidth="1"/>
    <col min="11007" max="11007" width="8" style="2" customWidth="1"/>
    <col min="11008" max="11009" width="9.1796875" style="2"/>
    <col min="11010" max="11010" width="9.36328125" style="2" bestFit="1" customWidth="1"/>
    <col min="11011" max="11252" width="9.1796875" style="2"/>
    <col min="11253" max="11253" width="19.1796875" style="2" customWidth="1"/>
    <col min="11254" max="11254" width="8.36328125" style="2" customWidth="1"/>
    <col min="11255" max="11255" width="5.36328125" style="2" customWidth="1"/>
    <col min="11256" max="11259" width="8.36328125" style="2" customWidth="1"/>
    <col min="11260" max="11260" width="4.1796875" style="2" customWidth="1"/>
    <col min="11261" max="11261" width="8.36328125" style="2" customWidth="1"/>
    <col min="11262" max="11262" width="8.1796875" style="2" customWidth="1"/>
    <col min="11263" max="11263" width="8" style="2" customWidth="1"/>
    <col min="11264" max="11265" width="9.1796875" style="2"/>
    <col min="11266" max="11266" width="9.36328125" style="2" bestFit="1" customWidth="1"/>
    <col min="11267" max="11508" width="9.1796875" style="2"/>
    <col min="11509" max="11509" width="19.1796875" style="2" customWidth="1"/>
    <col min="11510" max="11510" width="8.36328125" style="2" customWidth="1"/>
    <col min="11511" max="11511" width="5.36328125" style="2" customWidth="1"/>
    <col min="11512" max="11515" width="8.36328125" style="2" customWidth="1"/>
    <col min="11516" max="11516" width="4.1796875" style="2" customWidth="1"/>
    <col min="11517" max="11517" width="8.36328125" style="2" customWidth="1"/>
    <col min="11518" max="11518" width="8.1796875" style="2" customWidth="1"/>
    <col min="11519" max="11519" width="8" style="2" customWidth="1"/>
    <col min="11520" max="11521" width="9.1796875" style="2"/>
    <col min="11522" max="11522" width="9.36328125" style="2" bestFit="1" customWidth="1"/>
    <col min="11523" max="11764" width="9.1796875" style="2"/>
    <col min="11765" max="11765" width="19.1796875" style="2" customWidth="1"/>
    <col min="11766" max="11766" width="8.36328125" style="2" customWidth="1"/>
    <col min="11767" max="11767" width="5.36328125" style="2" customWidth="1"/>
    <col min="11768" max="11771" width="8.36328125" style="2" customWidth="1"/>
    <col min="11772" max="11772" width="4.1796875" style="2" customWidth="1"/>
    <col min="11773" max="11773" width="8.36328125" style="2" customWidth="1"/>
    <col min="11774" max="11774" width="8.1796875" style="2" customWidth="1"/>
    <col min="11775" max="11775" width="8" style="2" customWidth="1"/>
    <col min="11776" max="11777" width="9.1796875" style="2"/>
    <col min="11778" max="11778" width="9.36328125" style="2" bestFit="1" customWidth="1"/>
    <col min="11779" max="12020" width="9.1796875" style="2"/>
    <col min="12021" max="12021" width="19.1796875" style="2" customWidth="1"/>
    <col min="12022" max="12022" width="8.36328125" style="2" customWidth="1"/>
    <col min="12023" max="12023" width="5.36328125" style="2" customWidth="1"/>
    <col min="12024" max="12027" width="8.36328125" style="2" customWidth="1"/>
    <col min="12028" max="12028" width="4.1796875" style="2" customWidth="1"/>
    <col min="12029" max="12029" width="8.36328125" style="2" customWidth="1"/>
    <col min="12030" max="12030" width="8.1796875" style="2" customWidth="1"/>
    <col min="12031" max="12031" width="8" style="2" customWidth="1"/>
    <col min="12032" max="12033" width="9.1796875" style="2"/>
    <col min="12034" max="12034" width="9.36328125" style="2" bestFit="1" customWidth="1"/>
    <col min="12035" max="12276" width="9.1796875" style="2"/>
    <col min="12277" max="12277" width="19.1796875" style="2" customWidth="1"/>
    <col min="12278" max="12278" width="8.36328125" style="2" customWidth="1"/>
    <col min="12279" max="12279" width="5.36328125" style="2" customWidth="1"/>
    <col min="12280" max="12283" width="8.36328125" style="2" customWidth="1"/>
    <col min="12284" max="12284" width="4.1796875" style="2" customWidth="1"/>
    <col min="12285" max="12285" width="8.36328125" style="2" customWidth="1"/>
    <col min="12286" max="12286" width="8.1796875" style="2" customWidth="1"/>
    <col min="12287" max="12287" width="8" style="2" customWidth="1"/>
    <col min="12288" max="12289" width="9.1796875" style="2"/>
    <col min="12290" max="12290" width="9.36328125" style="2" bestFit="1" customWidth="1"/>
    <col min="12291" max="12532" width="9.1796875" style="2"/>
    <col min="12533" max="12533" width="19.1796875" style="2" customWidth="1"/>
    <col min="12534" max="12534" width="8.36328125" style="2" customWidth="1"/>
    <col min="12535" max="12535" width="5.36328125" style="2" customWidth="1"/>
    <col min="12536" max="12539" width="8.36328125" style="2" customWidth="1"/>
    <col min="12540" max="12540" width="4.1796875" style="2" customWidth="1"/>
    <col min="12541" max="12541" width="8.36328125" style="2" customWidth="1"/>
    <col min="12542" max="12542" width="8.1796875" style="2" customWidth="1"/>
    <col min="12543" max="12543" width="8" style="2" customWidth="1"/>
    <col min="12544" max="12545" width="9.1796875" style="2"/>
    <col min="12546" max="12546" width="9.36328125" style="2" bestFit="1" customWidth="1"/>
    <col min="12547" max="12788" width="9.1796875" style="2"/>
    <col min="12789" max="12789" width="19.1796875" style="2" customWidth="1"/>
    <col min="12790" max="12790" width="8.36328125" style="2" customWidth="1"/>
    <col min="12791" max="12791" width="5.36328125" style="2" customWidth="1"/>
    <col min="12792" max="12795" width="8.36328125" style="2" customWidth="1"/>
    <col min="12796" max="12796" width="4.1796875" style="2" customWidth="1"/>
    <col min="12797" max="12797" width="8.36328125" style="2" customWidth="1"/>
    <col min="12798" max="12798" width="8.1796875" style="2" customWidth="1"/>
    <col min="12799" max="12799" width="8" style="2" customWidth="1"/>
    <col min="12800" max="12801" width="9.1796875" style="2"/>
    <col min="12802" max="12802" width="9.36328125" style="2" bestFit="1" customWidth="1"/>
    <col min="12803" max="13044" width="9.1796875" style="2"/>
    <col min="13045" max="13045" width="19.1796875" style="2" customWidth="1"/>
    <col min="13046" max="13046" width="8.36328125" style="2" customWidth="1"/>
    <col min="13047" max="13047" width="5.36328125" style="2" customWidth="1"/>
    <col min="13048" max="13051" width="8.36328125" style="2" customWidth="1"/>
    <col min="13052" max="13052" width="4.1796875" style="2" customWidth="1"/>
    <col min="13053" max="13053" width="8.36328125" style="2" customWidth="1"/>
    <col min="13054" max="13054" width="8.1796875" style="2" customWidth="1"/>
    <col min="13055" max="13055" width="8" style="2" customWidth="1"/>
    <col min="13056" max="13057" width="9.1796875" style="2"/>
    <col min="13058" max="13058" width="9.36328125" style="2" bestFit="1" customWidth="1"/>
    <col min="13059" max="13300" width="9.1796875" style="2"/>
    <col min="13301" max="13301" width="19.1796875" style="2" customWidth="1"/>
    <col min="13302" max="13302" width="8.36328125" style="2" customWidth="1"/>
    <col min="13303" max="13303" width="5.36328125" style="2" customWidth="1"/>
    <col min="13304" max="13307" width="8.36328125" style="2" customWidth="1"/>
    <col min="13308" max="13308" width="4.1796875" style="2" customWidth="1"/>
    <col min="13309" max="13309" width="8.36328125" style="2" customWidth="1"/>
    <col min="13310" max="13310" width="8.1796875" style="2" customWidth="1"/>
    <col min="13311" max="13311" width="8" style="2" customWidth="1"/>
    <col min="13312" max="13313" width="9.1796875" style="2"/>
    <col min="13314" max="13314" width="9.36328125" style="2" bestFit="1" customWidth="1"/>
    <col min="13315" max="13556" width="9.1796875" style="2"/>
    <col min="13557" max="13557" width="19.1796875" style="2" customWidth="1"/>
    <col min="13558" max="13558" width="8.36328125" style="2" customWidth="1"/>
    <col min="13559" max="13559" width="5.36328125" style="2" customWidth="1"/>
    <col min="13560" max="13563" width="8.36328125" style="2" customWidth="1"/>
    <col min="13564" max="13564" width="4.1796875" style="2" customWidth="1"/>
    <col min="13565" max="13565" width="8.36328125" style="2" customWidth="1"/>
    <col min="13566" max="13566" width="8.1796875" style="2" customWidth="1"/>
    <col min="13567" max="13567" width="8" style="2" customWidth="1"/>
    <col min="13568" max="13569" width="9.1796875" style="2"/>
    <col min="13570" max="13570" width="9.36328125" style="2" bestFit="1" customWidth="1"/>
    <col min="13571" max="13812" width="9.1796875" style="2"/>
    <col min="13813" max="13813" width="19.1796875" style="2" customWidth="1"/>
    <col min="13814" max="13814" width="8.36328125" style="2" customWidth="1"/>
    <col min="13815" max="13815" width="5.36328125" style="2" customWidth="1"/>
    <col min="13816" max="13819" width="8.36328125" style="2" customWidth="1"/>
    <col min="13820" max="13820" width="4.1796875" style="2" customWidth="1"/>
    <col min="13821" max="13821" width="8.36328125" style="2" customWidth="1"/>
    <col min="13822" max="13822" width="8.1796875" style="2" customWidth="1"/>
    <col min="13823" max="13823" width="8" style="2" customWidth="1"/>
    <col min="13824" max="13825" width="9.1796875" style="2"/>
    <col min="13826" max="13826" width="9.36328125" style="2" bestFit="1" customWidth="1"/>
    <col min="13827" max="14068" width="9.1796875" style="2"/>
    <col min="14069" max="14069" width="19.1796875" style="2" customWidth="1"/>
    <col min="14070" max="14070" width="8.36328125" style="2" customWidth="1"/>
    <col min="14071" max="14071" width="5.36328125" style="2" customWidth="1"/>
    <col min="14072" max="14075" width="8.36328125" style="2" customWidth="1"/>
    <col min="14076" max="14076" width="4.1796875" style="2" customWidth="1"/>
    <col min="14077" max="14077" width="8.36328125" style="2" customWidth="1"/>
    <col min="14078" max="14078" width="8.1796875" style="2" customWidth="1"/>
    <col min="14079" max="14079" width="8" style="2" customWidth="1"/>
    <col min="14080" max="14081" width="9.1796875" style="2"/>
    <col min="14082" max="14082" width="9.36328125" style="2" bestFit="1" customWidth="1"/>
    <col min="14083" max="14324" width="9.1796875" style="2"/>
    <col min="14325" max="14325" width="19.1796875" style="2" customWidth="1"/>
    <col min="14326" max="14326" width="8.36328125" style="2" customWidth="1"/>
    <col min="14327" max="14327" width="5.36328125" style="2" customWidth="1"/>
    <col min="14328" max="14331" width="8.36328125" style="2" customWidth="1"/>
    <col min="14332" max="14332" width="4.1796875" style="2" customWidth="1"/>
    <col min="14333" max="14333" width="8.36328125" style="2" customWidth="1"/>
    <col min="14334" max="14334" width="8.1796875" style="2" customWidth="1"/>
    <col min="14335" max="14335" width="8" style="2" customWidth="1"/>
    <col min="14336" max="14337" width="9.1796875" style="2"/>
    <col min="14338" max="14338" width="9.36328125" style="2" bestFit="1" customWidth="1"/>
    <col min="14339" max="14580" width="9.1796875" style="2"/>
    <col min="14581" max="14581" width="19.1796875" style="2" customWidth="1"/>
    <col min="14582" max="14582" width="8.36328125" style="2" customWidth="1"/>
    <col min="14583" max="14583" width="5.36328125" style="2" customWidth="1"/>
    <col min="14584" max="14587" width="8.36328125" style="2" customWidth="1"/>
    <col min="14588" max="14588" width="4.1796875" style="2" customWidth="1"/>
    <col min="14589" max="14589" width="8.36328125" style="2" customWidth="1"/>
    <col min="14590" max="14590" width="8.1796875" style="2" customWidth="1"/>
    <col min="14591" max="14591" width="8" style="2" customWidth="1"/>
    <col min="14592" max="14593" width="9.1796875" style="2"/>
    <col min="14594" max="14594" width="9.36328125" style="2" bestFit="1" customWidth="1"/>
    <col min="14595" max="14836" width="9.1796875" style="2"/>
    <col min="14837" max="14837" width="19.1796875" style="2" customWidth="1"/>
    <col min="14838" max="14838" width="8.36328125" style="2" customWidth="1"/>
    <col min="14839" max="14839" width="5.36328125" style="2" customWidth="1"/>
    <col min="14840" max="14843" width="8.36328125" style="2" customWidth="1"/>
    <col min="14844" max="14844" width="4.1796875" style="2" customWidth="1"/>
    <col min="14845" max="14845" width="8.36328125" style="2" customWidth="1"/>
    <col min="14846" max="14846" width="8.1796875" style="2" customWidth="1"/>
    <col min="14847" max="14847" width="8" style="2" customWidth="1"/>
    <col min="14848" max="14849" width="9.1796875" style="2"/>
    <col min="14850" max="14850" width="9.36328125" style="2" bestFit="1" customWidth="1"/>
    <col min="14851" max="15092" width="9.1796875" style="2"/>
    <col min="15093" max="15093" width="19.1796875" style="2" customWidth="1"/>
    <col min="15094" max="15094" width="8.36328125" style="2" customWidth="1"/>
    <col min="15095" max="15095" width="5.36328125" style="2" customWidth="1"/>
    <col min="15096" max="15099" width="8.36328125" style="2" customWidth="1"/>
    <col min="15100" max="15100" width="4.1796875" style="2" customWidth="1"/>
    <col min="15101" max="15101" width="8.36328125" style="2" customWidth="1"/>
    <col min="15102" max="15102" width="8.1796875" style="2" customWidth="1"/>
    <col min="15103" max="15103" width="8" style="2" customWidth="1"/>
    <col min="15104" max="15105" width="9.1796875" style="2"/>
    <col min="15106" max="15106" width="9.36328125" style="2" bestFit="1" customWidth="1"/>
    <col min="15107" max="15348" width="9.1796875" style="2"/>
    <col min="15349" max="15349" width="19.1796875" style="2" customWidth="1"/>
    <col min="15350" max="15350" width="8.36328125" style="2" customWidth="1"/>
    <col min="15351" max="15351" width="5.36328125" style="2" customWidth="1"/>
    <col min="15352" max="15355" width="8.36328125" style="2" customWidth="1"/>
    <col min="15356" max="15356" width="4.1796875" style="2" customWidth="1"/>
    <col min="15357" max="15357" width="8.36328125" style="2" customWidth="1"/>
    <col min="15358" max="15358" width="8.1796875" style="2" customWidth="1"/>
    <col min="15359" max="15359" width="8" style="2" customWidth="1"/>
    <col min="15360" max="15361" width="9.1796875" style="2"/>
    <col min="15362" max="15362" width="9.36328125" style="2" bestFit="1" customWidth="1"/>
    <col min="15363" max="15604" width="9.1796875" style="2"/>
    <col min="15605" max="15605" width="19.1796875" style="2" customWidth="1"/>
    <col min="15606" max="15606" width="8.36328125" style="2" customWidth="1"/>
    <col min="15607" max="15607" width="5.36328125" style="2" customWidth="1"/>
    <col min="15608" max="15611" width="8.36328125" style="2" customWidth="1"/>
    <col min="15612" max="15612" width="4.1796875" style="2" customWidth="1"/>
    <col min="15613" max="15613" width="8.36328125" style="2" customWidth="1"/>
    <col min="15614" max="15614" width="8.1796875" style="2" customWidth="1"/>
    <col min="15615" max="15615" width="8" style="2" customWidth="1"/>
    <col min="15616" max="15617" width="9.1796875" style="2"/>
    <col min="15618" max="15618" width="9.36328125" style="2" bestFit="1" customWidth="1"/>
    <col min="15619" max="15860" width="9.1796875" style="2"/>
    <col min="15861" max="15861" width="19.1796875" style="2" customWidth="1"/>
    <col min="15862" max="15862" width="8.36328125" style="2" customWidth="1"/>
    <col min="15863" max="15863" width="5.36328125" style="2" customWidth="1"/>
    <col min="15864" max="15867" width="8.36328125" style="2" customWidth="1"/>
    <col min="15868" max="15868" width="4.1796875" style="2" customWidth="1"/>
    <col min="15869" max="15869" width="8.36328125" style="2" customWidth="1"/>
    <col min="15870" max="15870" width="8.1796875" style="2" customWidth="1"/>
    <col min="15871" max="15871" width="8" style="2" customWidth="1"/>
    <col min="15872" max="15873" width="9.1796875" style="2"/>
    <col min="15874" max="15874" width="9.36328125" style="2" bestFit="1" customWidth="1"/>
    <col min="15875" max="16116" width="9.1796875" style="2"/>
    <col min="16117" max="16117" width="19.1796875" style="2" customWidth="1"/>
    <col min="16118" max="16118" width="8.36328125" style="2" customWidth="1"/>
    <col min="16119" max="16119" width="5.36328125" style="2" customWidth="1"/>
    <col min="16120" max="16123" width="8.36328125" style="2" customWidth="1"/>
    <col min="16124" max="16124" width="4.1796875" style="2" customWidth="1"/>
    <col min="16125" max="16125" width="8.36328125" style="2" customWidth="1"/>
    <col min="16126" max="16126" width="8.1796875" style="2" customWidth="1"/>
    <col min="16127" max="16127" width="8" style="2" customWidth="1"/>
    <col min="16128" max="16129" width="9.1796875" style="2"/>
    <col min="16130" max="16130" width="9.36328125" style="2" bestFit="1" customWidth="1"/>
    <col min="16131" max="16384" width="9.1796875" style="2"/>
  </cols>
  <sheetData>
    <row r="1" spans="1:12" ht="45" customHeight="1" x14ac:dyDescent="0.35">
      <c r="A1" s="11" t="s">
        <v>138</v>
      </c>
    </row>
    <row r="2" spans="1:12" s="3" customFormat="1" ht="20" customHeight="1" x14ac:dyDescent="0.35">
      <c r="A2" s="3" t="s">
        <v>14</v>
      </c>
    </row>
    <row r="3" spans="1:12" s="3" customFormat="1" ht="20" customHeight="1" x14ac:dyDescent="0.35">
      <c r="A3" s="3" t="s">
        <v>68</v>
      </c>
    </row>
    <row r="4" spans="1:12" s="3" customFormat="1" ht="20" customHeight="1" x14ac:dyDescent="0.35">
      <c r="A4" s="3" t="s">
        <v>67</v>
      </c>
    </row>
    <row r="5" spans="1:12" s="43" customFormat="1" ht="60" customHeight="1" x14ac:dyDescent="0.35">
      <c r="A5" s="47" t="s">
        <v>66</v>
      </c>
      <c r="B5" s="46" t="s">
        <v>117</v>
      </c>
      <c r="C5" s="45" t="s">
        <v>133</v>
      </c>
      <c r="D5" s="45" t="s">
        <v>134</v>
      </c>
      <c r="E5" s="45" t="s">
        <v>135</v>
      </c>
      <c r="F5" s="44" t="s">
        <v>130</v>
      </c>
      <c r="G5" s="45" t="s">
        <v>145</v>
      </c>
      <c r="H5" s="45" t="s">
        <v>136</v>
      </c>
      <c r="I5" s="45" t="s">
        <v>137</v>
      </c>
      <c r="J5" s="44" t="s">
        <v>132</v>
      </c>
    </row>
    <row r="6" spans="1:12" x14ac:dyDescent="0.35">
      <c r="A6" s="42" t="s">
        <v>24</v>
      </c>
      <c r="B6" s="52">
        <f>'Data Heating Degree Days'!B7</f>
        <v>10.591253174857798</v>
      </c>
      <c r="C6" s="38">
        <f>'Data Heating Degree Days'!T7</f>
        <v>11.263594470046081</v>
      </c>
      <c r="D6" s="37">
        <f>'Data Heating Degree Days'!U7</f>
        <v>8.8195852534562214</v>
      </c>
      <c r="E6" s="37">
        <f>'Data Heating Degree Days'!V7</f>
        <v>12.208448540706609</v>
      </c>
      <c r="F6" s="36">
        <f>'Data Heating Degree Days'!W7</f>
        <v>10.295391705069123</v>
      </c>
      <c r="G6" s="38">
        <f>'Data Heating Degree Days'!T25</f>
        <v>0.67234129518828389</v>
      </c>
      <c r="H6" s="37">
        <f>'Data Heating Degree Days'!U25</f>
        <v>-1.7716679214015763</v>
      </c>
      <c r="I6" s="37">
        <f>'Data Heating Degree Days'!V25</f>
        <v>1.6171953658488114</v>
      </c>
      <c r="J6" s="36">
        <f>'Data Heating Degree Days'!W25</f>
        <v>-0.29586146978867411</v>
      </c>
    </row>
    <row r="7" spans="1:12" x14ac:dyDescent="0.35">
      <c r="A7" s="40" t="s">
        <v>25</v>
      </c>
      <c r="B7" s="56">
        <f>'Data Heating Degree Days'!B8</f>
        <v>10.331654475190337</v>
      </c>
      <c r="C7" s="34">
        <f>'Data Heating Degree Days'!T8</f>
        <v>8.6149659863945569</v>
      </c>
      <c r="D7" s="22">
        <f>'Data Heating Degree Days'!U8</f>
        <v>9.114942528735634</v>
      </c>
      <c r="E7" s="22">
        <f>'Data Heating Degree Days'!V8</f>
        <v>10.369217687074832</v>
      </c>
      <c r="F7" s="41">
        <f>'Data Heating Degree Days'!W8</f>
        <v>8.6647108843537417</v>
      </c>
      <c r="G7" s="34">
        <f>'Data Heating Degree Days'!T26</f>
        <v>-1.7166884887957803</v>
      </c>
      <c r="H7" s="22">
        <f>'Data Heating Degree Days'!U26</f>
        <v>-1.2167119464547032</v>
      </c>
      <c r="I7" s="22">
        <f>'Data Heating Degree Days'!V26</f>
        <v>3.7563211884494407E-2</v>
      </c>
      <c r="J7" s="41">
        <f>'Data Heating Degree Days'!W26</f>
        <v>-1.6669435908365955</v>
      </c>
    </row>
    <row r="8" spans="1:12" x14ac:dyDescent="0.35">
      <c r="A8" s="40" t="s">
        <v>26</v>
      </c>
      <c r="B8" s="56">
        <f>'Data Heating Degree Days'!B9</f>
        <v>8.7443241018453985</v>
      </c>
      <c r="C8" s="34">
        <f>'Data Heating Degree Days'!T9</f>
        <v>7.5813364055299539</v>
      </c>
      <c r="D8" s="22">
        <f>'Data Heating Degree Days'!U9</f>
        <v>8.7072964669738884</v>
      </c>
      <c r="E8" s="22">
        <f>'Data Heating Degree Days'!V9</f>
        <v>8.1552227342549912</v>
      </c>
      <c r="F8" s="41">
        <f>'Data Heating Degree Days'!W9</f>
        <v>7.782488479262673</v>
      </c>
      <c r="G8" s="34">
        <f>'Data Heating Degree Days'!T27</f>
        <v>-1.1629876963154446</v>
      </c>
      <c r="H8" s="22">
        <f>'Data Heating Degree Days'!U27</f>
        <v>-3.7027634871510173E-2</v>
      </c>
      <c r="I8" s="22">
        <f>'Data Heating Degree Days'!V27</f>
        <v>-0.58910136759040732</v>
      </c>
      <c r="J8" s="41">
        <f>'Data Heating Degree Days'!W27</f>
        <v>-0.96183562258272559</v>
      </c>
    </row>
    <row r="9" spans="1:12" x14ac:dyDescent="0.35">
      <c r="A9" s="40" t="s">
        <v>27</v>
      </c>
      <c r="B9" s="56">
        <f>'Data Heating Degree Days'!B10</f>
        <v>6.6107303211084236</v>
      </c>
      <c r="C9" s="34">
        <f>'Data Heating Degree Days'!T10</f>
        <v>6.4292857142857143</v>
      </c>
      <c r="D9" s="22">
        <f>'Data Heating Degree Days'!U10</f>
        <v>5.1767444444444441</v>
      </c>
      <c r="E9" s="22">
        <f>'Data Heating Degree Days'!V10</f>
        <v>8.9489682539682551</v>
      </c>
      <c r="F9" s="41">
        <f>'Data Heating Degree Days'!W10</f>
        <v>6.3655555555555559</v>
      </c>
      <c r="G9" s="34">
        <f>'Data Heating Degree Days'!T28</f>
        <v>-0.18144460682270935</v>
      </c>
      <c r="H9" s="22">
        <f>'Data Heating Degree Days'!U28</f>
        <v>-1.4339858766639795</v>
      </c>
      <c r="I9" s="22">
        <f>'Data Heating Degree Days'!V28</f>
        <v>2.3382379328598315</v>
      </c>
      <c r="J9" s="41">
        <f>'Data Heating Degree Days'!W28</f>
        <v>-0.24517476555286777</v>
      </c>
    </row>
    <row r="10" spans="1:12" x14ac:dyDescent="0.35">
      <c r="A10" s="40" t="s">
        <v>28</v>
      </c>
      <c r="B10" s="56">
        <f>'Data Heating Degree Days'!B11</f>
        <v>3.8731421840134557</v>
      </c>
      <c r="C10" s="34">
        <f>'Data Heating Degree Days'!T11</f>
        <v>4.3245007680491563</v>
      </c>
      <c r="D10" s="22">
        <f>'Data Heating Degree Days'!U11</f>
        <v>3.0698924731182808</v>
      </c>
      <c r="E10" s="22">
        <f>'Data Heating Degree Days'!V11</f>
        <v>5.3797235023041479</v>
      </c>
      <c r="F10" s="41">
        <f>'Data Heating Degree Days'!W11</f>
        <v>2.5079877112135178</v>
      </c>
      <c r="G10" s="34">
        <f>'Data Heating Degree Days'!T29</f>
        <v>0.45135858403570062</v>
      </c>
      <c r="H10" s="22">
        <f>'Data Heating Degree Days'!U29</f>
        <v>-0.80324971089517483</v>
      </c>
      <c r="I10" s="22">
        <f>'Data Heating Degree Days'!V29</f>
        <v>1.5065813182906922</v>
      </c>
      <c r="J10" s="41">
        <f>'Data Heating Degree Days'!W29</f>
        <v>-1.3651544727999378</v>
      </c>
    </row>
    <row r="11" spans="1:12" x14ac:dyDescent="0.35">
      <c r="A11" s="40" t="s">
        <v>29</v>
      </c>
      <c r="B11" s="56">
        <f>'Data Heating Degree Days'!B12</f>
        <v>1.7088802014572992</v>
      </c>
      <c r="C11" s="34">
        <f>'Data Heating Degree Days'!T12</f>
        <v>1.6428571428571432</v>
      </c>
      <c r="D11" s="22">
        <f>'Data Heating Degree Days'!U12</f>
        <v>1.2620634920634923</v>
      </c>
      <c r="E11" s="22">
        <f>'Data Heating Degree Days'!V12</f>
        <v>0.6237301587301588</v>
      </c>
      <c r="F11" s="41">
        <f>'Data Heating Degree Days'!W12</f>
        <v>0.91404761904761889</v>
      </c>
      <c r="G11" s="34">
        <f>'Data Heating Degree Days'!T30</f>
        <v>-6.6023058600156004E-2</v>
      </c>
      <c r="H11" s="22">
        <f>'Data Heating Degree Days'!U30</f>
        <v>-0.44681670939380691</v>
      </c>
      <c r="I11" s="22">
        <f>'Data Heating Degree Days'!V30</f>
        <v>-1.0851500427271406</v>
      </c>
      <c r="J11" s="41">
        <f>'Data Heating Degree Days'!W30</f>
        <v>-0.79483258240968035</v>
      </c>
    </row>
    <row r="12" spans="1:12" x14ac:dyDescent="0.35">
      <c r="A12" s="40" t="s">
        <v>30</v>
      </c>
      <c r="B12" s="56">
        <f>'Data Heating Degree Days'!B13</f>
        <v>0.61067221367065916</v>
      </c>
      <c r="C12" s="34">
        <f>'Data Heating Degree Days'!T13</f>
        <v>9.5161290322580444E-2</v>
      </c>
      <c r="D12" s="22">
        <f>'Data Heating Degree Days'!U13</f>
        <v>0.585560675883257</v>
      </c>
      <c r="E12" s="22">
        <f>'Data Heating Degree Days'!V13</f>
        <v>2.3041474654377798E-2</v>
      </c>
      <c r="F12" s="41">
        <f>'Data Heating Degree Days'!W13</f>
        <v>9.1321044546851041E-2</v>
      </c>
      <c r="G12" s="34">
        <f>'Data Heating Degree Days'!T31</f>
        <v>-0.51551092334807869</v>
      </c>
      <c r="H12" s="22">
        <f>'Data Heating Degree Days'!U31</f>
        <v>-2.5111537787402161E-2</v>
      </c>
      <c r="I12" s="22">
        <f>'Data Heating Degree Days'!V31</f>
        <v>-0.58763073901628138</v>
      </c>
      <c r="J12" s="41">
        <f>'Data Heating Degree Days'!W31</f>
        <v>-0.51935116912380808</v>
      </c>
    </row>
    <row r="13" spans="1:12" x14ac:dyDescent="0.35">
      <c r="A13" s="40" t="s">
        <v>31</v>
      </c>
      <c r="B13" s="56">
        <f>'Data Heating Degree Days'!B14</f>
        <v>0.67392994146732943</v>
      </c>
      <c r="C13" s="34">
        <f>'Data Heating Degree Days'!T14</f>
        <v>0.20143241167434719</v>
      </c>
      <c r="D13" s="22">
        <f>'Data Heating Degree Days'!U14</f>
        <v>0.51374807987711202</v>
      </c>
      <c r="E13" s="22">
        <f>'Data Heating Degree Days'!V14</f>
        <v>0.19915514592933936</v>
      </c>
      <c r="F13" s="41">
        <f>'Data Heating Degree Days'!W14</f>
        <v>1.4516129032258214E-2</v>
      </c>
      <c r="G13" s="34">
        <f>'Data Heating Degree Days'!T32</f>
        <v>-0.47249752979298221</v>
      </c>
      <c r="H13" s="22">
        <f>'Data Heating Degree Days'!U32</f>
        <v>-0.16018186159021741</v>
      </c>
      <c r="I13" s="22">
        <f>'Data Heating Degree Days'!V32</f>
        <v>-0.47477479553799007</v>
      </c>
      <c r="J13" s="41">
        <f>'Data Heating Degree Days'!W32</f>
        <v>-0.65941381243507124</v>
      </c>
    </row>
    <row r="14" spans="1:12" x14ac:dyDescent="0.35">
      <c r="A14" s="40" t="s">
        <v>32</v>
      </c>
      <c r="B14" s="56">
        <f>'Data Heating Degree Days'!B15</f>
        <v>1.9294968501006471</v>
      </c>
      <c r="C14" s="34">
        <f>'Data Heating Degree Days'!T15</f>
        <v>1.3948412698412698</v>
      </c>
      <c r="D14" s="22">
        <f>'Data Heating Degree Days'!U15</f>
        <v>1.963888888888889</v>
      </c>
      <c r="E14" s="22">
        <f>'Data Heating Degree Days'!V15</f>
        <v>0.64071428571428535</v>
      </c>
      <c r="F14" s="41">
        <f>'Data Heating Degree Days'!W15</f>
        <v>1.7496825396825395</v>
      </c>
      <c r="G14" s="34">
        <f>'Data Heating Degree Days'!T33</f>
        <v>-0.53465558025937732</v>
      </c>
      <c r="H14" s="22">
        <f>'Data Heating Degree Days'!U33</f>
        <v>3.439203878824193E-2</v>
      </c>
      <c r="I14" s="22">
        <f>'Data Heating Degree Days'!V33</f>
        <v>-1.2887825643863617</v>
      </c>
      <c r="J14" s="41">
        <f>'Data Heating Degree Days'!W33</f>
        <v>-0.17981431041810758</v>
      </c>
    </row>
    <row r="15" spans="1:12" x14ac:dyDescent="0.35">
      <c r="A15" s="40" t="s">
        <v>33</v>
      </c>
      <c r="B15" s="56">
        <f>'Data Heating Degree Days'!B16</f>
        <v>4.6426106976911479</v>
      </c>
      <c r="C15" s="34">
        <f>'Data Heating Degree Days'!T16</f>
        <v>5.3662826420890939</v>
      </c>
      <c r="D15" s="22">
        <f>'Data Heating Degree Days'!U16</f>
        <v>5.0464669738863277</v>
      </c>
      <c r="E15" s="22">
        <f>'Data Heating Degree Days'!V16</f>
        <v>3.4640552995391709</v>
      </c>
      <c r="F15" s="41" t="str">
        <f>'Data Heating Degree Days'!W16</f>
        <v>[x]</v>
      </c>
      <c r="G15" s="34">
        <f>'Data Heating Degree Days'!T34</f>
        <v>0.72367194439794602</v>
      </c>
      <c r="H15" s="22">
        <f>'Data Heating Degree Days'!U34</f>
        <v>0.40385627619517983</v>
      </c>
      <c r="I15" s="22">
        <f>'Data Heating Degree Days'!V34</f>
        <v>-1.178555398151977</v>
      </c>
      <c r="J15" s="41" t="str">
        <f>'Data Heating Degree Days'!W34</f>
        <v>[x]</v>
      </c>
      <c r="L15" s="22"/>
    </row>
    <row r="16" spans="1:12" x14ac:dyDescent="0.35">
      <c r="A16" s="40" t="s">
        <v>34</v>
      </c>
      <c r="B16" s="56">
        <f>'Data Heating Degree Days'!B17</f>
        <v>7.9338588991331989</v>
      </c>
      <c r="C16" s="34">
        <f>'Data Heating Degree Days'!T17</f>
        <v>9.0429365079365063</v>
      </c>
      <c r="D16" s="22">
        <f>'Data Heating Degree Days'!U17</f>
        <v>6.763809523809523</v>
      </c>
      <c r="E16" s="22">
        <f>'Data Heating Degree Days'!V17</f>
        <v>7.6604761904761896</v>
      </c>
      <c r="F16" s="41" t="str">
        <f>'Data Heating Degree Days'!W17</f>
        <v>[x]</v>
      </c>
      <c r="G16" s="34">
        <f>'Data Heating Degree Days'!T35</f>
        <v>1.1090776088033074</v>
      </c>
      <c r="H16" s="22">
        <f>'Data Heating Degree Days'!U35</f>
        <v>-1.1700493753236758</v>
      </c>
      <c r="I16" s="22">
        <f>'Data Heating Degree Days'!V35</f>
        <v>-0.27338270865700931</v>
      </c>
      <c r="J16" s="41" t="str">
        <f>'Data Heating Degree Days'!W35</f>
        <v>[x]</v>
      </c>
    </row>
    <row r="17" spans="1:10" x14ac:dyDescent="0.35">
      <c r="A17" s="40" t="s">
        <v>35</v>
      </c>
      <c r="B17" s="59">
        <f>'Data Heating Degree Days'!B18</f>
        <v>10.331529013493649</v>
      </c>
      <c r="C17" s="30">
        <f>'Data Heating Degree Days'!T18</f>
        <v>9.4574500768049141</v>
      </c>
      <c r="D17" s="29">
        <f>'Data Heating Degree Days'!U18</f>
        <v>10.225268817204302</v>
      </c>
      <c r="E17" s="29">
        <f>'Data Heating Degree Days'!V18</f>
        <v>9.1078341013824868</v>
      </c>
      <c r="F17" s="28" t="str">
        <f>'Data Heating Degree Days'!W18</f>
        <v>[x]</v>
      </c>
      <c r="G17" s="30">
        <f>'Data Heating Degree Days'!T36</f>
        <v>-0.87407893668873449</v>
      </c>
      <c r="H17" s="29">
        <f>'Data Heating Degree Days'!U36</f>
        <v>-0.10626019628934635</v>
      </c>
      <c r="I17" s="29">
        <f>'Data Heating Degree Days'!V36</f>
        <v>-1.2236949121111618</v>
      </c>
      <c r="J17" s="28" t="str">
        <f>'Data Heating Degree Days'!W36</f>
        <v>[x]</v>
      </c>
    </row>
    <row r="18" spans="1:10" x14ac:dyDescent="0.35">
      <c r="A18" s="39" t="s">
        <v>59</v>
      </c>
      <c r="B18" s="32">
        <f>'Data Heating Degree Days'!B19</f>
        <v>9.8755915180268818</v>
      </c>
      <c r="C18" s="38">
        <f>'Data Heating Degree Days'!T19</f>
        <v>9.1712433862433862</v>
      </c>
      <c r="D18" s="37">
        <f>'Data Heating Degree Days'!U19</f>
        <v>8.8754578754578759</v>
      </c>
      <c r="E18" s="37">
        <f>'Data Heating Degree Days'!V19</f>
        <v>10.240132275132277</v>
      </c>
      <c r="F18" s="76">
        <f>'Data Heating Degree Days'!W19</f>
        <v>8.9225132275132264</v>
      </c>
      <c r="G18" s="38">
        <f>'Data Heating Degree Days'!T37</f>
        <v>-0.70434813178349565</v>
      </c>
      <c r="H18" s="37">
        <f>'Data Heating Degree Days'!U37</f>
        <v>-1.0001336425690059</v>
      </c>
      <c r="I18" s="37">
        <f>'Data Heating Degree Days'!V37</f>
        <v>0.36454075710539513</v>
      </c>
      <c r="J18" s="76">
        <f>'Data Heating Degree Days'!W37</f>
        <v>-0.95307829051365545</v>
      </c>
    </row>
    <row r="19" spans="1:10" x14ac:dyDescent="0.35">
      <c r="A19" s="35" t="s">
        <v>58</v>
      </c>
      <c r="B19" s="32">
        <f>'Data Heating Degree Days'!B20</f>
        <v>4.062150806388888</v>
      </c>
      <c r="C19" s="34">
        <f>'Data Heating Degree Days'!T20</f>
        <v>4.1343275771847203</v>
      </c>
      <c r="D19" s="22">
        <f>'Data Heating Degree Days'!U20</f>
        <v>3.1684714809000529</v>
      </c>
      <c r="E19" s="22">
        <f>'Data Heating Degree Days'!V20</f>
        <v>4.9884877027734174</v>
      </c>
      <c r="F19" s="41">
        <f>'Data Heating Degree Days'!W20</f>
        <v>3.254238618524333</v>
      </c>
      <c r="G19" s="34">
        <f>'Data Heating Degree Days'!T38</f>
        <v>7.217677079583229E-2</v>
      </c>
      <c r="H19" s="22">
        <f>'Data Heating Degree Days'!U38</f>
        <v>-0.89367932548883511</v>
      </c>
      <c r="I19" s="22">
        <f>'Data Heating Degree Days'!V38</f>
        <v>0.92633689638452932</v>
      </c>
      <c r="J19" s="41">
        <f>'Data Heating Degree Days'!W38</f>
        <v>-0.80791218786455499</v>
      </c>
    </row>
    <row r="20" spans="1:10" x14ac:dyDescent="0.35">
      <c r="A20" s="35" t="s">
        <v>57</v>
      </c>
      <c r="B20" s="32">
        <f>'Data Heating Degree Days'!B21</f>
        <v>1.0620388294814898</v>
      </c>
      <c r="C20" s="34">
        <f>'Data Heating Degree Days'!T21</f>
        <v>0.55477872670807449</v>
      </c>
      <c r="D20" s="22">
        <f>'Data Heating Degree Days'!U21</f>
        <v>1.010817805383023</v>
      </c>
      <c r="E20" s="22">
        <f>'Data Heating Degree Days'!V21</f>
        <v>0.28379917184264991</v>
      </c>
      <c r="F20" s="41">
        <f>'Data Heating Degree Days'!W21</f>
        <v>0.60621118012422359</v>
      </c>
      <c r="G20" s="34">
        <f>'Data Heating Degree Days'!T39</f>
        <v>-0.50726010277341527</v>
      </c>
      <c r="H20" s="22">
        <f>'Data Heating Degree Days'!U39</f>
        <v>-5.1221024098466739E-2</v>
      </c>
      <c r="I20" s="22">
        <f>'Data Heating Degree Days'!V39</f>
        <v>-0.77823965763883984</v>
      </c>
      <c r="J20" s="41">
        <f>'Data Heating Degree Days'!W39</f>
        <v>-0.45582764935726616</v>
      </c>
    </row>
    <row r="21" spans="1:10" x14ac:dyDescent="0.35">
      <c r="A21" s="33" t="s">
        <v>56</v>
      </c>
      <c r="B21" s="32">
        <f>'Data Heating Degree Days'!B22</f>
        <v>7.6327619350078759</v>
      </c>
      <c r="C21" s="30">
        <f>'Data Heating Degree Days'!T22</f>
        <v>7.943737060041407</v>
      </c>
      <c r="D21" s="29">
        <f>'Data Heating Degree Days'!U22</f>
        <v>7.3515010351966872</v>
      </c>
      <c r="E21" s="29">
        <f>'Data Heating Degree Days'!V22</f>
        <v>6.7341614906832294</v>
      </c>
      <c r="F21" s="28" t="str">
        <f>'Data Heating Degree Days'!W22</f>
        <v>[x]</v>
      </c>
      <c r="G21" s="30">
        <f>'Data Heating Degree Days'!T40</f>
        <v>0.31097512503353109</v>
      </c>
      <c r="H21" s="29">
        <f>'Data Heating Degree Days'!U40</f>
        <v>-0.28126089981118874</v>
      </c>
      <c r="I21" s="29">
        <f>'Data Heating Degree Days'!V40</f>
        <v>-0.89860044432464647</v>
      </c>
      <c r="J21" s="28" t="str">
        <f>'Data Heating Degree Days'!W40</f>
        <v>[x]</v>
      </c>
    </row>
    <row r="22" spans="1:10" x14ac:dyDescent="0.35">
      <c r="A22" s="27" t="s">
        <v>55</v>
      </c>
      <c r="B22" s="26">
        <f>'Data Heating Degree Days'!B23</f>
        <v>5.6422985029879156</v>
      </c>
      <c r="C22" s="25">
        <f>'Data Heating Degree Days'!T23</f>
        <v>5.4342442922374428</v>
      </c>
      <c r="D22" s="24">
        <f>'Data Heating Degree Days'!U23</f>
        <v>5.0965325266718713</v>
      </c>
      <c r="E22" s="24">
        <f>'Data Heating Degree Days'!V23</f>
        <v>5.5375799086757995</v>
      </c>
      <c r="F22" s="23" t="str">
        <f>'Data Heating Degree Days'!W23</f>
        <v>[x]</v>
      </c>
      <c r="G22" s="25">
        <f>'Data Heating Degree Days'!T41</f>
        <v>-0.20805421075047281</v>
      </c>
      <c r="H22" s="24">
        <f>'Data Heating Degree Days'!U41</f>
        <v>-0.54576597631604429</v>
      </c>
      <c r="I22" s="24">
        <f>'Data Heating Degree Days'!V41</f>
        <v>-0.10471859431211605</v>
      </c>
      <c r="J22" s="23" t="str">
        <f>'Data Heating Degree Days'!W41</f>
        <v>[x]</v>
      </c>
    </row>
    <row r="25" spans="1:10" x14ac:dyDescent="0.35">
      <c r="B25" s="71"/>
      <c r="C25" s="71"/>
      <c r="D25" s="71"/>
      <c r="E25" s="71"/>
      <c r="F25" s="71"/>
      <c r="G25" s="71"/>
      <c r="H25" s="71"/>
      <c r="I25" s="71"/>
      <c r="J25" s="71"/>
    </row>
    <row r="26" spans="1:10" x14ac:dyDescent="0.35">
      <c r="B26" s="71"/>
      <c r="C26" s="71"/>
      <c r="D26" s="71"/>
      <c r="E26" s="71"/>
      <c r="F26" s="71"/>
      <c r="G26" s="71"/>
      <c r="H26" s="71"/>
      <c r="I26" s="71"/>
      <c r="J26" s="71"/>
    </row>
    <row r="27" spans="1:10" x14ac:dyDescent="0.35">
      <c r="B27" s="71"/>
      <c r="C27" s="71"/>
      <c r="D27" s="71"/>
      <c r="E27" s="71"/>
      <c r="F27" s="71"/>
      <c r="G27" s="71"/>
      <c r="H27" s="71"/>
      <c r="I27" s="71"/>
      <c r="J27" s="71"/>
    </row>
    <row r="28" spans="1:10" x14ac:dyDescent="0.35">
      <c r="B28" s="71"/>
      <c r="C28" s="71"/>
      <c r="D28" s="71"/>
      <c r="E28" s="71"/>
      <c r="F28" s="71"/>
      <c r="G28" s="71"/>
      <c r="H28" s="71"/>
      <c r="I28" s="71"/>
      <c r="J28" s="71"/>
    </row>
    <row r="29" spans="1:10" x14ac:dyDescent="0.35">
      <c r="B29" s="71"/>
      <c r="C29" s="71"/>
      <c r="D29" s="71"/>
      <c r="E29" s="71"/>
      <c r="F29" s="71"/>
      <c r="G29" s="71"/>
      <c r="H29" s="71"/>
      <c r="I29" s="71"/>
      <c r="J29" s="71"/>
    </row>
    <row r="30" spans="1:10" x14ac:dyDescent="0.35">
      <c r="B30" s="71"/>
      <c r="C30" s="71"/>
      <c r="D30" s="71"/>
      <c r="E30" s="71"/>
      <c r="F30" s="71"/>
      <c r="G30" s="71"/>
      <c r="H30" s="71"/>
      <c r="I30" s="71"/>
      <c r="J30" s="71"/>
    </row>
    <row r="31" spans="1:10" x14ac:dyDescent="0.35">
      <c r="B31" s="71"/>
      <c r="C31" s="71"/>
      <c r="D31" s="71"/>
      <c r="E31" s="71"/>
      <c r="F31" s="71"/>
      <c r="G31" s="71"/>
      <c r="H31" s="71"/>
      <c r="I31" s="71"/>
      <c r="J31" s="71"/>
    </row>
    <row r="32" spans="1:10" x14ac:dyDescent="0.35">
      <c r="B32" s="71"/>
      <c r="C32" s="71"/>
      <c r="D32" s="71"/>
      <c r="E32" s="71"/>
      <c r="F32" s="71"/>
      <c r="G32" s="71"/>
      <c r="H32" s="71"/>
      <c r="I32" s="71"/>
      <c r="J32" s="71"/>
    </row>
    <row r="33" spans="2:10" x14ac:dyDescent="0.35">
      <c r="B33" s="71"/>
      <c r="C33" s="71"/>
      <c r="D33" s="71"/>
      <c r="E33" s="71"/>
      <c r="F33" s="71"/>
      <c r="G33" s="71"/>
      <c r="H33" s="71"/>
      <c r="I33" s="71"/>
      <c r="J33" s="71"/>
    </row>
    <row r="34" spans="2:10" x14ac:dyDescent="0.35">
      <c r="B34" s="71"/>
      <c r="C34" s="71"/>
      <c r="D34" s="71"/>
      <c r="E34" s="71"/>
      <c r="F34" s="71"/>
      <c r="G34" s="71"/>
      <c r="H34" s="71"/>
      <c r="I34" s="71"/>
      <c r="J34" s="71"/>
    </row>
    <row r="35" spans="2:10" x14ac:dyDescent="0.35">
      <c r="B35" s="71"/>
      <c r="C35" s="71"/>
      <c r="D35" s="71"/>
      <c r="E35" s="71"/>
      <c r="F35" s="71"/>
      <c r="G35" s="71"/>
      <c r="H35" s="71"/>
      <c r="I35" s="71"/>
      <c r="J35" s="71"/>
    </row>
    <row r="36" spans="2:10" x14ac:dyDescent="0.35">
      <c r="B36" s="71"/>
      <c r="C36" s="71"/>
      <c r="D36" s="71"/>
      <c r="E36" s="71"/>
      <c r="F36" s="71"/>
      <c r="G36" s="71"/>
      <c r="H36" s="71"/>
      <c r="I36" s="71"/>
      <c r="J36" s="71"/>
    </row>
  </sheetData>
  <printOptions horizontalCentered="1" verticalCentered="1"/>
  <pageMargins left="0.55118110236220474" right="0.55118110236220474" top="0.59055118110236227" bottom="0.59055118110236227" header="0.51181102362204722" footer="0.51181102362204722"/>
  <pageSetup paperSize="9" orientation="landscape" verticalDpi="4" r:id="rId1"/>
  <headerFooter alignWithMargins="0"/>
  <ignoredErrors>
    <ignoredError sqref="F22 J22 F6 D7:F17 D6:E6 F18 D19:F21 D18:E18 D22:E22 J6 H7:J17 H6:I6 J18 H19:J21 H18:I18 H22:I22" calculatedColumn="1"/>
  </ignoredErrors>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692D-67C5-4214-934C-C6EBCFCCB8C5}">
  <dimension ref="A1:AB41"/>
  <sheetViews>
    <sheetView showGridLines="0" zoomScaleNormal="100" workbookViewId="0">
      <pane xSplit="2" ySplit="5" topLeftCell="S6" activePane="bottomRight" state="frozen"/>
      <selection activeCell="W32" sqref="W32"/>
      <selection pane="topRight" activeCell="W32" sqref="W32"/>
      <selection pane="bottomLeft" activeCell="W32" sqref="W32"/>
      <selection pane="bottomRight"/>
    </sheetView>
  </sheetViews>
  <sheetFormatPr defaultRowHeight="15.5" x14ac:dyDescent="0.35"/>
  <cols>
    <col min="1" max="1" width="20.1796875" style="2" customWidth="1"/>
    <col min="2" max="23" width="13.6328125" style="70" customWidth="1"/>
    <col min="24" max="26" width="8.7265625" style="2"/>
    <col min="27" max="27" width="9" style="2" bestFit="1" customWidth="1"/>
    <col min="28" max="28" width="14.1796875" style="2" bestFit="1" customWidth="1"/>
    <col min="29" max="241" width="8.7265625" style="2"/>
    <col min="242" max="242" width="20.1796875" style="2" customWidth="1"/>
    <col min="243" max="243" width="13.1796875" style="2" bestFit="1" customWidth="1"/>
    <col min="244" max="244" width="3" style="2" customWidth="1"/>
    <col min="245" max="254" width="8.7265625" style="2"/>
    <col min="255" max="255" width="8.1796875" style="2" customWidth="1"/>
    <col min="256" max="256" width="8.7265625" style="2"/>
    <col min="257" max="257" width="9" style="2" customWidth="1"/>
    <col min="258" max="258" width="8.1796875" style="2" customWidth="1"/>
    <col min="259" max="259" width="8.7265625" style="2"/>
    <col min="260" max="265" width="9.1796875" style="2" customWidth="1"/>
    <col min="266" max="266" width="11.36328125" style="2" bestFit="1" customWidth="1"/>
    <col min="267" max="267" width="9.81640625" style="2" bestFit="1" customWidth="1"/>
    <col min="268" max="269" width="8.7265625" style="2"/>
    <col min="270" max="271" width="9.54296875" style="2" bestFit="1" customWidth="1"/>
    <col min="272" max="497" width="8.7265625" style="2"/>
    <col min="498" max="498" width="20.1796875" style="2" customWidth="1"/>
    <col min="499" max="499" width="13.1796875" style="2" bestFit="1" customWidth="1"/>
    <col min="500" max="500" width="3" style="2" customWidth="1"/>
    <col min="501" max="510" width="8.7265625" style="2"/>
    <col min="511" max="511" width="8.1796875" style="2" customWidth="1"/>
    <col min="512" max="512" width="8.7265625" style="2"/>
    <col min="513" max="513" width="9" style="2" customWidth="1"/>
    <col min="514" max="514" width="8.1796875" style="2" customWidth="1"/>
    <col min="515" max="515" width="8.7265625" style="2"/>
    <col min="516" max="521" width="9.1796875" style="2" customWidth="1"/>
    <col min="522" max="522" width="11.36328125" style="2" bestFit="1" customWidth="1"/>
    <col min="523" max="523" width="9.81640625" style="2" bestFit="1" customWidth="1"/>
    <col min="524" max="525" width="8.7265625" style="2"/>
    <col min="526" max="527" width="9.54296875" style="2" bestFit="1" customWidth="1"/>
    <col min="528" max="753" width="8.7265625" style="2"/>
    <col min="754" max="754" width="20.1796875" style="2" customWidth="1"/>
    <col min="755" max="755" width="13.1796875" style="2" bestFit="1" customWidth="1"/>
    <col min="756" max="756" width="3" style="2" customWidth="1"/>
    <col min="757" max="766" width="8.7265625" style="2"/>
    <col min="767" max="767" width="8.1796875" style="2" customWidth="1"/>
    <col min="768" max="768" width="8.7265625" style="2"/>
    <col min="769" max="769" width="9" style="2" customWidth="1"/>
    <col min="770" max="770" width="8.1796875" style="2" customWidth="1"/>
    <col min="771" max="771" width="8.7265625" style="2"/>
    <col min="772" max="777" width="9.1796875" style="2" customWidth="1"/>
    <col min="778" max="778" width="11.36328125" style="2" bestFit="1" customWidth="1"/>
    <col min="779" max="779" width="9.81640625" style="2" bestFit="1" customWidth="1"/>
    <col min="780" max="781" width="8.7265625" style="2"/>
    <col min="782" max="783" width="9.54296875" style="2" bestFit="1" customWidth="1"/>
    <col min="784" max="1009" width="8.7265625" style="2"/>
    <col min="1010" max="1010" width="20.1796875" style="2" customWidth="1"/>
    <col min="1011" max="1011" width="13.1796875" style="2" bestFit="1" customWidth="1"/>
    <col min="1012" max="1012" width="3" style="2" customWidth="1"/>
    <col min="1013" max="1022" width="8.7265625" style="2"/>
    <col min="1023" max="1023" width="8.1796875" style="2" customWidth="1"/>
    <col min="1024" max="1024" width="8.7265625" style="2"/>
    <col min="1025" max="1025" width="9" style="2" customWidth="1"/>
    <col min="1026" max="1026" width="8.1796875" style="2" customWidth="1"/>
    <col min="1027" max="1027" width="8.7265625" style="2"/>
    <col min="1028" max="1033" width="9.1796875" style="2" customWidth="1"/>
    <col min="1034" max="1034" width="11.36328125" style="2" bestFit="1" customWidth="1"/>
    <col min="1035" max="1035" width="9.81640625" style="2" bestFit="1" customWidth="1"/>
    <col min="1036" max="1037" width="8.7265625" style="2"/>
    <col min="1038" max="1039" width="9.54296875" style="2" bestFit="1" customWidth="1"/>
    <col min="1040" max="1265" width="8.7265625" style="2"/>
    <col min="1266" max="1266" width="20.1796875" style="2" customWidth="1"/>
    <col min="1267" max="1267" width="13.1796875" style="2" bestFit="1" customWidth="1"/>
    <col min="1268" max="1268" width="3" style="2" customWidth="1"/>
    <col min="1269" max="1278" width="8.7265625" style="2"/>
    <col min="1279" max="1279" width="8.1796875" style="2" customWidth="1"/>
    <col min="1280" max="1280" width="8.7265625" style="2"/>
    <col min="1281" max="1281" width="9" style="2" customWidth="1"/>
    <col min="1282" max="1282" width="8.1796875" style="2" customWidth="1"/>
    <col min="1283" max="1283" width="8.7265625" style="2"/>
    <col min="1284" max="1289" width="9.1796875" style="2" customWidth="1"/>
    <col min="1290" max="1290" width="11.36328125" style="2" bestFit="1" customWidth="1"/>
    <col min="1291" max="1291" width="9.81640625" style="2" bestFit="1" customWidth="1"/>
    <col min="1292" max="1293" width="8.7265625" style="2"/>
    <col min="1294" max="1295" width="9.54296875" style="2" bestFit="1" customWidth="1"/>
    <col min="1296" max="1521" width="8.7265625" style="2"/>
    <col min="1522" max="1522" width="20.1796875" style="2" customWidth="1"/>
    <col min="1523" max="1523" width="13.1796875" style="2" bestFit="1" customWidth="1"/>
    <col min="1524" max="1524" width="3" style="2" customWidth="1"/>
    <col min="1525" max="1534" width="8.7265625" style="2"/>
    <col min="1535" max="1535" width="8.1796875" style="2" customWidth="1"/>
    <col min="1536" max="1536" width="8.7265625" style="2"/>
    <col min="1537" max="1537" width="9" style="2" customWidth="1"/>
    <col min="1538" max="1538" width="8.1796875" style="2" customWidth="1"/>
    <col min="1539" max="1539" width="8.7265625" style="2"/>
    <col min="1540" max="1545" width="9.1796875" style="2" customWidth="1"/>
    <col min="1546" max="1546" width="11.36328125" style="2" bestFit="1" customWidth="1"/>
    <col min="1547" max="1547" width="9.81640625" style="2" bestFit="1" customWidth="1"/>
    <col min="1548" max="1549" width="8.7265625" style="2"/>
    <col min="1550" max="1551" width="9.54296875" style="2" bestFit="1" customWidth="1"/>
    <col min="1552" max="1777" width="8.7265625" style="2"/>
    <col min="1778" max="1778" width="20.1796875" style="2" customWidth="1"/>
    <col min="1779" max="1779" width="13.1796875" style="2" bestFit="1" customWidth="1"/>
    <col min="1780" max="1780" width="3" style="2" customWidth="1"/>
    <col min="1781" max="1790" width="8.7265625" style="2"/>
    <col min="1791" max="1791" width="8.1796875" style="2" customWidth="1"/>
    <col min="1792" max="1792" width="8.7265625" style="2"/>
    <col min="1793" max="1793" width="9" style="2" customWidth="1"/>
    <col min="1794" max="1794" width="8.1796875" style="2" customWidth="1"/>
    <col min="1795" max="1795" width="8.7265625" style="2"/>
    <col min="1796" max="1801" width="9.1796875" style="2" customWidth="1"/>
    <col min="1802" max="1802" width="11.36328125" style="2" bestFit="1" customWidth="1"/>
    <col min="1803" max="1803" width="9.81640625" style="2" bestFit="1" customWidth="1"/>
    <col min="1804" max="1805" width="8.7265625" style="2"/>
    <col min="1806" max="1807" width="9.54296875" style="2" bestFit="1" customWidth="1"/>
    <col min="1808" max="2033" width="8.7265625" style="2"/>
    <col min="2034" max="2034" width="20.1796875" style="2" customWidth="1"/>
    <col min="2035" max="2035" width="13.1796875" style="2" bestFit="1" customWidth="1"/>
    <col min="2036" max="2036" width="3" style="2" customWidth="1"/>
    <col min="2037" max="2046" width="8.7265625" style="2"/>
    <col min="2047" max="2047" width="8.1796875" style="2" customWidth="1"/>
    <col min="2048" max="2048" width="8.7265625" style="2"/>
    <col min="2049" max="2049" width="9" style="2" customWidth="1"/>
    <col min="2050" max="2050" width="8.1796875" style="2" customWidth="1"/>
    <col min="2051" max="2051" width="8.7265625" style="2"/>
    <col min="2052" max="2057" width="9.1796875" style="2" customWidth="1"/>
    <col min="2058" max="2058" width="11.36328125" style="2" bestFit="1" customWidth="1"/>
    <col min="2059" max="2059" width="9.81640625" style="2" bestFit="1" customWidth="1"/>
    <col min="2060" max="2061" width="8.7265625" style="2"/>
    <col min="2062" max="2063" width="9.54296875" style="2" bestFit="1" customWidth="1"/>
    <col min="2064" max="2289" width="8.7265625" style="2"/>
    <col min="2290" max="2290" width="20.1796875" style="2" customWidth="1"/>
    <col min="2291" max="2291" width="13.1796875" style="2" bestFit="1" customWidth="1"/>
    <col min="2292" max="2292" width="3" style="2" customWidth="1"/>
    <col min="2293" max="2302" width="8.7265625" style="2"/>
    <col min="2303" max="2303" width="8.1796875" style="2" customWidth="1"/>
    <col min="2304" max="2304" width="8.7265625" style="2"/>
    <col min="2305" max="2305" width="9" style="2" customWidth="1"/>
    <col min="2306" max="2306" width="8.1796875" style="2" customWidth="1"/>
    <col min="2307" max="2307" width="8.7265625" style="2"/>
    <col min="2308" max="2313" width="9.1796875" style="2" customWidth="1"/>
    <col min="2314" max="2314" width="11.36328125" style="2" bestFit="1" customWidth="1"/>
    <col min="2315" max="2315" width="9.81640625" style="2" bestFit="1" customWidth="1"/>
    <col min="2316" max="2317" width="8.7265625" style="2"/>
    <col min="2318" max="2319" width="9.54296875" style="2" bestFit="1" customWidth="1"/>
    <col min="2320" max="2545" width="8.7265625" style="2"/>
    <col min="2546" max="2546" width="20.1796875" style="2" customWidth="1"/>
    <col min="2547" max="2547" width="13.1796875" style="2" bestFit="1" customWidth="1"/>
    <col min="2548" max="2548" width="3" style="2" customWidth="1"/>
    <col min="2549" max="2558" width="8.7265625" style="2"/>
    <col min="2559" max="2559" width="8.1796875" style="2" customWidth="1"/>
    <col min="2560" max="2560" width="8.7265625" style="2"/>
    <col min="2561" max="2561" width="9" style="2" customWidth="1"/>
    <col min="2562" max="2562" width="8.1796875" style="2" customWidth="1"/>
    <col min="2563" max="2563" width="8.7265625" style="2"/>
    <col min="2564" max="2569" width="9.1796875" style="2" customWidth="1"/>
    <col min="2570" max="2570" width="11.36328125" style="2" bestFit="1" customWidth="1"/>
    <col min="2571" max="2571" width="9.81640625" style="2" bestFit="1" customWidth="1"/>
    <col min="2572" max="2573" width="8.7265625" style="2"/>
    <col min="2574" max="2575" width="9.54296875" style="2" bestFit="1" customWidth="1"/>
    <col min="2576" max="2801" width="8.7265625" style="2"/>
    <col min="2802" max="2802" width="20.1796875" style="2" customWidth="1"/>
    <col min="2803" max="2803" width="13.1796875" style="2" bestFit="1" customWidth="1"/>
    <col min="2804" max="2804" width="3" style="2" customWidth="1"/>
    <col min="2805" max="2814" width="8.7265625" style="2"/>
    <col min="2815" max="2815" width="8.1796875" style="2" customWidth="1"/>
    <col min="2816" max="2816" width="8.7265625" style="2"/>
    <col min="2817" max="2817" width="9" style="2" customWidth="1"/>
    <col min="2818" max="2818" width="8.1796875" style="2" customWidth="1"/>
    <col min="2819" max="2819" width="8.7265625" style="2"/>
    <col min="2820" max="2825" width="9.1796875" style="2" customWidth="1"/>
    <col min="2826" max="2826" width="11.36328125" style="2" bestFit="1" customWidth="1"/>
    <col min="2827" max="2827" width="9.81640625" style="2" bestFit="1" customWidth="1"/>
    <col min="2828" max="2829" width="8.7265625" style="2"/>
    <col min="2830" max="2831" width="9.54296875" style="2" bestFit="1" customWidth="1"/>
    <col min="2832" max="3057" width="8.7265625" style="2"/>
    <col min="3058" max="3058" width="20.1796875" style="2" customWidth="1"/>
    <col min="3059" max="3059" width="13.1796875" style="2" bestFit="1" customWidth="1"/>
    <col min="3060" max="3060" width="3" style="2" customWidth="1"/>
    <col min="3061" max="3070" width="8.7265625" style="2"/>
    <col min="3071" max="3071" width="8.1796875" style="2" customWidth="1"/>
    <col min="3072" max="3072" width="8.7265625" style="2"/>
    <col min="3073" max="3073" width="9" style="2" customWidth="1"/>
    <col min="3074" max="3074" width="8.1796875" style="2" customWidth="1"/>
    <col min="3075" max="3075" width="8.7265625" style="2"/>
    <col min="3076" max="3081" width="9.1796875" style="2" customWidth="1"/>
    <col min="3082" max="3082" width="11.36328125" style="2" bestFit="1" customWidth="1"/>
    <col min="3083" max="3083" width="9.81640625" style="2" bestFit="1" customWidth="1"/>
    <col min="3084" max="3085" width="8.7265625" style="2"/>
    <col min="3086" max="3087" width="9.54296875" style="2" bestFit="1" customWidth="1"/>
    <col min="3088" max="3313" width="8.7265625" style="2"/>
    <col min="3314" max="3314" width="20.1796875" style="2" customWidth="1"/>
    <col min="3315" max="3315" width="13.1796875" style="2" bestFit="1" customWidth="1"/>
    <col min="3316" max="3316" width="3" style="2" customWidth="1"/>
    <col min="3317" max="3326" width="8.7265625" style="2"/>
    <col min="3327" max="3327" width="8.1796875" style="2" customWidth="1"/>
    <col min="3328" max="3328" width="8.7265625" style="2"/>
    <col min="3329" max="3329" width="9" style="2" customWidth="1"/>
    <col min="3330" max="3330" width="8.1796875" style="2" customWidth="1"/>
    <col min="3331" max="3331" width="8.7265625" style="2"/>
    <col min="3332" max="3337" width="9.1796875" style="2" customWidth="1"/>
    <col min="3338" max="3338" width="11.36328125" style="2" bestFit="1" customWidth="1"/>
    <col min="3339" max="3339" width="9.81640625" style="2" bestFit="1" customWidth="1"/>
    <col min="3340" max="3341" width="8.7265625" style="2"/>
    <col min="3342" max="3343" width="9.54296875" style="2" bestFit="1" customWidth="1"/>
    <col min="3344" max="3569" width="8.7265625" style="2"/>
    <col min="3570" max="3570" width="20.1796875" style="2" customWidth="1"/>
    <col min="3571" max="3571" width="13.1796875" style="2" bestFit="1" customWidth="1"/>
    <col min="3572" max="3572" width="3" style="2" customWidth="1"/>
    <col min="3573" max="3582" width="8.7265625" style="2"/>
    <col min="3583" max="3583" width="8.1796875" style="2" customWidth="1"/>
    <col min="3584" max="3584" width="8.7265625" style="2"/>
    <col min="3585" max="3585" width="9" style="2" customWidth="1"/>
    <col min="3586" max="3586" width="8.1796875" style="2" customWidth="1"/>
    <col min="3587" max="3587" width="8.7265625" style="2"/>
    <col min="3588" max="3593" width="9.1796875" style="2" customWidth="1"/>
    <col min="3594" max="3594" width="11.36328125" style="2" bestFit="1" customWidth="1"/>
    <col min="3595" max="3595" width="9.81640625" style="2" bestFit="1" customWidth="1"/>
    <col min="3596" max="3597" width="8.7265625" style="2"/>
    <col min="3598" max="3599" width="9.54296875" style="2" bestFit="1" customWidth="1"/>
    <col min="3600" max="3825" width="8.7265625" style="2"/>
    <col min="3826" max="3826" width="20.1796875" style="2" customWidth="1"/>
    <col min="3827" max="3827" width="13.1796875" style="2" bestFit="1" customWidth="1"/>
    <col min="3828" max="3828" width="3" style="2" customWidth="1"/>
    <col min="3829" max="3838" width="8.7265625" style="2"/>
    <col min="3839" max="3839" width="8.1796875" style="2" customWidth="1"/>
    <col min="3840" max="3840" width="8.7265625" style="2"/>
    <col min="3841" max="3841" width="9" style="2" customWidth="1"/>
    <col min="3842" max="3842" width="8.1796875" style="2" customWidth="1"/>
    <col min="3843" max="3843" width="8.7265625" style="2"/>
    <col min="3844" max="3849" width="9.1796875" style="2" customWidth="1"/>
    <col min="3850" max="3850" width="11.36328125" style="2" bestFit="1" customWidth="1"/>
    <col min="3851" max="3851" width="9.81640625" style="2" bestFit="1" customWidth="1"/>
    <col min="3852" max="3853" width="8.7265625" style="2"/>
    <col min="3854" max="3855" width="9.54296875" style="2" bestFit="1" customWidth="1"/>
    <col min="3856" max="4081" width="8.7265625" style="2"/>
    <col min="4082" max="4082" width="20.1796875" style="2" customWidth="1"/>
    <col min="4083" max="4083" width="13.1796875" style="2" bestFit="1" customWidth="1"/>
    <col min="4084" max="4084" width="3" style="2" customWidth="1"/>
    <col min="4085" max="4094" width="8.7265625" style="2"/>
    <col min="4095" max="4095" width="8.1796875" style="2" customWidth="1"/>
    <col min="4096" max="4096" width="8.7265625" style="2"/>
    <col min="4097" max="4097" width="9" style="2" customWidth="1"/>
    <col min="4098" max="4098" width="8.1796875" style="2" customWidth="1"/>
    <col min="4099" max="4099" width="8.7265625" style="2"/>
    <col min="4100" max="4105" width="9.1796875" style="2" customWidth="1"/>
    <col min="4106" max="4106" width="11.36328125" style="2" bestFit="1" customWidth="1"/>
    <col min="4107" max="4107" width="9.81640625" style="2" bestFit="1" customWidth="1"/>
    <col min="4108" max="4109" width="8.7265625" style="2"/>
    <col min="4110" max="4111" width="9.54296875" style="2" bestFit="1" customWidth="1"/>
    <col min="4112" max="4337" width="8.7265625" style="2"/>
    <col min="4338" max="4338" width="20.1796875" style="2" customWidth="1"/>
    <col min="4339" max="4339" width="13.1796875" style="2" bestFit="1" customWidth="1"/>
    <col min="4340" max="4340" width="3" style="2" customWidth="1"/>
    <col min="4341" max="4350" width="8.7265625" style="2"/>
    <col min="4351" max="4351" width="8.1796875" style="2" customWidth="1"/>
    <col min="4352" max="4352" width="8.7265625" style="2"/>
    <col min="4353" max="4353" width="9" style="2" customWidth="1"/>
    <col min="4354" max="4354" width="8.1796875" style="2" customWidth="1"/>
    <col min="4355" max="4355" width="8.7265625" style="2"/>
    <col min="4356" max="4361" width="9.1796875" style="2" customWidth="1"/>
    <col min="4362" max="4362" width="11.36328125" style="2" bestFit="1" customWidth="1"/>
    <col min="4363" max="4363" width="9.81640625" style="2" bestFit="1" customWidth="1"/>
    <col min="4364" max="4365" width="8.7265625" style="2"/>
    <col min="4366" max="4367" width="9.54296875" style="2" bestFit="1" customWidth="1"/>
    <col min="4368" max="4593" width="8.7265625" style="2"/>
    <col min="4594" max="4594" width="20.1796875" style="2" customWidth="1"/>
    <col min="4595" max="4595" width="13.1796875" style="2" bestFit="1" customWidth="1"/>
    <col min="4596" max="4596" width="3" style="2" customWidth="1"/>
    <col min="4597" max="4606" width="8.7265625" style="2"/>
    <col min="4607" max="4607" width="8.1796875" style="2" customWidth="1"/>
    <col min="4608" max="4608" width="8.7265625" style="2"/>
    <col min="4609" max="4609" width="9" style="2" customWidth="1"/>
    <col min="4610" max="4610" width="8.1796875" style="2" customWidth="1"/>
    <col min="4611" max="4611" width="8.7265625" style="2"/>
    <col min="4612" max="4617" width="9.1796875" style="2" customWidth="1"/>
    <col min="4618" max="4618" width="11.36328125" style="2" bestFit="1" customWidth="1"/>
    <col min="4619" max="4619" width="9.81640625" style="2" bestFit="1" customWidth="1"/>
    <col min="4620" max="4621" width="8.7265625" style="2"/>
    <col min="4622" max="4623" width="9.54296875" style="2" bestFit="1" customWidth="1"/>
    <col min="4624" max="4849" width="8.7265625" style="2"/>
    <col min="4850" max="4850" width="20.1796875" style="2" customWidth="1"/>
    <col min="4851" max="4851" width="13.1796875" style="2" bestFit="1" customWidth="1"/>
    <col min="4852" max="4852" width="3" style="2" customWidth="1"/>
    <col min="4853" max="4862" width="8.7265625" style="2"/>
    <col min="4863" max="4863" width="8.1796875" style="2" customWidth="1"/>
    <col min="4864" max="4864" width="8.7265625" style="2"/>
    <col min="4865" max="4865" width="9" style="2" customWidth="1"/>
    <col min="4866" max="4866" width="8.1796875" style="2" customWidth="1"/>
    <col min="4867" max="4867" width="8.7265625" style="2"/>
    <col min="4868" max="4873" width="9.1796875" style="2" customWidth="1"/>
    <col min="4874" max="4874" width="11.36328125" style="2" bestFit="1" customWidth="1"/>
    <col min="4875" max="4875" width="9.81640625" style="2" bestFit="1" customWidth="1"/>
    <col min="4876" max="4877" width="8.7265625" style="2"/>
    <col min="4878" max="4879" width="9.54296875" style="2" bestFit="1" customWidth="1"/>
    <col min="4880" max="5105" width="8.7265625" style="2"/>
    <col min="5106" max="5106" width="20.1796875" style="2" customWidth="1"/>
    <col min="5107" max="5107" width="13.1796875" style="2" bestFit="1" customWidth="1"/>
    <col min="5108" max="5108" width="3" style="2" customWidth="1"/>
    <col min="5109" max="5118" width="8.7265625" style="2"/>
    <col min="5119" max="5119" width="8.1796875" style="2" customWidth="1"/>
    <col min="5120" max="5120" width="8.7265625" style="2"/>
    <col min="5121" max="5121" width="9" style="2" customWidth="1"/>
    <col min="5122" max="5122" width="8.1796875" style="2" customWidth="1"/>
    <col min="5123" max="5123" width="8.7265625" style="2"/>
    <col min="5124" max="5129" width="9.1796875" style="2" customWidth="1"/>
    <col min="5130" max="5130" width="11.36328125" style="2" bestFit="1" customWidth="1"/>
    <col min="5131" max="5131" width="9.81640625" style="2" bestFit="1" customWidth="1"/>
    <col min="5132" max="5133" width="8.7265625" style="2"/>
    <col min="5134" max="5135" width="9.54296875" style="2" bestFit="1" customWidth="1"/>
    <col min="5136" max="5361" width="8.7265625" style="2"/>
    <col min="5362" max="5362" width="20.1796875" style="2" customWidth="1"/>
    <col min="5363" max="5363" width="13.1796875" style="2" bestFit="1" customWidth="1"/>
    <col min="5364" max="5364" width="3" style="2" customWidth="1"/>
    <col min="5365" max="5374" width="8.7265625" style="2"/>
    <col min="5375" max="5375" width="8.1796875" style="2" customWidth="1"/>
    <col min="5376" max="5376" width="8.7265625" style="2"/>
    <col min="5377" max="5377" width="9" style="2" customWidth="1"/>
    <col min="5378" max="5378" width="8.1796875" style="2" customWidth="1"/>
    <col min="5379" max="5379" width="8.7265625" style="2"/>
    <col min="5380" max="5385" width="9.1796875" style="2" customWidth="1"/>
    <col min="5386" max="5386" width="11.36328125" style="2" bestFit="1" customWidth="1"/>
    <col min="5387" max="5387" width="9.81640625" style="2" bestFit="1" customWidth="1"/>
    <col min="5388" max="5389" width="8.7265625" style="2"/>
    <col min="5390" max="5391" width="9.54296875" style="2" bestFit="1" customWidth="1"/>
    <col min="5392" max="5617" width="8.7265625" style="2"/>
    <col min="5618" max="5618" width="20.1796875" style="2" customWidth="1"/>
    <col min="5619" max="5619" width="13.1796875" style="2" bestFit="1" customWidth="1"/>
    <col min="5620" max="5620" width="3" style="2" customWidth="1"/>
    <col min="5621" max="5630" width="8.7265625" style="2"/>
    <col min="5631" max="5631" width="8.1796875" style="2" customWidth="1"/>
    <col min="5632" max="5632" width="8.7265625" style="2"/>
    <col min="5633" max="5633" width="9" style="2" customWidth="1"/>
    <col min="5634" max="5634" width="8.1796875" style="2" customWidth="1"/>
    <col min="5635" max="5635" width="8.7265625" style="2"/>
    <col min="5636" max="5641" width="9.1796875" style="2" customWidth="1"/>
    <col min="5642" max="5642" width="11.36328125" style="2" bestFit="1" customWidth="1"/>
    <col min="5643" max="5643" width="9.81640625" style="2" bestFit="1" customWidth="1"/>
    <col min="5644" max="5645" width="8.7265625" style="2"/>
    <col min="5646" max="5647" width="9.54296875" style="2" bestFit="1" customWidth="1"/>
    <col min="5648" max="5873" width="8.7265625" style="2"/>
    <col min="5874" max="5874" width="20.1796875" style="2" customWidth="1"/>
    <col min="5875" max="5875" width="13.1796875" style="2" bestFit="1" customWidth="1"/>
    <col min="5876" max="5876" width="3" style="2" customWidth="1"/>
    <col min="5877" max="5886" width="8.7265625" style="2"/>
    <col min="5887" max="5887" width="8.1796875" style="2" customWidth="1"/>
    <col min="5888" max="5888" width="8.7265625" style="2"/>
    <col min="5889" max="5889" width="9" style="2" customWidth="1"/>
    <col min="5890" max="5890" width="8.1796875" style="2" customWidth="1"/>
    <col min="5891" max="5891" width="8.7265625" style="2"/>
    <col min="5892" max="5897" width="9.1796875" style="2" customWidth="1"/>
    <col min="5898" max="5898" width="11.36328125" style="2" bestFit="1" customWidth="1"/>
    <col min="5899" max="5899" width="9.81640625" style="2" bestFit="1" customWidth="1"/>
    <col min="5900" max="5901" width="8.7265625" style="2"/>
    <col min="5902" max="5903" width="9.54296875" style="2" bestFit="1" customWidth="1"/>
    <col min="5904" max="6129" width="8.7265625" style="2"/>
    <col min="6130" max="6130" width="20.1796875" style="2" customWidth="1"/>
    <col min="6131" max="6131" width="13.1796875" style="2" bestFit="1" customWidth="1"/>
    <col min="6132" max="6132" width="3" style="2" customWidth="1"/>
    <col min="6133" max="6142" width="8.7265625" style="2"/>
    <col min="6143" max="6143" width="8.1796875" style="2" customWidth="1"/>
    <col min="6144" max="6144" width="8.7265625" style="2"/>
    <col min="6145" max="6145" width="9" style="2" customWidth="1"/>
    <col min="6146" max="6146" width="8.1796875" style="2" customWidth="1"/>
    <col min="6147" max="6147" width="8.7265625" style="2"/>
    <col min="6148" max="6153" width="9.1796875" style="2" customWidth="1"/>
    <col min="6154" max="6154" width="11.36328125" style="2" bestFit="1" customWidth="1"/>
    <col min="6155" max="6155" width="9.81640625" style="2" bestFit="1" customWidth="1"/>
    <col min="6156" max="6157" width="8.7265625" style="2"/>
    <col min="6158" max="6159" width="9.54296875" style="2" bestFit="1" customWidth="1"/>
    <col min="6160" max="6385" width="8.7265625" style="2"/>
    <col min="6386" max="6386" width="20.1796875" style="2" customWidth="1"/>
    <col min="6387" max="6387" width="13.1796875" style="2" bestFit="1" customWidth="1"/>
    <col min="6388" max="6388" width="3" style="2" customWidth="1"/>
    <col min="6389" max="6398" width="8.7265625" style="2"/>
    <col min="6399" max="6399" width="8.1796875" style="2" customWidth="1"/>
    <col min="6400" max="6400" width="8.7265625" style="2"/>
    <col min="6401" max="6401" width="9" style="2" customWidth="1"/>
    <col min="6402" max="6402" width="8.1796875" style="2" customWidth="1"/>
    <col min="6403" max="6403" width="8.7265625" style="2"/>
    <col min="6404" max="6409" width="9.1796875" style="2" customWidth="1"/>
    <col min="6410" max="6410" width="11.36328125" style="2" bestFit="1" customWidth="1"/>
    <col min="6411" max="6411" width="9.81640625" style="2" bestFit="1" customWidth="1"/>
    <col min="6412" max="6413" width="8.7265625" style="2"/>
    <col min="6414" max="6415" width="9.54296875" style="2" bestFit="1" customWidth="1"/>
    <col min="6416" max="6641" width="8.7265625" style="2"/>
    <col min="6642" max="6642" width="20.1796875" style="2" customWidth="1"/>
    <col min="6643" max="6643" width="13.1796875" style="2" bestFit="1" customWidth="1"/>
    <col min="6644" max="6644" width="3" style="2" customWidth="1"/>
    <col min="6645" max="6654" width="8.7265625" style="2"/>
    <col min="6655" max="6655" width="8.1796875" style="2" customWidth="1"/>
    <col min="6656" max="6656" width="8.7265625" style="2"/>
    <col min="6657" max="6657" width="9" style="2" customWidth="1"/>
    <col min="6658" max="6658" width="8.1796875" style="2" customWidth="1"/>
    <col min="6659" max="6659" width="8.7265625" style="2"/>
    <col min="6660" max="6665" width="9.1796875" style="2" customWidth="1"/>
    <col min="6666" max="6666" width="11.36328125" style="2" bestFit="1" customWidth="1"/>
    <col min="6667" max="6667" width="9.81640625" style="2" bestFit="1" customWidth="1"/>
    <col min="6668" max="6669" width="8.7265625" style="2"/>
    <col min="6670" max="6671" width="9.54296875" style="2" bestFit="1" customWidth="1"/>
    <col min="6672" max="6897" width="8.7265625" style="2"/>
    <col min="6898" max="6898" width="20.1796875" style="2" customWidth="1"/>
    <col min="6899" max="6899" width="13.1796875" style="2" bestFit="1" customWidth="1"/>
    <col min="6900" max="6900" width="3" style="2" customWidth="1"/>
    <col min="6901" max="6910" width="8.7265625" style="2"/>
    <col min="6911" max="6911" width="8.1796875" style="2" customWidth="1"/>
    <col min="6912" max="6912" width="8.7265625" style="2"/>
    <col min="6913" max="6913" width="9" style="2" customWidth="1"/>
    <col min="6914" max="6914" width="8.1796875" style="2" customWidth="1"/>
    <col min="6915" max="6915" width="8.7265625" style="2"/>
    <col min="6916" max="6921" width="9.1796875" style="2" customWidth="1"/>
    <col min="6922" max="6922" width="11.36328125" style="2" bestFit="1" customWidth="1"/>
    <col min="6923" max="6923" width="9.81640625" style="2" bestFit="1" customWidth="1"/>
    <col min="6924" max="6925" width="8.7265625" style="2"/>
    <col min="6926" max="6927" width="9.54296875" style="2" bestFit="1" customWidth="1"/>
    <col min="6928" max="7153" width="8.7265625" style="2"/>
    <col min="7154" max="7154" width="20.1796875" style="2" customWidth="1"/>
    <col min="7155" max="7155" width="13.1796875" style="2" bestFit="1" customWidth="1"/>
    <col min="7156" max="7156" width="3" style="2" customWidth="1"/>
    <col min="7157" max="7166" width="8.7265625" style="2"/>
    <col min="7167" max="7167" width="8.1796875" style="2" customWidth="1"/>
    <col min="7168" max="7168" width="8.7265625" style="2"/>
    <col min="7169" max="7169" width="9" style="2" customWidth="1"/>
    <col min="7170" max="7170" width="8.1796875" style="2" customWidth="1"/>
    <col min="7171" max="7171" width="8.7265625" style="2"/>
    <col min="7172" max="7177" width="9.1796875" style="2" customWidth="1"/>
    <col min="7178" max="7178" width="11.36328125" style="2" bestFit="1" customWidth="1"/>
    <col min="7179" max="7179" width="9.81640625" style="2" bestFit="1" customWidth="1"/>
    <col min="7180" max="7181" width="8.7265625" style="2"/>
    <col min="7182" max="7183" width="9.54296875" style="2" bestFit="1" customWidth="1"/>
    <col min="7184" max="7409" width="8.7265625" style="2"/>
    <col min="7410" max="7410" width="20.1796875" style="2" customWidth="1"/>
    <col min="7411" max="7411" width="13.1796875" style="2" bestFit="1" customWidth="1"/>
    <col min="7412" max="7412" width="3" style="2" customWidth="1"/>
    <col min="7413" max="7422" width="8.7265625" style="2"/>
    <col min="7423" max="7423" width="8.1796875" style="2" customWidth="1"/>
    <col min="7424" max="7424" width="8.7265625" style="2"/>
    <col min="7425" max="7425" width="9" style="2" customWidth="1"/>
    <col min="7426" max="7426" width="8.1796875" style="2" customWidth="1"/>
    <col min="7427" max="7427" width="8.7265625" style="2"/>
    <col min="7428" max="7433" width="9.1796875" style="2" customWidth="1"/>
    <col min="7434" max="7434" width="11.36328125" style="2" bestFit="1" customWidth="1"/>
    <col min="7435" max="7435" width="9.81640625" style="2" bestFit="1" customWidth="1"/>
    <col min="7436" max="7437" width="8.7265625" style="2"/>
    <col min="7438" max="7439" width="9.54296875" style="2" bestFit="1" customWidth="1"/>
    <col min="7440" max="7665" width="8.7265625" style="2"/>
    <col min="7666" max="7666" width="20.1796875" style="2" customWidth="1"/>
    <col min="7667" max="7667" width="13.1796875" style="2" bestFit="1" customWidth="1"/>
    <col min="7668" max="7668" width="3" style="2" customWidth="1"/>
    <col min="7669" max="7678" width="8.7265625" style="2"/>
    <col min="7679" max="7679" width="8.1796875" style="2" customWidth="1"/>
    <col min="7680" max="7680" width="8.7265625" style="2"/>
    <col min="7681" max="7681" width="9" style="2" customWidth="1"/>
    <col min="7682" max="7682" width="8.1796875" style="2" customWidth="1"/>
    <col min="7683" max="7683" width="8.7265625" style="2"/>
    <col min="7684" max="7689" width="9.1796875" style="2" customWidth="1"/>
    <col min="7690" max="7690" width="11.36328125" style="2" bestFit="1" customWidth="1"/>
    <col min="7691" max="7691" width="9.81640625" style="2" bestFit="1" customWidth="1"/>
    <col min="7692" max="7693" width="8.7265625" style="2"/>
    <col min="7694" max="7695" width="9.54296875" style="2" bestFit="1" customWidth="1"/>
    <col min="7696" max="7921" width="8.7265625" style="2"/>
    <col min="7922" max="7922" width="20.1796875" style="2" customWidth="1"/>
    <col min="7923" max="7923" width="13.1796875" style="2" bestFit="1" customWidth="1"/>
    <col min="7924" max="7924" width="3" style="2" customWidth="1"/>
    <col min="7925" max="7934" width="8.7265625" style="2"/>
    <col min="7935" max="7935" width="8.1796875" style="2" customWidth="1"/>
    <col min="7936" max="7936" width="8.7265625" style="2"/>
    <col min="7937" max="7937" width="9" style="2" customWidth="1"/>
    <col min="7938" max="7938" width="8.1796875" style="2" customWidth="1"/>
    <col min="7939" max="7939" width="8.7265625" style="2"/>
    <col min="7940" max="7945" width="9.1796875" style="2" customWidth="1"/>
    <col min="7946" max="7946" width="11.36328125" style="2" bestFit="1" customWidth="1"/>
    <col min="7947" max="7947" width="9.81640625" style="2" bestFit="1" customWidth="1"/>
    <col min="7948" max="7949" width="8.7265625" style="2"/>
    <col min="7950" max="7951" width="9.54296875" style="2" bestFit="1" customWidth="1"/>
    <col min="7952" max="8177" width="8.7265625" style="2"/>
    <col min="8178" max="8178" width="20.1796875" style="2" customWidth="1"/>
    <col min="8179" max="8179" width="13.1796875" style="2" bestFit="1" customWidth="1"/>
    <col min="8180" max="8180" width="3" style="2" customWidth="1"/>
    <col min="8181" max="8190" width="8.7265625" style="2"/>
    <col min="8191" max="8191" width="8.1796875" style="2" customWidth="1"/>
    <col min="8192" max="8192" width="8.7265625" style="2"/>
    <col min="8193" max="8193" width="9" style="2" customWidth="1"/>
    <col min="8194" max="8194" width="8.1796875" style="2" customWidth="1"/>
    <col min="8195" max="8195" width="8.7265625" style="2"/>
    <col min="8196" max="8201" width="9.1796875" style="2" customWidth="1"/>
    <col min="8202" max="8202" width="11.36328125" style="2" bestFit="1" customWidth="1"/>
    <col min="8203" max="8203" width="9.81640625" style="2" bestFit="1" customWidth="1"/>
    <col min="8204" max="8205" width="8.7265625" style="2"/>
    <col min="8206" max="8207" width="9.54296875" style="2" bestFit="1" customWidth="1"/>
    <col min="8208" max="8433" width="8.7265625" style="2"/>
    <col min="8434" max="8434" width="20.1796875" style="2" customWidth="1"/>
    <col min="8435" max="8435" width="13.1796875" style="2" bestFit="1" customWidth="1"/>
    <col min="8436" max="8436" width="3" style="2" customWidth="1"/>
    <col min="8437" max="8446" width="8.7265625" style="2"/>
    <col min="8447" max="8447" width="8.1796875" style="2" customWidth="1"/>
    <col min="8448" max="8448" width="8.7265625" style="2"/>
    <col min="8449" max="8449" width="9" style="2" customWidth="1"/>
    <col min="8450" max="8450" width="8.1796875" style="2" customWidth="1"/>
    <col min="8451" max="8451" width="8.7265625" style="2"/>
    <col min="8452" max="8457" width="9.1796875" style="2" customWidth="1"/>
    <col min="8458" max="8458" width="11.36328125" style="2" bestFit="1" customWidth="1"/>
    <col min="8459" max="8459" width="9.81640625" style="2" bestFit="1" customWidth="1"/>
    <col min="8460" max="8461" width="8.7265625" style="2"/>
    <col min="8462" max="8463" width="9.54296875" style="2" bestFit="1" customWidth="1"/>
    <col min="8464" max="8689" width="8.7265625" style="2"/>
    <col min="8690" max="8690" width="20.1796875" style="2" customWidth="1"/>
    <col min="8691" max="8691" width="13.1796875" style="2" bestFit="1" customWidth="1"/>
    <col min="8692" max="8692" width="3" style="2" customWidth="1"/>
    <col min="8693" max="8702" width="8.7265625" style="2"/>
    <col min="8703" max="8703" width="8.1796875" style="2" customWidth="1"/>
    <col min="8704" max="8704" width="8.7265625" style="2"/>
    <col min="8705" max="8705" width="9" style="2" customWidth="1"/>
    <col min="8706" max="8706" width="8.1796875" style="2" customWidth="1"/>
    <col min="8707" max="8707" width="8.7265625" style="2"/>
    <col min="8708" max="8713" width="9.1796875" style="2" customWidth="1"/>
    <col min="8714" max="8714" width="11.36328125" style="2" bestFit="1" customWidth="1"/>
    <col min="8715" max="8715" width="9.81640625" style="2" bestFit="1" customWidth="1"/>
    <col min="8716" max="8717" width="8.7265625" style="2"/>
    <col min="8718" max="8719" width="9.54296875" style="2" bestFit="1" customWidth="1"/>
    <col min="8720" max="8945" width="8.7265625" style="2"/>
    <col min="8946" max="8946" width="20.1796875" style="2" customWidth="1"/>
    <col min="8947" max="8947" width="13.1796875" style="2" bestFit="1" customWidth="1"/>
    <col min="8948" max="8948" width="3" style="2" customWidth="1"/>
    <col min="8949" max="8958" width="8.7265625" style="2"/>
    <col min="8959" max="8959" width="8.1796875" style="2" customWidth="1"/>
    <col min="8960" max="8960" width="8.7265625" style="2"/>
    <col min="8961" max="8961" width="9" style="2" customWidth="1"/>
    <col min="8962" max="8962" width="8.1796875" style="2" customWidth="1"/>
    <col min="8963" max="8963" width="8.7265625" style="2"/>
    <col min="8964" max="8969" width="9.1796875" style="2" customWidth="1"/>
    <col min="8970" max="8970" width="11.36328125" style="2" bestFit="1" customWidth="1"/>
    <col min="8971" max="8971" width="9.81640625" style="2" bestFit="1" customWidth="1"/>
    <col min="8972" max="8973" width="8.7265625" style="2"/>
    <col min="8974" max="8975" width="9.54296875" style="2" bestFit="1" customWidth="1"/>
    <col min="8976" max="9201" width="8.7265625" style="2"/>
    <col min="9202" max="9202" width="20.1796875" style="2" customWidth="1"/>
    <col min="9203" max="9203" width="13.1796875" style="2" bestFit="1" customWidth="1"/>
    <col min="9204" max="9204" width="3" style="2" customWidth="1"/>
    <col min="9205" max="9214" width="8.7265625" style="2"/>
    <col min="9215" max="9215" width="8.1796875" style="2" customWidth="1"/>
    <col min="9216" max="9216" width="8.7265625" style="2"/>
    <col min="9217" max="9217" width="9" style="2" customWidth="1"/>
    <col min="9218" max="9218" width="8.1796875" style="2" customWidth="1"/>
    <col min="9219" max="9219" width="8.7265625" style="2"/>
    <col min="9220" max="9225" width="9.1796875" style="2" customWidth="1"/>
    <col min="9226" max="9226" width="11.36328125" style="2" bestFit="1" customWidth="1"/>
    <col min="9227" max="9227" width="9.81640625" style="2" bestFit="1" customWidth="1"/>
    <col min="9228" max="9229" width="8.7265625" style="2"/>
    <col min="9230" max="9231" width="9.54296875" style="2" bestFit="1" customWidth="1"/>
    <col min="9232" max="9457" width="8.7265625" style="2"/>
    <col min="9458" max="9458" width="20.1796875" style="2" customWidth="1"/>
    <col min="9459" max="9459" width="13.1796875" style="2" bestFit="1" customWidth="1"/>
    <col min="9460" max="9460" width="3" style="2" customWidth="1"/>
    <col min="9461" max="9470" width="8.7265625" style="2"/>
    <col min="9471" max="9471" width="8.1796875" style="2" customWidth="1"/>
    <col min="9472" max="9472" width="8.7265625" style="2"/>
    <col min="9473" max="9473" width="9" style="2" customWidth="1"/>
    <col min="9474" max="9474" width="8.1796875" style="2" customWidth="1"/>
    <col min="9475" max="9475" width="8.7265625" style="2"/>
    <col min="9476" max="9481" width="9.1796875" style="2" customWidth="1"/>
    <col min="9482" max="9482" width="11.36328125" style="2" bestFit="1" customWidth="1"/>
    <col min="9483" max="9483" width="9.81640625" style="2" bestFit="1" customWidth="1"/>
    <col min="9484" max="9485" width="8.7265625" style="2"/>
    <col min="9486" max="9487" width="9.54296875" style="2" bestFit="1" customWidth="1"/>
    <col min="9488" max="9713" width="8.7265625" style="2"/>
    <col min="9714" max="9714" width="20.1796875" style="2" customWidth="1"/>
    <col min="9715" max="9715" width="13.1796875" style="2" bestFit="1" customWidth="1"/>
    <col min="9716" max="9716" width="3" style="2" customWidth="1"/>
    <col min="9717" max="9726" width="8.7265625" style="2"/>
    <col min="9727" max="9727" width="8.1796875" style="2" customWidth="1"/>
    <col min="9728" max="9728" width="8.7265625" style="2"/>
    <col min="9729" max="9729" width="9" style="2" customWidth="1"/>
    <col min="9730" max="9730" width="8.1796875" style="2" customWidth="1"/>
    <col min="9731" max="9731" width="8.7265625" style="2"/>
    <col min="9732" max="9737" width="9.1796875" style="2" customWidth="1"/>
    <col min="9738" max="9738" width="11.36328125" style="2" bestFit="1" customWidth="1"/>
    <col min="9739" max="9739" width="9.81640625" style="2" bestFit="1" customWidth="1"/>
    <col min="9740" max="9741" width="8.7265625" style="2"/>
    <col min="9742" max="9743" width="9.54296875" style="2" bestFit="1" customWidth="1"/>
    <col min="9744" max="9969" width="8.7265625" style="2"/>
    <col min="9970" max="9970" width="20.1796875" style="2" customWidth="1"/>
    <col min="9971" max="9971" width="13.1796875" style="2" bestFit="1" customWidth="1"/>
    <col min="9972" max="9972" width="3" style="2" customWidth="1"/>
    <col min="9973" max="9982" width="8.7265625" style="2"/>
    <col min="9983" max="9983" width="8.1796875" style="2" customWidth="1"/>
    <col min="9984" max="9984" width="8.7265625" style="2"/>
    <col min="9985" max="9985" width="9" style="2" customWidth="1"/>
    <col min="9986" max="9986" width="8.1796875" style="2" customWidth="1"/>
    <col min="9987" max="9987" width="8.7265625" style="2"/>
    <col min="9988" max="9993" width="9.1796875" style="2" customWidth="1"/>
    <col min="9994" max="9994" width="11.36328125" style="2" bestFit="1" customWidth="1"/>
    <col min="9995" max="9995" width="9.81640625" style="2" bestFit="1" customWidth="1"/>
    <col min="9996" max="9997" width="8.7265625" style="2"/>
    <col min="9998" max="9999" width="9.54296875" style="2" bestFit="1" customWidth="1"/>
    <col min="10000" max="10225" width="8.7265625" style="2"/>
    <col min="10226" max="10226" width="20.1796875" style="2" customWidth="1"/>
    <col min="10227" max="10227" width="13.1796875" style="2" bestFit="1" customWidth="1"/>
    <col min="10228" max="10228" width="3" style="2" customWidth="1"/>
    <col min="10229" max="10238" width="8.7265625" style="2"/>
    <col min="10239" max="10239" width="8.1796875" style="2" customWidth="1"/>
    <col min="10240" max="10240" width="8.7265625" style="2"/>
    <col min="10241" max="10241" width="9" style="2" customWidth="1"/>
    <col min="10242" max="10242" width="8.1796875" style="2" customWidth="1"/>
    <col min="10243" max="10243" width="8.7265625" style="2"/>
    <col min="10244" max="10249" width="9.1796875" style="2" customWidth="1"/>
    <col min="10250" max="10250" width="11.36328125" style="2" bestFit="1" customWidth="1"/>
    <col min="10251" max="10251" width="9.81640625" style="2" bestFit="1" customWidth="1"/>
    <col min="10252" max="10253" width="8.7265625" style="2"/>
    <col min="10254" max="10255" width="9.54296875" style="2" bestFit="1" customWidth="1"/>
    <col min="10256" max="10481" width="8.7265625" style="2"/>
    <col min="10482" max="10482" width="20.1796875" style="2" customWidth="1"/>
    <col min="10483" max="10483" width="13.1796875" style="2" bestFit="1" customWidth="1"/>
    <col min="10484" max="10484" width="3" style="2" customWidth="1"/>
    <col min="10485" max="10494" width="8.7265625" style="2"/>
    <col min="10495" max="10495" width="8.1796875" style="2" customWidth="1"/>
    <col min="10496" max="10496" width="8.7265625" style="2"/>
    <col min="10497" max="10497" width="9" style="2" customWidth="1"/>
    <col min="10498" max="10498" width="8.1796875" style="2" customWidth="1"/>
    <col min="10499" max="10499" width="8.7265625" style="2"/>
    <col min="10500" max="10505" width="9.1796875" style="2" customWidth="1"/>
    <col min="10506" max="10506" width="11.36328125" style="2" bestFit="1" customWidth="1"/>
    <col min="10507" max="10507" width="9.81640625" style="2" bestFit="1" customWidth="1"/>
    <col min="10508" max="10509" width="8.7265625" style="2"/>
    <col min="10510" max="10511" width="9.54296875" style="2" bestFit="1" customWidth="1"/>
    <col min="10512" max="10737" width="8.7265625" style="2"/>
    <col min="10738" max="10738" width="20.1796875" style="2" customWidth="1"/>
    <col min="10739" max="10739" width="13.1796875" style="2" bestFit="1" customWidth="1"/>
    <col min="10740" max="10740" width="3" style="2" customWidth="1"/>
    <col min="10741" max="10750" width="8.7265625" style="2"/>
    <col min="10751" max="10751" width="8.1796875" style="2" customWidth="1"/>
    <col min="10752" max="10752" width="8.7265625" style="2"/>
    <col min="10753" max="10753" width="9" style="2" customWidth="1"/>
    <col min="10754" max="10754" width="8.1796875" style="2" customWidth="1"/>
    <col min="10755" max="10755" width="8.7265625" style="2"/>
    <col min="10756" max="10761" width="9.1796875" style="2" customWidth="1"/>
    <col min="10762" max="10762" width="11.36328125" style="2" bestFit="1" customWidth="1"/>
    <col min="10763" max="10763" width="9.81640625" style="2" bestFit="1" customWidth="1"/>
    <col min="10764" max="10765" width="8.7265625" style="2"/>
    <col min="10766" max="10767" width="9.54296875" style="2" bestFit="1" customWidth="1"/>
    <col min="10768" max="10993" width="8.7265625" style="2"/>
    <col min="10994" max="10994" width="20.1796875" style="2" customWidth="1"/>
    <col min="10995" max="10995" width="13.1796875" style="2" bestFit="1" customWidth="1"/>
    <col min="10996" max="10996" width="3" style="2" customWidth="1"/>
    <col min="10997" max="11006" width="8.7265625" style="2"/>
    <col min="11007" max="11007" width="8.1796875" style="2" customWidth="1"/>
    <col min="11008" max="11008" width="8.7265625" style="2"/>
    <col min="11009" max="11009" width="9" style="2" customWidth="1"/>
    <col min="11010" max="11010" width="8.1796875" style="2" customWidth="1"/>
    <col min="11011" max="11011" width="8.7265625" style="2"/>
    <col min="11012" max="11017" width="9.1796875" style="2" customWidth="1"/>
    <col min="11018" max="11018" width="11.36328125" style="2" bestFit="1" customWidth="1"/>
    <col min="11019" max="11019" width="9.81640625" style="2" bestFit="1" customWidth="1"/>
    <col min="11020" max="11021" width="8.7265625" style="2"/>
    <col min="11022" max="11023" width="9.54296875" style="2" bestFit="1" customWidth="1"/>
    <col min="11024" max="11249" width="8.7265625" style="2"/>
    <col min="11250" max="11250" width="20.1796875" style="2" customWidth="1"/>
    <col min="11251" max="11251" width="13.1796875" style="2" bestFit="1" customWidth="1"/>
    <col min="11252" max="11252" width="3" style="2" customWidth="1"/>
    <col min="11253" max="11262" width="8.7265625" style="2"/>
    <col min="11263" max="11263" width="8.1796875" style="2" customWidth="1"/>
    <col min="11264" max="11264" width="8.7265625" style="2"/>
    <col min="11265" max="11265" width="9" style="2" customWidth="1"/>
    <col min="11266" max="11266" width="8.1796875" style="2" customWidth="1"/>
    <col min="11267" max="11267" width="8.7265625" style="2"/>
    <col min="11268" max="11273" width="9.1796875" style="2" customWidth="1"/>
    <col min="11274" max="11274" width="11.36328125" style="2" bestFit="1" customWidth="1"/>
    <col min="11275" max="11275" width="9.81640625" style="2" bestFit="1" customWidth="1"/>
    <col min="11276" max="11277" width="8.7265625" style="2"/>
    <col min="11278" max="11279" width="9.54296875" style="2" bestFit="1" customWidth="1"/>
    <col min="11280" max="11505" width="8.7265625" style="2"/>
    <col min="11506" max="11506" width="20.1796875" style="2" customWidth="1"/>
    <col min="11507" max="11507" width="13.1796875" style="2" bestFit="1" customWidth="1"/>
    <col min="11508" max="11508" width="3" style="2" customWidth="1"/>
    <col min="11509" max="11518" width="8.7265625" style="2"/>
    <col min="11519" max="11519" width="8.1796875" style="2" customWidth="1"/>
    <col min="11520" max="11520" width="8.7265625" style="2"/>
    <col min="11521" max="11521" width="9" style="2" customWidth="1"/>
    <col min="11522" max="11522" width="8.1796875" style="2" customWidth="1"/>
    <col min="11523" max="11523" width="8.7265625" style="2"/>
    <col min="11524" max="11529" width="9.1796875" style="2" customWidth="1"/>
    <col min="11530" max="11530" width="11.36328125" style="2" bestFit="1" customWidth="1"/>
    <col min="11531" max="11531" width="9.81640625" style="2" bestFit="1" customWidth="1"/>
    <col min="11532" max="11533" width="8.7265625" style="2"/>
    <col min="11534" max="11535" width="9.54296875" style="2" bestFit="1" customWidth="1"/>
    <col min="11536" max="11761" width="8.7265625" style="2"/>
    <col min="11762" max="11762" width="20.1796875" style="2" customWidth="1"/>
    <col min="11763" max="11763" width="13.1796875" style="2" bestFit="1" customWidth="1"/>
    <col min="11764" max="11764" width="3" style="2" customWidth="1"/>
    <col min="11765" max="11774" width="8.7265625" style="2"/>
    <col min="11775" max="11775" width="8.1796875" style="2" customWidth="1"/>
    <col min="11776" max="11776" width="8.7265625" style="2"/>
    <col min="11777" max="11777" width="9" style="2" customWidth="1"/>
    <col min="11778" max="11778" width="8.1796875" style="2" customWidth="1"/>
    <col min="11779" max="11779" width="8.7265625" style="2"/>
    <col min="11780" max="11785" width="9.1796875" style="2" customWidth="1"/>
    <col min="11786" max="11786" width="11.36328125" style="2" bestFit="1" customWidth="1"/>
    <col min="11787" max="11787" width="9.81640625" style="2" bestFit="1" customWidth="1"/>
    <col min="11788" max="11789" width="8.7265625" style="2"/>
    <col min="11790" max="11791" width="9.54296875" style="2" bestFit="1" customWidth="1"/>
    <col min="11792" max="12017" width="8.7265625" style="2"/>
    <col min="12018" max="12018" width="20.1796875" style="2" customWidth="1"/>
    <col min="12019" max="12019" width="13.1796875" style="2" bestFit="1" customWidth="1"/>
    <col min="12020" max="12020" width="3" style="2" customWidth="1"/>
    <col min="12021" max="12030" width="8.7265625" style="2"/>
    <col min="12031" max="12031" width="8.1796875" style="2" customWidth="1"/>
    <col min="12032" max="12032" width="8.7265625" style="2"/>
    <col min="12033" max="12033" width="9" style="2" customWidth="1"/>
    <col min="12034" max="12034" width="8.1796875" style="2" customWidth="1"/>
    <col min="12035" max="12035" width="8.7265625" style="2"/>
    <col min="12036" max="12041" width="9.1796875" style="2" customWidth="1"/>
    <col min="12042" max="12042" width="11.36328125" style="2" bestFit="1" customWidth="1"/>
    <col min="12043" max="12043" width="9.81640625" style="2" bestFit="1" customWidth="1"/>
    <col min="12044" max="12045" width="8.7265625" style="2"/>
    <col min="12046" max="12047" width="9.54296875" style="2" bestFit="1" customWidth="1"/>
    <col min="12048" max="12273" width="8.7265625" style="2"/>
    <col min="12274" max="12274" width="20.1796875" style="2" customWidth="1"/>
    <col min="12275" max="12275" width="13.1796875" style="2" bestFit="1" customWidth="1"/>
    <col min="12276" max="12276" width="3" style="2" customWidth="1"/>
    <col min="12277" max="12286" width="8.7265625" style="2"/>
    <col min="12287" max="12287" width="8.1796875" style="2" customWidth="1"/>
    <col min="12288" max="12288" width="8.7265625" style="2"/>
    <col min="12289" max="12289" width="9" style="2" customWidth="1"/>
    <col min="12290" max="12290" width="8.1796875" style="2" customWidth="1"/>
    <col min="12291" max="12291" width="8.7265625" style="2"/>
    <col min="12292" max="12297" width="9.1796875" style="2" customWidth="1"/>
    <col min="12298" max="12298" width="11.36328125" style="2" bestFit="1" customWidth="1"/>
    <col min="12299" max="12299" width="9.81640625" style="2" bestFit="1" customWidth="1"/>
    <col min="12300" max="12301" width="8.7265625" style="2"/>
    <col min="12302" max="12303" width="9.54296875" style="2" bestFit="1" customWidth="1"/>
    <col min="12304" max="12529" width="8.7265625" style="2"/>
    <col min="12530" max="12530" width="20.1796875" style="2" customWidth="1"/>
    <col min="12531" max="12531" width="13.1796875" style="2" bestFit="1" customWidth="1"/>
    <col min="12532" max="12532" width="3" style="2" customWidth="1"/>
    <col min="12533" max="12542" width="8.7265625" style="2"/>
    <col min="12543" max="12543" width="8.1796875" style="2" customWidth="1"/>
    <col min="12544" max="12544" width="8.7265625" style="2"/>
    <col min="12545" max="12545" width="9" style="2" customWidth="1"/>
    <col min="12546" max="12546" width="8.1796875" style="2" customWidth="1"/>
    <col min="12547" max="12547" width="8.7265625" style="2"/>
    <col min="12548" max="12553" width="9.1796875" style="2" customWidth="1"/>
    <col min="12554" max="12554" width="11.36328125" style="2" bestFit="1" customWidth="1"/>
    <col min="12555" max="12555" width="9.81640625" style="2" bestFit="1" customWidth="1"/>
    <col min="12556" max="12557" width="8.7265625" style="2"/>
    <col min="12558" max="12559" width="9.54296875" style="2" bestFit="1" customWidth="1"/>
    <col min="12560" max="12785" width="8.7265625" style="2"/>
    <col min="12786" max="12786" width="20.1796875" style="2" customWidth="1"/>
    <col min="12787" max="12787" width="13.1796875" style="2" bestFit="1" customWidth="1"/>
    <col min="12788" max="12788" width="3" style="2" customWidth="1"/>
    <col min="12789" max="12798" width="8.7265625" style="2"/>
    <col min="12799" max="12799" width="8.1796875" style="2" customWidth="1"/>
    <col min="12800" max="12800" width="8.7265625" style="2"/>
    <col min="12801" max="12801" width="9" style="2" customWidth="1"/>
    <col min="12802" max="12802" width="8.1796875" style="2" customWidth="1"/>
    <col min="12803" max="12803" width="8.7265625" style="2"/>
    <col min="12804" max="12809" width="9.1796875" style="2" customWidth="1"/>
    <col min="12810" max="12810" width="11.36328125" style="2" bestFit="1" customWidth="1"/>
    <col min="12811" max="12811" width="9.81640625" style="2" bestFit="1" customWidth="1"/>
    <col min="12812" max="12813" width="8.7265625" style="2"/>
    <col min="12814" max="12815" width="9.54296875" style="2" bestFit="1" customWidth="1"/>
    <col min="12816" max="13041" width="8.7265625" style="2"/>
    <col min="13042" max="13042" width="20.1796875" style="2" customWidth="1"/>
    <col min="13043" max="13043" width="13.1796875" style="2" bestFit="1" customWidth="1"/>
    <col min="13044" max="13044" width="3" style="2" customWidth="1"/>
    <col min="13045" max="13054" width="8.7265625" style="2"/>
    <col min="13055" max="13055" width="8.1796875" style="2" customWidth="1"/>
    <col min="13056" max="13056" width="8.7265625" style="2"/>
    <col min="13057" max="13057" width="9" style="2" customWidth="1"/>
    <col min="13058" max="13058" width="8.1796875" style="2" customWidth="1"/>
    <col min="13059" max="13059" width="8.7265625" style="2"/>
    <col min="13060" max="13065" width="9.1796875" style="2" customWidth="1"/>
    <col min="13066" max="13066" width="11.36328125" style="2" bestFit="1" customWidth="1"/>
    <col min="13067" max="13067" width="9.81640625" style="2" bestFit="1" customWidth="1"/>
    <col min="13068" max="13069" width="8.7265625" style="2"/>
    <col min="13070" max="13071" width="9.54296875" style="2" bestFit="1" customWidth="1"/>
    <col min="13072" max="13297" width="8.7265625" style="2"/>
    <col min="13298" max="13298" width="20.1796875" style="2" customWidth="1"/>
    <col min="13299" max="13299" width="13.1796875" style="2" bestFit="1" customWidth="1"/>
    <col min="13300" max="13300" width="3" style="2" customWidth="1"/>
    <col min="13301" max="13310" width="8.7265625" style="2"/>
    <col min="13311" max="13311" width="8.1796875" style="2" customWidth="1"/>
    <col min="13312" max="13312" width="8.7265625" style="2"/>
    <col min="13313" max="13313" width="9" style="2" customWidth="1"/>
    <col min="13314" max="13314" width="8.1796875" style="2" customWidth="1"/>
    <col min="13315" max="13315" width="8.7265625" style="2"/>
    <col min="13316" max="13321" width="9.1796875" style="2" customWidth="1"/>
    <col min="13322" max="13322" width="11.36328125" style="2" bestFit="1" customWidth="1"/>
    <col min="13323" max="13323" width="9.81640625" style="2" bestFit="1" customWidth="1"/>
    <col min="13324" max="13325" width="8.7265625" style="2"/>
    <col min="13326" max="13327" width="9.54296875" style="2" bestFit="1" customWidth="1"/>
    <col min="13328" max="13553" width="8.7265625" style="2"/>
    <col min="13554" max="13554" width="20.1796875" style="2" customWidth="1"/>
    <col min="13555" max="13555" width="13.1796875" style="2" bestFit="1" customWidth="1"/>
    <col min="13556" max="13556" width="3" style="2" customWidth="1"/>
    <col min="13557" max="13566" width="8.7265625" style="2"/>
    <col min="13567" max="13567" width="8.1796875" style="2" customWidth="1"/>
    <col min="13568" max="13568" width="8.7265625" style="2"/>
    <col min="13569" max="13569" width="9" style="2" customWidth="1"/>
    <col min="13570" max="13570" width="8.1796875" style="2" customWidth="1"/>
    <col min="13571" max="13571" width="8.7265625" style="2"/>
    <col min="13572" max="13577" width="9.1796875" style="2" customWidth="1"/>
    <col min="13578" max="13578" width="11.36328125" style="2" bestFit="1" customWidth="1"/>
    <col min="13579" max="13579" width="9.81640625" style="2" bestFit="1" customWidth="1"/>
    <col min="13580" max="13581" width="8.7265625" style="2"/>
    <col min="13582" max="13583" width="9.54296875" style="2" bestFit="1" customWidth="1"/>
    <col min="13584" max="13809" width="8.7265625" style="2"/>
    <col min="13810" max="13810" width="20.1796875" style="2" customWidth="1"/>
    <col min="13811" max="13811" width="13.1796875" style="2" bestFit="1" customWidth="1"/>
    <col min="13812" max="13812" width="3" style="2" customWidth="1"/>
    <col min="13813" max="13822" width="8.7265625" style="2"/>
    <col min="13823" max="13823" width="8.1796875" style="2" customWidth="1"/>
    <col min="13824" max="13824" width="8.7265625" style="2"/>
    <col min="13825" max="13825" width="9" style="2" customWidth="1"/>
    <col min="13826" max="13826" width="8.1796875" style="2" customWidth="1"/>
    <col min="13827" max="13827" width="8.7265625" style="2"/>
    <col min="13828" max="13833" width="9.1796875" style="2" customWidth="1"/>
    <col min="13834" max="13834" width="11.36328125" style="2" bestFit="1" customWidth="1"/>
    <col min="13835" max="13835" width="9.81640625" style="2" bestFit="1" customWidth="1"/>
    <col min="13836" max="13837" width="8.7265625" style="2"/>
    <col min="13838" max="13839" width="9.54296875" style="2" bestFit="1" customWidth="1"/>
    <col min="13840" max="14065" width="8.7265625" style="2"/>
    <col min="14066" max="14066" width="20.1796875" style="2" customWidth="1"/>
    <col min="14067" max="14067" width="13.1796875" style="2" bestFit="1" customWidth="1"/>
    <col min="14068" max="14068" width="3" style="2" customWidth="1"/>
    <col min="14069" max="14078" width="8.7265625" style="2"/>
    <col min="14079" max="14079" width="8.1796875" style="2" customWidth="1"/>
    <col min="14080" max="14080" width="8.7265625" style="2"/>
    <col min="14081" max="14081" width="9" style="2" customWidth="1"/>
    <col min="14082" max="14082" width="8.1796875" style="2" customWidth="1"/>
    <col min="14083" max="14083" width="8.7265625" style="2"/>
    <col min="14084" max="14089" width="9.1796875" style="2" customWidth="1"/>
    <col min="14090" max="14090" width="11.36328125" style="2" bestFit="1" customWidth="1"/>
    <col min="14091" max="14091" width="9.81640625" style="2" bestFit="1" customWidth="1"/>
    <col min="14092" max="14093" width="8.7265625" style="2"/>
    <col min="14094" max="14095" width="9.54296875" style="2" bestFit="1" customWidth="1"/>
    <col min="14096" max="14321" width="8.7265625" style="2"/>
    <col min="14322" max="14322" width="20.1796875" style="2" customWidth="1"/>
    <col min="14323" max="14323" width="13.1796875" style="2" bestFit="1" customWidth="1"/>
    <col min="14324" max="14324" width="3" style="2" customWidth="1"/>
    <col min="14325" max="14334" width="8.7265625" style="2"/>
    <col min="14335" max="14335" width="8.1796875" style="2" customWidth="1"/>
    <col min="14336" max="14336" width="8.7265625" style="2"/>
    <col min="14337" max="14337" width="9" style="2" customWidth="1"/>
    <col min="14338" max="14338" width="8.1796875" style="2" customWidth="1"/>
    <col min="14339" max="14339" width="8.7265625" style="2"/>
    <col min="14340" max="14345" width="9.1796875" style="2" customWidth="1"/>
    <col min="14346" max="14346" width="11.36328125" style="2" bestFit="1" customWidth="1"/>
    <col min="14347" max="14347" width="9.81640625" style="2" bestFit="1" customWidth="1"/>
    <col min="14348" max="14349" width="8.7265625" style="2"/>
    <col min="14350" max="14351" width="9.54296875" style="2" bestFit="1" customWidth="1"/>
    <col min="14352" max="14577" width="8.7265625" style="2"/>
    <col min="14578" max="14578" width="20.1796875" style="2" customWidth="1"/>
    <col min="14579" max="14579" width="13.1796875" style="2" bestFit="1" customWidth="1"/>
    <col min="14580" max="14580" width="3" style="2" customWidth="1"/>
    <col min="14581" max="14590" width="8.7265625" style="2"/>
    <col min="14591" max="14591" width="8.1796875" style="2" customWidth="1"/>
    <col min="14592" max="14592" width="8.7265625" style="2"/>
    <col min="14593" max="14593" width="9" style="2" customWidth="1"/>
    <col min="14594" max="14594" width="8.1796875" style="2" customWidth="1"/>
    <col min="14595" max="14595" width="8.7265625" style="2"/>
    <col min="14596" max="14601" width="9.1796875" style="2" customWidth="1"/>
    <col min="14602" max="14602" width="11.36328125" style="2" bestFit="1" customWidth="1"/>
    <col min="14603" max="14603" width="9.81640625" style="2" bestFit="1" customWidth="1"/>
    <col min="14604" max="14605" width="8.7265625" style="2"/>
    <col min="14606" max="14607" width="9.54296875" style="2" bestFit="1" customWidth="1"/>
    <col min="14608" max="14833" width="8.7265625" style="2"/>
    <col min="14834" max="14834" width="20.1796875" style="2" customWidth="1"/>
    <col min="14835" max="14835" width="13.1796875" style="2" bestFit="1" customWidth="1"/>
    <col min="14836" max="14836" width="3" style="2" customWidth="1"/>
    <col min="14837" max="14846" width="8.7265625" style="2"/>
    <col min="14847" max="14847" width="8.1796875" style="2" customWidth="1"/>
    <col min="14848" max="14848" width="8.7265625" style="2"/>
    <col min="14849" max="14849" width="9" style="2" customWidth="1"/>
    <col min="14850" max="14850" width="8.1796875" style="2" customWidth="1"/>
    <col min="14851" max="14851" width="8.7265625" style="2"/>
    <col min="14852" max="14857" width="9.1796875" style="2" customWidth="1"/>
    <col min="14858" max="14858" width="11.36328125" style="2" bestFit="1" customWidth="1"/>
    <col min="14859" max="14859" width="9.81640625" style="2" bestFit="1" customWidth="1"/>
    <col min="14860" max="14861" width="8.7265625" style="2"/>
    <col min="14862" max="14863" width="9.54296875" style="2" bestFit="1" customWidth="1"/>
    <col min="14864" max="15089" width="8.7265625" style="2"/>
    <col min="15090" max="15090" width="20.1796875" style="2" customWidth="1"/>
    <col min="15091" max="15091" width="13.1796875" style="2" bestFit="1" customWidth="1"/>
    <col min="15092" max="15092" width="3" style="2" customWidth="1"/>
    <col min="15093" max="15102" width="8.7265625" style="2"/>
    <col min="15103" max="15103" width="8.1796875" style="2" customWidth="1"/>
    <col min="15104" max="15104" width="8.7265625" style="2"/>
    <col min="15105" max="15105" width="9" style="2" customWidth="1"/>
    <col min="15106" max="15106" width="8.1796875" style="2" customWidth="1"/>
    <col min="15107" max="15107" width="8.7265625" style="2"/>
    <col min="15108" max="15113" width="9.1796875" style="2" customWidth="1"/>
    <col min="15114" max="15114" width="11.36328125" style="2" bestFit="1" customWidth="1"/>
    <col min="15115" max="15115" width="9.81640625" style="2" bestFit="1" customWidth="1"/>
    <col min="15116" max="15117" width="8.7265625" style="2"/>
    <col min="15118" max="15119" width="9.54296875" style="2" bestFit="1" customWidth="1"/>
    <col min="15120" max="15345" width="8.7265625" style="2"/>
    <col min="15346" max="15346" width="20.1796875" style="2" customWidth="1"/>
    <col min="15347" max="15347" width="13.1796875" style="2" bestFit="1" customWidth="1"/>
    <col min="15348" max="15348" width="3" style="2" customWidth="1"/>
    <col min="15349" max="15358" width="8.7265625" style="2"/>
    <col min="15359" max="15359" width="8.1796875" style="2" customWidth="1"/>
    <col min="15360" max="15360" width="8.7265625" style="2"/>
    <col min="15361" max="15361" width="9" style="2" customWidth="1"/>
    <col min="15362" max="15362" width="8.1796875" style="2" customWidth="1"/>
    <col min="15363" max="15363" width="8.7265625" style="2"/>
    <col min="15364" max="15369" width="9.1796875" style="2" customWidth="1"/>
    <col min="15370" max="15370" width="11.36328125" style="2" bestFit="1" customWidth="1"/>
    <col min="15371" max="15371" width="9.81640625" style="2" bestFit="1" customWidth="1"/>
    <col min="15372" max="15373" width="8.7265625" style="2"/>
    <col min="15374" max="15375" width="9.54296875" style="2" bestFit="1" customWidth="1"/>
    <col min="15376" max="15601" width="8.7265625" style="2"/>
    <col min="15602" max="15602" width="20.1796875" style="2" customWidth="1"/>
    <col min="15603" max="15603" width="13.1796875" style="2" bestFit="1" customWidth="1"/>
    <col min="15604" max="15604" width="3" style="2" customWidth="1"/>
    <col min="15605" max="15614" width="8.7265625" style="2"/>
    <col min="15615" max="15615" width="8.1796875" style="2" customWidth="1"/>
    <col min="15616" max="15616" width="8.7265625" style="2"/>
    <col min="15617" max="15617" width="9" style="2" customWidth="1"/>
    <col min="15618" max="15618" width="8.1796875" style="2" customWidth="1"/>
    <col min="15619" max="15619" width="8.7265625" style="2"/>
    <col min="15620" max="15625" width="9.1796875" style="2" customWidth="1"/>
    <col min="15626" max="15626" width="11.36328125" style="2" bestFit="1" customWidth="1"/>
    <col min="15627" max="15627" width="9.81640625" style="2" bestFit="1" customWidth="1"/>
    <col min="15628" max="15629" width="8.7265625" style="2"/>
    <col min="15630" max="15631" width="9.54296875" style="2" bestFit="1" customWidth="1"/>
    <col min="15632" max="15857" width="8.7265625" style="2"/>
    <col min="15858" max="15858" width="20.1796875" style="2" customWidth="1"/>
    <col min="15859" max="15859" width="13.1796875" style="2" bestFit="1" customWidth="1"/>
    <col min="15860" max="15860" width="3" style="2" customWidth="1"/>
    <col min="15861" max="15870" width="8.7265625" style="2"/>
    <col min="15871" max="15871" width="8.1796875" style="2" customWidth="1"/>
    <col min="15872" max="15872" width="8.7265625" style="2"/>
    <col min="15873" max="15873" width="9" style="2" customWidth="1"/>
    <col min="15874" max="15874" width="8.1796875" style="2" customWidth="1"/>
    <col min="15875" max="15875" width="8.7265625" style="2"/>
    <col min="15876" max="15881" width="9.1796875" style="2" customWidth="1"/>
    <col min="15882" max="15882" width="11.36328125" style="2" bestFit="1" customWidth="1"/>
    <col min="15883" max="15883" width="9.81640625" style="2" bestFit="1" customWidth="1"/>
    <col min="15884" max="15885" width="8.7265625" style="2"/>
    <col min="15886" max="15887" width="9.54296875" style="2" bestFit="1" customWidth="1"/>
    <col min="15888" max="16113" width="8.7265625" style="2"/>
    <col min="16114" max="16114" width="20.1796875" style="2" customWidth="1"/>
    <col min="16115" max="16115" width="13.1796875" style="2" bestFit="1" customWidth="1"/>
    <col min="16116" max="16116" width="3" style="2" customWidth="1"/>
    <col min="16117" max="16126" width="8.7265625" style="2"/>
    <col min="16127" max="16127" width="8.1796875" style="2" customWidth="1"/>
    <col min="16128" max="16128" width="8.7265625" style="2"/>
    <col min="16129" max="16129" width="9" style="2" customWidth="1"/>
    <col min="16130" max="16130" width="8.1796875" style="2" customWidth="1"/>
    <col min="16131" max="16131" width="8.7265625" style="2"/>
    <col min="16132" max="16137" width="9.1796875" style="2" customWidth="1"/>
    <col min="16138" max="16138" width="11.36328125" style="2" bestFit="1" customWidth="1"/>
    <col min="16139" max="16139" width="9.81640625" style="2" bestFit="1" customWidth="1"/>
    <col min="16140" max="16141" width="8.7265625" style="2"/>
    <col min="16142" max="16143" width="9.54296875" style="2" bestFit="1" customWidth="1"/>
    <col min="16144" max="16384" width="8.7265625" style="2"/>
  </cols>
  <sheetData>
    <row r="1" spans="1:28" s="3" customFormat="1" ht="45" customHeight="1" x14ac:dyDescent="0.35">
      <c r="A1" s="11" t="s">
        <v>139</v>
      </c>
      <c r="B1" s="48"/>
      <c r="C1" s="48"/>
      <c r="D1" s="48"/>
      <c r="E1" s="48"/>
      <c r="F1" s="48"/>
      <c r="G1" s="48"/>
      <c r="H1" s="48"/>
      <c r="I1" s="48"/>
      <c r="J1" s="48"/>
      <c r="K1" s="48"/>
      <c r="L1" s="48"/>
      <c r="M1" s="48"/>
      <c r="N1" s="48"/>
      <c r="O1" s="48"/>
      <c r="P1" s="48"/>
      <c r="Q1" s="48"/>
      <c r="R1" s="48"/>
      <c r="S1" s="48"/>
      <c r="T1" s="48"/>
      <c r="U1" s="48"/>
      <c r="V1" s="48"/>
      <c r="W1" s="48"/>
    </row>
    <row r="2" spans="1:28" s="3" customFormat="1" ht="20" customHeight="1" x14ac:dyDescent="0.35">
      <c r="A2" s="3" t="s">
        <v>14</v>
      </c>
    </row>
    <row r="3" spans="1:28" s="3" customFormat="1" ht="20" customHeight="1" x14ac:dyDescent="0.35">
      <c r="A3" s="3" t="s">
        <v>68</v>
      </c>
    </row>
    <row r="4" spans="1:28" s="3" customFormat="1" ht="20" customHeight="1" x14ac:dyDescent="0.35">
      <c r="A4" s="3" t="s">
        <v>69</v>
      </c>
    </row>
    <row r="5" spans="1:28" s="3" customFormat="1" x14ac:dyDescent="0.35">
      <c r="A5" s="3" t="s">
        <v>67</v>
      </c>
      <c r="B5" s="48"/>
      <c r="C5" s="48"/>
      <c r="D5" s="48"/>
      <c r="E5" s="48"/>
      <c r="F5" s="48"/>
      <c r="G5" s="48"/>
      <c r="H5" s="48"/>
      <c r="I5" s="48"/>
      <c r="J5" s="48"/>
      <c r="K5" s="48"/>
      <c r="L5" s="48"/>
      <c r="M5" s="48"/>
      <c r="N5" s="48"/>
      <c r="O5" s="48"/>
      <c r="P5" s="48"/>
      <c r="Q5" s="48"/>
      <c r="R5" s="48"/>
      <c r="S5" s="48"/>
      <c r="T5" s="48"/>
      <c r="U5" s="48"/>
      <c r="V5" s="48"/>
      <c r="W5" s="48"/>
    </row>
    <row r="6" spans="1:28" ht="45" customHeight="1" x14ac:dyDescent="0.35">
      <c r="A6" s="72" t="s">
        <v>66</v>
      </c>
      <c r="B6" s="73" t="s">
        <v>117</v>
      </c>
      <c r="C6" s="75" t="s">
        <v>71</v>
      </c>
      <c r="D6" s="75" t="s">
        <v>72</v>
      </c>
      <c r="E6" s="75" t="s">
        <v>73</v>
      </c>
      <c r="F6" s="75" t="s">
        <v>74</v>
      </c>
      <c r="G6" s="75" t="s">
        <v>75</v>
      </c>
      <c r="H6" s="75" t="s">
        <v>76</v>
      </c>
      <c r="I6" s="75" t="s">
        <v>77</v>
      </c>
      <c r="J6" s="75" t="s">
        <v>78</v>
      </c>
      <c r="K6" s="75" t="s">
        <v>79</v>
      </c>
      <c r="L6" s="75" t="s">
        <v>80</v>
      </c>
      <c r="M6" s="75" t="s">
        <v>81</v>
      </c>
      <c r="N6" s="75" t="s">
        <v>82</v>
      </c>
      <c r="O6" s="75" t="s">
        <v>83</v>
      </c>
      <c r="P6" s="75" t="s">
        <v>84</v>
      </c>
      <c r="Q6" s="75" t="s">
        <v>85</v>
      </c>
      <c r="R6" s="75" t="s">
        <v>86</v>
      </c>
      <c r="S6" s="75" t="s">
        <v>65</v>
      </c>
      <c r="T6" s="75" t="s">
        <v>64</v>
      </c>
      <c r="U6" s="75" t="s">
        <v>63</v>
      </c>
      <c r="V6" s="75" t="s">
        <v>87</v>
      </c>
      <c r="W6" s="75" t="s">
        <v>130</v>
      </c>
    </row>
    <row r="7" spans="1:28" x14ac:dyDescent="0.35">
      <c r="A7" s="51" t="s">
        <v>24</v>
      </c>
      <c r="B7" s="52">
        <v>10.591253174857798</v>
      </c>
      <c r="C7" s="31">
        <v>9.455041747239477</v>
      </c>
      <c r="D7" s="31">
        <v>10.583783167042997</v>
      </c>
      <c r="E7" s="31">
        <v>10.00956672683952</v>
      </c>
      <c r="F7" s="31">
        <v>9.1392715575632941</v>
      </c>
      <c r="G7" s="31">
        <v>10.979999993654989</v>
      </c>
      <c r="H7" s="31">
        <v>8.5841777910938024</v>
      </c>
      <c r="I7" s="31">
        <v>9.1267281105990907</v>
      </c>
      <c r="J7" s="31">
        <v>12.200998463901682</v>
      </c>
      <c r="K7" s="31">
        <v>14.004992319508448</v>
      </c>
      <c r="L7" s="31">
        <v>11.644009216589861</v>
      </c>
      <c r="M7" s="31">
        <v>10.031259600614439</v>
      </c>
      <c r="N7" s="31">
        <v>11.574423963133643</v>
      </c>
      <c r="O7" s="31">
        <v>9.8506144393241204</v>
      </c>
      <c r="P7" s="31">
        <v>10.72281105990783</v>
      </c>
      <c r="Q7" s="31">
        <v>9.8184715821812585</v>
      </c>
      <c r="R7" s="31">
        <v>11.171735791090629</v>
      </c>
      <c r="S7" s="31">
        <v>10.249308755760369</v>
      </c>
      <c r="T7" s="31">
        <v>11.263594470046081</v>
      </c>
      <c r="U7" s="31">
        <v>8.8195852534562214</v>
      </c>
      <c r="V7" s="31">
        <v>12.208448540706609</v>
      </c>
      <c r="W7" s="31">
        <v>10.295391705069123</v>
      </c>
      <c r="AA7" s="53"/>
      <c r="AB7" s="54"/>
    </row>
    <row r="8" spans="1:28" x14ac:dyDescent="0.35">
      <c r="A8" s="55" t="s">
        <v>25</v>
      </c>
      <c r="B8" s="56">
        <v>10.331654475190337</v>
      </c>
      <c r="C8" s="31">
        <v>8.2790041102274099</v>
      </c>
      <c r="D8" s="31">
        <v>11.06162742014263</v>
      </c>
      <c r="E8" s="31">
        <v>9.9152095952137227</v>
      </c>
      <c r="F8" s="31">
        <v>10.952183841082846</v>
      </c>
      <c r="G8" s="31">
        <v>11.332142855776473</v>
      </c>
      <c r="H8" s="31">
        <v>9.4508458652554506</v>
      </c>
      <c r="I8" s="31">
        <v>10.135878489444217</v>
      </c>
      <c r="J8" s="31">
        <v>11.143792517006805</v>
      </c>
      <c r="K8" s="31">
        <v>12.749829931972792</v>
      </c>
      <c r="L8" s="31">
        <v>9.153401360544219</v>
      </c>
      <c r="M8" s="31">
        <v>11.111412151067327</v>
      </c>
      <c r="N8" s="31">
        <v>12.118622448979592</v>
      </c>
      <c r="O8" s="31">
        <v>9.2295068027210885</v>
      </c>
      <c r="P8" s="31">
        <v>11.210204081632652</v>
      </c>
      <c r="Q8" s="31">
        <v>10.425451559934315</v>
      </c>
      <c r="R8" s="31">
        <v>9.2789115646258491</v>
      </c>
      <c r="S8" s="31">
        <v>12.413435374149657</v>
      </c>
      <c r="T8" s="31">
        <v>8.6149659863945569</v>
      </c>
      <c r="U8" s="31">
        <v>9.114942528735634</v>
      </c>
      <c r="V8" s="31">
        <v>10.369217687074832</v>
      </c>
      <c r="W8" s="31">
        <v>8.6647108843537417</v>
      </c>
      <c r="AA8" s="53"/>
      <c r="AB8" s="54"/>
    </row>
    <row r="9" spans="1:28" x14ac:dyDescent="0.35">
      <c r="A9" s="55" t="s">
        <v>26</v>
      </c>
      <c r="B9" s="56">
        <v>8.7443241018453985</v>
      </c>
      <c r="C9" s="31">
        <v>7.8466091298571605</v>
      </c>
      <c r="D9" s="31">
        <v>7.6807725053850504</v>
      </c>
      <c r="E9" s="31">
        <v>8.8604548696951504</v>
      </c>
      <c r="F9" s="31">
        <v>8.2363157765522228</v>
      </c>
      <c r="G9" s="31">
        <v>10.506544979599845</v>
      </c>
      <c r="H9" s="31">
        <v>8.3802207130730242</v>
      </c>
      <c r="I9" s="31">
        <v>9.4043778801843292</v>
      </c>
      <c r="J9" s="31">
        <v>8.5715053763440707</v>
      </c>
      <c r="K9" s="31">
        <v>9.402073732718879</v>
      </c>
      <c r="L9" s="31">
        <v>8.7389400921658993</v>
      </c>
      <c r="M9" s="31">
        <v>7.0460829499130417</v>
      </c>
      <c r="N9" s="31">
        <v>12.547311827956989</v>
      </c>
      <c r="O9" s="31">
        <v>7.9397849462365624</v>
      </c>
      <c r="P9" s="31">
        <v>9.1687403993855607</v>
      </c>
      <c r="Q9" s="31">
        <v>9.3937019969278008</v>
      </c>
      <c r="R9" s="31">
        <v>7.0117511520737317</v>
      </c>
      <c r="S9" s="31">
        <v>10.609447004608295</v>
      </c>
      <c r="T9" s="31">
        <v>7.5813364055299539</v>
      </c>
      <c r="U9" s="31">
        <v>8.7072964669738884</v>
      </c>
      <c r="V9" s="31">
        <v>8.1552227342549912</v>
      </c>
      <c r="W9" s="31">
        <v>7.782488479262673</v>
      </c>
      <c r="AA9" s="53"/>
      <c r="AB9" s="54"/>
    </row>
    <row r="10" spans="1:28" x14ac:dyDescent="0.35">
      <c r="A10" s="55" t="s">
        <v>27</v>
      </c>
      <c r="B10" s="56">
        <v>6.6107303211084236</v>
      </c>
      <c r="C10" s="31">
        <v>6.1168274902816684</v>
      </c>
      <c r="D10" s="31">
        <v>5.6197319835061332</v>
      </c>
      <c r="E10" s="31">
        <v>5.9427110435528787</v>
      </c>
      <c r="F10" s="31">
        <v>6.6824914377959965</v>
      </c>
      <c r="G10" s="31">
        <v>7.0039035156433123</v>
      </c>
      <c r="H10" s="31">
        <v>4.3097213622291921</v>
      </c>
      <c r="I10" s="31">
        <v>7.5553174606959113</v>
      </c>
      <c r="J10" s="31">
        <v>5.7938095238095331</v>
      </c>
      <c r="K10" s="31">
        <v>6.6230158730158628</v>
      </c>
      <c r="L10" s="31">
        <v>3.8340476190476185</v>
      </c>
      <c r="M10" s="31">
        <v>8.1605555555555558</v>
      </c>
      <c r="N10" s="31">
        <v>8.0898412698412692</v>
      </c>
      <c r="O10" s="31">
        <v>5.3889682539682537</v>
      </c>
      <c r="P10" s="31">
        <v>6.4137301587301589</v>
      </c>
      <c r="Q10" s="31">
        <v>7.9959523809523825</v>
      </c>
      <c r="R10" s="31">
        <v>6.4827380952380969</v>
      </c>
      <c r="S10" s="31">
        <v>6.0026984126984102</v>
      </c>
      <c r="T10" s="31">
        <v>6.4292857142857143</v>
      </c>
      <c r="U10" s="31">
        <v>5.1767444444444441</v>
      </c>
      <c r="V10" s="31">
        <v>8.9489682539682551</v>
      </c>
      <c r="W10" s="31">
        <v>6.3655555555555559</v>
      </c>
      <c r="AA10" s="53"/>
      <c r="AB10" s="54"/>
    </row>
    <row r="11" spans="1:28" x14ac:dyDescent="0.35">
      <c r="A11" s="55" t="s">
        <v>28</v>
      </c>
      <c r="B11" s="56">
        <v>3.8731421840134557</v>
      </c>
      <c r="C11" s="31">
        <v>3.6002923851557616</v>
      </c>
      <c r="D11" s="31">
        <v>3.649882106159998</v>
      </c>
      <c r="E11" s="31">
        <v>3.4151525701072969</v>
      </c>
      <c r="F11" s="31">
        <v>4.3252552580393617</v>
      </c>
      <c r="G11" s="31">
        <v>3.6689209473305113</v>
      </c>
      <c r="H11" s="31">
        <v>3.654329371816758</v>
      </c>
      <c r="I11" s="31">
        <v>2.552688172042993</v>
      </c>
      <c r="J11" s="31">
        <v>3.577803379416332</v>
      </c>
      <c r="K11" s="31">
        <v>4.9456221198156873</v>
      </c>
      <c r="L11" s="31">
        <v>3.2774961597542243</v>
      </c>
      <c r="M11" s="31">
        <v>4.2368663594470046</v>
      </c>
      <c r="N11" s="31">
        <v>4.948233486943165</v>
      </c>
      <c r="O11" s="31">
        <v>3.2512288786482331</v>
      </c>
      <c r="P11" s="31">
        <v>4.636405529953918</v>
      </c>
      <c r="Q11" s="31">
        <v>3.4156682027649765</v>
      </c>
      <c r="R11" s="31">
        <v>2.9191244239631322</v>
      </c>
      <c r="S11" s="31">
        <v>2.754915514592934</v>
      </c>
      <c r="T11" s="31">
        <v>4.3245007680491563</v>
      </c>
      <c r="U11" s="31">
        <v>3.0698924731182808</v>
      </c>
      <c r="V11" s="31">
        <v>5.3797235023041479</v>
      </c>
      <c r="W11" s="31">
        <v>2.5079877112135178</v>
      </c>
      <c r="AA11" s="53"/>
      <c r="AB11" s="54"/>
    </row>
    <row r="12" spans="1:28" x14ac:dyDescent="0.35">
      <c r="A12" s="55" t="s">
        <v>29</v>
      </c>
      <c r="B12" s="56">
        <v>1.7088802014572992</v>
      </c>
      <c r="C12" s="31">
        <v>1.3671052551176583</v>
      </c>
      <c r="D12" s="31">
        <v>0.26655458000435928</v>
      </c>
      <c r="E12" s="31">
        <v>1.0315925886068056</v>
      </c>
      <c r="F12" s="31">
        <v>1.2577341170979559</v>
      </c>
      <c r="G12" s="31">
        <v>0.64526315781108112</v>
      </c>
      <c r="H12" s="31">
        <v>0.91665147345486275</v>
      </c>
      <c r="I12" s="31">
        <v>1.5995948203843133</v>
      </c>
      <c r="J12" s="31">
        <v>1.5675396825396066</v>
      </c>
      <c r="K12" s="31">
        <v>0.96150793650783828</v>
      </c>
      <c r="L12" s="31">
        <v>1.8910317460317458</v>
      </c>
      <c r="M12" s="31">
        <v>2.1284126984126983</v>
      </c>
      <c r="N12" s="31">
        <v>1.6752380952380952</v>
      </c>
      <c r="O12" s="31">
        <v>0.63563492063492055</v>
      </c>
      <c r="P12" s="31">
        <v>1.8558730158730148</v>
      </c>
      <c r="Q12" s="31">
        <v>0.92309523809523764</v>
      </c>
      <c r="R12" s="31">
        <v>0.72150793650793665</v>
      </c>
      <c r="S12" s="31">
        <v>0.48944444444444435</v>
      </c>
      <c r="T12" s="31">
        <v>1.6428571428571432</v>
      </c>
      <c r="U12" s="31">
        <v>1.2620634920634923</v>
      </c>
      <c r="V12" s="31">
        <v>0.6237301587301588</v>
      </c>
      <c r="W12" s="31">
        <v>0.91404761904761889</v>
      </c>
      <c r="AA12" s="53"/>
      <c r="AB12" s="54"/>
    </row>
    <row r="13" spans="1:28" x14ac:dyDescent="0.35">
      <c r="A13" s="55" t="s">
        <v>30</v>
      </c>
      <c r="B13" s="56">
        <v>0.61067221367065916</v>
      </c>
      <c r="C13" s="31">
        <v>0.63602622640153139</v>
      </c>
      <c r="D13" s="31">
        <v>3.9558572720613069E-2</v>
      </c>
      <c r="E13" s="31">
        <v>0.6771505253289295</v>
      </c>
      <c r="F13" s="31">
        <v>0.2678686639314079</v>
      </c>
      <c r="G13" s="31">
        <v>4.5540796963836686E-3</v>
      </c>
      <c r="H13" s="31">
        <v>0.5370967741934165</v>
      </c>
      <c r="I13" s="31">
        <v>0.45021950036376657</v>
      </c>
      <c r="J13" s="31">
        <v>0.2410138248846273</v>
      </c>
      <c r="K13" s="31">
        <v>5.5453149001483529E-2</v>
      </c>
      <c r="L13" s="31">
        <v>0.50176651305683528</v>
      </c>
      <c r="M13" s="31">
        <v>0.84485407066052176</v>
      </c>
      <c r="N13" s="31">
        <v>0.12342549923195084</v>
      </c>
      <c r="O13" s="31">
        <v>8.3870967741935532E-2</v>
      </c>
      <c r="P13" s="31">
        <v>0.66344086021505366</v>
      </c>
      <c r="Q13" s="31">
        <v>0.36881720430107523</v>
      </c>
      <c r="R13" s="31">
        <v>7.6728110599078497E-2</v>
      </c>
      <c r="S13" s="31">
        <v>0</v>
      </c>
      <c r="T13" s="31">
        <v>9.5161290322580444E-2</v>
      </c>
      <c r="U13" s="31">
        <v>0.585560675883257</v>
      </c>
      <c r="V13" s="31">
        <v>2.3041474654377798E-2</v>
      </c>
      <c r="W13" s="31">
        <v>9.1321044546851041E-2</v>
      </c>
      <c r="AA13" s="53"/>
      <c r="AB13" s="54"/>
    </row>
    <row r="14" spans="1:28" x14ac:dyDescent="0.35">
      <c r="A14" s="55" t="s">
        <v>31</v>
      </c>
      <c r="B14" s="56">
        <v>0.67392994146732943</v>
      </c>
      <c r="C14" s="31">
        <v>8.5639504976170025E-2</v>
      </c>
      <c r="D14" s="31">
        <v>0.26349746088018244</v>
      </c>
      <c r="E14" s="31">
        <v>0.21989246551281239</v>
      </c>
      <c r="F14" s="31">
        <v>0.3119047534081244</v>
      </c>
      <c r="G14" s="31">
        <v>0.256253537068519</v>
      </c>
      <c r="H14" s="31">
        <v>0.51813364055305777</v>
      </c>
      <c r="I14" s="31">
        <v>0.22311827956972485</v>
      </c>
      <c r="J14" s="31">
        <v>0.20721966205838516</v>
      </c>
      <c r="K14" s="31">
        <v>0.65192012288787826</v>
      </c>
      <c r="L14" s="31">
        <v>0.81459293394777255</v>
      </c>
      <c r="M14" s="31">
        <v>0.25745007680491544</v>
      </c>
      <c r="N14" s="31">
        <v>0.11405529953917053</v>
      </c>
      <c r="O14" s="31">
        <v>0.83863287250384044</v>
      </c>
      <c r="P14" s="31">
        <v>0.4288018433179725</v>
      </c>
      <c r="Q14" s="31">
        <v>0.14170506912442388</v>
      </c>
      <c r="R14" s="31">
        <v>0.5165898617511524</v>
      </c>
      <c r="S14" s="31">
        <v>0.54001536098310277</v>
      </c>
      <c r="T14" s="31">
        <v>0.20143241167434719</v>
      </c>
      <c r="U14" s="31">
        <v>0.51374807987711202</v>
      </c>
      <c r="V14" s="31">
        <v>0.19915514592933936</v>
      </c>
      <c r="W14" s="31">
        <v>1.4516129032258214E-2</v>
      </c>
      <c r="AA14" s="53"/>
      <c r="AB14" s="54"/>
    </row>
    <row r="15" spans="1:28" x14ac:dyDescent="0.35">
      <c r="A15" s="55" t="s">
        <v>32</v>
      </c>
      <c r="B15" s="56">
        <v>1.9294968501006471</v>
      </c>
      <c r="C15" s="31">
        <v>1.2452144170829895</v>
      </c>
      <c r="D15" s="31">
        <v>1.5473196897161459</v>
      </c>
      <c r="E15" s="31">
        <v>1.2194097241869677</v>
      </c>
      <c r="F15" s="31">
        <v>1.2117618965387014</v>
      </c>
      <c r="G15" s="31">
        <v>0.2554678362573588</v>
      </c>
      <c r="H15" s="31">
        <v>2.1388849206348066</v>
      </c>
      <c r="I15" s="31">
        <v>1.9839682539680601</v>
      </c>
      <c r="J15" s="31">
        <v>1.463253968253954</v>
      </c>
      <c r="K15" s="31">
        <v>1.7657142857144268</v>
      </c>
      <c r="L15" s="31">
        <v>1.0246825396825399</v>
      </c>
      <c r="M15" s="31">
        <v>2.5852380952380947</v>
      </c>
      <c r="N15" s="31">
        <v>1.9122222222222229</v>
      </c>
      <c r="O15" s="31">
        <v>0.92865079365079428</v>
      </c>
      <c r="P15" s="31">
        <v>2.7533333333333299</v>
      </c>
      <c r="Q15" s="31">
        <v>0.70761904761904715</v>
      </c>
      <c r="R15" s="31">
        <v>2.0709523809523809</v>
      </c>
      <c r="S15" s="31">
        <v>2.0773809523809521</v>
      </c>
      <c r="T15" s="31">
        <v>1.3948412698412698</v>
      </c>
      <c r="U15" s="31">
        <v>1.963888888888889</v>
      </c>
      <c r="V15" s="31">
        <v>0.64071428571428535</v>
      </c>
      <c r="W15" s="31">
        <v>1.7496825396825395</v>
      </c>
      <c r="AA15" s="53"/>
      <c r="AB15" s="54"/>
    </row>
    <row r="16" spans="1:28" x14ac:dyDescent="0.35">
      <c r="A16" s="55" t="s">
        <v>33</v>
      </c>
      <c r="B16" s="56">
        <v>4.6426106976911479</v>
      </c>
      <c r="C16" s="31">
        <v>5.2310035846055047</v>
      </c>
      <c r="D16" s="31">
        <v>6.0769335876160122</v>
      </c>
      <c r="E16" s="31">
        <v>4.9349599347058239</v>
      </c>
      <c r="F16" s="31">
        <v>2.555704116890734</v>
      </c>
      <c r="G16" s="31">
        <v>2.7219864176571384</v>
      </c>
      <c r="H16" s="31">
        <v>4.5029953917047072</v>
      </c>
      <c r="I16" s="31">
        <v>5.7529685099848402</v>
      </c>
      <c r="J16" s="31">
        <v>4.0167434715826191</v>
      </c>
      <c r="K16" s="31">
        <v>5.1019969278031363</v>
      </c>
      <c r="L16" s="31">
        <v>3.4271889400921656</v>
      </c>
      <c r="M16" s="31">
        <v>5.9881720430107528</v>
      </c>
      <c r="N16" s="31">
        <v>3.0975422427035331</v>
      </c>
      <c r="O16" s="31">
        <v>3.2535330261136712</v>
      </c>
      <c r="P16" s="31">
        <v>4.6278033794162825</v>
      </c>
      <c r="Q16" s="31">
        <v>4.6210445468509977</v>
      </c>
      <c r="R16" s="31">
        <v>3.1966973886328729</v>
      </c>
      <c r="S16" s="31">
        <v>4.8794930875576039</v>
      </c>
      <c r="T16" s="31">
        <v>5.3662826420890939</v>
      </c>
      <c r="U16" s="31">
        <v>5.0464669738863277</v>
      </c>
      <c r="V16" s="31">
        <v>3.4640552995391709</v>
      </c>
      <c r="W16" s="31" t="s">
        <v>131</v>
      </c>
      <c r="AA16" s="53"/>
      <c r="AB16" s="54"/>
    </row>
    <row r="17" spans="1:23" x14ac:dyDescent="0.35">
      <c r="A17" s="55" t="s">
        <v>34</v>
      </c>
      <c r="B17" s="56">
        <v>7.9338588991331989</v>
      </c>
      <c r="C17" s="31">
        <v>6.7108433602176794</v>
      </c>
      <c r="D17" s="31">
        <v>7.1494594263980735</v>
      </c>
      <c r="E17" s="31">
        <v>7.4830386296224001</v>
      </c>
      <c r="F17" s="31">
        <v>9.0616929923939775</v>
      </c>
      <c r="G17" s="31">
        <v>7.4257530673088317</v>
      </c>
      <c r="H17" s="31">
        <v>7.9624285714283021</v>
      </c>
      <c r="I17" s="31">
        <v>8.5224603174603537</v>
      </c>
      <c r="J17" s="31">
        <v>7.0784920634917343</v>
      </c>
      <c r="K17" s="31">
        <v>10.121031746031884</v>
      </c>
      <c r="L17" s="31">
        <v>5.9681746031746021</v>
      </c>
      <c r="M17" s="31">
        <v>8.8489682539682537</v>
      </c>
      <c r="N17" s="31">
        <v>9.1303174603174604</v>
      </c>
      <c r="O17" s="31">
        <v>7.0870634920634927</v>
      </c>
      <c r="P17" s="31">
        <v>6.0074206349206341</v>
      </c>
      <c r="Q17" s="31">
        <v>9.6557936507936475</v>
      </c>
      <c r="R17" s="31">
        <v>8.5047619047619065</v>
      </c>
      <c r="S17" s="31">
        <v>7.2673015873015876</v>
      </c>
      <c r="T17" s="31">
        <v>9.0429365079365063</v>
      </c>
      <c r="U17" s="31">
        <v>6.763809523809523</v>
      </c>
      <c r="V17" s="31">
        <v>7.6604761904761896</v>
      </c>
      <c r="W17" s="31" t="s">
        <v>131</v>
      </c>
    </row>
    <row r="18" spans="1:23" x14ac:dyDescent="0.35">
      <c r="A18" s="55" t="s">
        <v>35</v>
      </c>
      <c r="B18" s="56">
        <v>10.331529013493649</v>
      </c>
      <c r="C18" s="31">
        <v>9.542275041000245</v>
      </c>
      <c r="D18" s="31">
        <v>10.467831531966835</v>
      </c>
      <c r="E18" s="31">
        <v>9.7566090598885538</v>
      </c>
      <c r="F18" s="31">
        <v>10.671470468301399</v>
      </c>
      <c r="G18" s="31">
        <v>9.1236323335215062</v>
      </c>
      <c r="H18" s="31">
        <v>10.463863287250886</v>
      </c>
      <c r="I18" s="31">
        <v>11.780030721966433</v>
      </c>
      <c r="J18" s="31">
        <v>12.414592933947899</v>
      </c>
      <c r="K18" s="31">
        <v>15.77019969278008</v>
      </c>
      <c r="L18" s="31">
        <v>9.5788018433179705</v>
      </c>
      <c r="M18" s="31">
        <v>10.664669738863285</v>
      </c>
      <c r="N18" s="31">
        <v>9.1036866359447011</v>
      </c>
      <c r="O18" s="31">
        <v>10.013056835637483</v>
      </c>
      <c r="P18" s="31">
        <v>5.9920506912442386</v>
      </c>
      <c r="Q18" s="31">
        <v>9.033410138248847</v>
      </c>
      <c r="R18" s="31">
        <v>10.448771121351767</v>
      </c>
      <c r="S18" s="31">
        <v>8.6860215053763419</v>
      </c>
      <c r="T18" s="31">
        <v>9.4574500768049141</v>
      </c>
      <c r="U18" s="31">
        <v>10.225268817204302</v>
      </c>
      <c r="V18" s="31">
        <v>9.1078341013824868</v>
      </c>
      <c r="W18" s="60" t="s">
        <v>131</v>
      </c>
    </row>
    <row r="19" spans="1:23" x14ac:dyDescent="0.35">
      <c r="A19" s="51" t="s">
        <v>59</v>
      </c>
      <c r="B19" s="78">
        <v>9.8755915180268818</v>
      </c>
      <c r="C19" s="57">
        <f t="shared" ref="C19:T19" si="0">(31*C7+28*C8+31*C9)/(31+28+31)</f>
        <v>8.5351476919595921</v>
      </c>
      <c r="D19" s="57">
        <f t="shared" si="0"/>
        <v>9.7325199289918114</v>
      </c>
      <c r="E19" s="57">
        <f>(31*E7+29*E8+31*E9)/(31+29+31)</f>
        <v>9.5880411841073911</v>
      </c>
      <c r="F19" s="57">
        <f t="shared" si="0"/>
        <v>9.3922706100877864</v>
      </c>
      <c r="G19" s="57">
        <f t="shared" si="0"/>
        <v>10.926476601473791</v>
      </c>
      <c r="H19" s="57">
        <f t="shared" si="0"/>
        <v>8.7835559761813808</v>
      </c>
      <c r="I19" s="57">
        <f>(31*I7+29*I8+31*I9)/(31+29+31)</f>
        <v>9.5429094715183318</v>
      </c>
      <c r="J19" s="57">
        <f t="shared" si="0"/>
        <v>10.621931216931211</v>
      </c>
      <c r="K19" s="57">
        <f t="shared" si="0"/>
        <v>12.029047619047615</v>
      </c>
      <c r="L19" s="57">
        <f t="shared" si="0"/>
        <v>9.8685185185185187</v>
      </c>
      <c r="M19" s="57">
        <f>(31*M7+29*M8+31*M9)/(31+29+31)</f>
        <v>9.3585557301901581</v>
      </c>
      <c r="N19" s="57">
        <f t="shared" si="0"/>
        <v>12.078835978835979</v>
      </c>
      <c r="O19" s="57">
        <f t="shared" si="0"/>
        <v>8.9992063492063501</v>
      </c>
      <c r="P19" s="57">
        <f t="shared" si="0"/>
        <v>10.339153439153439</v>
      </c>
      <c r="Q19" s="57">
        <f>(31*Q7+29*Q8+31*Q9)/(31+29+31)</f>
        <v>9.8672030350601769</v>
      </c>
      <c r="R19" s="57">
        <f t="shared" si="0"/>
        <v>9.1499735449735446</v>
      </c>
      <c r="S19" s="57">
        <f t="shared" si="0"/>
        <v>11.046640211640209</v>
      </c>
      <c r="T19" s="57">
        <f t="shared" si="0"/>
        <v>9.1712433862433862</v>
      </c>
      <c r="U19" s="57">
        <f>(31*U7+29*U8+31*U9)/(31+29+31)</f>
        <v>8.8754578754578759</v>
      </c>
      <c r="V19" s="57">
        <f t="shared" ref="V19:W19" si="1">(31*V7+28*V8+31*V9)/(31+28+31)</f>
        <v>10.240132275132277</v>
      </c>
      <c r="W19" s="57">
        <f t="shared" si="1"/>
        <v>8.9225132275132264</v>
      </c>
    </row>
    <row r="20" spans="1:23" x14ac:dyDescent="0.35">
      <c r="A20" s="55" t="s">
        <v>58</v>
      </c>
      <c r="B20" s="79">
        <v>4.062150806388888</v>
      </c>
      <c r="C20" s="31">
        <f t="shared" ref="C20:U20" si="2">(30*C10+31*C11+30*C12)/(30+31+30)</f>
        <v>3.6937038055143776</v>
      </c>
      <c r="D20" s="31">
        <f t="shared" si="2"/>
        <v>3.183900463695327</v>
      </c>
      <c r="E20" s="31">
        <f t="shared" si="2"/>
        <v>3.4626246004188657</v>
      </c>
      <c r="F20" s="31">
        <f t="shared" si="2"/>
        <v>4.0910953807257</v>
      </c>
      <c r="G20" s="31">
        <f t="shared" si="2"/>
        <v>3.7715554897898644</v>
      </c>
      <c r="H20" s="31">
        <f t="shared" si="2"/>
        <v>2.9678614900751774</v>
      </c>
      <c r="I20" s="31">
        <f t="shared" si="2"/>
        <v>3.8877000194037303</v>
      </c>
      <c r="J20" s="31">
        <f t="shared" si="2"/>
        <v>3.6456305599162695</v>
      </c>
      <c r="K20" s="31">
        <f t="shared" si="2"/>
        <v>4.1851648351648061</v>
      </c>
      <c r="L20" s="31">
        <f t="shared" si="2"/>
        <v>3.0038984824699106</v>
      </c>
      <c r="M20" s="31">
        <f t="shared" si="2"/>
        <v>4.8352956567242282</v>
      </c>
      <c r="N20" s="31">
        <f t="shared" si="2"/>
        <v>4.9049188906331764</v>
      </c>
      <c r="O20" s="31">
        <f t="shared" si="2"/>
        <v>3.0936944008372573</v>
      </c>
      <c r="P20" s="31">
        <f t="shared" si="2"/>
        <v>4.3056776556776546</v>
      </c>
      <c r="Q20" s="31">
        <f t="shared" si="2"/>
        <v>4.10392464678179</v>
      </c>
      <c r="R20" s="31">
        <f t="shared" si="2"/>
        <v>3.3694531658817373</v>
      </c>
      <c r="S20" s="31">
        <f t="shared" si="2"/>
        <v>3.0787545787545776</v>
      </c>
      <c r="T20" s="31">
        <f t="shared" si="2"/>
        <v>4.1343275771847203</v>
      </c>
      <c r="U20" s="31">
        <f t="shared" si="2"/>
        <v>3.1684714809000529</v>
      </c>
      <c r="V20" s="31">
        <f t="shared" ref="V20:W20" si="3">(30*V10+31*V11+30*V12)/(30+31+30)</f>
        <v>4.9884877027734174</v>
      </c>
      <c r="W20" s="31">
        <f t="shared" si="3"/>
        <v>3.254238618524333</v>
      </c>
    </row>
    <row r="21" spans="1:23" x14ac:dyDescent="0.35">
      <c r="A21" s="55" t="s">
        <v>57</v>
      </c>
      <c r="B21" s="79">
        <v>1.0620388294814898</v>
      </c>
      <c r="C21" s="31">
        <f t="shared" ref="C21:U21" si="4">(31*C13+31*C14+30*C15)/(31+31+30)</f>
        <v>0.6492181541869394</v>
      </c>
      <c r="D21" s="31">
        <f t="shared" si="4"/>
        <v>0.60667747535988081</v>
      </c>
      <c r="E21" s="31">
        <f t="shared" si="4"/>
        <v>0.69989809175764173</v>
      </c>
      <c r="F21" s="31">
        <f t="shared" si="4"/>
        <v>0.59049818297485379</v>
      </c>
      <c r="G21" s="31">
        <f t="shared" si="4"/>
        <v>0.17118555660252985</v>
      </c>
      <c r="H21" s="31">
        <f t="shared" si="4"/>
        <v>1.0530292443063576</v>
      </c>
      <c r="I21" s="31">
        <f t="shared" si="4"/>
        <v>0.87383172605413073</v>
      </c>
      <c r="J21" s="31">
        <f t="shared" si="4"/>
        <v>0.62818322981360875</v>
      </c>
      <c r="K21" s="31">
        <f t="shared" si="4"/>
        <v>0.81413043478264147</v>
      </c>
      <c r="L21" s="31">
        <f t="shared" si="4"/>
        <v>0.77769151138716341</v>
      </c>
      <c r="M21" s="31">
        <f t="shared" si="4"/>
        <v>1.2144409937888196</v>
      </c>
      <c r="N21" s="31">
        <f t="shared" si="4"/>
        <v>0.70357142857142885</v>
      </c>
      <c r="O21" s="31">
        <f t="shared" si="4"/>
        <v>0.61366459627329217</v>
      </c>
      <c r="P21" s="31">
        <f t="shared" si="4"/>
        <v>1.2658643892339534</v>
      </c>
      <c r="Q21" s="31">
        <f t="shared" si="4"/>
        <v>0.4027691511387162</v>
      </c>
      <c r="R21" s="31">
        <f t="shared" si="4"/>
        <v>0.87523291925465851</v>
      </c>
      <c r="S21" s="31">
        <f t="shared" si="4"/>
        <v>0.85936853002070368</v>
      </c>
      <c r="T21" s="31">
        <f t="shared" si="4"/>
        <v>0.55477872670807449</v>
      </c>
      <c r="U21" s="31">
        <f t="shared" si="4"/>
        <v>1.010817805383023</v>
      </c>
      <c r="V21" s="31">
        <f t="shared" ref="V21:W21" si="5">(31*V13+31*V14+30*V15)/(31+31+30)</f>
        <v>0.28379917184264991</v>
      </c>
      <c r="W21" s="31">
        <f t="shared" si="5"/>
        <v>0.60621118012422359</v>
      </c>
    </row>
    <row r="22" spans="1:23" x14ac:dyDescent="0.35">
      <c r="A22" s="58" t="s">
        <v>56</v>
      </c>
      <c r="B22" s="80">
        <v>7.6327619350078759</v>
      </c>
      <c r="C22" s="60">
        <f t="shared" ref="C22:U22" si="6">(31*C16+30*C17+31*C18)/(31+30+31)</f>
        <v>7.1662710673946597</v>
      </c>
      <c r="D22" s="60">
        <f t="shared" si="6"/>
        <v>7.9062119728153313</v>
      </c>
      <c r="E22" s="60">
        <f t="shared" si="6"/>
        <v>7.3905412795771488</v>
      </c>
      <c r="F22" s="60">
        <f t="shared" si="6"/>
        <v>7.4118826294866897</v>
      </c>
      <c r="G22" s="60">
        <f t="shared" si="6"/>
        <v>6.4128997098456839</v>
      </c>
      <c r="H22" s="60">
        <f t="shared" si="6"/>
        <v>7.6396247412007883</v>
      </c>
      <c r="I22" s="60">
        <f t="shared" si="6"/>
        <v>8.6869215838510883</v>
      </c>
      <c r="J22" s="60">
        <f t="shared" si="6"/>
        <v>7.8448498964804143</v>
      </c>
      <c r="K22" s="60">
        <f t="shared" si="6"/>
        <v>10.333359213250395</v>
      </c>
      <c r="L22" s="60">
        <f t="shared" si="6"/>
        <v>6.3285973084886109</v>
      </c>
      <c r="M22" s="60">
        <f t="shared" si="6"/>
        <v>8.4968167701863351</v>
      </c>
      <c r="N22" s="60">
        <f t="shared" si="6"/>
        <v>7.088561076604555</v>
      </c>
      <c r="O22" s="60">
        <f t="shared" si="6"/>
        <v>6.7812629399585935</v>
      </c>
      <c r="P22" s="60">
        <f t="shared" si="6"/>
        <v>5.5373706004140777</v>
      </c>
      <c r="Q22" s="60">
        <f t="shared" si="6"/>
        <v>7.7495859213250506</v>
      </c>
      <c r="R22" s="60">
        <f t="shared" si="6"/>
        <v>7.3712215320910977</v>
      </c>
      <c r="S22" s="60">
        <f t="shared" si="6"/>
        <v>6.9407608695652172</v>
      </c>
      <c r="T22" s="60">
        <f t="shared" si="6"/>
        <v>7.943737060041407</v>
      </c>
      <c r="U22" s="60">
        <f t="shared" si="6"/>
        <v>7.3515010351966872</v>
      </c>
      <c r="V22" s="60">
        <f t="shared" ref="V22" si="7">(31*V16+30*V17+31*V18)/(31+30+31)</f>
        <v>6.7341614906832294</v>
      </c>
      <c r="W22" s="31" t="s">
        <v>131</v>
      </c>
    </row>
    <row r="23" spans="1:23" x14ac:dyDescent="0.35">
      <c r="A23" s="23" t="s">
        <v>55</v>
      </c>
      <c r="B23" s="77">
        <v>5.6422985029879156</v>
      </c>
      <c r="C23" s="62">
        <f t="shared" ref="C23:T23" si="8">(30*(C10+C12+C15+C17)+31*(C7+C9+C11+C13+C14+C16+C18)+28*C8)/365</f>
        <v>4.9953845122292559</v>
      </c>
      <c r="D23" s="62">
        <f t="shared" si="8"/>
        <v>5.3393083973634443</v>
      </c>
      <c r="E23" s="62">
        <f>(30*(E10+E12+E15+E17)+31*(E7+E9+E11+E13+E14+E16+E18)+29*E8)/366</f>
        <v>5.2785000233734705</v>
      </c>
      <c r="F23" s="62">
        <f t="shared" si="8"/>
        <v>5.3529125186312365</v>
      </c>
      <c r="G23" s="62">
        <f t="shared" si="8"/>
        <v>5.2940555841554922</v>
      </c>
      <c r="H23" s="62">
        <f t="shared" si="8"/>
        <v>5.0967660277255415</v>
      </c>
      <c r="I23" s="62">
        <f>(30*(I10+I12+I15+I17)+31*(I7+I9+I11+I13+I14+I16+I18)+29*I8)/366</f>
        <v>5.7425540114349394</v>
      </c>
      <c r="J23" s="62">
        <f t="shared" si="8"/>
        <v>5.6636855838225744</v>
      </c>
      <c r="K23" s="62">
        <f t="shared" si="8"/>
        <v>6.8192694063926638</v>
      </c>
      <c r="L23" s="62">
        <f t="shared" si="8"/>
        <v>4.9734246575342462</v>
      </c>
      <c r="M23" s="62">
        <f>(30*(M10+M12+M15+M17)+31*(M7+M9+M11+M13+M14+M16+M18)+29*M8)/366</f>
        <v>5.9701535259424139</v>
      </c>
      <c r="N23" s="62">
        <f t="shared" si="8"/>
        <v>6.1652576647097188</v>
      </c>
      <c r="O23" s="62">
        <f t="shared" si="8"/>
        <v>4.854213959556426</v>
      </c>
      <c r="P23" s="62">
        <f t="shared" si="8"/>
        <v>5.3376386170906711</v>
      </c>
      <c r="Q23" s="62">
        <f>(30*(Q10+Q12+Q15+Q17)+31*(Q7+Q9+Q11+Q13+Q14+Q16+Q18)+29*Q8)/366</f>
        <v>5.5229215456674465</v>
      </c>
      <c r="R23" s="62">
        <f t="shared" si="8"/>
        <v>5.1747716894977174</v>
      </c>
      <c r="S23" s="62">
        <f t="shared" si="8"/>
        <v>5.4574690150032614</v>
      </c>
      <c r="T23" s="62">
        <f t="shared" si="8"/>
        <v>5.4342442922374428</v>
      </c>
      <c r="U23" s="62">
        <f>(30*(U10+U12+U15+U17)+31*(U7+U9+U11+U13+U14+U16+U18)+29*U8)/366</f>
        <v>5.0965325266718713</v>
      </c>
      <c r="V23" s="62">
        <f>(30*(V10+V12+V15+V17)+31*(V7+V9+V11+V13+V14+V16+V18)+28*V8)/365</f>
        <v>5.5375799086757995</v>
      </c>
      <c r="W23" s="62" t="s">
        <v>131</v>
      </c>
    </row>
    <row r="24" spans="1:23" ht="45" customHeight="1" x14ac:dyDescent="0.35">
      <c r="A24" s="63" t="s">
        <v>66</v>
      </c>
      <c r="B24" s="64"/>
      <c r="C24" s="65" t="s">
        <v>89</v>
      </c>
      <c r="D24" s="65" t="s">
        <v>90</v>
      </c>
      <c r="E24" s="65" t="s">
        <v>91</v>
      </c>
      <c r="F24" s="65" t="s">
        <v>92</v>
      </c>
      <c r="G24" s="65" t="s">
        <v>93</v>
      </c>
      <c r="H24" s="65" t="s">
        <v>94</v>
      </c>
      <c r="I24" s="65" t="s">
        <v>95</v>
      </c>
      <c r="J24" s="65" t="s">
        <v>96</v>
      </c>
      <c r="K24" s="65" t="s">
        <v>97</v>
      </c>
      <c r="L24" s="65" t="s">
        <v>98</v>
      </c>
      <c r="M24" s="65" t="s">
        <v>99</v>
      </c>
      <c r="N24" s="65" t="s">
        <v>100</v>
      </c>
      <c r="O24" s="65" t="s">
        <v>101</v>
      </c>
      <c r="P24" s="65" t="s">
        <v>102</v>
      </c>
      <c r="Q24" s="65" t="s">
        <v>103</v>
      </c>
      <c r="R24" s="65" t="s">
        <v>104</v>
      </c>
      <c r="S24" s="65" t="s">
        <v>62</v>
      </c>
      <c r="T24" s="65" t="s">
        <v>61</v>
      </c>
      <c r="U24" s="65" t="s">
        <v>60</v>
      </c>
      <c r="V24" s="65" t="s">
        <v>105</v>
      </c>
      <c r="W24" s="65" t="s">
        <v>132</v>
      </c>
    </row>
    <row r="25" spans="1:23" x14ac:dyDescent="0.35">
      <c r="A25" s="55" t="s">
        <v>24</v>
      </c>
      <c r="B25" s="66"/>
      <c r="C25" s="31">
        <f t="shared" ref="C25:U25" si="9">C7-$B$7</f>
        <v>-1.1362114276183206</v>
      </c>
      <c r="D25" s="31">
        <f t="shared" si="9"/>
        <v>-7.4700078148008942E-3</v>
      </c>
      <c r="E25" s="31">
        <f t="shared" si="9"/>
        <v>-0.58168644801827796</v>
      </c>
      <c r="F25" s="31">
        <f t="shared" si="9"/>
        <v>-1.4519816172945035</v>
      </c>
      <c r="G25" s="31">
        <f t="shared" si="9"/>
        <v>0.3887468187971912</v>
      </c>
      <c r="H25" s="31">
        <f t="shared" si="9"/>
        <v>-2.0070753837639952</v>
      </c>
      <c r="I25" s="31">
        <f t="shared" si="9"/>
        <v>-1.4645250642587069</v>
      </c>
      <c r="J25" s="31">
        <f t="shared" si="9"/>
        <v>1.6097452890438841</v>
      </c>
      <c r="K25" s="31">
        <f t="shared" si="9"/>
        <v>3.4137391446506502</v>
      </c>
      <c r="L25" s="31">
        <f t="shared" si="9"/>
        <v>1.0527560417320636</v>
      </c>
      <c r="M25" s="31">
        <f t="shared" si="9"/>
        <v>-0.55999357424335905</v>
      </c>
      <c r="N25" s="31">
        <f t="shared" si="9"/>
        <v>0.98317078827584581</v>
      </c>
      <c r="O25" s="31">
        <f t="shared" si="9"/>
        <v>-0.74063873553367721</v>
      </c>
      <c r="P25" s="31">
        <f t="shared" si="9"/>
        <v>0.1315578850500323</v>
      </c>
      <c r="Q25" s="31">
        <f t="shared" si="9"/>
        <v>-0.77278159267653912</v>
      </c>
      <c r="R25" s="31">
        <f t="shared" si="9"/>
        <v>0.58048261623283182</v>
      </c>
      <c r="S25" s="31">
        <f t="shared" si="9"/>
        <v>-0.34194441909742856</v>
      </c>
      <c r="T25" s="31">
        <f t="shared" si="9"/>
        <v>0.67234129518828389</v>
      </c>
      <c r="U25" s="31">
        <f t="shared" si="9"/>
        <v>-1.7716679214015763</v>
      </c>
      <c r="V25" s="31">
        <f t="shared" ref="V25" si="10">V7-$B$7</f>
        <v>1.6171953658488114</v>
      </c>
      <c r="W25" s="31">
        <f>W7-$B7</f>
        <v>-0.29586146978867411</v>
      </c>
    </row>
    <row r="26" spans="1:23" x14ac:dyDescent="0.35">
      <c r="A26" s="55" t="s">
        <v>25</v>
      </c>
      <c r="B26" s="66"/>
      <c r="C26" s="31">
        <f t="shared" ref="C26:U26" si="11">C8-$B$8</f>
        <v>-2.0526503649629273</v>
      </c>
      <c r="D26" s="31">
        <f t="shared" si="11"/>
        <v>0.72997294495229248</v>
      </c>
      <c r="E26" s="31">
        <f t="shared" si="11"/>
        <v>-0.4164448799766145</v>
      </c>
      <c r="F26" s="31">
        <f t="shared" si="11"/>
        <v>0.62052936589250862</v>
      </c>
      <c r="G26" s="31">
        <f t="shared" si="11"/>
        <v>1.0004883805861358</v>
      </c>
      <c r="H26" s="31">
        <f t="shared" si="11"/>
        <v>-0.88080860993488663</v>
      </c>
      <c r="I26" s="31">
        <f t="shared" si="11"/>
        <v>-0.19577598574612054</v>
      </c>
      <c r="J26" s="31">
        <f t="shared" si="11"/>
        <v>0.81213804181646765</v>
      </c>
      <c r="K26" s="31">
        <f t="shared" si="11"/>
        <v>2.4181754567824552</v>
      </c>
      <c r="L26" s="31">
        <f t="shared" si="11"/>
        <v>-1.1782531146461181</v>
      </c>
      <c r="M26" s="31">
        <f t="shared" si="11"/>
        <v>0.77975767587698996</v>
      </c>
      <c r="N26" s="31">
        <f t="shared" si="11"/>
        <v>1.7869679737892543</v>
      </c>
      <c r="O26" s="31">
        <f t="shared" si="11"/>
        <v>-1.1021476724692487</v>
      </c>
      <c r="P26" s="31">
        <f t="shared" si="11"/>
        <v>0.87854960644231461</v>
      </c>
      <c r="Q26" s="31">
        <f t="shared" si="11"/>
        <v>9.3797084743977521E-2</v>
      </c>
      <c r="R26" s="31">
        <f t="shared" si="11"/>
        <v>-1.0527429105644881</v>
      </c>
      <c r="S26" s="31">
        <f t="shared" si="11"/>
        <v>2.0817808989593196</v>
      </c>
      <c r="T26" s="31">
        <f t="shared" si="11"/>
        <v>-1.7166884887957803</v>
      </c>
      <c r="U26" s="31">
        <f t="shared" si="11"/>
        <v>-1.2167119464547032</v>
      </c>
      <c r="V26" s="31">
        <f t="shared" ref="V26" si="12">V8-$B$8</f>
        <v>3.7563211884494407E-2</v>
      </c>
      <c r="W26" s="31">
        <f>W8-$B8</f>
        <v>-1.6669435908365955</v>
      </c>
    </row>
    <row r="27" spans="1:23" x14ac:dyDescent="0.35">
      <c r="A27" s="55" t="s">
        <v>26</v>
      </c>
      <c r="B27" s="66"/>
      <c r="C27" s="31">
        <f t="shared" ref="C27:U27" si="13">C9-$B$9</f>
        <v>-0.89771497198823802</v>
      </c>
      <c r="D27" s="31">
        <f t="shared" si="13"/>
        <v>-1.0635515964603481</v>
      </c>
      <c r="E27" s="31">
        <f t="shared" si="13"/>
        <v>0.11613076784975185</v>
      </c>
      <c r="F27" s="31">
        <f t="shared" si="13"/>
        <v>-0.50800832529317574</v>
      </c>
      <c r="G27" s="31">
        <f t="shared" si="13"/>
        <v>1.7622208777544461</v>
      </c>
      <c r="H27" s="31">
        <f t="shared" si="13"/>
        <v>-0.36410338877237436</v>
      </c>
      <c r="I27" s="31">
        <f t="shared" si="13"/>
        <v>0.66005377833893064</v>
      </c>
      <c r="J27" s="31">
        <f t="shared" si="13"/>
        <v>-0.17281872550132782</v>
      </c>
      <c r="K27" s="31">
        <f t="shared" si="13"/>
        <v>0.65774963087348048</v>
      </c>
      <c r="L27" s="31">
        <f t="shared" si="13"/>
        <v>-5.3840096794992576E-3</v>
      </c>
      <c r="M27" s="31">
        <f t="shared" si="13"/>
        <v>-1.6982411519323568</v>
      </c>
      <c r="N27" s="31">
        <f t="shared" si="13"/>
        <v>3.8029877261115903</v>
      </c>
      <c r="O27" s="31">
        <f t="shared" si="13"/>
        <v>-0.80453915560883615</v>
      </c>
      <c r="P27" s="31">
        <f t="shared" si="13"/>
        <v>0.42441629754016219</v>
      </c>
      <c r="Q27" s="31">
        <f t="shared" si="13"/>
        <v>0.64937789508240229</v>
      </c>
      <c r="R27" s="31">
        <f t="shared" si="13"/>
        <v>-1.7325729497716669</v>
      </c>
      <c r="S27" s="31">
        <f t="shared" si="13"/>
        <v>1.8651229027628968</v>
      </c>
      <c r="T27" s="31">
        <f t="shared" si="13"/>
        <v>-1.1629876963154446</v>
      </c>
      <c r="U27" s="31">
        <f t="shared" si="13"/>
        <v>-3.7027634871510173E-2</v>
      </c>
      <c r="V27" s="31">
        <f t="shared" ref="V27" si="14">V9-$B$9</f>
        <v>-0.58910136759040732</v>
      </c>
      <c r="W27" s="31">
        <f t="shared" ref="W27:W33" si="15">W9-$B9</f>
        <v>-0.96183562258272559</v>
      </c>
    </row>
    <row r="28" spans="1:23" x14ac:dyDescent="0.35">
      <c r="A28" s="55" t="s">
        <v>27</v>
      </c>
      <c r="B28" s="66"/>
      <c r="C28" s="31">
        <f t="shared" ref="C28:U28" si="16">C10-$B$10</f>
        <v>-0.49390283082675523</v>
      </c>
      <c r="D28" s="31">
        <f t="shared" si="16"/>
        <v>-0.99099833760229039</v>
      </c>
      <c r="E28" s="31">
        <f t="shared" si="16"/>
        <v>-0.66801927755554491</v>
      </c>
      <c r="F28" s="31">
        <f t="shared" si="16"/>
        <v>7.1761116687572901E-2</v>
      </c>
      <c r="G28" s="31">
        <f t="shared" si="16"/>
        <v>0.39317319453488864</v>
      </c>
      <c r="H28" s="31">
        <f t="shared" si="16"/>
        <v>-2.3010089588792315</v>
      </c>
      <c r="I28" s="31">
        <f t="shared" si="16"/>
        <v>0.94458713958748763</v>
      </c>
      <c r="J28" s="31">
        <f t="shared" si="16"/>
        <v>-0.81692079729889056</v>
      </c>
      <c r="K28" s="31">
        <f t="shared" si="16"/>
        <v>1.2285551907439185E-2</v>
      </c>
      <c r="L28" s="31">
        <f t="shared" si="16"/>
        <v>-2.7766827020608051</v>
      </c>
      <c r="M28" s="31">
        <f t="shared" si="16"/>
        <v>1.5498252344471322</v>
      </c>
      <c r="N28" s="31">
        <f t="shared" si="16"/>
        <v>1.4791109487328455</v>
      </c>
      <c r="O28" s="31">
        <f t="shared" si="16"/>
        <v>-1.2217620671401699</v>
      </c>
      <c r="P28" s="31">
        <f t="shared" si="16"/>
        <v>-0.19700016237826468</v>
      </c>
      <c r="Q28" s="31">
        <f t="shared" si="16"/>
        <v>1.3852220598439589</v>
      </c>
      <c r="R28" s="31">
        <f t="shared" si="16"/>
        <v>-0.12799222587032677</v>
      </c>
      <c r="S28" s="31">
        <f t="shared" si="16"/>
        <v>-0.60803190841001342</v>
      </c>
      <c r="T28" s="31">
        <f t="shared" si="16"/>
        <v>-0.18144460682270935</v>
      </c>
      <c r="U28" s="31">
        <f t="shared" si="16"/>
        <v>-1.4339858766639795</v>
      </c>
      <c r="V28" s="31">
        <f t="shared" ref="V28" si="17">V10-$B$10</f>
        <v>2.3382379328598315</v>
      </c>
      <c r="W28" s="31">
        <f t="shared" si="15"/>
        <v>-0.24517476555286777</v>
      </c>
    </row>
    <row r="29" spans="1:23" x14ac:dyDescent="0.35">
      <c r="A29" s="55" t="s">
        <v>28</v>
      </c>
      <c r="B29" s="66"/>
      <c r="C29" s="31">
        <f t="shared" ref="C29:U29" si="18">C11-$B$11</f>
        <v>-0.27284979885769411</v>
      </c>
      <c r="D29" s="31">
        <f t="shared" si="18"/>
        <v>-0.22326007785345769</v>
      </c>
      <c r="E29" s="31">
        <f t="shared" si="18"/>
        <v>-0.45798961390615878</v>
      </c>
      <c r="F29" s="31">
        <f t="shared" si="18"/>
        <v>0.45211307402590606</v>
      </c>
      <c r="G29" s="31">
        <f t="shared" si="18"/>
        <v>-0.20422123668294434</v>
      </c>
      <c r="H29" s="31">
        <f t="shared" si="18"/>
        <v>-0.21881281219669768</v>
      </c>
      <c r="I29" s="31">
        <f t="shared" si="18"/>
        <v>-1.3204540119704626</v>
      </c>
      <c r="J29" s="31">
        <f t="shared" si="18"/>
        <v>-0.29533880459712369</v>
      </c>
      <c r="K29" s="31">
        <f t="shared" si="18"/>
        <v>1.0724799358022317</v>
      </c>
      <c r="L29" s="31">
        <f t="shared" si="18"/>
        <v>-0.59564602425923141</v>
      </c>
      <c r="M29" s="31">
        <f t="shared" si="18"/>
        <v>0.36372417543354896</v>
      </c>
      <c r="N29" s="31">
        <f t="shared" si="18"/>
        <v>1.0750913029297093</v>
      </c>
      <c r="O29" s="31">
        <f t="shared" si="18"/>
        <v>-0.6219133053652226</v>
      </c>
      <c r="P29" s="31">
        <f t="shared" si="18"/>
        <v>0.7632633459404623</v>
      </c>
      <c r="Q29" s="31">
        <f t="shared" si="18"/>
        <v>-0.45747398124847916</v>
      </c>
      <c r="R29" s="31">
        <f t="shared" si="18"/>
        <v>-0.95401776005032346</v>
      </c>
      <c r="S29" s="31">
        <f t="shared" si="18"/>
        <v>-1.1182266694205216</v>
      </c>
      <c r="T29" s="31">
        <f t="shared" si="18"/>
        <v>0.45135858403570062</v>
      </c>
      <c r="U29" s="31">
        <f t="shared" si="18"/>
        <v>-0.80324971089517483</v>
      </c>
      <c r="V29" s="31">
        <f t="shared" ref="V29" si="19">V11-$B$11</f>
        <v>1.5065813182906922</v>
      </c>
      <c r="W29" s="31">
        <f t="shared" si="15"/>
        <v>-1.3651544727999378</v>
      </c>
    </row>
    <row r="30" spans="1:23" x14ac:dyDescent="0.35">
      <c r="A30" s="55" t="s">
        <v>29</v>
      </c>
      <c r="B30" s="66"/>
      <c r="C30" s="31">
        <f t="shared" ref="C30:U30" si="20">C12-$B$12</f>
        <v>-0.34177494633964089</v>
      </c>
      <c r="D30" s="31">
        <f t="shared" si="20"/>
        <v>-1.4423256214529401</v>
      </c>
      <c r="E30" s="31">
        <f t="shared" si="20"/>
        <v>-0.67728761285049366</v>
      </c>
      <c r="F30" s="31">
        <f t="shared" si="20"/>
        <v>-0.45114608435934334</v>
      </c>
      <c r="G30" s="31">
        <f t="shared" si="20"/>
        <v>-1.063617043646218</v>
      </c>
      <c r="H30" s="31">
        <f t="shared" si="20"/>
        <v>-0.79222872800243649</v>
      </c>
      <c r="I30" s="31">
        <f t="shared" si="20"/>
        <v>-0.10928538107298591</v>
      </c>
      <c r="J30" s="31">
        <f t="shared" si="20"/>
        <v>-0.14134051891769261</v>
      </c>
      <c r="K30" s="31">
        <f t="shared" si="20"/>
        <v>-0.74737226494946096</v>
      </c>
      <c r="L30" s="31">
        <f t="shared" si="20"/>
        <v>0.1821515445744466</v>
      </c>
      <c r="M30" s="31">
        <f t="shared" si="20"/>
        <v>0.41953249695539907</v>
      </c>
      <c r="N30" s="31">
        <f t="shared" si="20"/>
        <v>-3.3642106219204049E-2</v>
      </c>
      <c r="O30" s="31">
        <f t="shared" si="20"/>
        <v>-1.0732452808223787</v>
      </c>
      <c r="P30" s="31">
        <f t="shared" si="20"/>
        <v>0.14699281441571554</v>
      </c>
      <c r="Q30" s="31">
        <f t="shared" si="20"/>
        <v>-0.78578496336206161</v>
      </c>
      <c r="R30" s="31">
        <f t="shared" si="20"/>
        <v>-0.98737226494936259</v>
      </c>
      <c r="S30" s="31">
        <f t="shared" si="20"/>
        <v>-1.2194357570128549</v>
      </c>
      <c r="T30" s="31">
        <f t="shared" si="20"/>
        <v>-6.6023058600156004E-2</v>
      </c>
      <c r="U30" s="31">
        <f t="shared" si="20"/>
        <v>-0.44681670939380691</v>
      </c>
      <c r="V30" s="31">
        <f t="shared" ref="V30" si="21">V12-$B$12</f>
        <v>-1.0851500427271406</v>
      </c>
      <c r="W30" s="31">
        <f t="shared" si="15"/>
        <v>-0.79483258240968035</v>
      </c>
    </row>
    <row r="31" spans="1:23" x14ac:dyDescent="0.35">
      <c r="A31" s="55" t="s">
        <v>30</v>
      </c>
      <c r="B31" s="66"/>
      <c r="C31" s="31">
        <f t="shared" ref="C31:U31" si="22">C13-$B$13</f>
        <v>2.5354012730872233E-2</v>
      </c>
      <c r="D31" s="31">
        <f t="shared" si="22"/>
        <v>-0.57111364095004613</v>
      </c>
      <c r="E31" s="31">
        <f t="shared" si="22"/>
        <v>6.6478311658270339E-2</v>
      </c>
      <c r="F31" s="31">
        <f t="shared" si="22"/>
        <v>-0.34280354973925126</v>
      </c>
      <c r="G31" s="31">
        <f t="shared" si="22"/>
        <v>-0.6061181339742755</v>
      </c>
      <c r="H31" s="31">
        <f t="shared" si="22"/>
        <v>-7.3575439477242655E-2</v>
      </c>
      <c r="I31" s="31">
        <f t="shared" si="22"/>
        <v>-0.16045271330689259</v>
      </c>
      <c r="J31" s="31">
        <f t="shared" si="22"/>
        <v>-0.36965838878603186</v>
      </c>
      <c r="K31" s="31">
        <f t="shared" si="22"/>
        <v>-0.55521906466917559</v>
      </c>
      <c r="L31" s="31">
        <f t="shared" si="22"/>
        <v>-0.10890570061382387</v>
      </c>
      <c r="M31" s="31">
        <f t="shared" si="22"/>
        <v>0.2341818569898626</v>
      </c>
      <c r="N31" s="31">
        <f t="shared" si="22"/>
        <v>-0.48724671443870832</v>
      </c>
      <c r="O31" s="31">
        <f t="shared" si="22"/>
        <v>-0.52680124592872368</v>
      </c>
      <c r="P31" s="31">
        <f t="shared" si="22"/>
        <v>5.2768646544394504E-2</v>
      </c>
      <c r="Q31" s="31">
        <f t="shared" si="22"/>
        <v>-0.24185500936958393</v>
      </c>
      <c r="R31" s="31">
        <f t="shared" si="22"/>
        <v>-0.53394410307158069</v>
      </c>
      <c r="S31" s="31">
        <f t="shared" si="22"/>
        <v>-0.61067221367065916</v>
      </c>
      <c r="T31" s="31">
        <f t="shared" si="22"/>
        <v>-0.51551092334807869</v>
      </c>
      <c r="U31" s="31">
        <f t="shared" si="22"/>
        <v>-2.5111537787402161E-2</v>
      </c>
      <c r="V31" s="31">
        <f t="shared" ref="V31" si="23">V13-$B$13</f>
        <v>-0.58763073901628138</v>
      </c>
      <c r="W31" s="31">
        <f t="shared" si="15"/>
        <v>-0.51935116912380808</v>
      </c>
    </row>
    <row r="32" spans="1:23" x14ac:dyDescent="0.35">
      <c r="A32" s="55" t="s">
        <v>31</v>
      </c>
      <c r="B32" s="66"/>
      <c r="C32" s="31">
        <f t="shared" ref="C32:U32" si="24">C14-$B$14</f>
        <v>-0.58829043649115942</v>
      </c>
      <c r="D32" s="31">
        <f t="shared" si="24"/>
        <v>-0.41043248058714699</v>
      </c>
      <c r="E32" s="31">
        <f t="shared" si="24"/>
        <v>-0.45403747595451704</v>
      </c>
      <c r="F32" s="31">
        <f t="shared" si="24"/>
        <v>-0.36202518805920503</v>
      </c>
      <c r="G32" s="31">
        <f t="shared" si="24"/>
        <v>-0.41767640439881043</v>
      </c>
      <c r="H32" s="31">
        <f t="shared" si="24"/>
        <v>-0.15579630091427166</v>
      </c>
      <c r="I32" s="31">
        <f t="shared" si="24"/>
        <v>-0.45081166189760458</v>
      </c>
      <c r="J32" s="31">
        <f t="shared" si="24"/>
        <v>-0.46671027940894427</v>
      </c>
      <c r="K32" s="31">
        <f t="shared" si="24"/>
        <v>-2.2009818579451168E-2</v>
      </c>
      <c r="L32" s="31">
        <f t="shared" si="24"/>
        <v>0.14066299248044312</v>
      </c>
      <c r="M32" s="31">
        <f t="shared" si="24"/>
        <v>-0.41647986466241399</v>
      </c>
      <c r="N32" s="31">
        <f t="shared" si="24"/>
        <v>-0.55987464192815894</v>
      </c>
      <c r="O32" s="31">
        <f t="shared" si="24"/>
        <v>0.16470293103651101</v>
      </c>
      <c r="P32" s="31">
        <f t="shared" si="24"/>
        <v>-0.24512809814935693</v>
      </c>
      <c r="Q32" s="31">
        <f t="shared" si="24"/>
        <v>-0.5322248723429055</v>
      </c>
      <c r="R32" s="31">
        <f t="shared" si="24"/>
        <v>-0.15734007971617703</v>
      </c>
      <c r="S32" s="31">
        <f t="shared" si="24"/>
        <v>-0.13391458048422666</v>
      </c>
      <c r="T32" s="31">
        <f t="shared" si="24"/>
        <v>-0.47249752979298221</v>
      </c>
      <c r="U32" s="31">
        <f t="shared" si="24"/>
        <v>-0.16018186159021741</v>
      </c>
      <c r="V32" s="31">
        <f t="shared" ref="V32" si="25">V14-$B$14</f>
        <v>-0.47477479553799007</v>
      </c>
      <c r="W32" s="31">
        <f t="shared" si="15"/>
        <v>-0.65941381243507124</v>
      </c>
    </row>
    <row r="33" spans="1:23" x14ac:dyDescent="0.35">
      <c r="A33" s="55" t="s">
        <v>32</v>
      </c>
      <c r="B33" s="66"/>
      <c r="C33" s="31">
        <f t="shared" ref="C33:U33" si="26">C15-$B$15</f>
        <v>-0.68428243301765757</v>
      </c>
      <c r="D33" s="31">
        <f t="shared" si="26"/>
        <v>-0.38217716038450122</v>
      </c>
      <c r="E33" s="31">
        <f t="shared" si="26"/>
        <v>-0.7100871259136794</v>
      </c>
      <c r="F33" s="31">
        <f t="shared" si="26"/>
        <v>-0.71773495356194572</v>
      </c>
      <c r="G33" s="31">
        <f t="shared" si="26"/>
        <v>-1.6740290138432883</v>
      </c>
      <c r="H33" s="31">
        <f t="shared" si="26"/>
        <v>0.20938807053415953</v>
      </c>
      <c r="I33" s="31">
        <f t="shared" si="26"/>
        <v>5.4471403867413004E-2</v>
      </c>
      <c r="J33" s="31">
        <f t="shared" si="26"/>
        <v>-0.46624288184669305</v>
      </c>
      <c r="K33" s="31">
        <f t="shared" si="26"/>
        <v>-0.1637825643862203</v>
      </c>
      <c r="L33" s="31">
        <f t="shared" si="26"/>
        <v>-0.90481431041810723</v>
      </c>
      <c r="M33" s="31">
        <f t="shared" si="26"/>
        <v>0.65574124513744758</v>
      </c>
      <c r="N33" s="31">
        <f t="shared" si="26"/>
        <v>-1.7274627878424154E-2</v>
      </c>
      <c r="O33" s="31">
        <f t="shared" si="26"/>
        <v>-1.0008460564498529</v>
      </c>
      <c r="P33" s="31">
        <f t="shared" si="26"/>
        <v>0.82383648323268277</v>
      </c>
      <c r="Q33" s="31">
        <f t="shared" si="26"/>
        <v>-1.2218778024815999</v>
      </c>
      <c r="R33" s="31">
        <f t="shared" si="26"/>
        <v>0.14145553085173379</v>
      </c>
      <c r="S33" s="31">
        <f t="shared" si="26"/>
        <v>0.14788410228030502</v>
      </c>
      <c r="T33" s="31">
        <f t="shared" si="26"/>
        <v>-0.53465558025937732</v>
      </c>
      <c r="U33" s="31">
        <f t="shared" si="26"/>
        <v>3.439203878824193E-2</v>
      </c>
      <c r="V33" s="31">
        <f t="shared" ref="V33" si="27">V15-$B$15</f>
        <v>-1.2887825643863617</v>
      </c>
      <c r="W33" s="31">
        <f t="shared" si="15"/>
        <v>-0.17981431041810758</v>
      </c>
    </row>
    <row r="34" spans="1:23" x14ac:dyDescent="0.35">
      <c r="A34" s="55" t="s">
        <v>33</v>
      </c>
      <c r="B34" s="66"/>
      <c r="C34" s="31">
        <f t="shared" ref="C34:U34" si="28">C16-$B$16</f>
        <v>0.58839288691435687</v>
      </c>
      <c r="D34" s="31">
        <f t="shared" si="28"/>
        <v>1.4343228899248643</v>
      </c>
      <c r="E34" s="31">
        <f t="shared" si="28"/>
        <v>0.29234923701467608</v>
      </c>
      <c r="F34" s="31">
        <f t="shared" si="28"/>
        <v>-2.0869065808004139</v>
      </c>
      <c r="G34" s="31">
        <f t="shared" si="28"/>
        <v>-1.9206242800340094</v>
      </c>
      <c r="H34" s="31">
        <f t="shared" si="28"/>
        <v>-0.13961530598644067</v>
      </c>
      <c r="I34" s="31">
        <f t="shared" si="28"/>
        <v>1.1103578122936923</v>
      </c>
      <c r="J34" s="31">
        <f t="shared" si="28"/>
        <v>-0.62586722610852874</v>
      </c>
      <c r="K34" s="31">
        <f t="shared" si="28"/>
        <v>0.45938623011198843</v>
      </c>
      <c r="L34" s="31">
        <f t="shared" si="28"/>
        <v>-1.2154217575989823</v>
      </c>
      <c r="M34" s="31">
        <f t="shared" si="28"/>
        <v>1.3455613453196049</v>
      </c>
      <c r="N34" s="31">
        <f t="shared" si="28"/>
        <v>-1.5450684549876148</v>
      </c>
      <c r="O34" s="31">
        <f t="shared" si="28"/>
        <v>-1.3890776715774766</v>
      </c>
      <c r="P34" s="31">
        <f t="shared" si="28"/>
        <v>-1.4807318274865366E-2</v>
      </c>
      <c r="Q34" s="31">
        <f t="shared" si="28"/>
        <v>-2.1566150840150122E-2</v>
      </c>
      <c r="R34" s="31">
        <f t="shared" si="28"/>
        <v>-1.445913309058275</v>
      </c>
      <c r="S34" s="31">
        <f t="shared" si="28"/>
        <v>0.23688238986645604</v>
      </c>
      <c r="T34" s="31">
        <f t="shared" si="28"/>
        <v>0.72367194439794602</v>
      </c>
      <c r="U34" s="31">
        <f t="shared" si="28"/>
        <v>0.40385627619517983</v>
      </c>
      <c r="V34" s="31">
        <f t="shared" ref="V34" si="29">V16-$B$16</f>
        <v>-1.178555398151977</v>
      </c>
      <c r="W34" s="31" t="s">
        <v>131</v>
      </c>
    </row>
    <row r="35" spans="1:23" x14ac:dyDescent="0.35">
      <c r="A35" s="55" t="s">
        <v>34</v>
      </c>
      <c r="B35" s="66"/>
      <c r="C35" s="31">
        <f t="shared" ref="C35:U35" si="30">C17-$B$17</f>
        <v>-1.2230155389155195</v>
      </c>
      <c r="D35" s="31">
        <f t="shared" si="30"/>
        <v>-0.78439947273512534</v>
      </c>
      <c r="E35" s="31">
        <f t="shared" si="30"/>
        <v>-0.45082026951079879</v>
      </c>
      <c r="F35" s="31">
        <f t="shared" si="30"/>
        <v>1.1278340932607787</v>
      </c>
      <c r="G35" s="31">
        <f t="shared" si="30"/>
        <v>-0.50810583182436719</v>
      </c>
      <c r="H35" s="31">
        <f t="shared" si="30"/>
        <v>2.856967229510321E-2</v>
      </c>
      <c r="I35" s="31">
        <f t="shared" si="30"/>
        <v>0.58860141832715485</v>
      </c>
      <c r="J35" s="31">
        <f t="shared" si="30"/>
        <v>-0.85536683564146454</v>
      </c>
      <c r="K35" s="31">
        <f t="shared" si="30"/>
        <v>2.1871728468986849</v>
      </c>
      <c r="L35" s="31">
        <f t="shared" si="30"/>
        <v>-1.9656842959585967</v>
      </c>
      <c r="M35" s="31">
        <f t="shared" si="30"/>
        <v>0.91510935483505484</v>
      </c>
      <c r="N35" s="31">
        <f t="shared" si="30"/>
        <v>1.1964585611842615</v>
      </c>
      <c r="O35" s="31">
        <f t="shared" si="30"/>
        <v>-0.84679540706970613</v>
      </c>
      <c r="P35" s="31">
        <f t="shared" si="30"/>
        <v>-1.9264382642125648</v>
      </c>
      <c r="Q35" s="31">
        <f t="shared" si="30"/>
        <v>1.7219347516604486</v>
      </c>
      <c r="R35" s="31">
        <f t="shared" si="30"/>
        <v>0.57090300562870766</v>
      </c>
      <c r="S35" s="31">
        <f t="shared" si="30"/>
        <v>-0.66655731183161127</v>
      </c>
      <c r="T35" s="31">
        <f t="shared" si="30"/>
        <v>1.1090776088033074</v>
      </c>
      <c r="U35" s="31">
        <f t="shared" si="30"/>
        <v>-1.1700493753236758</v>
      </c>
      <c r="V35" s="31">
        <f>V17-$B$17</f>
        <v>-0.27338270865700931</v>
      </c>
      <c r="W35" s="31" t="s">
        <v>131</v>
      </c>
    </row>
    <row r="36" spans="1:23" x14ac:dyDescent="0.35">
      <c r="A36" s="55" t="s">
        <v>35</v>
      </c>
      <c r="B36" s="66"/>
      <c r="C36" s="31">
        <f t="shared" ref="C36:U36" si="31">C18-$B$18</f>
        <v>-0.78925397249340357</v>
      </c>
      <c r="D36" s="31">
        <f t="shared" si="31"/>
        <v>0.13630251847318675</v>
      </c>
      <c r="E36" s="31">
        <f t="shared" si="31"/>
        <v>-0.57491995360509485</v>
      </c>
      <c r="F36" s="31">
        <f t="shared" si="31"/>
        <v>0.33994145480775018</v>
      </c>
      <c r="G36" s="31">
        <f t="shared" si="31"/>
        <v>-1.2078966799721425</v>
      </c>
      <c r="H36" s="31">
        <f t="shared" si="31"/>
        <v>0.1323342737572375</v>
      </c>
      <c r="I36" s="31">
        <f t="shared" si="31"/>
        <v>1.4485017084727847</v>
      </c>
      <c r="J36" s="31">
        <f t="shared" si="31"/>
        <v>2.0830639204542507</v>
      </c>
      <c r="K36" s="31">
        <f t="shared" si="31"/>
        <v>5.4386706792864317</v>
      </c>
      <c r="L36" s="31">
        <f t="shared" si="31"/>
        <v>-0.75272717017567814</v>
      </c>
      <c r="M36" s="31">
        <f t="shared" si="31"/>
        <v>0.33314072536963657</v>
      </c>
      <c r="N36" s="31">
        <f t="shared" si="31"/>
        <v>-1.2278423775489475</v>
      </c>
      <c r="O36" s="31">
        <f t="shared" si="31"/>
        <v>-0.31847217785616522</v>
      </c>
      <c r="P36" s="31">
        <f t="shared" si="31"/>
        <v>-4.33947832224941</v>
      </c>
      <c r="Q36" s="31">
        <f t="shared" si="31"/>
        <v>-1.2981188752448016</v>
      </c>
      <c r="R36" s="31">
        <f t="shared" si="31"/>
        <v>0.11724210785811806</v>
      </c>
      <c r="S36" s="31">
        <f t="shared" si="31"/>
        <v>-1.6455075081173067</v>
      </c>
      <c r="T36" s="31">
        <f t="shared" si="31"/>
        <v>-0.87407893668873449</v>
      </c>
      <c r="U36" s="31">
        <f t="shared" si="31"/>
        <v>-0.10626019628934635</v>
      </c>
      <c r="V36" s="31">
        <f t="shared" ref="V36" si="32">V18-$B$18</f>
        <v>-1.2236949121111618</v>
      </c>
      <c r="W36" s="60" t="s">
        <v>131</v>
      </c>
    </row>
    <row r="37" spans="1:23" x14ac:dyDescent="0.35">
      <c r="A37" s="51" t="s">
        <v>59</v>
      </c>
      <c r="B37" s="67"/>
      <c r="C37" s="57">
        <f t="shared" ref="C37:U37" si="33">C19-$B$19</f>
        <v>-1.3404438260672897</v>
      </c>
      <c r="D37" s="57">
        <f t="shared" si="33"/>
        <v>-0.14307158903507045</v>
      </c>
      <c r="E37" s="57">
        <f t="shared" si="33"/>
        <v>-0.2875503339194907</v>
      </c>
      <c r="F37" s="57">
        <f t="shared" si="33"/>
        <v>-0.48332090793909543</v>
      </c>
      <c r="G37" s="57">
        <f t="shared" si="33"/>
        <v>1.050885083446909</v>
      </c>
      <c r="H37" s="57">
        <f t="shared" si="33"/>
        <v>-1.092035541845501</v>
      </c>
      <c r="I37" s="57">
        <f t="shared" si="33"/>
        <v>-0.33268204650855004</v>
      </c>
      <c r="J37" s="57">
        <f t="shared" si="33"/>
        <v>0.74633969890432894</v>
      </c>
      <c r="K37" s="57">
        <f t="shared" si="33"/>
        <v>2.1534561010207334</v>
      </c>
      <c r="L37" s="57">
        <f t="shared" si="33"/>
        <v>-7.0729995083631536E-3</v>
      </c>
      <c r="M37" s="57">
        <f t="shared" si="33"/>
        <v>-0.51703578783672377</v>
      </c>
      <c r="N37" s="57">
        <f t="shared" si="33"/>
        <v>2.2032444608090973</v>
      </c>
      <c r="O37" s="57">
        <f t="shared" si="33"/>
        <v>-0.87638516882053175</v>
      </c>
      <c r="P37" s="57">
        <f t="shared" si="33"/>
        <v>0.4635619211265567</v>
      </c>
      <c r="Q37" s="57">
        <f t="shared" si="33"/>
        <v>-8.3884829667049132E-3</v>
      </c>
      <c r="R37" s="57">
        <f t="shared" si="33"/>
        <v>-0.7256179730533372</v>
      </c>
      <c r="S37" s="57">
        <f t="shared" si="33"/>
        <v>1.1710486936133275</v>
      </c>
      <c r="T37" s="57">
        <f t="shared" si="33"/>
        <v>-0.70434813178349565</v>
      </c>
      <c r="U37" s="57">
        <f t="shared" si="33"/>
        <v>-1.0001336425690059</v>
      </c>
      <c r="V37" s="57">
        <f t="shared" ref="V37:W37" si="34">V19-$B$19</f>
        <v>0.36454075710539513</v>
      </c>
      <c r="W37" s="57">
        <f t="shared" si="34"/>
        <v>-0.95307829051365545</v>
      </c>
    </row>
    <row r="38" spans="1:23" x14ac:dyDescent="0.35">
      <c r="A38" s="55" t="s">
        <v>58</v>
      </c>
      <c r="B38" s="66"/>
      <c r="C38" s="31">
        <f t="shared" ref="C38:U38" si="35">C20-$B$20</f>
        <v>-0.36844700087451043</v>
      </c>
      <c r="D38" s="31">
        <f t="shared" si="35"/>
        <v>-0.87825034269356106</v>
      </c>
      <c r="E38" s="31">
        <f t="shared" si="35"/>
        <v>-0.59952620597002237</v>
      </c>
      <c r="F38" s="31">
        <f t="shared" si="35"/>
        <v>2.8944574336811968E-2</v>
      </c>
      <c r="G38" s="31">
        <f t="shared" si="35"/>
        <v>-0.2905953165990236</v>
      </c>
      <c r="H38" s="31">
        <f t="shared" si="35"/>
        <v>-1.0942893163137106</v>
      </c>
      <c r="I38" s="31">
        <f t="shared" si="35"/>
        <v>-0.1744507869851577</v>
      </c>
      <c r="J38" s="31">
        <f t="shared" si="35"/>
        <v>-0.41652024647261854</v>
      </c>
      <c r="K38" s="31">
        <f t="shared" si="35"/>
        <v>0.12301402877591805</v>
      </c>
      <c r="L38" s="31">
        <f t="shared" si="35"/>
        <v>-1.0582523239189774</v>
      </c>
      <c r="M38" s="31">
        <f t="shared" si="35"/>
        <v>0.77314485033534019</v>
      </c>
      <c r="N38" s="31">
        <f t="shared" si="35"/>
        <v>0.8427680842442884</v>
      </c>
      <c r="O38" s="31">
        <f t="shared" si="35"/>
        <v>-0.96845640555163071</v>
      </c>
      <c r="P38" s="31">
        <f t="shared" si="35"/>
        <v>0.24352684928876656</v>
      </c>
      <c r="Q38" s="31">
        <f t="shared" si="35"/>
        <v>4.1773840392901995E-2</v>
      </c>
      <c r="R38" s="31">
        <f t="shared" si="35"/>
        <v>-0.69269764050715077</v>
      </c>
      <c r="S38" s="31">
        <f t="shared" si="35"/>
        <v>-0.98339622763431045</v>
      </c>
      <c r="T38" s="31">
        <f t="shared" si="35"/>
        <v>7.217677079583229E-2</v>
      </c>
      <c r="U38" s="31">
        <f t="shared" si="35"/>
        <v>-0.89367932548883511</v>
      </c>
      <c r="V38" s="31">
        <f t="shared" ref="V38:W38" si="36">V20-$B$20</f>
        <v>0.92633689638452932</v>
      </c>
      <c r="W38" s="31">
        <f t="shared" si="36"/>
        <v>-0.80791218786455499</v>
      </c>
    </row>
    <row r="39" spans="1:23" x14ac:dyDescent="0.35">
      <c r="A39" s="55" t="s">
        <v>57</v>
      </c>
      <c r="B39" s="66"/>
      <c r="C39" s="31">
        <f t="shared" ref="C39:U39" si="37">C21-$B$21</f>
        <v>-0.41282067529455035</v>
      </c>
      <c r="D39" s="31">
        <f t="shared" si="37"/>
        <v>-0.45536135412160894</v>
      </c>
      <c r="E39" s="31">
        <f t="shared" si="37"/>
        <v>-0.36214073772384803</v>
      </c>
      <c r="F39" s="31">
        <f t="shared" si="37"/>
        <v>-0.47154064650663596</v>
      </c>
      <c r="G39" s="31">
        <f t="shared" si="37"/>
        <v>-0.89085327287895988</v>
      </c>
      <c r="H39" s="31">
        <f t="shared" si="37"/>
        <v>-9.0095851751321732E-3</v>
      </c>
      <c r="I39" s="31">
        <f t="shared" si="37"/>
        <v>-0.18820710342735902</v>
      </c>
      <c r="J39" s="31">
        <f t="shared" si="37"/>
        <v>-0.43385559966788101</v>
      </c>
      <c r="K39" s="31">
        <f t="shared" si="37"/>
        <v>-0.24790839469884829</v>
      </c>
      <c r="L39" s="31">
        <f t="shared" si="37"/>
        <v>-0.28434731809432634</v>
      </c>
      <c r="M39" s="31">
        <f t="shared" si="37"/>
        <v>0.15240216430732989</v>
      </c>
      <c r="N39" s="31">
        <f t="shared" si="37"/>
        <v>-0.35846740091006091</v>
      </c>
      <c r="O39" s="31">
        <f t="shared" si="37"/>
        <v>-0.44837423320819758</v>
      </c>
      <c r="P39" s="31">
        <f t="shared" si="37"/>
        <v>0.20382555975246364</v>
      </c>
      <c r="Q39" s="31">
        <f t="shared" si="37"/>
        <v>-0.65926967834277361</v>
      </c>
      <c r="R39" s="31">
        <f t="shared" si="37"/>
        <v>-0.18680591022683124</v>
      </c>
      <c r="S39" s="31">
        <f t="shared" si="37"/>
        <v>-0.20267029946078607</v>
      </c>
      <c r="T39" s="31">
        <f t="shared" si="37"/>
        <v>-0.50726010277341527</v>
      </c>
      <c r="U39" s="31">
        <f t="shared" si="37"/>
        <v>-5.1221024098466739E-2</v>
      </c>
      <c r="V39" s="31">
        <f t="shared" ref="V39:W39" si="38">V21-$B$21</f>
        <v>-0.77823965763883984</v>
      </c>
      <c r="W39" s="31">
        <f t="shared" si="38"/>
        <v>-0.45582764935726616</v>
      </c>
    </row>
    <row r="40" spans="1:23" x14ac:dyDescent="0.35">
      <c r="A40" s="58" t="s">
        <v>56</v>
      </c>
      <c r="B40" s="68"/>
      <c r="C40" s="31">
        <f t="shared" ref="C40:U40" si="39">C22-$B$22</f>
        <v>-0.46649086761321623</v>
      </c>
      <c r="D40" s="31">
        <f t="shared" si="39"/>
        <v>0.27345003780745536</v>
      </c>
      <c r="E40" s="31">
        <f t="shared" si="39"/>
        <v>-0.24222065543072713</v>
      </c>
      <c r="F40" s="31">
        <f t="shared" si="39"/>
        <v>-0.22087930552118618</v>
      </c>
      <c r="G40" s="31">
        <f t="shared" si="39"/>
        <v>-1.219862225162192</v>
      </c>
      <c r="H40" s="31">
        <f t="shared" si="39"/>
        <v>6.8628061929123518E-3</v>
      </c>
      <c r="I40" s="31">
        <f t="shared" si="39"/>
        <v>1.0541596488432123</v>
      </c>
      <c r="J40" s="31">
        <f t="shared" si="39"/>
        <v>0.21208796147253839</v>
      </c>
      <c r="K40" s="31">
        <f t="shared" si="39"/>
        <v>2.7005972782425189</v>
      </c>
      <c r="L40" s="31">
        <f t="shared" si="39"/>
        <v>-1.304164626519265</v>
      </c>
      <c r="M40" s="31">
        <f t="shared" si="39"/>
        <v>0.86405483517845916</v>
      </c>
      <c r="N40" s="31">
        <f t="shared" si="39"/>
        <v>-0.54420085840332089</v>
      </c>
      <c r="O40" s="31">
        <f t="shared" si="39"/>
        <v>-0.85149899504928239</v>
      </c>
      <c r="P40" s="31">
        <f t="shared" si="39"/>
        <v>-2.0953913345937982</v>
      </c>
      <c r="Q40" s="31">
        <f t="shared" si="39"/>
        <v>0.11682398631717472</v>
      </c>
      <c r="R40" s="31">
        <f t="shared" si="39"/>
        <v>-0.26154040291677827</v>
      </c>
      <c r="S40" s="31">
        <f t="shared" si="39"/>
        <v>-0.69200106544265871</v>
      </c>
      <c r="T40" s="31">
        <f t="shared" si="39"/>
        <v>0.31097512503353109</v>
      </c>
      <c r="U40" s="31">
        <f t="shared" si="39"/>
        <v>-0.28126089981118874</v>
      </c>
      <c r="V40" s="31">
        <f t="shared" ref="V40" si="40">V22-$B$22</f>
        <v>-0.89860044432464647</v>
      </c>
      <c r="W40" s="31" t="s">
        <v>131</v>
      </c>
    </row>
    <row r="41" spans="1:23" x14ac:dyDescent="0.35">
      <c r="A41" s="69" t="s">
        <v>55</v>
      </c>
      <c r="B41" s="67"/>
      <c r="C41" s="57">
        <f t="shared" ref="C41:U41" si="41">C23-$B$23</f>
        <v>-0.64691399075865963</v>
      </c>
      <c r="D41" s="57">
        <f t="shared" si="41"/>
        <v>-0.30299010562447126</v>
      </c>
      <c r="E41" s="57">
        <f t="shared" si="41"/>
        <v>-0.36379847961444511</v>
      </c>
      <c r="F41" s="57">
        <f t="shared" si="41"/>
        <v>-0.28938598435667906</v>
      </c>
      <c r="G41" s="57">
        <f t="shared" si="41"/>
        <v>-0.34824291883242342</v>
      </c>
      <c r="H41" s="57">
        <f t="shared" si="41"/>
        <v>-0.54553247526237403</v>
      </c>
      <c r="I41" s="57">
        <f t="shared" si="41"/>
        <v>0.1002555084470238</v>
      </c>
      <c r="J41" s="57">
        <f t="shared" si="41"/>
        <v>2.1387080834658789E-2</v>
      </c>
      <c r="K41" s="57">
        <f t="shared" si="41"/>
        <v>1.1769709034047482</v>
      </c>
      <c r="L41" s="57">
        <f t="shared" si="41"/>
        <v>-0.66887384545366935</v>
      </c>
      <c r="M41" s="57">
        <f t="shared" si="41"/>
        <v>0.32785502295449831</v>
      </c>
      <c r="N41" s="57">
        <f t="shared" si="41"/>
        <v>0.52295916172180323</v>
      </c>
      <c r="O41" s="57">
        <f t="shared" si="41"/>
        <v>-0.78808454343148959</v>
      </c>
      <c r="P41" s="57">
        <f t="shared" si="41"/>
        <v>-0.30465988589724446</v>
      </c>
      <c r="Q41" s="57">
        <f t="shared" si="41"/>
        <v>-0.11937695732046905</v>
      </c>
      <c r="R41" s="57">
        <f t="shared" si="41"/>
        <v>-0.4675268134901982</v>
      </c>
      <c r="S41" s="57">
        <f t="shared" si="41"/>
        <v>-0.18482948798465415</v>
      </c>
      <c r="T41" s="57">
        <f t="shared" si="41"/>
        <v>-0.20805421075047281</v>
      </c>
      <c r="U41" s="57">
        <f t="shared" si="41"/>
        <v>-0.54576597631604429</v>
      </c>
      <c r="V41" s="57">
        <f t="shared" ref="V41" si="42">V23-$B$23</f>
        <v>-0.10471859431211605</v>
      </c>
      <c r="W41" s="62" t="s">
        <v>131</v>
      </c>
    </row>
  </sheetData>
  <phoneticPr fontId="15" type="noConversion"/>
  <pageMargins left="0.74803149606299213" right="0.74803149606299213" top="0.98425196850393704" bottom="0.98425196850393704" header="0.51181102362204722" footer="0.51181102362204722"/>
  <pageSetup paperSize="9" scale="65" orientation="landscape" horizontalDpi="1200" verticalDpi="1200" r:id="rId1"/>
  <headerFooter alignWithMargins="0"/>
  <ignoredErrors>
    <ignoredError sqref="E19:U22 E23:U23" formula="1"/>
  </ignoredErrors>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Cover Sheet</vt:lpstr>
      <vt:lpstr>Contents</vt:lpstr>
      <vt:lpstr>Notes</vt:lpstr>
      <vt:lpstr>Commentary</vt:lpstr>
      <vt:lpstr>Table Temperatures</vt:lpstr>
      <vt:lpstr>Data Temperatures</vt:lpstr>
      <vt:lpstr>Table Heating Degree Days</vt:lpstr>
      <vt:lpstr>Data Heating Degree Days</vt:lpstr>
      <vt:lpstr>'Data Heating Degree Days'!Print_Area</vt:lpstr>
      <vt:lpstr>'Data Temperatures'!Print_Area</vt:lpstr>
      <vt:lpstr>'Table Heating Degree Days'!Print_Area</vt:lpstr>
      <vt:lpstr>'Table Temperatures'!Print_Area</vt:lpstr>
      <vt:lpstr>'Table Heating Degree Days'!t23full</vt:lpstr>
      <vt:lpstr>'Table Temperatures'!t23full</vt:lpstr>
      <vt:lpstr>'Table Heating Degree Days'!table_23_full</vt:lpstr>
      <vt:lpstr>'Table Temperatures'!table_23_full</vt:lpstr>
      <vt:lpstr>'Table Heating Degree Days'!Table_24_no_footnotes</vt:lpstr>
      <vt:lpstr>'Table Temperatures'!Table_24_no_footnotes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Average temperatures, heating degree-days and deviations from the long-term mean</dc:title>
  <dc:creator>energy.stats@beis.gov.uk</dc:creator>
  <cp:keywords>temperature, heating, degree, days</cp:keywords>
  <cp:lastModifiedBy>Harris, Kevin (Analysis Directorate)</cp:lastModifiedBy>
  <cp:lastPrinted>2021-09-22T14:37:55Z</cp:lastPrinted>
  <dcterms:created xsi:type="dcterms:W3CDTF">2021-09-22T13:36:14Z</dcterms:created>
  <dcterms:modified xsi:type="dcterms:W3CDTF">2022-10-18T14:05:34Z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2021-09-22T13:36:15Z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e58e1746-8b0b-4b57-a78d-dae946a975e6</vt:lpwstr>
  </property>
  <property fmtid="{D5CDD505-2E9C-101B-9397-08002B2CF9AE}" pid="8" name="MSIP_Label_ba62f585-b40f-4ab9-bafe-39150f03d124_ContentBits">
    <vt:lpwstr>0</vt:lpwstr>
  </property>
</Properties>
</file>