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repayments Monitoring" sheetId="1" r:id="rId1"/>
  </sheets>
  <definedNames>
    <definedName name="_xlnm.Print_Area" localSheetId="0">'Prepayments Monitoring'!$A$1:$AI$41</definedName>
  </definedNames>
  <calcPr calcId="152511"/>
</workbook>
</file>

<file path=xl/calcChain.xml><?xml version="1.0" encoding="utf-8"?>
<calcChain xmlns="http://schemas.openxmlformats.org/spreadsheetml/2006/main">
  <c r="U18" i="1" l="1"/>
  <c r="U16" i="1"/>
  <c r="R18" i="1" l="1"/>
  <c r="Q18" i="1"/>
  <c r="P18" i="1"/>
  <c r="O18" i="1"/>
  <c r="N18" i="1"/>
  <c r="M18" i="1"/>
  <c r="L18" i="1"/>
  <c r="K18" i="1"/>
  <c r="J18" i="1"/>
  <c r="I18" i="1"/>
  <c r="H18" i="1"/>
  <c r="R16" i="1"/>
  <c r="Q16" i="1"/>
  <c r="P16" i="1"/>
  <c r="O16" i="1"/>
  <c r="N16" i="1"/>
  <c r="M16" i="1"/>
  <c r="L16" i="1"/>
  <c r="K16" i="1"/>
  <c r="J16" i="1"/>
  <c r="I16" i="1"/>
  <c r="H16" i="1"/>
  <c r="S16" i="1" l="1"/>
  <c r="T16" i="1" s="1"/>
  <c r="E20" i="1" l="1"/>
  <c r="AF20" i="1" l="1"/>
  <c r="E21" i="1"/>
  <c r="W20" i="1"/>
  <c r="AE20" i="1"/>
  <c r="Y20" i="1"/>
  <c r="AC20" i="1"/>
  <c r="V20" i="1"/>
  <c r="Z20" i="1"/>
  <c r="AD20" i="1"/>
  <c r="AA20" i="1"/>
  <c r="X20" i="1"/>
  <c r="AB20" i="1"/>
  <c r="AG20" i="1" l="1"/>
  <c r="AH20" i="1" s="1"/>
  <c r="G30" i="1" l="1"/>
  <c r="AG16" i="1"/>
  <c r="AG18" i="1" l="1"/>
  <c r="S18" i="1" l="1"/>
  <c r="E17" i="1"/>
  <c r="U17" i="1" l="1"/>
  <c r="P17" i="1"/>
  <c r="L17" i="1"/>
  <c r="H17" i="1"/>
  <c r="H30" i="1" s="1"/>
  <c r="R17" i="1"/>
  <c r="J17" i="1"/>
  <c r="Q17" i="1"/>
  <c r="M17" i="1"/>
  <c r="I17" i="1"/>
  <c r="I30" i="1" s="1"/>
  <c r="O17" i="1"/>
  <c r="K17" i="1"/>
  <c r="N17" i="1"/>
  <c r="T18" i="1"/>
  <c r="AH18" i="1" s="1"/>
  <c r="J30" i="1"/>
  <c r="K30" i="1" l="1"/>
  <c r="AF21" i="1" l="1"/>
  <c r="AB21" i="1"/>
  <c r="X21" i="1"/>
  <c r="AD21" i="1"/>
  <c r="Z21" i="1"/>
  <c r="Y21" i="1"/>
  <c r="AE21" i="1"/>
  <c r="AA21" i="1"/>
  <c r="AC21" i="1"/>
  <c r="L30" i="1"/>
  <c r="E22" i="1"/>
  <c r="AG21" i="1" l="1"/>
  <c r="AC22" i="1"/>
  <c r="AA22" i="1"/>
  <c r="AD22" i="1"/>
  <c r="AF22" i="1"/>
  <c r="AB22" i="1"/>
  <c r="AE22" i="1"/>
  <c r="Z22" i="1"/>
  <c r="E23" i="1"/>
  <c r="M30" i="1"/>
  <c r="E26" i="1"/>
  <c r="AG22" i="1" l="1"/>
  <c r="AF26" i="1"/>
  <c r="AE26" i="1"/>
  <c r="E27" i="1"/>
  <c r="AF27" i="1" s="1"/>
  <c r="AE23" i="1"/>
  <c r="AA23" i="1"/>
  <c r="AC23" i="1"/>
  <c r="AF23" i="1"/>
  <c r="AD23" i="1"/>
  <c r="AB23" i="1"/>
  <c r="N30" i="1"/>
  <c r="X30" i="1"/>
  <c r="E24" i="1"/>
  <c r="E28" i="1"/>
  <c r="AF28" i="1" l="1"/>
  <c r="AG28" i="1" s="1"/>
  <c r="AH28" i="1" s="1"/>
  <c r="AG23" i="1"/>
  <c r="AG26" i="1"/>
  <c r="AH26" i="1" s="1"/>
  <c r="AG27" i="1"/>
  <c r="AH27" i="1" s="1"/>
  <c r="AE24" i="1"/>
  <c r="AD24" i="1"/>
  <c r="AC24" i="1"/>
  <c r="AF24" i="1"/>
  <c r="E25" i="1"/>
  <c r="Y30" i="1"/>
  <c r="O30" i="1"/>
  <c r="AG24" i="1" l="1"/>
  <c r="AF25" i="1"/>
  <c r="AE25" i="1"/>
  <c r="AD25" i="1"/>
  <c r="AH24" i="1"/>
  <c r="AH22" i="1"/>
  <c r="AA30" i="1"/>
  <c r="Z30" i="1"/>
  <c r="P30" i="1"/>
  <c r="AG25" i="1" l="1"/>
  <c r="AH25" i="1" s="1"/>
  <c r="AB30" i="1"/>
  <c r="AC30" i="1"/>
  <c r="S17" i="1"/>
  <c r="T17" i="1" s="1"/>
  <c r="Q30" i="1"/>
  <c r="AH21" i="1" l="1"/>
  <c r="AG17" i="1"/>
  <c r="AH17" i="1" s="1"/>
  <c r="R30" i="1"/>
  <c r="S30" i="1"/>
  <c r="AD30" i="1"/>
  <c r="T30" i="1" l="1"/>
  <c r="AE30" i="1"/>
  <c r="U30" i="1"/>
  <c r="AF30" i="1" l="1"/>
  <c r="AH23" i="1"/>
  <c r="V30" i="1"/>
  <c r="W30" i="1" l="1"/>
  <c r="AG30" i="1" l="1"/>
  <c r="AH30" i="1"/>
</calcChain>
</file>

<file path=xl/sharedStrings.xml><?xml version="1.0" encoding="utf-8"?>
<sst xmlns="http://schemas.openxmlformats.org/spreadsheetml/2006/main" count="90" uniqueCount="66">
  <si>
    <t>Summit Equipment, Inc.</t>
  </si>
  <si>
    <t>Prepayments Monitoring Spreadsheet</t>
  </si>
  <si>
    <t>Date</t>
  </si>
  <si>
    <t>Supplier Name</t>
  </si>
  <si>
    <t>Description</t>
  </si>
  <si>
    <t>Amount</t>
  </si>
  <si>
    <t>Term</t>
  </si>
  <si>
    <t>Ultima Insurance Co.</t>
  </si>
  <si>
    <t>Cactus Insurance Co.</t>
  </si>
  <si>
    <t>JPS Insurance Co.</t>
  </si>
  <si>
    <t>FY0X</t>
  </si>
  <si>
    <t>FY1X</t>
  </si>
  <si>
    <t>TOTALS</t>
  </si>
  <si>
    <r>
      <rPr>
        <b/>
        <sz val="11"/>
        <rFont val="EYInterstate Light"/>
      </rPr>
      <t>CRA</t>
    </r>
    <r>
      <rPr>
        <sz val="11"/>
        <rFont val="EYInterstate Light"/>
      </rPr>
      <t xml:space="preserve"> - Low (both E &amp; V)</t>
    </r>
  </si>
  <si>
    <r>
      <rPr>
        <b/>
        <sz val="11"/>
        <rFont val="EYInterstate Light"/>
      </rPr>
      <t>Testing threshold</t>
    </r>
    <r>
      <rPr>
        <sz val="11"/>
        <rFont val="EYInterstate Light"/>
      </rPr>
      <t xml:space="preserve"> - 50% of TE</t>
    </r>
  </si>
  <si>
    <t>PREPARED BY:</t>
  </si>
  <si>
    <t>REVIEWED BY:</t>
  </si>
  <si>
    <t>APPROVED BY:</t>
  </si>
  <si>
    <t>INTERMEDIATE ACCOUNTANT</t>
  </si>
  <si>
    <t>SENIOR ACCOUNTANT</t>
  </si>
  <si>
    <t>FINANCE MANAGER</t>
  </si>
  <si>
    <t>(Note: For learning purposes, assume that the accumulation of the monthly amortization totals equals monthly amortization)</t>
  </si>
  <si>
    <t>Amortization</t>
  </si>
  <si>
    <t>To record the purchase of prepaid insurance for the new equipment.</t>
  </si>
  <si>
    <t>Jan 20X5</t>
  </si>
  <si>
    <t>Feb 20X5</t>
  </si>
  <si>
    <t>Mar 20X5</t>
  </si>
  <si>
    <t>Apr 20X5</t>
  </si>
  <si>
    <t>May 20X5</t>
  </si>
  <si>
    <t>Jun 20X5</t>
  </si>
  <si>
    <t>Jul 20X5</t>
  </si>
  <si>
    <t>Aug 20X5</t>
  </si>
  <si>
    <t>Sep 20X5</t>
  </si>
  <si>
    <t>Oct 20X5</t>
  </si>
  <si>
    <t>Nov 20X5</t>
  </si>
  <si>
    <t>Dec 20X5</t>
  </si>
  <si>
    <t>Total 20X5</t>
  </si>
  <si>
    <t>Carrying Amount 20X5</t>
  </si>
  <si>
    <t>Jan 20X6</t>
  </si>
  <si>
    <t>Feb 20X6</t>
  </si>
  <si>
    <t>Mar 20X6</t>
  </si>
  <si>
    <t>Apr 20X6</t>
  </si>
  <si>
    <t>May 20X6</t>
  </si>
  <si>
    <t>Jun 20X6</t>
  </si>
  <si>
    <t>Jul 20X6</t>
  </si>
  <si>
    <t>Aug 20X6</t>
  </si>
  <si>
    <t>Sep 20X6</t>
  </si>
  <si>
    <t>Oct 20X6</t>
  </si>
  <si>
    <t>Nov 20X6</t>
  </si>
  <si>
    <t>Dec 20X6</t>
  </si>
  <si>
    <t>Total 20X6</t>
  </si>
  <si>
    <t>Carrying Amount 20X6</t>
  </si>
  <si>
    <t>1 Feb 20X5</t>
  </si>
  <si>
    <t>13 Feb 20X6</t>
  </si>
  <si>
    <t>1 Apr 20X6</t>
  </si>
  <si>
    <t>4 Jun 20X6</t>
  </si>
  <si>
    <t>19 Jul 20X6</t>
  </si>
  <si>
    <t>1 Sep 20X6</t>
  </si>
  <si>
    <t>7 Oct 20X6</t>
  </si>
  <si>
    <t>3 Nov 20X6</t>
  </si>
  <si>
    <t>1 Dec 20X6</t>
  </si>
  <si>
    <t>For the Year Ending 20X6</t>
  </si>
  <si>
    <t>(amounts in CHF)</t>
  </si>
  <si>
    <r>
      <rPr>
        <b/>
        <sz val="11"/>
        <rFont val="EYInterstate Light"/>
      </rPr>
      <t>PM</t>
    </r>
    <r>
      <rPr>
        <sz val="11"/>
        <rFont val="EYInterstate Light"/>
      </rPr>
      <t xml:space="preserve"> = CHF6,000,000</t>
    </r>
  </si>
  <si>
    <r>
      <rPr>
        <b/>
        <sz val="11"/>
        <rFont val="EYInterstate Light"/>
      </rPr>
      <t>TE</t>
    </r>
    <r>
      <rPr>
        <sz val="11"/>
        <rFont val="EYInterstate Light"/>
      </rPr>
      <t xml:space="preserve"> = CHF4,500,000</t>
    </r>
  </si>
  <si>
    <r>
      <rPr>
        <b/>
        <sz val="11"/>
        <rFont val="EYInterstate Light"/>
      </rPr>
      <t>SAD</t>
    </r>
    <r>
      <rPr>
        <sz val="11"/>
        <rFont val="EYInterstate Light"/>
      </rPr>
      <t xml:space="preserve"> = CHF300,000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</si>
</sst>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EYInterstate Light"/>
    </font>
    <font>
      <b/>
      <sz val="16"/>
      <color theme="1"/>
      <name val="EYInterstate Light"/>
    </font>
    <font>
      <b/>
      <sz val="11"/>
      <color theme="1"/>
      <name val="EYInterstate Light"/>
    </font>
    <font>
      <b/>
      <sz val="12"/>
      <color indexed="10"/>
      <name val="System"/>
    </font>
    <font>
      <b/>
      <i/>
      <sz val="16"/>
      <color theme="1"/>
      <name val="EYInterstate Light"/>
    </font>
    <font>
      <b/>
      <i/>
      <u/>
      <sz val="11"/>
      <color theme="1"/>
      <name val="EYInterstate Light"/>
    </font>
    <font>
      <sz val="11"/>
      <name val="EYInterstate Light"/>
    </font>
    <font>
      <b/>
      <sz val="11"/>
      <name val="EYInterstate Light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theme="1"/>
      <name val="EYInterstate Light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43" fontId="2" fillId="0" borderId="0" xfId="1" applyFont="1"/>
    <xf numFmtId="43" fontId="4" fillId="0" borderId="2" xfId="0" applyNumberFormat="1" applyFont="1" applyBorder="1"/>
    <xf numFmtId="0" fontId="2" fillId="2" borderId="0" xfId="0" applyFont="1" applyFill="1"/>
    <xf numFmtId="0" fontId="2" fillId="0" borderId="0" xfId="0" applyNumberFormat="1" applyFont="1" applyAlignment="1"/>
    <xf numFmtId="0" fontId="5" fillId="0" borderId="0" xfId="0" applyNumberFormat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43" fontId="4" fillId="0" borderId="0" xfId="0" applyNumberFormat="1" applyFont="1" applyBorder="1"/>
    <xf numFmtId="0" fontId="4" fillId="0" borderId="0" xfId="0" applyFont="1" applyBorder="1" applyAlignment="1">
      <alignment horizontal="center"/>
    </xf>
    <xf numFmtId="0" fontId="7" fillId="0" borderId="0" xfId="0" applyFont="1"/>
    <xf numFmtId="0" fontId="4" fillId="0" borderId="0" xfId="0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3" fontId="2" fillId="0" borderId="0" xfId="1" applyFont="1" applyFill="1"/>
    <xf numFmtId="0" fontId="2" fillId="0" borderId="0" xfId="0" applyFont="1" applyFill="1"/>
    <xf numFmtId="0" fontId="8" fillId="4" borderId="0" xfId="0" applyFont="1" applyFill="1"/>
    <xf numFmtId="0" fontId="2" fillId="4" borderId="0" xfId="0" applyFont="1" applyFill="1"/>
    <xf numFmtId="0" fontId="10" fillId="5" borderId="0" xfId="0" applyFont="1" applyFill="1" applyBorder="1"/>
    <xf numFmtId="43" fontId="2" fillId="0" borderId="0" xfId="0" applyNumberFormat="1" applyFont="1" applyBorder="1"/>
    <xf numFmtId="43" fontId="2" fillId="0" borderId="0" xfId="1" applyFont="1" applyBorder="1"/>
    <xf numFmtId="0" fontId="11" fillId="5" borderId="3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3" fillId="0" borderId="0" xfId="0" applyFont="1" applyFill="1" applyAlignment="1">
      <alignment horizontal="left"/>
    </xf>
    <xf numFmtId="0" fontId="8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11" fillId="5" borderId="0" xfId="0" applyFont="1" applyFill="1" applyBorder="1" applyAlignment="1"/>
    <xf numFmtId="0" fontId="3" fillId="0" borderId="0" xfId="0" applyFont="1" applyAlignment="1">
      <alignment horizontal="left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1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1707621</xdr:colOff>
      <xdr:row>4</xdr:row>
      <xdr:rowOff>13230</xdr:rowOff>
    </xdr:from>
    <xdr:to>
      <xdr:col>2</xdr:col>
      <xdr:colOff>3852333</xdr:colOff>
      <xdr:row>4</xdr:row>
      <xdr:rowOff>267231</xdr:rowOff>
    </xdr:to>
    <xdr:sp macro="" textlink="">
      <xdr:nvSpPr>
        <xdr:cNvPr id="9" name="TextBox 8"/>
        <xdr:cNvSpPr txBox="1"/>
      </xdr:nvSpPr>
      <xdr:spPr>
        <a:xfrm>
          <a:off x="4586288" y="1135063"/>
          <a:ext cx="2144712" cy="254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</a:ln>
        <a:effectLst>
          <a:outerShdw blurRad="63500" dist="19397" dir="2700011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900" b="1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PBC: </a:t>
          </a:r>
          <a:r>
            <a:rPr lang="en-US" sz="900" b="0" i="0" u="none" strike="noStrike" baseline="0">
              <a:solidFill>
                <a:srgbClr val="000000"/>
              </a:solidFill>
              <a:latin typeface="Arial" panose="020B0604020202020204" pitchFamily="34" charset="0"/>
            </a:rPr>
            <a:t> Eduardo Elizondo 5 Feb 20X7
</a:t>
          </a:r>
        </a:p>
      </xdr:txBody>
    </xdr:sp>
    <xdr:clientData/>
  </xdr:twoCellAnchor>
  <xdr:twoCellAnchor editAs="oneCell">
    <xdr:from>
      <xdr:col>0</xdr:col>
      <xdr:colOff>338667</xdr:colOff>
      <xdr:row>33</xdr:row>
      <xdr:rowOff>4232</xdr:rowOff>
    </xdr:from>
    <xdr:to>
      <xdr:col>1</xdr:col>
      <xdr:colOff>1548069</xdr:colOff>
      <xdr:row>35</xdr:row>
      <xdr:rowOff>4183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667" y="7042149"/>
          <a:ext cx="2183069" cy="402117"/>
        </a:xfrm>
        <a:prstGeom prst="rect">
          <a:avLst/>
        </a:prstGeom>
      </xdr:spPr>
    </xdr:pic>
    <xdr:clientData/>
  </xdr:twoCellAnchor>
  <xdr:twoCellAnchor editAs="oneCell">
    <xdr:from>
      <xdr:col>2</xdr:col>
      <xdr:colOff>1015999</xdr:colOff>
      <xdr:row>32</xdr:row>
      <xdr:rowOff>96309</xdr:rowOff>
    </xdr:from>
    <xdr:to>
      <xdr:col>2</xdr:col>
      <xdr:colOff>3682666</xdr:colOff>
      <xdr:row>34</xdr:row>
      <xdr:rowOff>135412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94666" y="6933142"/>
          <a:ext cx="2666667" cy="441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959909</xdr:colOff>
      <xdr:row>32</xdr:row>
      <xdr:rowOff>56092</xdr:rowOff>
    </xdr:from>
    <xdr:to>
      <xdr:col>33</xdr:col>
      <xdr:colOff>266700</xdr:colOff>
      <xdr:row>34</xdr:row>
      <xdr:rowOff>157285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48159" y="6892925"/>
          <a:ext cx="2852208" cy="503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2"/>
  <sheetViews>
    <sheetView tabSelected="1" view="pageBreakPreview" zoomScale="60" zoomScaleNormal="90" workbookViewId="0">
      <selection activeCell="D20" sqref="D20"/>
    </sheetView>
  </sheetViews>
  <sheetFormatPr defaultColWidth="9.1796875" defaultRowHeight="16" outlineLevelCol="1" x14ac:dyDescent="0.4"/>
  <cols>
    <col min="1" max="1" width="14.54296875" style="1" bestFit="1" customWidth="1"/>
    <col min="2" max="2" width="28.54296875" style="1" customWidth="1"/>
    <col min="3" max="3" width="70.54296875" style="1" bestFit="1" customWidth="1"/>
    <col min="4" max="4" width="18" style="1" bestFit="1" customWidth="1"/>
    <col min="5" max="6" width="9.1796875" style="1"/>
    <col min="7" max="7" width="10.81640625" style="1" hidden="1" customWidth="1" outlineLevel="1"/>
    <col min="8" max="18" width="16.54296875" style="1" hidden="1" customWidth="1" outlineLevel="1"/>
    <col min="19" max="19" width="18" style="1" hidden="1" customWidth="1" outlineLevel="1"/>
    <col min="20" max="20" width="16.54296875" style="1" bestFit="1" customWidth="1" collapsed="1"/>
    <col min="21" max="21" width="16.54296875" style="1" hidden="1" customWidth="1" outlineLevel="1"/>
    <col min="22" max="25" width="13.1796875" style="1" hidden="1" customWidth="1" outlineLevel="1"/>
    <col min="26" max="32" width="16.54296875" style="1" hidden="1" customWidth="1" outlineLevel="1"/>
    <col min="33" max="33" width="18" style="1" hidden="1" customWidth="1" outlineLevel="1"/>
    <col min="34" max="34" width="17.26953125" style="1" bestFit="1" customWidth="1" collapsed="1"/>
    <col min="35" max="35" width="9.1796875" style="1"/>
    <col min="36" max="36" width="1.453125" style="1" customWidth="1"/>
    <col min="37" max="16384" width="9.1796875" style="1"/>
  </cols>
  <sheetData>
    <row r="1" spans="1:36" ht="22.5" x14ac:dyDescent="0.55000000000000004">
      <c r="A1" s="35" t="s">
        <v>0</v>
      </c>
      <c r="B1" s="35"/>
      <c r="C1" s="35"/>
      <c r="D1" s="35"/>
      <c r="E1" s="35"/>
      <c r="F1" s="35"/>
      <c r="G1" s="35"/>
      <c r="H1" s="35"/>
      <c r="AJ1" s="4"/>
    </row>
    <row r="2" spans="1:36" ht="22.5" x14ac:dyDescent="0.55000000000000004">
      <c r="A2" s="35" t="s">
        <v>1</v>
      </c>
      <c r="B2" s="35"/>
      <c r="C2" s="35"/>
      <c r="D2" s="35"/>
      <c r="E2" s="35"/>
      <c r="F2" s="35"/>
      <c r="G2" s="35"/>
      <c r="H2" s="35"/>
      <c r="AJ2" s="4"/>
    </row>
    <row r="3" spans="1:36" ht="22.5" x14ac:dyDescent="0.55000000000000004">
      <c r="A3" s="35" t="s">
        <v>61</v>
      </c>
      <c r="B3" s="35"/>
      <c r="C3" s="35"/>
      <c r="D3" s="35"/>
      <c r="E3" s="35"/>
      <c r="F3" s="35"/>
      <c r="G3" s="35"/>
      <c r="H3" s="35"/>
      <c r="AJ3" s="4"/>
    </row>
    <row r="4" spans="1:36" ht="22.5" x14ac:dyDescent="0.55000000000000004">
      <c r="A4" s="9" t="s">
        <v>62</v>
      </c>
      <c r="B4" s="7"/>
      <c r="C4" s="7"/>
      <c r="D4" s="7"/>
      <c r="E4" s="7"/>
      <c r="F4" s="8"/>
      <c r="G4" s="7"/>
      <c r="H4" s="7"/>
      <c r="AJ4" s="4"/>
    </row>
    <row r="5" spans="1:36" ht="22.5" x14ac:dyDescent="0.55000000000000004">
      <c r="A5" s="9"/>
      <c r="B5" s="10"/>
      <c r="C5" s="10"/>
      <c r="D5" s="10"/>
      <c r="E5" s="10"/>
      <c r="F5" s="10"/>
      <c r="G5" s="10"/>
      <c r="H5" s="10"/>
      <c r="AJ5" s="4"/>
    </row>
    <row r="6" spans="1:36" ht="22.5" x14ac:dyDescent="0.55000000000000004">
      <c r="A6" s="10"/>
      <c r="B6" s="10"/>
      <c r="C6" s="10"/>
      <c r="D6" s="10"/>
      <c r="E6" s="10"/>
      <c r="F6" s="10"/>
      <c r="G6" s="10"/>
      <c r="H6" s="10"/>
      <c r="AJ6" s="4"/>
    </row>
    <row r="7" spans="1:36" ht="15.75" customHeight="1" x14ac:dyDescent="0.55000000000000004">
      <c r="A7" s="22" t="s">
        <v>63</v>
      </c>
      <c r="B7" s="23"/>
      <c r="C7" s="10"/>
      <c r="D7" s="10"/>
      <c r="E7" s="10"/>
      <c r="F7" s="10"/>
      <c r="G7" s="10"/>
      <c r="H7" s="10"/>
      <c r="AJ7" s="4"/>
    </row>
    <row r="8" spans="1:36" ht="15.75" customHeight="1" x14ac:dyDescent="0.55000000000000004">
      <c r="A8" s="22" t="s">
        <v>64</v>
      </c>
      <c r="B8" s="23"/>
      <c r="C8" s="10"/>
      <c r="D8" s="10"/>
      <c r="E8" s="10"/>
      <c r="F8" s="10"/>
      <c r="G8" s="10"/>
      <c r="H8" s="10"/>
      <c r="AJ8" s="4"/>
    </row>
    <row r="9" spans="1:36" ht="15.75" customHeight="1" x14ac:dyDescent="0.55000000000000004">
      <c r="A9" s="22" t="s">
        <v>65</v>
      </c>
      <c r="B9" s="23"/>
      <c r="C9" s="10"/>
      <c r="D9" s="10"/>
      <c r="E9" s="10"/>
      <c r="F9" s="10"/>
      <c r="G9" s="10"/>
      <c r="H9" s="10"/>
      <c r="AJ9" s="4"/>
    </row>
    <row r="10" spans="1:36" ht="15.75" customHeight="1" x14ac:dyDescent="0.55000000000000004">
      <c r="A10" s="22" t="s">
        <v>13</v>
      </c>
      <c r="B10" s="23"/>
      <c r="C10" s="10"/>
      <c r="D10" s="10"/>
      <c r="E10" s="10"/>
      <c r="F10" s="10"/>
      <c r="G10" s="10"/>
      <c r="H10" s="10"/>
      <c r="AJ10" s="4"/>
    </row>
    <row r="11" spans="1:36" ht="15.75" customHeight="1" x14ac:dyDescent="0.55000000000000004">
      <c r="A11" s="22" t="s">
        <v>14</v>
      </c>
      <c r="B11" s="23"/>
      <c r="C11" s="10"/>
      <c r="D11" s="10"/>
      <c r="E11" s="10"/>
      <c r="F11" s="10"/>
      <c r="G11" s="10"/>
      <c r="H11" s="10"/>
      <c r="AJ11" s="4"/>
    </row>
    <row r="12" spans="1:36" s="21" customFormat="1" ht="15.75" customHeight="1" x14ac:dyDescent="0.55000000000000004">
      <c r="A12" s="31"/>
      <c r="B12" s="32"/>
      <c r="C12" s="33"/>
      <c r="D12" s="30"/>
      <c r="E12" s="30"/>
      <c r="F12" s="30"/>
      <c r="G12" s="30"/>
      <c r="H12" s="30"/>
      <c r="AJ12" s="4"/>
    </row>
    <row r="13" spans="1:36" x14ac:dyDescent="0.4">
      <c r="A13" s="39"/>
      <c r="B13" s="39"/>
      <c r="C13" s="39"/>
      <c r="D13" s="13"/>
      <c r="E13" s="13"/>
      <c r="F13" s="13"/>
      <c r="G13" s="36" t="s">
        <v>22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8"/>
      <c r="T13" s="11"/>
      <c r="U13" s="36" t="s">
        <v>22</v>
      </c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11"/>
      <c r="AJ13" s="4"/>
    </row>
    <row r="14" spans="1:36" ht="32" x14ac:dyDescent="0.4">
      <c r="A14" s="16" t="s">
        <v>2</v>
      </c>
      <c r="B14" s="16" t="s">
        <v>3</v>
      </c>
      <c r="C14" s="16" t="s">
        <v>4</v>
      </c>
      <c r="D14" s="16" t="s">
        <v>5</v>
      </c>
      <c r="E14" s="16" t="s">
        <v>6</v>
      </c>
      <c r="F14" s="16"/>
      <c r="G14" s="16" t="s">
        <v>24</v>
      </c>
      <c r="H14" s="16" t="s">
        <v>25</v>
      </c>
      <c r="I14" s="16" t="s">
        <v>26</v>
      </c>
      <c r="J14" s="16" t="s">
        <v>27</v>
      </c>
      <c r="K14" s="16" t="s">
        <v>28</v>
      </c>
      <c r="L14" s="16" t="s">
        <v>29</v>
      </c>
      <c r="M14" s="16" t="s">
        <v>30</v>
      </c>
      <c r="N14" s="16" t="s">
        <v>31</v>
      </c>
      <c r="O14" s="16" t="s">
        <v>32</v>
      </c>
      <c r="P14" s="16" t="s">
        <v>33</v>
      </c>
      <c r="Q14" s="16" t="s">
        <v>34</v>
      </c>
      <c r="R14" s="16" t="s">
        <v>35</v>
      </c>
      <c r="S14" s="16" t="s">
        <v>36</v>
      </c>
      <c r="T14" s="17" t="s">
        <v>37</v>
      </c>
      <c r="U14" s="16" t="s">
        <v>38</v>
      </c>
      <c r="V14" s="16" t="s">
        <v>39</v>
      </c>
      <c r="W14" s="16" t="s">
        <v>40</v>
      </c>
      <c r="X14" s="16" t="s">
        <v>41</v>
      </c>
      <c r="Y14" s="16" t="s">
        <v>42</v>
      </c>
      <c r="Z14" s="16" t="s">
        <v>43</v>
      </c>
      <c r="AA14" s="16" t="s">
        <v>44</v>
      </c>
      <c r="AB14" s="16" t="s">
        <v>45</v>
      </c>
      <c r="AC14" s="16" t="s">
        <v>46</v>
      </c>
      <c r="AD14" s="16" t="s">
        <v>47</v>
      </c>
      <c r="AE14" s="16" t="s">
        <v>48</v>
      </c>
      <c r="AF14" s="16" t="s">
        <v>49</v>
      </c>
      <c r="AG14" s="16" t="s">
        <v>50</v>
      </c>
      <c r="AH14" s="17" t="s">
        <v>51</v>
      </c>
      <c r="AJ14" s="4"/>
    </row>
    <row r="15" spans="1:36" x14ac:dyDescent="0.4">
      <c r="A15" s="41" t="s">
        <v>10</v>
      </c>
      <c r="B15" s="41"/>
      <c r="C15" s="41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1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1"/>
      <c r="AJ15" s="4"/>
    </row>
    <row r="16" spans="1:36" x14ac:dyDescent="0.4">
      <c r="A16" s="1" t="s">
        <v>52</v>
      </c>
      <c r="B16" s="1" t="s">
        <v>7</v>
      </c>
      <c r="C16" s="1" t="s">
        <v>23</v>
      </c>
      <c r="D16" s="2">
        <v>22600990</v>
      </c>
      <c r="E16" s="1">
        <v>12</v>
      </c>
      <c r="G16" s="2">
        <v>0</v>
      </c>
      <c r="H16" s="2">
        <f>$D$16/$E$16</f>
        <v>1883415.8333333333</v>
      </c>
      <c r="I16" s="2">
        <f t="shared" ref="I16:R16" si="0">$D$16/$E$16</f>
        <v>1883415.8333333333</v>
      </c>
      <c r="J16" s="2">
        <f t="shared" si="0"/>
        <v>1883415.8333333333</v>
      </c>
      <c r="K16" s="2">
        <f t="shared" si="0"/>
        <v>1883415.8333333333</v>
      </c>
      <c r="L16" s="2">
        <f t="shared" si="0"/>
        <v>1883415.8333333333</v>
      </c>
      <c r="M16" s="2">
        <f t="shared" si="0"/>
        <v>1883415.8333333333</v>
      </c>
      <c r="N16" s="2">
        <f t="shared" si="0"/>
        <v>1883415.8333333333</v>
      </c>
      <c r="O16" s="2">
        <f t="shared" si="0"/>
        <v>1883415.8333333333</v>
      </c>
      <c r="P16" s="2">
        <f t="shared" si="0"/>
        <v>1883415.8333333333</v>
      </c>
      <c r="Q16" s="2">
        <f t="shared" si="0"/>
        <v>1883415.8333333333</v>
      </c>
      <c r="R16" s="2">
        <f t="shared" si="0"/>
        <v>1883415.8333333333</v>
      </c>
      <c r="S16" s="2">
        <f>SUM(G16:R16)</f>
        <v>20717574.166666664</v>
      </c>
      <c r="T16" s="2">
        <f>D16-S16</f>
        <v>1883415.8333333358</v>
      </c>
      <c r="U16" s="2">
        <f t="shared" ref="U16" si="1">$D$16/$E$16</f>
        <v>1883415.8333333333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f>SUM(U16:AF16)</f>
        <v>1883415.8333333333</v>
      </c>
      <c r="AH16" s="2">
        <v>0</v>
      </c>
      <c r="AJ16" s="4"/>
    </row>
    <row r="17" spans="1:36" x14ac:dyDescent="0.4">
      <c r="A17" s="1" t="s">
        <v>52</v>
      </c>
      <c r="B17" s="21" t="s">
        <v>9</v>
      </c>
      <c r="C17" s="1" t="s">
        <v>23</v>
      </c>
      <c r="D17" s="20">
        <v>16600555</v>
      </c>
      <c r="E17" s="1">
        <f t="shared" ref="E17:E25" si="2">E16</f>
        <v>12</v>
      </c>
      <c r="G17" s="2">
        <v>0</v>
      </c>
      <c r="H17" s="2">
        <f>$D$17/$E$17</f>
        <v>1383379.5833333333</v>
      </c>
      <c r="I17" s="2">
        <f t="shared" ref="I17:R17" si="3">$D$17/$E$17</f>
        <v>1383379.5833333333</v>
      </c>
      <c r="J17" s="2">
        <f t="shared" si="3"/>
        <v>1383379.5833333333</v>
      </c>
      <c r="K17" s="2">
        <f t="shared" si="3"/>
        <v>1383379.5833333333</v>
      </c>
      <c r="L17" s="2">
        <f t="shared" si="3"/>
        <v>1383379.5833333333</v>
      </c>
      <c r="M17" s="2">
        <f t="shared" si="3"/>
        <v>1383379.5833333333</v>
      </c>
      <c r="N17" s="2">
        <f t="shared" si="3"/>
        <v>1383379.5833333333</v>
      </c>
      <c r="O17" s="2">
        <f t="shared" si="3"/>
        <v>1383379.5833333333</v>
      </c>
      <c r="P17" s="2">
        <f t="shared" si="3"/>
        <v>1383379.5833333333</v>
      </c>
      <c r="Q17" s="2">
        <f t="shared" si="3"/>
        <v>1383379.5833333333</v>
      </c>
      <c r="R17" s="2">
        <f t="shared" si="3"/>
        <v>1383379.5833333333</v>
      </c>
      <c r="S17" s="2">
        <f t="shared" ref="S17:S18" si="4">SUM(G17:R17)</f>
        <v>15217175.416666668</v>
      </c>
      <c r="T17" s="2">
        <f t="shared" ref="T17:T18" si="5">D17-S17</f>
        <v>1383379.5833333321</v>
      </c>
      <c r="U17" s="2">
        <f t="shared" ref="U17" si="6">$D$17/$E$17</f>
        <v>1383379.5833333333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f t="shared" ref="AG17:AG18" si="7">SUM(U17:AF17)</f>
        <v>1383379.5833333333</v>
      </c>
      <c r="AH17" s="2">
        <f>T17-AG17</f>
        <v>0</v>
      </c>
      <c r="AJ17" s="4"/>
    </row>
    <row r="18" spans="1:36" x14ac:dyDescent="0.4">
      <c r="A18" s="1" t="s">
        <v>52</v>
      </c>
      <c r="B18" s="1" t="s">
        <v>8</v>
      </c>
      <c r="C18" s="1" t="s">
        <v>23</v>
      </c>
      <c r="D18" s="2">
        <v>11141770</v>
      </c>
      <c r="E18" s="1">
        <v>12</v>
      </c>
      <c r="G18" s="2">
        <v>0</v>
      </c>
      <c r="H18" s="2">
        <f>$D$18/$E$18</f>
        <v>928480.83333333337</v>
      </c>
      <c r="I18" s="2">
        <f t="shared" ref="I18:R18" si="8">$D$18/$E$18</f>
        <v>928480.83333333337</v>
      </c>
      <c r="J18" s="2">
        <f t="shared" si="8"/>
        <v>928480.83333333337</v>
      </c>
      <c r="K18" s="2">
        <f t="shared" si="8"/>
        <v>928480.83333333337</v>
      </c>
      <c r="L18" s="2">
        <f t="shared" si="8"/>
        <v>928480.83333333337</v>
      </c>
      <c r="M18" s="2">
        <f t="shared" si="8"/>
        <v>928480.83333333337</v>
      </c>
      <c r="N18" s="2">
        <f t="shared" si="8"/>
        <v>928480.83333333337</v>
      </c>
      <c r="O18" s="2">
        <f t="shared" si="8"/>
        <v>928480.83333333337</v>
      </c>
      <c r="P18" s="2">
        <f t="shared" si="8"/>
        <v>928480.83333333337</v>
      </c>
      <c r="Q18" s="2">
        <f t="shared" si="8"/>
        <v>928480.83333333337</v>
      </c>
      <c r="R18" s="2">
        <f t="shared" si="8"/>
        <v>928480.83333333337</v>
      </c>
      <c r="S18" s="2">
        <f t="shared" si="4"/>
        <v>10213289.166666666</v>
      </c>
      <c r="T18" s="2">
        <f t="shared" si="5"/>
        <v>928480.83333333395</v>
      </c>
      <c r="U18" s="2">
        <f t="shared" ref="U18" si="9">$D$18/$E$18</f>
        <v>928480.83333333337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f t="shared" si="7"/>
        <v>928480.83333333337</v>
      </c>
      <c r="AH18" s="2">
        <f>T18-AG18</f>
        <v>0</v>
      </c>
      <c r="AJ18" s="4"/>
    </row>
    <row r="19" spans="1:36" x14ac:dyDescent="0.4">
      <c r="A19" s="14" t="s">
        <v>11</v>
      </c>
      <c r="D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J19" s="4"/>
    </row>
    <row r="20" spans="1:36" x14ac:dyDescent="0.4">
      <c r="A20" s="1" t="s">
        <v>53</v>
      </c>
      <c r="B20" s="1" t="s">
        <v>7</v>
      </c>
      <c r="C20" s="1" t="s">
        <v>23</v>
      </c>
      <c r="D20" s="20">
        <v>200000</v>
      </c>
      <c r="E20" s="1">
        <f>E18</f>
        <v>12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f>$D$20/$E$20</f>
        <v>16666.666666666668</v>
      </c>
      <c r="W20" s="2">
        <f>$D$20/$E$20</f>
        <v>16666.666666666668</v>
      </c>
      <c r="X20" s="2">
        <f t="shared" ref="X20:AF20" si="10">$D$20/$E$20</f>
        <v>16666.666666666668</v>
      </c>
      <c r="Y20" s="2">
        <f t="shared" si="10"/>
        <v>16666.666666666668</v>
      </c>
      <c r="Z20" s="2">
        <f t="shared" si="10"/>
        <v>16666.666666666668</v>
      </c>
      <c r="AA20" s="2">
        <f t="shared" si="10"/>
        <v>16666.666666666668</v>
      </c>
      <c r="AB20" s="2">
        <f t="shared" si="10"/>
        <v>16666.666666666668</v>
      </c>
      <c r="AC20" s="2">
        <f t="shared" si="10"/>
        <v>16666.666666666668</v>
      </c>
      <c r="AD20" s="2">
        <f t="shared" si="10"/>
        <v>16666.666666666668</v>
      </c>
      <c r="AE20" s="2">
        <f t="shared" si="10"/>
        <v>16666.666666666668</v>
      </c>
      <c r="AF20" s="2">
        <f t="shared" si="10"/>
        <v>16666.666666666668</v>
      </c>
      <c r="AG20" s="2">
        <f>SUM(U20:AF20)</f>
        <v>183333.33333333331</v>
      </c>
      <c r="AH20" s="2">
        <f>D20-AG20</f>
        <v>16666.666666666686</v>
      </c>
      <c r="AJ20" s="4"/>
    </row>
    <row r="21" spans="1:36" x14ac:dyDescent="0.4">
      <c r="A21" s="1" t="s">
        <v>54</v>
      </c>
      <c r="B21" s="1" t="s">
        <v>9</v>
      </c>
      <c r="C21" s="1" t="s">
        <v>23</v>
      </c>
      <c r="D21" s="20">
        <v>450000</v>
      </c>
      <c r="E21" s="1">
        <f>E20</f>
        <v>12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f>$D$21/$E$21</f>
        <v>37500</v>
      </c>
      <c r="Y21" s="2">
        <f t="shared" ref="Y21:AF21" si="11">$D$21/$E$21</f>
        <v>37500</v>
      </c>
      <c r="Z21" s="2">
        <f t="shared" si="11"/>
        <v>37500</v>
      </c>
      <c r="AA21" s="2">
        <f t="shared" si="11"/>
        <v>37500</v>
      </c>
      <c r="AB21" s="2">
        <f t="shared" si="11"/>
        <v>37500</v>
      </c>
      <c r="AC21" s="2">
        <f t="shared" si="11"/>
        <v>37500</v>
      </c>
      <c r="AD21" s="2">
        <f t="shared" si="11"/>
        <v>37500</v>
      </c>
      <c r="AE21" s="2">
        <f t="shared" si="11"/>
        <v>37500</v>
      </c>
      <c r="AF21" s="2">
        <f t="shared" si="11"/>
        <v>37500</v>
      </c>
      <c r="AG21" s="2">
        <f t="shared" ref="AG21:AG28" si="12">SUM(U21:AF21)</f>
        <v>337500</v>
      </c>
      <c r="AH21" s="2">
        <f t="shared" ref="AH21:AH28" si="13">D21-AG21</f>
        <v>112500</v>
      </c>
      <c r="AJ21" s="4"/>
    </row>
    <row r="22" spans="1:36" x14ac:dyDescent="0.4">
      <c r="A22" s="1" t="s">
        <v>55</v>
      </c>
      <c r="B22" s="1" t="s">
        <v>8</v>
      </c>
      <c r="C22" s="1" t="s">
        <v>23</v>
      </c>
      <c r="D22" s="20">
        <v>550000</v>
      </c>
      <c r="E22" s="1">
        <f t="shared" si="2"/>
        <v>12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f>$D$22/$E$22</f>
        <v>45833.333333333336</v>
      </c>
      <c r="AA22" s="2">
        <f t="shared" ref="AA22:AF22" si="14">$D$22/$E$22</f>
        <v>45833.333333333336</v>
      </c>
      <c r="AB22" s="2">
        <f t="shared" si="14"/>
        <v>45833.333333333336</v>
      </c>
      <c r="AC22" s="2">
        <f t="shared" si="14"/>
        <v>45833.333333333336</v>
      </c>
      <c r="AD22" s="2">
        <f t="shared" si="14"/>
        <v>45833.333333333336</v>
      </c>
      <c r="AE22" s="2">
        <f t="shared" si="14"/>
        <v>45833.333333333336</v>
      </c>
      <c r="AF22" s="2">
        <f t="shared" si="14"/>
        <v>45833.333333333336</v>
      </c>
      <c r="AG22" s="2">
        <f t="shared" si="12"/>
        <v>320833.33333333331</v>
      </c>
      <c r="AH22" s="2">
        <f t="shared" si="13"/>
        <v>229166.66666666669</v>
      </c>
      <c r="AJ22" s="4"/>
    </row>
    <row r="23" spans="1:36" x14ac:dyDescent="0.4">
      <c r="A23" s="1" t="s">
        <v>56</v>
      </c>
      <c r="B23" s="1" t="s">
        <v>8</v>
      </c>
      <c r="C23" s="1" t="s">
        <v>23</v>
      </c>
      <c r="D23" s="20">
        <v>600000</v>
      </c>
      <c r="E23" s="1">
        <f t="shared" si="2"/>
        <v>12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f>$D$23/$E$23</f>
        <v>50000</v>
      </c>
      <c r="AB23" s="2">
        <f t="shared" ref="AB23:AF23" si="15">$D$23/$E$23</f>
        <v>50000</v>
      </c>
      <c r="AC23" s="2">
        <f t="shared" si="15"/>
        <v>50000</v>
      </c>
      <c r="AD23" s="2">
        <f t="shared" si="15"/>
        <v>50000</v>
      </c>
      <c r="AE23" s="2">
        <f t="shared" si="15"/>
        <v>50000</v>
      </c>
      <c r="AF23" s="2">
        <f t="shared" si="15"/>
        <v>50000</v>
      </c>
      <c r="AG23" s="2">
        <f t="shared" si="12"/>
        <v>300000</v>
      </c>
      <c r="AH23" s="2">
        <f t="shared" si="13"/>
        <v>300000</v>
      </c>
      <c r="AJ23" s="4"/>
    </row>
    <row r="24" spans="1:36" x14ac:dyDescent="0.4">
      <c r="A24" s="1" t="s">
        <v>57</v>
      </c>
      <c r="B24" s="1" t="s">
        <v>9</v>
      </c>
      <c r="C24" s="1" t="s">
        <v>23</v>
      </c>
      <c r="D24" s="20">
        <v>400000</v>
      </c>
      <c r="E24" s="1">
        <f t="shared" si="2"/>
        <v>12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f>$D$24/$E$24</f>
        <v>33333.333333333336</v>
      </c>
      <c r="AD24" s="2">
        <f t="shared" ref="AD24:AF24" si="16">$D$24/$E$24</f>
        <v>33333.333333333336</v>
      </c>
      <c r="AE24" s="2">
        <f t="shared" si="16"/>
        <v>33333.333333333336</v>
      </c>
      <c r="AF24" s="2">
        <f t="shared" si="16"/>
        <v>33333.333333333336</v>
      </c>
      <c r="AG24" s="2">
        <f t="shared" si="12"/>
        <v>133333.33333333334</v>
      </c>
      <c r="AH24" s="2">
        <f t="shared" si="13"/>
        <v>266666.66666666663</v>
      </c>
      <c r="AJ24" s="4"/>
    </row>
    <row r="25" spans="1:36" x14ac:dyDescent="0.4">
      <c r="A25" s="1" t="s">
        <v>58</v>
      </c>
      <c r="B25" s="1" t="s">
        <v>7</v>
      </c>
      <c r="C25" s="1" t="s">
        <v>23</v>
      </c>
      <c r="D25" s="20">
        <v>120000</v>
      </c>
      <c r="E25" s="1">
        <f t="shared" si="2"/>
        <v>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">
        <f>$D$25/$E$25</f>
        <v>10000</v>
      </c>
      <c r="AE25" s="2">
        <f t="shared" ref="AE25:AF25" si="17">$D$25/$E$25</f>
        <v>10000</v>
      </c>
      <c r="AF25" s="2">
        <f t="shared" si="17"/>
        <v>10000</v>
      </c>
      <c r="AG25" s="2">
        <f t="shared" si="12"/>
        <v>30000</v>
      </c>
      <c r="AH25" s="2">
        <f t="shared" si="13"/>
        <v>90000</v>
      </c>
      <c r="AJ25" s="4"/>
    </row>
    <row r="26" spans="1:36" x14ac:dyDescent="0.4">
      <c r="A26" s="1" t="s">
        <v>59</v>
      </c>
      <c r="B26" s="1" t="s">
        <v>9</v>
      </c>
      <c r="C26" s="1" t="s">
        <v>23</v>
      </c>
      <c r="D26" s="20">
        <v>150000</v>
      </c>
      <c r="E26" s="1">
        <f>E22</f>
        <v>12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f>$D$26/$E$26</f>
        <v>12500</v>
      </c>
      <c r="AF26" s="2">
        <f>$D$26/$E$26</f>
        <v>12500</v>
      </c>
      <c r="AG26" s="2">
        <f t="shared" si="12"/>
        <v>25000</v>
      </c>
      <c r="AH26" s="2">
        <f t="shared" si="13"/>
        <v>125000</v>
      </c>
      <c r="AJ26" s="4"/>
    </row>
    <row r="27" spans="1:36" x14ac:dyDescent="0.4">
      <c r="A27" s="1" t="s">
        <v>60</v>
      </c>
      <c r="B27" s="1" t="s">
        <v>8</v>
      </c>
      <c r="C27" s="1" t="s">
        <v>23</v>
      </c>
      <c r="D27" s="20">
        <v>2320340</v>
      </c>
      <c r="E27" s="1">
        <f>E23</f>
        <v>12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f>D27/E27</f>
        <v>193361.66666666666</v>
      </c>
      <c r="AG27" s="2">
        <f t="shared" si="12"/>
        <v>193361.66666666666</v>
      </c>
      <c r="AH27" s="2">
        <f t="shared" si="13"/>
        <v>2126978.3333333335</v>
      </c>
      <c r="AJ27" s="4"/>
    </row>
    <row r="28" spans="1:36" x14ac:dyDescent="0.4">
      <c r="A28" s="1" t="s">
        <v>60</v>
      </c>
      <c r="B28" s="1" t="s">
        <v>7</v>
      </c>
      <c r="C28" s="1" t="s">
        <v>23</v>
      </c>
      <c r="D28" s="2">
        <v>2005756</v>
      </c>
      <c r="E28" s="1">
        <f>E26</f>
        <v>12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f>D28/E28</f>
        <v>167146.33333333334</v>
      </c>
      <c r="AG28" s="2">
        <f t="shared" si="12"/>
        <v>167146.33333333334</v>
      </c>
      <c r="AH28" s="2">
        <f t="shared" si="13"/>
        <v>1838609.6666666667</v>
      </c>
      <c r="AJ28" s="4"/>
    </row>
    <row r="29" spans="1:36" x14ac:dyDescent="0.4">
      <c r="D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J29" s="4"/>
    </row>
    <row r="30" spans="1:36" ht="16.5" thickBot="1" x14ac:dyDescent="0.45">
      <c r="C30" s="15"/>
      <c r="D30" s="12"/>
      <c r="E30" s="42" t="s">
        <v>12</v>
      </c>
      <c r="F30" s="42"/>
      <c r="G30" s="3">
        <f t="shared" ref="G30:AG30" si="18">SUM(G16:G28)</f>
        <v>0</v>
      </c>
      <c r="H30" s="3">
        <f t="shared" si="18"/>
        <v>4195276.25</v>
      </c>
      <c r="I30" s="3">
        <f t="shared" si="18"/>
        <v>4195276.25</v>
      </c>
      <c r="J30" s="3">
        <f t="shared" si="18"/>
        <v>4195276.25</v>
      </c>
      <c r="K30" s="3">
        <f t="shared" si="18"/>
        <v>4195276.25</v>
      </c>
      <c r="L30" s="3">
        <f t="shared" si="18"/>
        <v>4195276.25</v>
      </c>
      <c r="M30" s="3">
        <f t="shared" si="18"/>
        <v>4195276.25</v>
      </c>
      <c r="N30" s="3">
        <f t="shared" si="18"/>
        <v>4195276.25</v>
      </c>
      <c r="O30" s="3">
        <f t="shared" si="18"/>
        <v>4195276.25</v>
      </c>
      <c r="P30" s="3">
        <f t="shared" si="18"/>
        <v>4195276.25</v>
      </c>
      <c r="Q30" s="3">
        <f t="shared" si="18"/>
        <v>4195276.25</v>
      </c>
      <c r="R30" s="3">
        <f t="shared" si="18"/>
        <v>4195276.25</v>
      </c>
      <c r="S30" s="3">
        <f t="shared" si="18"/>
        <v>46148038.749999993</v>
      </c>
      <c r="T30" s="3">
        <f t="shared" si="18"/>
        <v>4195276.2500000019</v>
      </c>
      <c r="U30" s="3">
        <f t="shared" si="18"/>
        <v>4195276.25</v>
      </c>
      <c r="V30" s="3">
        <f t="shared" si="18"/>
        <v>16666.666666666668</v>
      </c>
      <c r="W30" s="3">
        <f t="shared" si="18"/>
        <v>16666.666666666668</v>
      </c>
      <c r="X30" s="3">
        <f t="shared" si="18"/>
        <v>54166.666666666672</v>
      </c>
      <c r="Y30" s="3">
        <f t="shared" si="18"/>
        <v>54166.666666666672</v>
      </c>
      <c r="Z30" s="3">
        <f t="shared" si="18"/>
        <v>100000</v>
      </c>
      <c r="AA30" s="3">
        <f t="shared" si="18"/>
        <v>150000</v>
      </c>
      <c r="AB30" s="3">
        <f t="shared" si="18"/>
        <v>150000</v>
      </c>
      <c r="AC30" s="3">
        <f t="shared" si="18"/>
        <v>183333.33333333334</v>
      </c>
      <c r="AD30" s="3">
        <f t="shared" si="18"/>
        <v>193333.33333333334</v>
      </c>
      <c r="AE30" s="3">
        <f t="shared" si="18"/>
        <v>205833.33333333334</v>
      </c>
      <c r="AF30" s="3">
        <f t="shared" si="18"/>
        <v>566341.33333333337</v>
      </c>
      <c r="AG30" s="3">
        <f t="shared" si="18"/>
        <v>5885784.2499999991</v>
      </c>
      <c r="AH30" s="3">
        <f>SUM(AH17:AH28)</f>
        <v>5105588</v>
      </c>
      <c r="AJ30" s="4"/>
    </row>
    <row r="31" spans="1:36" ht="16.5" thickTop="1" x14ac:dyDescent="0.4">
      <c r="C31" s="15"/>
      <c r="D31" s="12"/>
      <c r="E31" s="19"/>
      <c r="F31" s="19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J31" s="4"/>
    </row>
    <row r="32" spans="1:36" x14ac:dyDescent="0.4">
      <c r="C32" s="15"/>
      <c r="D32" s="12"/>
      <c r="E32" s="19"/>
      <c r="F32" s="19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J32" s="4"/>
    </row>
    <row r="33" spans="1:36" x14ac:dyDescent="0.4">
      <c r="A33" s="24" t="s">
        <v>15</v>
      </c>
      <c r="B33" s="25"/>
      <c r="C33" s="24" t="s">
        <v>16</v>
      </c>
      <c r="D33" s="24" t="s">
        <v>17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J33" s="4"/>
    </row>
    <row r="34" spans="1:36" x14ac:dyDescent="0.4">
      <c r="A34" s="19"/>
      <c r="B34" s="25"/>
      <c r="C34" s="26"/>
      <c r="D34" s="26"/>
      <c r="E34" s="26"/>
      <c r="F34" s="26"/>
      <c r="G34" s="26"/>
      <c r="H34" s="26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J34" s="4"/>
    </row>
    <row r="35" spans="1:36" x14ac:dyDescent="0.4">
      <c r="A35" s="19"/>
      <c r="B35" s="25"/>
      <c r="C35" s="26"/>
      <c r="D35" s="26"/>
      <c r="E35" s="26"/>
      <c r="F35" s="26"/>
      <c r="G35" s="26"/>
      <c r="H35" s="26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J35" s="4"/>
    </row>
    <row r="36" spans="1:36" x14ac:dyDescent="0.4">
      <c r="A36" s="40" t="s">
        <v>18</v>
      </c>
      <c r="B36" s="40"/>
      <c r="C36" s="27" t="s">
        <v>19</v>
      </c>
      <c r="D36" s="40" t="s">
        <v>20</v>
      </c>
      <c r="E36" s="40"/>
      <c r="F36" s="40"/>
      <c r="G36" s="40"/>
      <c r="H36" s="40"/>
      <c r="I36" s="40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J36" s="4"/>
    </row>
    <row r="37" spans="1:36" x14ac:dyDescent="0.4">
      <c r="C37" s="15"/>
      <c r="D37" s="12"/>
      <c r="E37" s="19"/>
      <c r="F37" s="19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J37" s="4"/>
    </row>
    <row r="38" spans="1:36" x14ac:dyDescent="0.4">
      <c r="C38" s="15"/>
      <c r="D38" s="12"/>
      <c r="E38" s="28"/>
      <c r="F38" s="28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J38" s="4"/>
    </row>
    <row r="39" spans="1:36" x14ac:dyDescent="0.4">
      <c r="C39" s="15"/>
      <c r="D39" s="12"/>
      <c r="E39" s="28"/>
      <c r="F39" s="28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J39" s="4"/>
    </row>
    <row r="40" spans="1:36" x14ac:dyDescent="0.4">
      <c r="A40" s="29" t="s">
        <v>21</v>
      </c>
      <c r="C40" s="15"/>
      <c r="D40" s="12"/>
      <c r="E40" s="28"/>
      <c r="F40" s="28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J40" s="4"/>
    </row>
    <row r="41" spans="1:36" x14ac:dyDescent="0.4">
      <c r="C41" s="15"/>
      <c r="D41" s="12"/>
      <c r="E41" s="18"/>
      <c r="F41" s="18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J41" s="4"/>
    </row>
    <row r="42" spans="1:36" ht="6.75" customHeight="1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4" spans="1:36" ht="17" x14ac:dyDescent="0.4">
      <c r="G44" s="6"/>
    </row>
    <row r="45" spans="1:36" x14ac:dyDescent="0.4">
      <c r="G45" s="5"/>
    </row>
    <row r="46" spans="1:36" x14ac:dyDescent="0.4">
      <c r="G46" s="5"/>
    </row>
    <row r="47" spans="1:36" x14ac:dyDescent="0.4">
      <c r="G47" s="5"/>
    </row>
    <row r="48" spans="1:36" x14ac:dyDescent="0.4">
      <c r="G48" s="5"/>
    </row>
    <row r="49" spans="7:7" x14ac:dyDescent="0.4">
      <c r="G49" s="5"/>
    </row>
    <row r="50" spans="7:7" x14ac:dyDescent="0.4">
      <c r="G50" s="5"/>
    </row>
    <row r="51" spans="7:7" x14ac:dyDescent="0.4">
      <c r="G51" s="5"/>
    </row>
    <row r="52" spans="7:7" x14ac:dyDescent="0.4">
      <c r="G52" s="5"/>
    </row>
  </sheetData>
  <mergeCells count="10">
    <mergeCell ref="U13:AG13"/>
    <mergeCell ref="A36:B36"/>
    <mergeCell ref="A15:C15"/>
    <mergeCell ref="E30:F30"/>
    <mergeCell ref="D36:I36"/>
    <mergeCell ref="A1:H1"/>
    <mergeCell ref="A2:H2"/>
    <mergeCell ref="A3:H3"/>
    <mergeCell ref="G13:S13"/>
    <mergeCell ref="A13:C13"/>
  </mergeCells>
  <pageMargins left="0.7" right="0.7" top="0.75" bottom="0.75" header="0.3" footer="0.3"/>
  <pageSetup paperSize="5" scale="71" orientation="landscape" r:id="rId1"/>
  <drawing r:id="rId2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ZMOutlook</vt:lpwstr>
  </property>
  <property fmtid="{D5CDD505-2E9C-101B-9397-08002B2CF9AE}" pid="3" name="SizeBefore">
    <vt:lpwstr>25351</vt:lpwstr>
  </property>
  <property fmtid="{D5CDD505-2E9C-101B-9397-08002B2CF9AE}" pid="4" name="OptimizationTime">
    <vt:lpwstr>20180604_1606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Prepayments Monitoring</vt:lpstr>
      <vt:lpstr>'Prepayments Monitoring'!Print_Area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2018-05-16T09:54:14Z</dcterms:modified>
</cp:coreProperties>
</file>