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10" windowWidth="14810" windowHeight="8010"/>
  </bookViews>
  <sheets>
    <sheet name="G2 Prepayments Monitoring" sheetId="1" r:id="rId1"/>
  </sheets>
  <definedNames>
    <definedName name="_xlnm.Print_Area" localSheetId="0">'G2 Prepayments Monitoring'!$A$1:$AK$50</definedName>
  </definedNames>
  <calcPr calcId="171027"/>
</workbook>
</file>

<file path=xl/calcChain.xml><?xml version="1.0" encoding="utf-8"?>
<calcChain xmlns="http://schemas.openxmlformats.org/spreadsheetml/2006/main">
  <c r="V19" i="1" l="1"/>
  <c r="V17" i="1"/>
  <c r="R19" i="1" l="1"/>
  <c r="Q19" i="1"/>
  <c r="P19" i="1"/>
  <c r="O19" i="1"/>
  <c r="N19" i="1"/>
  <c r="M19" i="1"/>
  <c r="L19" i="1"/>
  <c r="K19" i="1"/>
  <c r="J19" i="1"/>
  <c r="I19" i="1"/>
  <c r="H19" i="1"/>
  <c r="R17" i="1"/>
  <c r="Q17" i="1"/>
  <c r="P17" i="1"/>
  <c r="O17" i="1"/>
  <c r="N17" i="1"/>
  <c r="M17" i="1"/>
  <c r="L17" i="1"/>
  <c r="K17" i="1"/>
  <c r="J17" i="1"/>
  <c r="I17" i="1"/>
  <c r="H17" i="1"/>
  <c r="S17" i="1" l="1"/>
  <c r="T17" i="1" s="1"/>
  <c r="E21" i="1" l="1"/>
  <c r="AG21" i="1" l="1"/>
  <c r="E22" i="1"/>
  <c r="X21" i="1"/>
  <c r="AF21" i="1"/>
  <c r="Z21" i="1"/>
  <c r="AD21" i="1"/>
  <c r="W21" i="1"/>
  <c r="AA21" i="1"/>
  <c r="AE21" i="1"/>
  <c r="AB21" i="1"/>
  <c r="Y21" i="1"/>
  <c r="AC21" i="1"/>
  <c r="AH21" i="1" l="1"/>
  <c r="AJ21" i="1" s="1"/>
  <c r="G31" i="1" l="1"/>
  <c r="AH17" i="1"/>
  <c r="AH19" i="1" l="1"/>
  <c r="S19" i="1" l="1"/>
  <c r="E18" i="1"/>
  <c r="V18" i="1" l="1"/>
  <c r="P18" i="1"/>
  <c r="L18" i="1"/>
  <c r="H18" i="1"/>
  <c r="H31" i="1" s="1"/>
  <c r="R18" i="1"/>
  <c r="J18" i="1"/>
  <c r="Q18" i="1"/>
  <c r="M18" i="1"/>
  <c r="I18" i="1"/>
  <c r="I31" i="1" s="1"/>
  <c r="O18" i="1"/>
  <c r="K18" i="1"/>
  <c r="N18" i="1"/>
  <c r="T19" i="1"/>
  <c r="AJ19" i="1" s="1"/>
  <c r="J31" i="1"/>
  <c r="K31" i="1" l="1"/>
  <c r="AG22" i="1" l="1"/>
  <c r="AC22" i="1"/>
  <c r="Y22" i="1"/>
  <c r="AE22" i="1"/>
  <c r="AA22" i="1"/>
  <c r="Z22" i="1"/>
  <c r="AF22" i="1"/>
  <c r="AB22" i="1"/>
  <c r="AD22" i="1"/>
  <c r="L31" i="1"/>
  <c r="E23" i="1"/>
  <c r="AH22" i="1" l="1"/>
  <c r="AD23" i="1"/>
  <c r="AB23" i="1"/>
  <c r="AE23" i="1"/>
  <c r="AG23" i="1"/>
  <c r="AC23" i="1"/>
  <c r="AF23" i="1"/>
  <c r="AA23" i="1"/>
  <c r="E24" i="1"/>
  <c r="M31" i="1"/>
  <c r="E27" i="1"/>
  <c r="AH23" i="1" l="1"/>
  <c r="AG27" i="1"/>
  <c r="AF27" i="1"/>
  <c r="E28" i="1"/>
  <c r="AG28" i="1" s="1"/>
  <c r="AF24" i="1"/>
  <c r="AB24" i="1"/>
  <c r="AD24" i="1"/>
  <c r="AG24" i="1"/>
  <c r="AE24" i="1"/>
  <c r="AC24" i="1"/>
  <c r="N31" i="1"/>
  <c r="Y31" i="1"/>
  <c r="E25" i="1"/>
  <c r="E29" i="1"/>
  <c r="AG29" i="1" l="1"/>
  <c r="AH29" i="1" s="1"/>
  <c r="AJ29" i="1" s="1"/>
  <c r="AH24" i="1"/>
  <c r="AH27" i="1"/>
  <c r="AJ27" i="1" s="1"/>
  <c r="AH28" i="1"/>
  <c r="AJ28" i="1" s="1"/>
  <c r="AF25" i="1"/>
  <c r="AE25" i="1"/>
  <c r="AD25" i="1"/>
  <c r="AG25" i="1"/>
  <c r="E26" i="1"/>
  <c r="Z31" i="1"/>
  <c r="O31" i="1"/>
  <c r="AH25" i="1" l="1"/>
  <c r="AG26" i="1"/>
  <c r="AF26" i="1"/>
  <c r="AE26" i="1"/>
  <c r="AJ25" i="1"/>
  <c r="AJ23" i="1"/>
  <c r="AB31" i="1"/>
  <c r="AA31" i="1"/>
  <c r="P31" i="1"/>
  <c r="AH26" i="1" l="1"/>
  <c r="AJ26" i="1" s="1"/>
  <c r="AC31" i="1"/>
  <c r="AD31" i="1"/>
  <c r="S18" i="1"/>
  <c r="T18" i="1" s="1"/>
  <c r="Q31" i="1"/>
  <c r="AJ22" i="1" l="1"/>
  <c r="AH18" i="1"/>
  <c r="AJ18" i="1" s="1"/>
  <c r="R31" i="1"/>
  <c r="S31" i="1"/>
  <c r="AE31" i="1"/>
  <c r="T31" i="1" l="1"/>
  <c r="AF31" i="1"/>
  <c r="V31" i="1"/>
  <c r="AG31" i="1" l="1"/>
  <c r="AJ24" i="1"/>
  <c r="W31" i="1"/>
  <c r="X31" i="1" l="1"/>
  <c r="AH31" i="1" l="1"/>
  <c r="AJ31" i="1"/>
</calcChain>
</file>

<file path=xl/sharedStrings.xml><?xml version="1.0" encoding="utf-8"?>
<sst xmlns="http://schemas.openxmlformats.org/spreadsheetml/2006/main" count="122" uniqueCount="87">
  <si>
    <t>Prepayments Monitoring Spreadsheet</t>
  </si>
  <si>
    <t>Date</t>
  </si>
  <si>
    <t>Supplier Name</t>
  </si>
  <si>
    <t>Description</t>
  </si>
  <si>
    <t>Amount</t>
  </si>
  <si>
    <t>Term</t>
  </si>
  <si>
    <t>Ultima Insurance Co.</t>
  </si>
  <si>
    <t>Cactus Insurance Co.</t>
  </si>
  <si>
    <t>JPS Insurance Co.</t>
  </si>
  <si>
    <t>TOTALS</t>
  </si>
  <si>
    <r>
      <rPr>
        <b/>
        <sz val="11"/>
        <rFont val="EYInterstate Light"/>
      </rPr>
      <t>CRA</t>
    </r>
    <r>
      <rPr>
        <sz val="11"/>
        <rFont val="EYInterstate Light"/>
      </rPr>
      <t xml:space="preserve"> - Low (both E &amp; V)</t>
    </r>
  </si>
  <si>
    <r>
      <rPr>
        <b/>
        <sz val="11"/>
        <rFont val="EYInterstate Light"/>
      </rPr>
      <t>Testing threshold</t>
    </r>
    <r>
      <rPr>
        <sz val="11"/>
        <rFont val="EYInterstate Light"/>
      </rPr>
      <t xml:space="preserve"> - 50% of TE</t>
    </r>
  </si>
  <si>
    <t>p</t>
  </si>
  <si>
    <r>
      <t>|------------------------------------------------------------------------------------------------------------------------------------------------------</t>
    </r>
    <r>
      <rPr>
        <b/>
        <sz val="12"/>
        <color indexed="10"/>
        <rFont val="Terminal"/>
      </rPr>
      <t xml:space="preserve"> ^ </t>
    </r>
    <r>
      <rPr>
        <b/>
        <sz val="12"/>
        <color indexed="10"/>
        <rFont val="System"/>
      </rPr>
      <t>------------------------------------------------------------------------------------------------------------------------------------------------------|</t>
    </r>
  </si>
  <si>
    <r>
      <t>|---------</t>
    </r>
    <r>
      <rPr>
        <b/>
        <sz val="10"/>
        <color indexed="12"/>
        <rFont val="Arial"/>
        <family val="2"/>
      </rPr>
      <t xml:space="preserve"> PY </t>
    </r>
    <r>
      <rPr>
        <b/>
        <sz val="10"/>
        <color indexed="12"/>
        <rFont val="System"/>
      </rPr>
      <t>---------|</t>
    </r>
  </si>
  <si>
    <t>G1</t>
  </si>
  <si>
    <t>PY</t>
  </si>
  <si>
    <t>Agreed to prior year audited balances</t>
  </si>
  <si>
    <t>Agreed to prepayments lead sheet</t>
  </si>
  <si>
    <t>Cross footed</t>
  </si>
  <si>
    <t>^</t>
  </si>
  <si>
    <t>Footed</t>
  </si>
  <si>
    <t>h</t>
  </si>
  <si>
    <t>Note:</t>
  </si>
  <si>
    <t>a</t>
  </si>
  <si>
    <t>Reviewed the formulas to compute for amortization expense in the cells. No exceptions noted.</t>
  </si>
  <si>
    <t>PREPARED BY:</t>
  </si>
  <si>
    <t>REVIEWED BY:</t>
  </si>
  <si>
    <t>APPROVED BY:</t>
  </si>
  <si>
    <t>INTERMEDIATE ACCOUNTANT</t>
  </si>
  <si>
    <t>SENIOR ACCOUNTANT</t>
  </si>
  <si>
    <t>FINANCE MANAGER</t>
  </si>
  <si>
    <r>
      <t xml:space="preserve">Traced the amount, date and description to </t>
    </r>
    <r>
      <rPr>
        <b/>
        <sz val="11"/>
        <color rgb="FFFF0000"/>
        <rFont val="EYInterstate Light"/>
      </rPr>
      <t>G3 Insurance Policy Summary</t>
    </r>
    <r>
      <rPr>
        <b/>
        <sz val="11"/>
        <color theme="1"/>
        <rFont val="EYInterstate Light"/>
      </rPr>
      <t xml:space="preserve"> </t>
    </r>
    <r>
      <rPr>
        <sz val="11"/>
        <color theme="1"/>
        <rFont val="EYInterstate Light"/>
      </rPr>
      <t>and</t>
    </r>
    <r>
      <rPr>
        <b/>
        <sz val="11"/>
        <color theme="1"/>
        <rFont val="EYInterstate Light"/>
      </rPr>
      <t xml:space="preserve"> </t>
    </r>
    <r>
      <rPr>
        <b/>
        <sz val="11"/>
        <color rgb="FFFF0000"/>
        <rFont val="EYInterstate Light"/>
      </rPr>
      <t>G4 AP voucher</t>
    </r>
    <r>
      <rPr>
        <sz val="11"/>
        <color theme="1"/>
        <rFont val="EYInterstate Light"/>
      </rPr>
      <t xml:space="preserve">. We viewed the JE to record this transaction in the system </t>
    </r>
    <r>
      <rPr>
        <b/>
        <sz val="11"/>
        <color rgb="FFFF0000"/>
        <rFont val="EYInterstate Light"/>
      </rPr>
      <t>(see G5 SAP AP entry)</t>
    </r>
    <r>
      <rPr>
        <sz val="11"/>
        <color theme="1"/>
        <rFont val="EYInterstate Light"/>
      </rPr>
      <t xml:space="preserve"> and compared the amounts and details with the spreadsheet and supporting documents. We noted that the amount paid represents property insurance for a period of 12 months and qualifies as a prepayment. No exceptions noted.</t>
    </r>
  </si>
  <si>
    <t>G-1</t>
  </si>
  <si>
    <t>Amortization</t>
  </si>
  <si>
    <t>To record the purchase of prepaid insurance for the new equipment.</t>
  </si>
  <si>
    <t>For the Year Ending 20X6</t>
  </si>
  <si>
    <t>(amounts in CHF)</t>
  </si>
  <si>
    <t>G-2 Prepayments Monitoring Spreadsheet (solution)</t>
  </si>
  <si>
    <r>
      <rPr>
        <b/>
        <sz val="11"/>
        <rFont val="EYInterstate Light"/>
      </rPr>
      <t>PM</t>
    </r>
    <r>
      <rPr>
        <sz val="11"/>
        <rFont val="EYInterstate Light"/>
      </rPr>
      <t xml:space="preserve"> = CHF6,000,000</t>
    </r>
  </si>
  <si>
    <r>
      <rPr>
        <b/>
        <sz val="11"/>
        <rFont val="EYInterstate Light"/>
      </rPr>
      <t>TE</t>
    </r>
    <r>
      <rPr>
        <sz val="11"/>
        <rFont val="EYInterstate Light"/>
      </rPr>
      <t xml:space="preserve"> = CHF4,500,000</t>
    </r>
  </si>
  <si>
    <r>
      <rPr>
        <b/>
        <sz val="11"/>
        <rFont val="EYInterstate Light"/>
      </rPr>
      <t>SAD</t>
    </r>
    <r>
      <rPr>
        <sz val="11"/>
        <rFont val="EYInterstate Light"/>
      </rPr>
      <t xml:space="preserve"> = CHF300,000</t>
    </r>
  </si>
  <si>
    <t>20X5</t>
  </si>
  <si>
    <t>20X6</t>
  </si>
  <si>
    <t>1 Feb 20X5</t>
  </si>
  <si>
    <t>13 Feb 20X6</t>
  </si>
  <si>
    <t>1 Apr 20X6</t>
  </si>
  <si>
    <t>4 Jun 20X6</t>
  </si>
  <si>
    <t>19 Jul 20X6</t>
  </si>
  <si>
    <t>1 Sep 20X6</t>
  </si>
  <si>
    <t>7 Oct 20X6</t>
  </si>
  <si>
    <t>3 Nov 20X6</t>
  </si>
  <si>
    <t>1 Dec 20X6</t>
  </si>
  <si>
    <t>Jan 20X5</t>
  </si>
  <si>
    <t>Feb 20X5</t>
  </si>
  <si>
    <t>Mar 20X5</t>
  </si>
  <si>
    <t>Apr 20X5</t>
  </si>
  <si>
    <t>May 20X5</t>
  </si>
  <si>
    <t>Jun 20X5</t>
  </si>
  <si>
    <t>Jul 20X5</t>
  </si>
  <si>
    <t>Aug 20X5</t>
  </si>
  <si>
    <t>Sep 20X5</t>
  </si>
  <si>
    <t>Oct 20X5</t>
  </si>
  <si>
    <t>Nov 20X5</t>
  </si>
  <si>
    <t>Dec 20X5</t>
  </si>
  <si>
    <t>Total 20X5</t>
  </si>
  <si>
    <t>Carrying Amount 20X5</t>
  </si>
  <si>
    <t>Jan 20X6</t>
  </si>
  <si>
    <t>Feb 20X6</t>
  </si>
  <si>
    <t>Mar 20X6</t>
  </si>
  <si>
    <t>Apr 20X6</t>
  </si>
  <si>
    <t>May 20X6</t>
  </si>
  <si>
    <t>Jun 20X6</t>
  </si>
  <si>
    <t>Jul 20X6</t>
  </si>
  <si>
    <t>Aug 20X6</t>
  </si>
  <si>
    <t>Sep 20X6</t>
  </si>
  <si>
    <t>Oct 20X6</t>
  </si>
  <si>
    <t>Nov 20X6</t>
  </si>
  <si>
    <t>Dec 20X6</t>
  </si>
  <si>
    <t>Total 20X6</t>
  </si>
  <si>
    <t>Carrying Amount 20X6</t>
  </si>
  <si>
    <r>
      <t>|------------------------------------------------------------------------------------------------------------------------------------------------------------------------------</t>
    </r>
    <r>
      <rPr>
        <b/>
        <sz val="12"/>
        <color indexed="10"/>
        <rFont val="Terminal"/>
      </rPr>
      <t xml:space="preserve"> ^ </t>
    </r>
    <r>
      <rPr>
        <b/>
        <sz val="12"/>
        <color indexed="10"/>
        <rFont val="System"/>
      </rPr>
      <t>------------------------------------------------------------------------------------------------------------------------------------------------------------------------------|</t>
    </r>
  </si>
  <si>
    <t>w</t>
  </si>
  <si>
    <t>Below testing threshold. Waived further procedures.</t>
  </si>
  <si>
    <t>&lt;</t>
  </si>
  <si>
    <r>
      <t xml:space="preserve">We obtained the </t>
    </r>
    <r>
      <rPr>
        <sz val="11"/>
        <color rgb="FFFF0000"/>
        <rFont val="EYInterstate Light"/>
      </rPr>
      <t>Insurance Policy Summary and corresponding AP voucher</t>
    </r>
    <r>
      <rPr>
        <sz val="11"/>
        <color theme="1"/>
        <rFont val="EYInterstate Light"/>
      </rPr>
      <t xml:space="preserve"> for items that were above our testing threshold (50% of CHF4.5 million or CHF2.25 million)</t>
    </r>
  </si>
  <si>
    <t xml:space="preserve">Summit Equipment, Inc.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</si>
</sst>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EYInterstate Light"/>
    </font>
    <font>
      <b/>
      <sz val="16"/>
      <color theme="1"/>
      <name val="EYInterstate Light"/>
    </font>
    <font>
      <b/>
      <sz val="11"/>
      <color theme="1"/>
      <name val="EYInterstate Light"/>
    </font>
    <font>
      <b/>
      <sz val="12"/>
      <color indexed="10"/>
      <name val="System"/>
    </font>
    <font>
      <b/>
      <i/>
      <sz val="16"/>
      <color theme="1"/>
      <name val="EYInterstate Light"/>
    </font>
    <font>
      <b/>
      <i/>
      <u/>
      <sz val="11"/>
      <color theme="1"/>
      <name val="EYInterstate Light"/>
    </font>
    <font>
      <sz val="11"/>
      <name val="EYInterstate Light"/>
    </font>
    <font>
      <b/>
      <sz val="11"/>
      <name val="EYInterstate Light"/>
    </font>
    <font>
      <b/>
      <sz val="12"/>
      <color indexed="10"/>
      <name val="Terminal"/>
    </font>
    <font>
      <b/>
      <sz val="12"/>
      <color indexed="10"/>
      <name val="Bookshelf Symbol 7"/>
      <charset val="2"/>
    </font>
    <font>
      <b/>
      <sz val="10"/>
      <color indexed="12"/>
      <name val="System"/>
    </font>
    <font>
      <b/>
      <sz val="10"/>
      <color indexed="12"/>
      <name val="Arial"/>
      <family val="2"/>
    </font>
    <font>
      <b/>
      <sz val="11"/>
      <color rgb="FFFF0000"/>
      <name val="EYInterstate Light"/>
    </font>
    <font>
      <sz val="12"/>
      <color indexed="10"/>
      <name val="AT_4_2"/>
      <family val="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6"/>
      <color rgb="FFFF0000"/>
      <name val="EYInterstate Light"/>
    </font>
    <font>
      <b/>
      <strike/>
      <sz val="10"/>
      <color indexed="12"/>
      <name val="Arial"/>
      <family val="2"/>
    </font>
    <font>
      <sz val="11"/>
      <color rgb="FFFF0000"/>
      <name val="EYInterstate Light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43" fontId="2" fillId="0" borderId="0" xfId="1" applyFont="1"/>
    <xf numFmtId="43" fontId="4" fillId="0" borderId="2" xfId="0" applyNumberFormat="1" applyFont="1" applyBorder="1"/>
    <xf numFmtId="0" fontId="2" fillId="2" borderId="0" xfId="0" applyFont="1" applyFill="1"/>
    <xf numFmtId="0" fontId="2" fillId="0" borderId="0" xfId="0" applyNumberFormat="1" applyFont="1" applyAlignment="1"/>
    <xf numFmtId="0" fontId="5" fillId="0" borderId="0" xfId="0" applyNumberFormat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center" wrapText="1"/>
    </xf>
    <xf numFmtId="43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43" fontId="2" fillId="0" borderId="0" xfId="1" applyFont="1" applyFill="1"/>
    <xf numFmtId="0" fontId="2" fillId="0" borderId="0" xfId="0" applyFont="1" applyFill="1"/>
    <xf numFmtId="0" fontId="8" fillId="4" borderId="0" xfId="0" applyFont="1" applyFill="1"/>
    <xf numFmtId="0" fontId="2" fillId="4" borderId="0" xfId="0" applyFont="1" applyFill="1"/>
    <xf numFmtId="0" fontId="4" fillId="0" borderId="0" xfId="0" applyFont="1" applyAlignment="1">
      <alignment horizontal="right"/>
    </xf>
    <xf numFmtId="0" fontId="4" fillId="0" borderId="0" xfId="0" applyNumberFormat="1" applyFont="1" applyBorder="1" applyAlignment="1"/>
    <xf numFmtId="0" fontId="5" fillId="0" borderId="0" xfId="0" applyNumberFormat="1" applyFont="1" applyBorder="1" applyAlignment="1"/>
    <xf numFmtId="0" fontId="11" fillId="0" borderId="0" xfId="0" applyNumberFormat="1" applyFont="1" applyAlignment="1"/>
    <xf numFmtId="0" fontId="11" fillId="0" borderId="0" xfId="0" applyNumberFormat="1" applyFont="1" applyAlignment="1">
      <alignment horizontal="left"/>
    </xf>
    <xf numFmtId="0" fontId="11" fillId="0" borderId="0" xfId="1" applyNumberFormat="1" applyFont="1" applyAlignment="1"/>
    <xf numFmtId="0" fontId="12" fillId="0" borderId="0" xfId="0" applyNumberFormat="1" applyFont="1" applyBorder="1" applyAlignment="1"/>
    <xf numFmtId="43" fontId="14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0" xfId="0" applyNumberFormat="1" applyFont="1" applyAlignment="1">
      <alignment horizontal="right"/>
    </xf>
    <xf numFmtId="0" fontId="15" fillId="0" borderId="0" xfId="0" applyNumberFormat="1" applyFont="1" applyAlignment="1"/>
    <xf numFmtId="0" fontId="15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right" wrapText="1"/>
    </xf>
    <xf numFmtId="0" fontId="15" fillId="0" borderId="0" xfId="1" applyNumberFormat="1" applyFont="1" applyAlignment="1"/>
    <xf numFmtId="0" fontId="15" fillId="0" borderId="0" xfId="1" applyNumberFormat="1" applyFont="1" applyAlignment="1">
      <alignment horizontal="center"/>
    </xf>
    <xf numFmtId="0" fontId="15" fillId="0" borderId="0" xfId="1" applyNumberFormat="1" applyFont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6" fillId="5" borderId="0" xfId="0" applyFont="1" applyFill="1" applyBorder="1"/>
    <xf numFmtId="43" fontId="2" fillId="0" borderId="0" xfId="0" applyNumberFormat="1" applyFont="1" applyBorder="1"/>
    <xf numFmtId="43" fontId="2" fillId="0" borderId="0" xfId="1" applyFont="1" applyBorder="1"/>
    <xf numFmtId="0" fontId="17" fillId="5" borderId="3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8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0" fontId="17" fillId="5" borderId="0" xfId="0" applyFont="1" applyFill="1" applyBorder="1" applyAlignment="1"/>
    <xf numFmtId="0" fontId="14" fillId="0" borderId="0" xfId="0" applyNumberFormat="1" applyFont="1" applyBorder="1" applyAlignment="1"/>
    <xf numFmtId="43" fontId="4" fillId="6" borderId="2" xfId="0" applyNumberFormat="1" applyFont="1" applyFill="1" applyBorder="1"/>
    <xf numFmtId="0" fontId="19" fillId="0" borderId="0" xfId="0" applyNumberFormat="1" applyFont="1" applyAlignment="1"/>
    <xf numFmtId="0" fontId="19" fillId="0" borderId="0" xfId="0" applyNumberFormat="1" applyFont="1" applyAlignment="1">
      <alignment horizontal="right"/>
    </xf>
    <xf numFmtId="0" fontId="10" fillId="0" borderId="0" xfId="0" applyNumberFormat="1" applyFont="1" applyAlignment="1"/>
    <xf numFmtId="0" fontId="2" fillId="0" borderId="0" xfId="0" applyFont="1" applyBorder="1" applyAlignment="1">
      <alignment horizontal="left" wrapText="1"/>
    </xf>
    <xf numFmtId="0" fontId="17" fillId="5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1824037</xdr:colOff>
      <xdr:row>6</xdr:row>
      <xdr:rowOff>182564</xdr:rowOff>
    </xdr:from>
    <xdr:to>
      <xdr:col>2</xdr:col>
      <xdr:colOff>3968749</xdr:colOff>
      <xdr:row>7</xdr:row>
      <xdr:rowOff>161398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702704" y="1897064"/>
          <a:ext cx="2144712" cy="254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</a:ln>
        <a:effectLst>
          <a:outerShdw blurRad="63500" dist="19397" dir="2700011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b="1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PBC: </a:t>
          </a:r>
          <a:r>
            <a:rPr lang="en-US" sz="900" b="0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 Eduardo Elizondo 5 Feb 20X7
</a:t>
          </a:r>
        </a:p>
      </xdr:txBody>
    </xdr:sp>
    <xdr:clientData/>
  </xdr:twoCellAnchor>
  <xdr:twoCellAnchor>
    <xdr:from>
      <xdr:col>36</xdr:col>
      <xdr:colOff>25400</xdr:colOff>
      <xdr:row>21</xdr:row>
      <xdr:rowOff>0</xdr:rowOff>
    </xdr:from>
    <xdr:to>
      <xdr:col>36</xdr:col>
      <xdr:colOff>211666</xdr:colOff>
      <xdr:row>30</xdr:row>
      <xdr:rowOff>127000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41878956" y="5044722"/>
          <a:ext cx="186266" cy="1968500"/>
          <a:chOff x="39906575" y="4591050"/>
          <a:chExt cx="114300" cy="1597025"/>
        </a:xfrm>
      </xdr:grpSpPr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39957375" y="4591050"/>
            <a:ext cx="0" cy="1597025"/>
          </a:xfrm>
          <a:prstGeom prst="line">
            <a:avLst/>
          </a:prstGeom>
          <a:ln w="1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headEnd type="none" w="med" len="sm"/>
            <a:tailEnd type="none" w="med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>
          <a:xfrm>
            <a:off x="39906575" y="6188075"/>
            <a:ext cx="114300" cy="0"/>
          </a:xfrm>
          <a:prstGeom prst="line">
            <a:avLst/>
          </a:prstGeom>
          <a:ln w="1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headEnd type="none" w="med" len="sm"/>
            <a:tailEnd type="none" w="med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25400</xdr:colOff>
      <xdr:row>17</xdr:row>
      <xdr:rowOff>0</xdr:rowOff>
    </xdr:from>
    <xdr:to>
      <xdr:col>36</xdr:col>
      <xdr:colOff>139700</xdr:colOff>
      <xdr:row>18</xdr:row>
      <xdr:rowOff>196850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41878956" y="4226278"/>
          <a:ext cx="114300" cy="401461"/>
          <a:chOff x="40097075" y="3781425"/>
          <a:chExt cx="114300" cy="396875"/>
        </a:xfrm>
      </xdr:grpSpPr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/>
        </xdr:nvCxnSpPr>
        <xdr:spPr>
          <a:xfrm>
            <a:off x="40147875" y="3781425"/>
            <a:ext cx="0" cy="396875"/>
          </a:xfrm>
          <a:prstGeom prst="line">
            <a:avLst/>
          </a:prstGeom>
          <a:ln w="1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headEnd type="none" w="med" len="sm"/>
            <a:tailEnd type="none" w="med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40097075" y="4178300"/>
            <a:ext cx="114300" cy="0"/>
          </a:xfrm>
          <a:prstGeom prst="line">
            <a:avLst/>
          </a:prstGeom>
          <a:ln w="1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headEnd type="none" w="med" len="sm"/>
            <a:tailEnd type="none" w="med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25400</xdr:colOff>
      <xdr:row>17</xdr:row>
      <xdr:rowOff>0</xdr:rowOff>
    </xdr:from>
    <xdr:to>
      <xdr:col>34</xdr:col>
      <xdr:colOff>139700</xdr:colOff>
      <xdr:row>18</xdr:row>
      <xdr:rowOff>196850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40474900" y="4226278"/>
          <a:ext cx="114300" cy="401461"/>
          <a:chOff x="38754050" y="3781425"/>
          <a:chExt cx="114300" cy="396875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38804850" y="3781425"/>
            <a:ext cx="0" cy="396875"/>
          </a:xfrm>
          <a:prstGeom prst="line">
            <a:avLst/>
          </a:prstGeom>
          <a:ln w="1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headEnd type="none" w="med" len="sm"/>
            <a:tailEnd type="none" w="med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/>
        </xdr:nvCxnSpPr>
        <xdr:spPr>
          <a:xfrm>
            <a:off x="38754050" y="4178300"/>
            <a:ext cx="114300" cy="0"/>
          </a:xfrm>
          <a:prstGeom prst="line">
            <a:avLst/>
          </a:prstGeom>
          <a:ln w="1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headEnd type="none" w="med" len="sm"/>
            <a:tailEnd type="none" w="med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25400</xdr:colOff>
      <xdr:row>21</xdr:row>
      <xdr:rowOff>0</xdr:rowOff>
    </xdr:from>
    <xdr:to>
      <xdr:col>34</xdr:col>
      <xdr:colOff>139700</xdr:colOff>
      <xdr:row>28</xdr:row>
      <xdr:rowOff>196850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40474900" y="5044722"/>
          <a:ext cx="114300" cy="1629128"/>
          <a:chOff x="38754050" y="4591050"/>
          <a:chExt cx="114300" cy="1597025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/>
        </xdr:nvCxnSpPr>
        <xdr:spPr>
          <a:xfrm>
            <a:off x="38804850" y="4591050"/>
            <a:ext cx="0" cy="1597025"/>
          </a:xfrm>
          <a:prstGeom prst="line">
            <a:avLst/>
          </a:prstGeom>
          <a:ln w="1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headEnd type="none" w="med" len="sm"/>
            <a:tailEnd type="none" w="med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>
          <a:xfrm>
            <a:off x="38754050" y="6188075"/>
            <a:ext cx="114300" cy="0"/>
          </a:xfrm>
          <a:prstGeom prst="line">
            <a:avLst/>
          </a:prstGeom>
          <a:ln w="1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headEnd type="none" w="med" len="sm"/>
            <a:tailEnd type="none" w="med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25400</xdr:colOff>
      <xdr:row>17</xdr:row>
      <xdr:rowOff>0</xdr:rowOff>
    </xdr:from>
    <xdr:to>
      <xdr:col>20</xdr:col>
      <xdr:colOff>139700</xdr:colOff>
      <xdr:row>18</xdr:row>
      <xdr:rowOff>196850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26003956" y="4226278"/>
          <a:ext cx="114300" cy="401461"/>
          <a:chOff x="25209500" y="3781425"/>
          <a:chExt cx="114300" cy="396875"/>
        </a:xfrm>
      </xdr:grpSpPr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>
            <a:off x="25260300" y="3781425"/>
            <a:ext cx="0" cy="396875"/>
          </a:xfrm>
          <a:prstGeom prst="line">
            <a:avLst/>
          </a:prstGeom>
          <a:ln w="1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headEnd type="none" w="med" len="sm"/>
            <a:tailEnd type="none" w="med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>
            <a:off x="25209500" y="4178300"/>
            <a:ext cx="114300" cy="0"/>
          </a:xfrm>
          <a:prstGeom prst="line">
            <a:avLst/>
          </a:prstGeom>
          <a:ln w="1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headEnd type="none" w="med" len="sm"/>
            <a:tailEnd type="none" w="med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539750</xdr:colOff>
      <xdr:row>29</xdr:row>
      <xdr:rowOff>61913</xdr:rowOff>
    </xdr:from>
    <xdr:to>
      <xdr:col>33</xdr:col>
      <xdr:colOff>0</xdr:colOff>
      <xdr:row>29</xdr:row>
      <xdr:rowOff>176213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27936472" y="6743524"/>
          <a:ext cx="11257139" cy="114300"/>
          <a:chOff x="12626975" y="6253163"/>
          <a:chExt cx="10699750" cy="114300"/>
        </a:xfrm>
      </xdr:grpSpPr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/>
        </xdr:nvCxnSpPr>
        <xdr:spPr>
          <a:xfrm>
            <a:off x="12626975" y="6316663"/>
            <a:ext cx="10699750" cy="0"/>
          </a:xfrm>
          <a:prstGeom prst="line">
            <a:avLst/>
          </a:prstGeom>
          <a:ln w="1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headEnd type="none" w="med" len="sm"/>
            <a:tailEnd type="none" w="med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 flipV="1">
            <a:off x="23323550" y="6253163"/>
            <a:ext cx="0" cy="114300"/>
          </a:xfrm>
          <a:prstGeom prst="line">
            <a:avLst/>
          </a:prstGeom>
          <a:ln w="1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headEnd type="none" w="med" len="sm"/>
            <a:tailEnd type="none" w="med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338667</xdr:colOff>
      <xdr:row>35</xdr:row>
      <xdr:rowOff>4232</xdr:rowOff>
    </xdr:from>
    <xdr:to>
      <xdr:col>1</xdr:col>
      <xdr:colOff>1548069</xdr:colOff>
      <xdr:row>37</xdr:row>
      <xdr:rowOff>4182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667" y="7214657"/>
          <a:ext cx="2180952" cy="4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1015999</xdr:colOff>
      <xdr:row>34</xdr:row>
      <xdr:rowOff>96309</xdr:rowOff>
    </xdr:from>
    <xdr:to>
      <xdr:col>2</xdr:col>
      <xdr:colOff>3682666</xdr:colOff>
      <xdr:row>36</xdr:row>
      <xdr:rowOff>135413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2549" y="7106709"/>
          <a:ext cx="2666667" cy="439154"/>
        </a:xfrm>
        <a:prstGeom prst="rect">
          <a:avLst/>
        </a:prstGeom>
      </xdr:spPr>
    </xdr:pic>
    <xdr:clientData/>
  </xdr:twoCellAnchor>
  <xdr:twoCellAnchor editAs="oneCell">
    <xdr:from>
      <xdr:col>3</xdr:col>
      <xdr:colOff>959909</xdr:colOff>
      <xdr:row>34</xdr:row>
      <xdr:rowOff>56092</xdr:rowOff>
    </xdr:from>
    <xdr:to>
      <xdr:col>7</xdr:col>
      <xdr:colOff>1036109</xdr:colOff>
      <xdr:row>36</xdr:row>
      <xdr:rowOff>157286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1809" y="7066492"/>
          <a:ext cx="2852208" cy="501244"/>
        </a:xfrm>
        <a:prstGeom prst="rect">
          <a:avLst/>
        </a:prstGeom>
      </xdr:spPr>
    </xdr:pic>
    <xdr:clientData/>
  </xdr:twoCellAnchor>
  <xdr:twoCellAnchor>
    <xdr:from>
      <xdr:col>35</xdr:col>
      <xdr:colOff>673181</xdr:colOff>
      <xdr:row>31</xdr:row>
      <xdr:rowOff>186805</xdr:rowOff>
    </xdr:from>
    <xdr:to>
      <xdr:col>35</xdr:col>
      <xdr:colOff>790256</xdr:colOff>
      <xdr:row>32</xdr:row>
      <xdr:rowOff>74821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V="1">
          <a:off x="39468506" y="7187680"/>
          <a:ext cx="117075" cy="97566"/>
        </a:xfrm>
        <a:prstGeom prst="line">
          <a:avLst/>
        </a:prstGeom>
        <a:ln w="1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headEnd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563882</xdr:colOff>
      <xdr:row>30</xdr:row>
      <xdr:rowOff>148760</xdr:rowOff>
    </xdr:from>
    <xdr:to>
      <xdr:col>35</xdr:col>
      <xdr:colOff>680957</xdr:colOff>
      <xdr:row>31</xdr:row>
      <xdr:rowOff>36776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39359207" y="6940085"/>
          <a:ext cx="117075" cy="97566"/>
        </a:xfrm>
        <a:prstGeom prst="line">
          <a:avLst/>
        </a:prstGeom>
        <a:ln w="1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headEnd w="med" len="sm"/>
          <a:tailEnd type="arrow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21</xdr:row>
      <xdr:rowOff>0</xdr:rowOff>
    </xdr:from>
    <xdr:to>
      <xdr:col>5</xdr:col>
      <xdr:colOff>139700</xdr:colOff>
      <xdr:row>26</xdr:row>
      <xdr:rowOff>196850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9860844" y="5044722"/>
          <a:ext cx="114300" cy="1219906"/>
          <a:chOff x="9417050" y="4991100"/>
          <a:chExt cx="114300" cy="1196975"/>
        </a:xfrm>
      </xdr:grpSpPr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>
            <a:off x="9467850" y="4991100"/>
            <a:ext cx="0" cy="1196975"/>
          </a:xfrm>
          <a:prstGeom prst="line">
            <a:avLst/>
          </a:prstGeom>
          <a:ln w="1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prstDash val="solid"/>
            <a:headEnd type="none" w="med" len="sm"/>
            <a:tailEnd type="none" w="med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CxnSpPr/>
        </xdr:nvCxnSpPr>
        <xdr:spPr>
          <a:xfrm>
            <a:off x="9417050" y="6188075"/>
            <a:ext cx="114300" cy="0"/>
          </a:xfrm>
          <a:prstGeom prst="line">
            <a:avLst/>
          </a:prstGeom>
          <a:ln w="1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prstDash val="solid"/>
            <a:headEnd type="none" w="med" len="sm"/>
            <a:tailEnd type="none" w="med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25400</xdr:colOff>
      <xdr:row>21</xdr:row>
      <xdr:rowOff>0</xdr:rowOff>
    </xdr:from>
    <xdr:to>
      <xdr:col>5</xdr:col>
      <xdr:colOff>139700</xdr:colOff>
      <xdr:row>26</xdr:row>
      <xdr:rowOff>196850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pSpPr/>
      </xdr:nvGrpSpPr>
      <xdr:grpSpPr>
        <a:xfrm>
          <a:off x="9860844" y="5044722"/>
          <a:ext cx="114300" cy="1219906"/>
          <a:chOff x="9417050" y="4991100"/>
          <a:chExt cx="114300" cy="1196975"/>
        </a:xfrm>
      </xdr:grpSpPr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9467850" y="4991100"/>
            <a:ext cx="0" cy="1196975"/>
          </a:xfrm>
          <a:prstGeom prst="line">
            <a:avLst/>
          </a:prstGeom>
          <a:ln w="1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prstDash val="solid"/>
            <a:headEnd type="none" w="med" len="sm"/>
            <a:tailEnd type="none" w="med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Connector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CxnSpPr/>
        </xdr:nvCxnSpPr>
        <xdr:spPr>
          <a:xfrm>
            <a:off x="9417050" y="6188075"/>
            <a:ext cx="114300" cy="0"/>
          </a:xfrm>
          <a:prstGeom prst="line">
            <a:avLst/>
          </a:prstGeom>
          <a:ln w="1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prstDash val="solid"/>
            <a:headEnd type="none" w="med" len="sm"/>
            <a:tailEnd type="none" w="med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"/>
  <sheetViews>
    <sheetView tabSelected="1" zoomScale="90" zoomScaleNormal="90" workbookViewId="0">
      <selection activeCell="A2" sqref="A2:H2"/>
    </sheetView>
  </sheetViews>
  <sheetFormatPr defaultColWidth="9.1796875" defaultRowHeight="16" outlineLevelCol="1"/>
  <cols>
    <col min="1" max="1" width="14.54296875" style="1" bestFit="1" customWidth="1"/>
    <col min="2" max="2" width="28.54296875" style="1" customWidth="1"/>
    <col min="3" max="3" width="70.54296875" style="1" bestFit="1" customWidth="1"/>
    <col min="4" max="4" width="18" style="1" bestFit="1" customWidth="1"/>
    <col min="5" max="5" width="9.1796875" style="1"/>
    <col min="6" max="6" width="3.54296875" style="1" customWidth="1"/>
    <col min="7" max="7" width="10.81640625" style="1" customWidth="1" outlineLevel="1"/>
    <col min="8" max="18" width="16.54296875" style="1" customWidth="1" outlineLevel="1"/>
    <col min="19" max="19" width="18" style="1" customWidth="1" outlineLevel="1"/>
    <col min="20" max="20" width="16.54296875" style="1" bestFit="1" customWidth="1"/>
    <col min="21" max="21" width="3.7265625" style="1" customWidth="1"/>
    <col min="22" max="22" width="16.54296875" style="1" customWidth="1" outlineLevel="1"/>
    <col min="23" max="26" width="13.1796875" style="1" customWidth="1" outlineLevel="1"/>
    <col min="27" max="33" width="16.54296875" style="1" customWidth="1" outlineLevel="1"/>
    <col min="34" max="34" width="18" style="1" customWidth="1" outlineLevel="1"/>
    <col min="35" max="35" width="2.81640625" style="1" customWidth="1" outlineLevel="1"/>
    <col min="36" max="36" width="17.26953125" style="1" bestFit="1" customWidth="1"/>
    <col min="37" max="37" width="9.1796875" style="1"/>
    <col min="38" max="38" width="1.453125" style="1" customWidth="1"/>
    <col min="39" max="16384" width="9.1796875" style="1"/>
  </cols>
  <sheetData>
    <row r="1" spans="1:38" ht="22.5">
      <c r="A1" s="66" t="s">
        <v>86</v>
      </c>
      <c r="B1" s="66"/>
      <c r="C1" s="66"/>
      <c r="D1" s="66"/>
      <c r="E1" s="66"/>
      <c r="F1" s="66"/>
      <c r="G1" s="66"/>
      <c r="H1" s="66"/>
      <c r="AL1" s="4"/>
    </row>
    <row r="2" spans="1:38" ht="22.5">
      <c r="A2" s="66" t="s">
        <v>0</v>
      </c>
      <c r="B2" s="66"/>
      <c r="C2" s="66"/>
      <c r="D2" s="66"/>
      <c r="E2" s="66"/>
      <c r="F2" s="66"/>
      <c r="G2" s="66"/>
      <c r="H2" s="66"/>
      <c r="AL2" s="4"/>
    </row>
    <row r="3" spans="1:38" ht="22.5">
      <c r="A3" s="66" t="s">
        <v>36</v>
      </c>
      <c r="B3" s="66"/>
      <c r="C3" s="66"/>
      <c r="D3" s="66"/>
      <c r="E3" s="66"/>
      <c r="F3" s="66"/>
      <c r="G3" s="66"/>
      <c r="H3" s="66"/>
      <c r="AL3" s="4"/>
    </row>
    <row r="4" spans="1:38" ht="22.5">
      <c r="A4" s="9" t="s">
        <v>37</v>
      </c>
      <c r="B4" s="7"/>
      <c r="C4" s="7"/>
      <c r="D4" s="7"/>
      <c r="E4" s="7"/>
      <c r="F4" s="8"/>
      <c r="G4" s="7"/>
      <c r="H4" s="7"/>
      <c r="AL4" s="4"/>
    </row>
    <row r="5" spans="1:38" ht="22.5">
      <c r="A5" s="9"/>
      <c r="B5" s="47"/>
      <c r="C5" s="47"/>
      <c r="D5" s="47"/>
      <c r="E5" s="47"/>
      <c r="F5" s="47"/>
      <c r="G5" s="47"/>
      <c r="H5" s="47"/>
      <c r="AL5" s="4"/>
    </row>
    <row r="6" spans="1:38" ht="22.5">
      <c r="A6" s="48" t="s">
        <v>38</v>
      </c>
      <c r="B6" s="10"/>
      <c r="C6" s="10"/>
      <c r="D6" s="10"/>
      <c r="E6" s="10"/>
      <c r="F6" s="10"/>
      <c r="G6" s="10"/>
      <c r="H6" s="10"/>
      <c r="AL6" s="4"/>
    </row>
    <row r="7" spans="1:38" ht="22.5">
      <c r="A7" s="10"/>
      <c r="B7" s="10"/>
      <c r="C7" s="10"/>
      <c r="D7" s="10"/>
      <c r="E7" s="10"/>
      <c r="F7" s="10"/>
      <c r="G7" s="10"/>
      <c r="H7" s="10"/>
      <c r="AL7" s="4"/>
    </row>
    <row r="8" spans="1:38" ht="15.75" customHeight="1">
      <c r="A8" s="20" t="s">
        <v>39</v>
      </c>
      <c r="B8" s="21"/>
      <c r="C8" s="10"/>
      <c r="D8" s="10"/>
      <c r="E8" s="10"/>
      <c r="F8" s="10"/>
      <c r="G8" s="10"/>
      <c r="H8" s="10"/>
      <c r="AL8" s="4"/>
    </row>
    <row r="9" spans="1:38" ht="15.75" customHeight="1">
      <c r="A9" s="20" t="s">
        <v>40</v>
      </c>
      <c r="B9" s="21"/>
      <c r="C9" s="10"/>
      <c r="D9" s="10"/>
      <c r="E9" s="10"/>
      <c r="F9" s="10"/>
      <c r="G9" s="10"/>
      <c r="H9" s="10"/>
      <c r="AL9" s="4"/>
    </row>
    <row r="10" spans="1:38" ht="15.75" customHeight="1">
      <c r="A10" s="20" t="s">
        <v>41</v>
      </c>
      <c r="B10" s="21"/>
      <c r="C10" s="10"/>
      <c r="D10" s="10"/>
      <c r="E10" s="10"/>
      <c r="F10" s="10"/>
      <c r="G10" s="10"/>
      <c r="H10" s="10"/>
      <c r="AL10" s="4"/>
    </row>
    <row r="11" spans="1:38" ht="15.75" customHeight="1">
      <c r="A11" s="20" t="s">
        <v>10</v>
      </c>
      <c r="B11" s="21"/>
      <c r="C11" s="10"/>
      <c r="D11" s="10"/>
      <c r="E11" s="10"/>
      <c r="F11" s="10"/>
      <c r="G11" s="10"/>
      <c r="H11" s="10"/>
      <c r="AL11" s="4"/>
    </row>
    <row r="12" spans="1:38" ht="15.75" customHeight="1">
      <c r="A12" s="20" t="s">
        <v>11</v>
      </c>
      <c r="B12" s="21"/>
      <c r="C12" s="10"/>
      <c r="D12" s="10"/>
      <c r="E12" s="10"/>
      <c r="F12" s="10"/>
      <c r="G12" s="10"/>
      <c r="H12" s="10"/>
      <c r="AL12" s="4"/>
    </row>
    <row r="13" spans="1:38" s="19" customFormat="1" ht="15.75" customHeight="1">
      <c r="A13" s="49"/>
      <c r="C13" s="50"/>
      <c r="D13" s="50"/>
      <c r="E13" s="50"/>
      <c r="F13" s="50"/>
      <c r="G13" s="50"/>
      <c r="H13" s="50"/>
      <c r="AL13" s="4"/>
    </row>
    <row r="14" spans="1:38" s="19" customFormat="1" ht="15.75" customHeight="1">
      <c r="A14" s="49"/>
      <c r="C14" s="51"/>
      <c r="D14" s="51"/>
      <c r="E14" s="51"/>
      <c r="F14" s="51"/>
      <c r="G14" s="61" t="s">
        <v>34</v>
      </c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3"/>
      <c r="V14" s="61" t="s">
        <v>34</v>
      </c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3"/>
      <c r="AL14" s="4"/>
    </row>
    <row r="15" spans="1:38" ht="32">
      <c r="A15" s="16" t="s">
        <v>1</v>
      </c>
      <c r="B15" s="16" t="s">
        <v>2</v>
      </c>
      <c r="C15" s="16" t="s">
        <v>3</v>
      </c>
      <c r="D15" s="16" t="s">
        <v>4</v>
      </c>
      <c r="E15" s="16" t="s">
        <v>5</v>
      </c>
      <c r="F15" s="16"/>
      <c r="G15" s="16" t="s">
        <v>53</v>
      </c>
      <c r="H15" s="16" t="s">
        <v>54</v>
      </c>
      <c r="I15" s="16" t="s">
        <v>55</v>
      </c>
      <c r="J15" s="16" t="s">
        <v>56</v>
      </c>
      <c r="K15" s="16" t="s">
        <v>57</v>
      </c>
      <c r="L15" s="16" t="s">
        <v>58</v>
      </c>
      <c r="M15" s="16" t="s">
        <v>59</v>
      </c>
      <c r="N15" s="16" t="s">
        <v>60</v>
      </c>
      <c r="O15" s="16" t="s">
        <v>61</v>
      </c>
      <c r="P15" s="16" t="s">
        <v>62</v>
      </c>
      <c r="Q15" s="16" t="s">
        <v>63</v>
      </c>
      <c r="R15" s="16" t="s">
        <v>64</v>
      </c>
      <c r="S15" s="16" t="s">
        <v>65</v>
      </c>
      <c r="T15" s="17" t="s">
        <v>66</v>
      </c>
      <c r="U15" s="17"/>
      <c r="V15" s="16" t="s">
        <v>67</v>
      </c>
      <c r="W15" s="16" t="s">
        <v>68</v>
      </c>
      <c r="X15" s="16" t="s">
        <v>69</v>
      </c>
      <c r="Y15" s="16" t="s">
        <v>70</v>
      </c>
      <c r="Z15" s="16" t="s">
        <v>71</v>
      </c>
      <c r="AA15" s="16" t="s">
        <v>72</v>
      </c>
      <c r="AB15" s="16" t="s">
        <v>73</v>
      </c>
      <c r="AC15" s="16" t="s">
        <v>74</v>
      </c>
      <c r="AD15" s="16" t="s">
        <v>75</v>
      </c>
      <c r="AE15" s="16" t="s">
        <v>76</v>
      </c>
      <c r="AF15" s="16" t="s">
        <v>77</v>
      </c>
      <c r="AG15" s="16" t="s">
        <v>78</v>
      </c>
      <c r="AH15" s="16" t="s">
        <v>79</v>
      </c>
      <c r="AI15" s="16"/>
      <c r="AJ15" s="17" t="s">
        <v>80</v>
      </c>
      <c r="AL15" s="4"/>
    </row>
    <row r="16" spans="1:38">
      <c r="A16" s="64" t="s">
        <v>42</v>
      </c>
      <c r="B16" s="64"/>
      <c r="C16" s="6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1"/>
      <c r="U16" s="11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1"/>
      <c r="AK16" s="25"/>
      <c r="AL16" s="4"/>
    </row>
    <row r="17" spans="1:38">
      <c r="A17" s="1" t="s">
        <v>44</v>
      </c>
      <c r="B17" s="1" t="s">
        <v>6</v>
      </c>
      <c r="C17" s="1" t="s">
        <v>35</v>
      </c>
      <c r="D17" s="2">
        <v>22600990</v>
      </c>
      <c r="E17" s="1">
        <v>12</v>
      </c>
      <c r="F17" s="39" t="s">
        <v>16</v>
      </c>
      <c r="G17" s="2">
        <v>0</v>
      </c>
      <c r="H17" s="2">
        <f>$D$17/$E$17</f>
        <v>1883415.8333333333</v>
      </c>
      <c r="I17" s="2">
        <f t="shared" ref="I17:R17" si="0">$D$17/$E$17</f>
        <v>1883415.8333333333</v>
      </c>
      <c r="J17" s="2">
        <f t="shared" si="0"/>
        <v>1883415.8333333333</v>
      </c>
      <c r="K17" s="2">
        <f t="shared" si="0"/>
        <v>1883415.8333333333</v>
      </c>
      <c r="L17" s="2">
        <f t="shared" si="0"/>
        <v>1883415.8333333333</v>
      </c>
      <c r="M17" s="2">
        <f t="shared" si="0"/>
        <v>1883415.8333333333</v>
      </c>
      <c r="N17" s="2">
        <f t="shared" si="0"/>
        <v>1883415.8333333333</v>
      </c>
      <c r="O17" s="2">
        <f t="shared" si="0"/>
        <v>1883415.8333333333</v>
      </c>
      <c r="P17" s="2">
        <f t="shared" si="0"/>
        <v>1883415.8333333333</v>
      </c>
      <c r="Q17" s="2">
        <f t="shared" si="0"/>
        <v>1883415.8333333333</v>
      </c>
      <c r="R17" s="2">
        <f t="shared" si="0"/>
        <v>1883415.8333333333</v>
      </c>
      <c r="S17" s="2">
        <f>SUM(G17:R17)</f>
        <v>20717574.166666664</v>
      </c>
      <c r="T17" s="2">
        <f>D17-S17</f>
        <v>1883415.8333333358</v>
      </c>
      <c r="U17" s="27" t="s">
        <v>12</v>
      </c>
      <c r="V17" s="2">
        <f t="shared" ref="V17" si="1">$D$17/$E$17</f>
        <v>1883415.8333333333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f>SUM(V17:AG17)</f>
        <v>1883415.8333333333</v>
      </c>
      <c r="AI17" s="58" t="s">
        <v>84</v>
      </c>
      <c r="AJ17" s="2">
        <v>0</v>
      </c>
      <c r="AK17" s="58" t="s">
        <v>84</v>
      </c>
      <c r="AL17" s="4"/>
    </row>
    <row r="18" spans="1:38">
      <c r="A18" s="1" t="s">
        <v>44</v>
      </c>
      <c r="B18" s="19" t="s">
        <v>8</v>
      </c>
      <c r="C18" s="1" t="s">
        <v>35</v>
      </c>
      <c r="D18" s="18">
        <v>16600555</v>
      </c>
      <c r="E18" s="1">
        <f t="shared" ref="E18:E26" si="2">E17</f>
        <v>12</v>
      </c>
      <c r="F18" s="39" t="s">
        <v>16</v>
      </c>
      <c r="G18" s="2">
        <v>0</v>
      </c>
      <c r="H18" s="2">
        <f>$D$18/$E$18</f>
        <v>1383379.5833333333</v>
      </c>
      <c r="I18" s="2">
        <f t="shared" ref="I18:R18" si="3">$D$18/$E$18</f>
        <v>1383379.5833333333</v>
      </c>
      <c r="J18" s="2">
        <f t="shared" si="3"/>
        <v>1383379.5833333333</v>
      </c>
      <c r="K18" s="2">
        <f t="shared" si="3"/>
        <v>1383379.5833333333</v>
      </c>
      <c r="L18" s="2">
        <f t="shared" si="3"/>
        <v>1383379.5833333333</v>
      </c>
      <c r="M18" s="2">
        <f t="shared" si="3"/>
        <v>1383379.5833333333</v>
      </c>
      <c r="N18" s="2">
        <f t="shared" si="3"/>
        <v>1383379.5833333333</v>
      </c>
      <c r="O18" s="2">
        <f t="shared" si="3"/>
        <v>1383379.5833333333</v>
      </c>
      <c r="P18" s="2">
        <f t="shared" si="3"/>
        <v>1383379.5833333333</v>
      </c>
      <c r="Q18" s="2">
        <f t="shared" si="3"/>
        <v>1383379.5833333333</v>
      </c>
      <c r="R18" s="2">
        <f t="shared" si="3"/>
        <v>1383379.5833333333</v>
      </c>
      <c r="S18" s="2">
        <f t="shared" ref="S18:S19" si="4">SUM(G18:R18)</f>
        <v>15217175.416666668</v>
      </c>
      <c r="T18" s="2">
        <f t="shared" ref="T18:T19" si="5">D18-S18</f>
        <v>1383379.5833333321</v>
      </c>
      <c r="U18" s="27"/>
      <c r="V18" s="2">
        <f t="shared" ref="V18" si="6">$D$18/$E$18</f>
        <v>1383379.5833333333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f t="shared" ref="AH18:AH19" si="7">SUM(V18:AG18)</f>
        <v>1383379.5833333333</v>
      </c>
      <c r="AI18" s="27"/>
      <c r="AJ18" s="2">
        <f>T18-AH18</f>
        <v>0</v>
      </c>
      <c r="AK18" s="26"/>
      <c r="AL18" s="4"/>
    </row>
    <row r="19" spans="1:38">
      <c r="A19" s="1" t="s">
        <v>44</v>
      </c>
      <c r="B19" s="1" t="s">
        <v>7</v>
      </c>
      <c r="C19" s="1" t="s">
        <v>35</v>
      </c>
      <c r="D19" s="2">
        <v>11141770</v>
      </c>
      <c r="E19" s="1">
        <v>12</v>
      </c>
      <c r="F19" s="39" t="s">
        <v>16</v>
      </c>
      <c r="G19" s="2">
        <v>0</v>
      </c>
      <c r="H19" s="2">
        <f>$D$19/$E$19</f>
        <v>928480.83333333337</v>
      </c>
      <c r="I19" s="2">
        <f t="shared" ref="I19:R19" si="8">$D$19/$E$19</f>
        <v>928480.83333333337</v>
      </c>
      <c r="J19" s="2">
        <f t="shared" si="8"/>
        <v>928480.83333333337</v>
      </c>
      <c r="K19" s="2">
        <f t="shared" si="8"/>
        <v>928480.83333333337</v>
      </c>
      <c r="L19" s="2">
        <f t="shared" si="8"/>
        <v>928480.83333333337</v>
      </c>
      <c r="M19" s="2">
        <f t="shared" si="8"/>
        <v>928480.83333333337</v>
      </c>
      <c r="N19" s="2">
        <f t="shared" si="8"/>
        <v>928480.83333333337</v>
      </c>
      <c r="O19" s="2">
        <f t="shared" si="8"/>
        <v>928480.83333333337</v>
      </c>
      <c r="P19" s="2">
        <f t="shared" si="8"/>
        <v>928480.83333333337</v>
      </c>
      <c r="Q19" s="2">
        <f t="shared" si="8"/>
        <v>928480.83333333337</v>
      </c>
      <c r="R19" s="2">
        <f t="shared" si="8"/>
        <v>928480.83333333337</v>
      </c>
      <c r="S19" s="2">
        <f t="shared" si="4"/>
        <v>10213289.166666666</v>
      </c>
      <c r="T19" s="2">
        <f t="shared" si="5"/>
        <v>928480.83333333395</v>
      </c>
      <c r="U19" s="27"/>
      <c r="V19" s="2">
        <f t="shared" ref="V19" si="9">$D$19/$E$19</f>
        <v>928480.83333333337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f t="shared" si="7"/>
        <v>928480.83333333337</v>
      </c>
      <c r="AI19" s="27"/>
      <c r="AJ19" s="2">
        <f>T19-AH19</f>
        <v>0</v>
      </c>
      <c r="AK19" s="25"/>
      <c r="AL19" s="4"/>
    </row>
    <row r="20" spans="1:38">
      <c r="A20" s="14" t="s">
        <v>43</v>
      </c>
      <c r="D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4"/>
    </row>
    <row r="21" spans="1:38">
      <c r="A21" s="1" t="s">
        <v>45</v>
      </c>
      <c r="B21" s="1" t="s">
        <v>6</v>
      </c>
      <c r="C21" s="1" t="s">
        <v>35</v>
      </c>
      <c r="D21" s="18">
        <v>200000</v>
      </c>
      <c r="E21" s="1">
        <f>E19</f>
        <v>12</v>
      </c>
      <c r="F21" s="56" t="s">
        <v>82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/>
      <c r="V21" s="2">
        <v>0</v>
      </c>
      <c r="W21" s="2">
        <f>$D$21/$E$21</f>
        <v>16666.666666666668</v>
      </c>
      <c r="X21" s="2">
        <f>$D$21/$E$21</f>
        <v>16666.666666666668</v>
      </c>
      <c r="Y21" s="2">
        <f t="shared" ref="Y21:AG21" si="10">$D$21/$E$21</f>
        <v>16666.666666666668</v>
      </c>
      <c r="Z21" s="2">
        <f t="shared" si="10"/>
        <v>16666.666666666668</v>
      </c>
      <c r="AA21" s="2">
        <f t="shared" si="10"/>
        <v>16666.666666666668</v>
      </c>
      <c r="AB21" s="2">
        <f t="shared" si="10"/>
        <v>16666.666666666668</v>
      </c>
      <c r="AC21" s="2">
        <f t="shared" si="10"/>
        <v>16666.666666666668</v>
      </c>
      <c r="AD21" s="2">
        <f t="shared" si="10"/>
        <v>16666.666666666668</v>
      </c>
      <c r="AE21" s="2">
        <f t="shared" si="10"/>
        <v>16666.666666666668</v>
      </c>
      <c r="AF21" s="2">
        <f t="shared" si="10"/>
        <v>16666.666666666668</v>
      </c>
      <c r="AG21" s="2">
        <f t="shared" si="10"/>
        <v>16666.666666666668</v>
      </c>
      <c r="AH21" s="2">
        <f>SUM(V21:AG21)</f>
        <v>183333.33333333331</v>
      </c>
      <c r="AI21" s="58" t="s">
        <v>84</v>
      </c>
      <c r="AJ21" s="2">
        <f>D21-AH21</f>
        <v>16666.666666666686</v>
      </c>
      <c r="AK21" s="58" t="s">
        <v>84</v>
      </c>
      <c r="AL21" s="4"/>
    </row>
    <row r="22" spans="1:38">
      <c r="A22" s="1" t="s">
        <v>46</v>
      </c>
      <c r="B22" s="1" t="s">
        <v>8</v>
      </c>
      <c r="C22" s="1" t="s">
        <v>35</v>
      </c>
      <c r="D22" s="18">
        <v>450000</v>
      </c>
      <c r="E22" s="1">
        <f>E21</f>
        <v>12</v>
      </c>
      <c r="F22" s="56"/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/>
      <c r="V22" s="2">
        <v>0</v>
      </c>
      <c r="W22" s="2">
        <v>0</v>
      </c>
      <c r="X22" s="2">
        <v>0</v>
      </c>
      <c r="Y22" s="2">
        <f>$D$22/$E$22</f>
        <v>37500</v>
      </c>
      <c r="Z22" s="2">
        <f t="shared" ref="Z22:AG22" si="11">$D$22/$E$22</f>
        <v>37500</v>
      </c>
      <c r="AA22" s="2">
        <f t="shared" si="11"/>
        <v>37500</v>
      </c>
      <c r="AB22" s="2">
        <f t="shared" si="11"/>
        <v>37500</v>
      </c>
      <c r="AC22" s="2">
        <f t="shared" si="11"/>
        <v>37500</v>
      </c>
      <c r="AD22" s="2">
        <f t="shared" si="11"/>
        <v>37500</v>
      </c>
      <c r="AE22" s="2">
        <f t="shared" si="11"/>
        <v>37500</v>
      </c>
      <c r="AF22" s="2">
        <f t="shared" si="11"/>
        <v>37500</v>
      </c>
      <c r="AG22" s="2">
        <f t="shared" si="11"/>
        <v>37500</v>
      </c>
      <c r="AH22" s="2">
        <f t="shared" ref="AH22:AH29" si="12">SUM(V22:AG22)</f>
        <v>337500</v>
      </c>
      <c r="AI22" s="27"/>
      <c r="AJ22" s="2">
        <f t="shared" ref="AJ22:AJ29" si="13">D22-AH22</f>
        <v>112500</v>
      </c>
      <c r="AK22" s="25"/>
      <c r="AL22" s="4"/>
    </row>
    <row r="23" spans="1:38">
      <c r="A23" s="1" t="s">
        <v>47</v>
      </c>
      <c r="B23" s="1" t="s">
        <v>7</v>
      </c>
      <c r="C23" s="1" t="s">
        <v>35</v>
      </c>
      <c r="D23" s="18">
        <v>550000</v>
      </c>
      <c r="E23" s="1">
        <f t="shared" si="2"/>
        <v>12</v>
      </c>
      <c r="F23" s="56"/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f>$D$23/$E$23</f>
        <v>45833.333333333336</v>
      </c>
      <c r="AB23" s="2">
        <f t="shared" ref="AB23:AG23" si="14">$D$23/$E$23</f>
        <v>45833.333333333336</v>
      </c>
      <c r="AC23" s="2">
        <f t="shared" si="14"/>
        <v>45833.333333333336</v>
      </c>
      <c r="AD23" s="2">
        <f t="shared" si="14"/>
        <v>45833.333333333336</v>
      </c>
      <c r="AE23" s="2">
        <f t="shared" si="14"/>
        <v>45833.333333333336</v>
      </c>
      <c r="AF23" s="2">
        <f t="shared" si="14"/>
        <v>45833.333333333336</v>
      </c>
      <c r="AG23" s="2">
        <f t="shared" si="14"/>
        <v>45833.333333333336</v>
      </c>
      <c r="AH23" s="2">
        <f t="shared" si="12"/>
        <v>320833.33333333331</v>
      </c>
      <c r="AI23" s="27"/>
      <c r="AJ23" s="2">
        <f t="shared" si="13"/>
        <v>229166.66666666669</v>
      </c>
      <c r="AK23" s="25"/>
      <c r="AL23" s="4"/>
    </row>
    <row r="24" spans="1:38">
      <c r="A24" s="1" t="s">
        <v>48</v>
      </c>
      <c r="B24" s="1" t="s">
        <v>7</v>
      </c>
      <c r="C24" s="1" t="s">
        <v>35</v>
      </c>
      <c r="D24" s="18">
        <v>600000</v>
      </c>
      <c r="E24" s="1">
        <f t="shared" si="2"/>
        <v>12</v>
      </c>
      <c r="F24" s="56"/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/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f>$D$24/$E$24</f>
        <v>50000</v>
      </c>
      <c r="AC24" s="2">
        <f t="shared" ref="AC24:AG24" si="15">$D$24/$E$24</f>
        <v>50000</v>
      </c>
      <c r="AD24" s="2">
        <f t="shared" si="15"/>
        <v>50000</v>
      </c>
      <c r="AE24" s="2">
        <f t="shared" si="15"/>
        <v>50000</v>
      </c>
      <c r="AF24" s="2">
        <f t="shared" si="15"/>
        <v>50000</v>
      </c>
      <c r="AG24" s="2">
        <f t="shared" si="15"/>
        <v>50000</v>
      </c>
      <c r="AH24" s="2">
        <f t="shared" si="12"/>
        <v>300000</v>
      </c>
      <c r="AI24" s="27"/>
      <c r="AJ24" s="2">
        <f t="shared" si="13"/>
        <v>300000</v>
      </c>
      <c r="AK24" s="25"/>
      <c r="AL24" s="4"/>
    </row>
    <row r="25" spans="1:38">
      <c r="A25" s="1" t="s">
        <v>49</v>
      </c>
      <c r="B25" s="1" t="s">
        <v>8</v>
      </c>
      <c r="C25" s="1" t="s">
        <v>35</v>
      </c>
      <c r="D25" s="18">
        <v>400000</v>
      </c>
      <c r="E25" s="1">
        <f t="shared" si="2"/>
        <v>12</v>
      </c>
      <c r="F25" s="56"/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/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f>$D$25/$E$25</f>
        <v>33333.333333333336</v>
      </c>
      <c r="AE25" s="2">
        <f t="shared" ref="AE25:AG25" si="16">$D$25/$E$25</f>
        <v>33333.333333333336</v>
      </c>
      <c r="AF25" s="2">
        <f t="shared" si="16"/>
        <v>33333.333333333336</v>
      </c>
      <c r="AG25" s="2">
        <f t="shared" si="16"/>
        <v>33333.333333333336</v>
      </c>
      <c r="AH25" s="2">
        <f t="shared" si="12"/>
        <v>133333.33333333334</v>
      </c>
      <c r="AI25" s="27"/>
      <c r="AJ25" s="2">
        <f t="shared" si="13"/>
        <v>266666.66666666663</v>
      </c>
      <c r="AK25" s="25"/>
      <c r="AL25" s="4"/>
    </row>
    <row r="26" spans="1:38">
      <c r="A26" s="1" t="s">
        <v>50</v>
      </c>
      <c r="B26" s="1" t="s">
        <v>6</v>
      </c>
      <c r="C26" s="1" t="s">
        <v>35</v>
      </c>
      <c r="D26" s="18">
        <v>120000</v>
      </c>
      <c r="E26" s="1">
        <f t="shared" si="2"/>
        <v>12</v>
      </c>
      <c r="F26" s="56"/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18">
        <v>0</v>
      </c>
      <c r="U26" s="18"/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2">
        <f>$D$26/$E$26</f>
        <v>10000</v>
      </c>
      <c r="AF26" s="2">
        <f t="shared" ref="AF26:AG26" si="17">$D$26/$E$26</f>
        <v>10000</v>
      </c>
      <c r="AG26" s="2">
        <f t="shared" si="17"/>
        <v>10000</v>
      </c>
      <c r="AH26" s="2">
        <f t="shared" si="12"/>
        <v>30000</v>
      </c>
      <c r="AI26" s="27"/>
      <c r="AJ26" s="2">
        <f t="shared" si="13"/>
        <v>90000</v>
      </c>
      <c r="AK26" s="25"/>
      <c r="AL26" s="4"/>
    </row>
    <row r="27" spans="1:38">
      <c r="A27" s="1" t="s">
        <v>51</v>
      </c>
      <c r="B27" s="1" t="s">
        <v>8</v>
      </c>
      <c r="C27" s="1" t="s">
        <v>35</v>
      </c>
      <c r="D27" s="18">
        <v>150000</v>
      </c>
      <c r="E27" s="1">
        <f>E23</f>
        <v>12</v>
      </c>
      <c r="F27" s="56"/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/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f>$D$27/$E$27</f>
        <v>12500</v>
      </c>
      <c r="AG27" s="2">
        <f>$D$27/$E$27</f>
        <v>12500</v>
      </c>
      <c r="AH27" s="2">
        <f t="shared" si="12"/>
        <v>25000</v>
      </c>
      <c r="AI27" s="27"/>
      <c r="AJ27" s="2">
        <f t="shared" si="13"/>
        <v>125000</v>
      </c>
      <c r="AK27" s="25"/>
      <c r="AL27" s="4"/>
    </row>
    <row r="28" spans="1:38">
      <c r="A28" s="1" t="s">
        <v>52</v>
      </c>
      <c r="B28" s="1" t="s">
        <v>7</v>
      </c>
      <c r="C28" s="1" t="s">
        <v>35</v>
      </c>
      <c r="D28" s="18">
        <v>2320340</v>
      </c>
      <c r="E28" s="1">
        <f>E24</f>
        <v>12</v>
      </c>
      <c r="F28" s="33" t="s">
        <v>22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/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f>D28/E28</f>
        <v>193361.66666666666</v>
      </c>
      <c r="AH28" s="2">
        <f t="shared" si="12"/>
        <v>193361.66666666666</v>
      </c>
      <c r="AI28" s="27"/>
      <c r="AJ28" s="2">
        <f t="shared" si="13"/>
        <v>2126978.3333333335</v>
      </c>
      <c r="AK28" s="25"/>
      <c r="AL28" s="4"/>
    </row>
    <row r="29" spans="1:38">
      <c r="A29" s="1" t="s">
        <v>52</v>
      </c>
      <c r="B29" s="1" t="s">
        <v>6</v>
      </c>
      <c r="C29" s="1" t="s">
        <v>35</v>
      </c>
      <c r="D29" s="2">
        <v>2005756</v>
      </c>
      <c r="E29" s="1">
        <f>E27</f>
        <v>12</v>
      </c>
      <c r="F29" s="56" t="s">
        <v>82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/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f>D29/E29</f>
        <v>167146.33333333334</v>
      </c>
      <c r="AH29" s="2">
        <f t="shared" si="12"/>
        <v>167146.33333333334</v>
      </c>
      <c r="AI29" s="27"/>
      <c r="AJ29" s="2">
        <f t="shared" si="13"/>
        <v>1838609.6666666667</v>
      </c>
      <c r="AK29" s="25"/>
      <c r="AL29" s="4"/>
    </row>
    <row r="30" spans="1:38">
      <c r="D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7" t="s">
        <v>24</v>
      </c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2"/>
      <c r="AI30" s="27"/>
      <c r="AJ30" s="2"/>
      <c r="AK30" s="25"/>
      <c r="AL30" s="4"/>
    </row>
    <row r="31" spans="1:38" ht="16.5" thickBot="1">
      <c r="C31" s="15"/>
      <c r="D31" s="12"/>
      <c r="E31" s="65" t="s">
        <v>9</v>
      </c>
      <c r="F31" s="65"/>
      <c r="G31" s="3">
        <f t="shared" ref="G31:AH31" si="18">SUM(G17:G29)</f>
        <v>0</v>
      </c>
      <c r="H31" s="3">
        <f t="shared" si="18"/>
        <v>4195276.25</v>
      </c>
      <c r="I31" s="3">
        <f t="shared" si="18"/>
        <v>4195276.25</v>
      </c>
      <c r="J31" s="3">
        <f t="shared" si="18"/>
        <v>4195276.25</v>
      </c>
      <c r="K31" s="3">
        <f t="shared" si="18"/>
        <v>4195276.25</v>
      </c>
      <c r="L31" s="3">
        <f t="shared" si="18"/>
        <v>4195276.25</v>
      </c>
      <c r="M31" s="3">
        <f t="shared" si="18"/>
        <v>4195276.25</v>
      </c>
      <c r="N31" s="3">
        <f t="shared" si="18"/>
        <v>4195276.25</v>
      </c>
      <c r="O31" s="3">
        <f t="shared" si="18"/>
        <v>4195276.25</v>
      </c>
      <c r="P31" s="3">
        <f t="shared" si="18"/>
        <v>4195276.25</v>
      </c>
      <c r="Q31" s="3">
        <f t="shared" si="18"/>
        <v>4195276.25</v>
      </c>
      <c r="R31" s="3">
        <f t="shared" si="18"/>
        <v>4195276.25</v>
      </c>
      <c r="S31" s="3">
        <f t="shared" si="18"/>
        <v>46148038.749999993</v>
      </c>
      <c r="T31" s="3">
        <f t="shared" si="18"/>
        <v>4195276.2500000019</v>
      </c>
      <c r="U31" s="3"/>
      <c r="V31" s="3">
        <f t="shared" si="18"/>
        <v>4195276.25</v>
      </c>
      <c r="W31" s="3">
        <f t="shared" si="18"/>
        <v>16666.666666666668</v>
      </c>
      <c r="X31" s="3">
        <f t="shared" si="18"/>
        <v>16666.666666666668</v>
      </c>
      <c r="Y31" s="3">
        <f t="shared" si="18"/>
        <v>54166.666666666672</v>
      </c>
      <c r="Z31" s="3">
        <f t="shared" si="18"/>
        <v>54166.666666666672</v>
      </c>
      <c r="AA31" s="3">
        <f t="shared" si="18"/>
        <v>100000</v>
      </c>
      <c r="AB31" s="3">
        <f t="shared" si="18"/>
        <v>150000</v>
      </c>
      <c r="AC31" s="3">
        <f t="shared" si="18"/>
        <v>150000</v>
      </c>
      <c r="AD31" s="3">
        <f t="shared" si="18"/>
        <v>183333.33333333334</v>
      </c>
      <c r="AE31" s="3">
        <f t="shared" si="18"/>
        <v>193333.33333333334</v>
      </c>
      <c r="AF31" s="3">
        <f t="shared" si="18"/>
        <v>205833.33333333334</v>
      </c>
      <c r="AG31" s="3">
        <f t="shared" si="18"/>
        <v>566341.33333333337</v>
      </c>
      <c r="AH31" s="3">
        <f t="shared" si="18"/>
        <v>5885784.2499999991</v>
      </c>
      <c r="AI31" s="3"/>
      <c r="AJ31" s="55">
        <f>SUM(AJ18:AJ29)</f>
        <v>5105588</v>
      </c>
      <c r="AL31" s="4"/>
    </row>
    <row r="32" spans="1:38" ht="17.5" thickTop="1">
      <c r="C32" s="15"/>
      <c r="D32" s="12"/>
      <c r="E32" s="22"/>
      <c r="F32" s="22"/>
      <c r="G32" s="24" t="s">
        <v>13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8" t="s">
        <v>14</v>
      </c>
      <c r="U32" s="23"/>
      <c r="V32" s="24" t="s">
        <v>81</v>
      </c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54"/>
      <c r="AL32" s="4"/>
    </row>
    <row r="33" spans="1:38" ht="17">
      <c r="C33" s="15"/>
      <c r="D33" s="12"/>
      <c r="E33" s="41"/>
      <c r="F33" s="41"/>
      <c r="G33" s="24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8"/>
      <c r="U33" s="23"/>
      <c r="V33" s="24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12"/>
      <c r="AH33" s="12"/>
      <c r="AI33" s="12"/>
      <c r="AJ33" s="29" t="s">
        <v>33</v>
      </c>
      <c r="AL33" s="4"/>
    </row>
    <row r="34" spans="1:38" ht="17">
      <c r="C34" s="15"/>
      <c r="D34" s="12"/>
      <c r="E34" s="41"/>
      <c r="F34" s="41"/>
      <c r="G34" s="24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8"/>
      <c r="U34" s="23"/>
      <c r="V34" s="24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12"/>
      <c r="AH34" s="12"/>
      <c r="AI34" s="12"/>
      <c r="AJ34" s="29"/>
      <c r="AL34" s="4"/>
    </row>
    <row r="35" spans="1:38">
      <c r="A35" s="42" t="s">
        <v>26</v>
      </c>
      <c r="B35" s="43"/>
      <c r="C35" s="42" t="s">
        <v>27</v>
      </c>
      <c r="D35" s="42" t="s">
        <v>28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29"/>
      <c r="AL35" s="4"/>
    </row>
    <row r="36" spans="1:38">
      <c r="A36" s="41"/>
      <c r="B36" s="43"/>
      <c r="C36" s="44"/>
      <c r="D36" s="44"/>
      <c r="E36" s="44"/>
      <c r="F36" s="44"/>
      <c r="G36" s="44"/>
      <c r="H36" s="44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29"/>
      <c r="AL36" s="4"/>
    </row>
    <row r="37" spans="1:38">
      <c r="A37" s="41"/>
      <c r="B37" s="43"/>
      <c r="C37" s="44"/>
      <c r="D37" s="44"/>
      <c r="E37" s="44"/>
      <c r="F37" s="44"/>
      <c r="G37" s="44"/>
      <c r="H37" s="44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29"/>
      <c r="AL37" s="4"/>
    </row>
    <row r="38" spans="1:38">
      <c r="A38" s="60" t="s">
        <v>29</v>
      </c>
      <c r="B38" s="60"/>
      <c r="C38" s="45" t="s">
        <v>30</v>
      </c>
      <c r="D38" s="60" t="s">
        <v>31</v>
      </c>
      <c r="E38" s="60"/>
      <c r="F38" s="60"/>
      <c r="G38" s="60"/>
      <c r="H38" s="60"/>
      <c r="I38" s="60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29"/>
      <c r="AL38" s="4"/>
    </row>
    <row r="39" spans="1:38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29"/>
      <c r="AL39" s="4"/>
    </row>
    <row r="40" spans="1:38">
      <c r="B40" s="30"/>
      <c r="C40" s="15"/>
      <c r="D40" s="12"/>
      <c r="E40" s="22"/>
      <c r="F40" s="2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L40" s="4"/>
    </row>
    <row r="41" spans="1:38">
      <c r="B41" s="39" t="s">
        <v>16</v>
      </c>
      <c r="C41" s="31" t="s">
        <v>17</v>
      </c>
      <c r="D41" s="12"/>
      <c r="E41" s="22"/>
      <c r="F41" s="2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L41" s="4"/>
    </row>
    <row r="42" spans="1:38">
      <c r="B42" s="40" t="s">
        <v>15</v>
      </c>
      <c r="C42" s="31" t="s">
        <v>18</v>
      </c>
      <c r="D42" s="12"/>
      <c r="E42" s="22"/>
      <c r="F42" s="2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L42" s="4"/>
    </row>
    <row r="43" spans="1:38">
      <c r="B43" s="32" t="s">
        <v>84</v>
      </c>
      <c r="C43" s="31" t="s">
        <v>19</v>
      </c>
      <c r="D43" s="12"/>
      <c r="E43" s="22"/>
      <c r="F43" s="2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L43" s="4"/>
    </row>
    <row r="44" spans="1:38">
      <c r="B44" s="32" t="s">
        <v>20</v>
      </c>
      <c r="C44" s="31" t="s">
        <v>21</v>
      </c>
      <c r="D44" s="12"/>
      <c r="E44" s="22"/>
      <c r="F44" s="2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L44" s="4"/>
    </row>
    <row r="45" spans="1:38">
      <c r="B45" s="57" t="s">
        <v>82</v>
      </c>
      <c r="C45" s="31" t="s">
        <v>83</v>
      </c>
      <c r="D45" s="12"/>
      <c r="E45" s="52"/>
      <c r="F45" s="5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L45" s="4"/>
    </row>
    <row r="46" spans="1:38">
      <c r="B46" s="32"/>
      <c r="C46" s="31"/>
      <c r="D46" s="12"/>
      <c r="E46" s="22"/>
      <c r="F46" s="2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L46" s="4"/>
    </row>
    <row r="47" spans="1:38" ht="31.5" customHeight="1">
      <c r="B47" s="35" t="s">
        <v>23</v>
      </c>
      <c r="C47" s="59" t="s">
        <v>85</v>
      </c>
      <c r="D47" s="59"/>
      <c r="E47" s="22"/>
      <c r="F47" s="2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L47" s="4"/>
    </row>
    <row r="48" spans="1:38" ht="94.5" customHeight="1">
      <c r="B48" s="34" t="s">
        <v>22</v>
      </c>
      <c r="C48" s="59" t="s">
        <v>32</v>
      </c>
      <c r="D48" s="59"/>
      <c r="E48" s="22"/>
      <c r="F48" s="2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L48" s="4"/>
    </row>
    <row r="49" spans="1:38" ht="31.5" customHeight="1">
      <c r="B49" s="38" t="s">
        <v>24</v>
      </c>
      <c r="C49" s="59" t="s">
        <v>25</v>
      </c>
      <c r="D49" s="59"/>
      <c r="E49" s="22"/>
      <c r="F49" s="2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4"/>
    </row>
    <row r="50" spans="1:38">
      <c r="C50" s="31"/>
      <c r="D50" s="12"/>
      <c r="E50" s="22"/>
      <c r="F50" s="2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L50" s="4"/>
    </row>
    <row r="51" spans="1:38" ht="6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3" spans="1:38" ht="17">
      <c r="G53" s="6"/>
    </row>
    <row r="54" spans="1:38">
      <c r="G54" s="5"/>
    </row>
    <row r="55" spans="1:38">
      <c r="G55" s="5"/>
    </row>
    <row r="56" spans="1:38">
      <c r="G56" s="5"/>
    </row>
    <row r="57" spans="1:38">
      <c r="G57" s="5"/>
    </row>
    <row r="58" spans="1:38">
      <c r="G58" s="5"/>
    </row>
    <row r="59" spans="1:38">
      <c r="G59" s="5"/>
    </row>
    <row r="60" spans="1:38">
      <c r="G60" s="5"/>
    </row>
    <row r="61" spans="1:38">
      <c r="G61" s="5"/>
    </row>
  </sheetData>
  <mergeCells count="12">
    <mergeCell ref="V14:AH14"/>
    <mergeCell ref="A16:C16"/>
    <mergeCell ref="E31:F31"/>
    <mergeCell ref="A1:H1"/>
    <mergeCell ref="A2:H2"/>
    <mergeCell ref="A3:H3"/>
    <mergeCell ref="G14:S14"/>
    <mergeCell ref="C47:D47"/>
    <mergeCell ref="C48:D48"/>
    <mergeCell ref="C49:D49"/>
    <mergeCell ref="A38:B38"/>
    <mergeCell ref="D38:I38"/>
  </mergeCells>
  <pageMargins left="0.7" right="0.7" top="0.75" bottom="0.75" header="0.3" footer="0.3"/>
  <pageSetup orientation="portrait" r:id="rId1"/>
  <headerFooter>
    <oddHeader>&amp;L&amp;"-,Bold"&amp;13HO 8.5.2D Prepayments Monitoring Spreadsheet (solution)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G2 Prepayments Monitoring</vt:lpstr>
      <vt:lpstr>'G2 Prepayments Monitoring'!Print_Area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2019-02-13T15:26:45Z</dcterms:modified>
</cp:coreProperties>
</file>