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B - Payroll\"/>
    </mc:Choice>
  </mc:AlternateContent>
  <bookViews>
    <workbookView xWindow="0" yWindow="0" windowWidth="20490" windowHeight="7760" tabRatio="767"/>
  </bookViews>
  <sheets>
    <sheet name="1 Bank Statement" sheetId="3" r:id="rId1"/>
    <sheet name="2 Bank Statement" sheetId="4" r:id="rId2"/>
    <sheet name="3 Bank Statement" sheetId="5" r:id="rId3"/>
    <sheet name="4 Bank Statement" sheetId="6" r:id="rId4"/>
    <sheet name="5 Bank Statement" sheetId="7" r:id="rId5"/>
    <sheet name="6 Bank Statement" sheetId="1" r:id="rId6"/>
    <sheet name="7 Bank Statement" sheetId="8" r:id="rId7"/>
    <sheet name="8 Bank Statement" sheetId="9" r:id="rId8"/>
    <sheet name="9 Bank Statement" sheetId="10" r:id="rId9"/>
    <sheet name="10 Bank Statement" sheetId="2" r:id="rId10"/>
    <sheet name="11 Bank Statement" sheetId="11" r:id="rId11"/>
    <sheet name="12 Bank Statement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2" l="1"/>
  <c r="I20" i="12"/>
  <c r="I21" i="11" l="1"/>
  <c r="I20" i="11"/>
  <c r="J18" i="10" l="1"/>
  <c r="J17" i="10"/>
  <c r="J32" i="9"/>
  <c r="J33" i="9" s="1"/>
  <c r="J34" i="9" s="1"/>
  <c r="J35" i="9" s="1"/>
  <c r="J36" i="9" s="1"/>
  <c r="J37" i="9" s="1"/>
  <c r="J38" i="9" s="1"/>
  <c r="J39" i="9" s="1"/>
  <c r="J18" i="9"/>
  <c r="J17" i="9"/>
  <c r="J34" i="8"/>
  <c r="J35" i="8" s="1"/>
  <c r="J36" i="8" s="1"/>
  <c r="J37" i="8" s="1"/>
  <c r="J20" i="8"/>
  <c r="J19" i="8"/>
  <c r="I34" i="7"/>
  <c r="J33" i="7"/>
  <c r="J19" i="7"/>
  <c r="J18" i="7"/>
  <c r="J36" i="6"/>
  <c r="J37" i="6" s="1"/>
  <c r="J38" i="6" s="1"/>
  <c r="J39" i="6" s="1"/>
  <c r="J40" i="6" s="1"/>
  <c r="J41" i="6" s="1"/>
  <c r="J42" i="6" s="1"/>
  <c r="J43" i="6" s="1"/>
  <c r="J22" i="6"/>
  <c r="J21" i="6"/>
  <c r="J35" i="5"/>
  <c r="J36" i="5" s="1"/>
  <c r="J37" i="5" s="1"/>
  <c r="J38" i="5" s="1"/>
  <c r="J39" i="5" s="1"/>
  <c r="J40" i="5" s="1"/>
  <c r="J41" i="5" s="1"/>
  <c r="J42" i="5" s="1"/>
  <c r="J21" i="5"/>
  <c r="J20" i="5"/>
  <c r="J19" i="4"/>
  <c r="J33" i="4"/>
  <c r="J34" i="4" s="1"/>
  <c r="J35" i="4" s="1"/>
  <c r="J36" i="4" s="1"/>
  <c r="J37" i="4" s="1"/>
  <c r="J38" i="4" s="1"/>
  <c r="J39" i="4" s="1"/>
  <c r="J40" i="4" s="1"/>
  <c r="J18" i="4"/>
  <c r="J38" i="8" l="1"/>
  <c r="J39" i="8" s="1"/>
  <c r="J40" i="8" s="1"/>
  <c r="J41" i="8" s="1"/>
  <c r="J22" i="5"/>
  <c r="J19" i="9"/>
  <c r="J16" i="10" s="1"/>
  <c r="J32" i="10" s="1"/>
  <c r="J33" i="10" s="1"/>
  <c r="J34" i="10" s="1"/>
  <c r="J35" i="10" s="1"/>
  <c r="J36" i="10" s="1"/>
  <c r="J37" i="10" s="1"/>
  <c r="J38" i="10" s="1"/>
  <c r="J39" i="10" s="1"/>
  <c r="J21" i="8"/>
  <c r="J34" i="7"/>
  <c r="J35" i="7" s="1"/>
  <c r="J36" i="7" s="1"/>
  <c r="J37" i="7" s="1"/>
  <c r="J38" i="7" s="1"/>
  <c r="J39" i="7" s="1"/>
  <c r="J20" i="7"/>
  <c r="J23" i="6"/>
  <c r="J20" i="4"/>
  <c r="J19" i="10" l="1"/>
  <c r="H18" i="2" s="1"/>
  <c r="H34" i="2" s="1"/>
  <c r="J20" i="3"/>
  <c r="J34" i="3"/>
  <c r="J35" i="3" s="1"/>
  <c r="J36" i="3" s="1"/>
  <c r="J37" i="3" s="1"/>
  <c r="J38" i="3" s="1"/>
  <c r="J19" i="3"/>
  <c r="J21" i="3" l="1"/>
  <c r="J39" i="3"/>
  <c r="J40" i="3" s="1"/>
  <c r="J41" i="3" s="1"/>
  <c r="H35" i="2" l="1"/>
  <c r="H36" i="2" s="1"/>
  <c r="H37" i="2" s="1"/>
  <c r="H38" i="2" s="1"/>
  <c r="H39" i="2" s="1"/>
  <c r="H40" i="2" s="1"/>
  <c r="H41" i="2" s="1"/>
  <c r="H20" i="2"/>
  <c r="H19" i="2"/>
  <c r="J34" i="1"/>
  <c r="J35" i="1" s="1"/>
  <c r="J36" i="1" s="1"/>
  <c r="J37" i="1" s="1"/>
  <c r="J20" i="1"/>
  <c r="J19" i="1"/>
  <c r="H21" i="2" l="1"/>
  <c r="I19" i="11" s="1"/>
  <c r="J38" i="1"/>
  <c r="J39" i="1" s="1"/>
  <c r="J40" i="1" s="1"/>
  <c r="J41" i="1" s="1"/>
  <c r="J42" i="1" s="1"/>
  <c r="J21" i="1"/>
  <c r="I35" i="11" l="1"/>
  <c r="I36" i="11" s="1"/>
  <c r="I37" i="11" s="1"/>
  <c r="I38" i="11" s="1"/>
  <c r="I39" i="11" s="1"/>
  <c r="I40" i="11" s="1"/>
  <c r="I41" i="11" s="1"/>
  <c r="I42" i="11" s="1"/>
  <c r="I22" i="11"/>
  <c r="I19" i="12" s="1"/>
  <c r="I35" i="12" l="1"/>
  <c r="I36" i="12" s="1"/>
  <c r="I37" i="12" s="1"/>
  <c r="I38" i="12" s="1"/>
  <c r="I22" i="12"/>
  <c r="I39" i="12" l="1"/>
  <c r="I40" i="12" s="1"/>
  <c r="I41" i="12" s="1"/>
  <c r="I42" i="12" s="1"/>
</calcChain>
</file>

<file path=xl/sharedStrings.xml><?xml version="1.0" encoding="utf-8"?>
<sst xmlns="http://schemas.openxmlformats.org/spreadsheetml/2006/main" count="562" uniqueCount="103">
  <si>
    <t>Capstone Bank</t>
  </si>
  <si>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</si>
  <si>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</si>
  <si>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</si>
  <si>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</si>
  <si>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</si>
  <si>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</si>
  <si>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</si>
  <si>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203485</t>
  </si>
  <si>
    <t>Opening Balance</t>
  </si>
  <si>
    <t>Payments In</t>
  </si>
  <si>
    <t>Payments Out</t>
  </si>
  <si>
    <t>Closing Balance</t>
  </si>
  <si>
    <t>Account Type</t>
  </si>
  <si>
    <t>Current Account</t>
  </si>
  <si>
    <t>30 June 20X6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</si>
  <si>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</si>
  <si>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</si>
  <si>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</si>
  <si>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</si>
  <si>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</si>
  <si>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</si>
  <si>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</si>
  <si>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</si>
  <si>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</si>
  <si>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</si>
  <si>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</si>
  <si>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13/6/20X6</t>
  </si>
  <si>
    <t>Wire transfer in</t>
  </si>
  <si>
    <t>Credit</t>
  </si>
  <si>
    <t>15/6/20X6</t>
  </si>
  <si>
    <t>Direct Deposit ADP</t>
  </si>
  <si>
    <t>Debit</t>
  </si>
  <si>
    <t>Additional payments</t>
  </si>
  <si>
    <t>Debt</t>
  </si>
  <si>
    <t>19/6/20X6</t>
  </si>
  <si>
    <t>Estimated Taxes</t>
  </si>
  <si>
    <t>28/6/20X6</t>
  </si>
  <si>
    <t>30/6/20X6</t>
  </si>
  <si>
    <t>Page 1 of 1</t>
  </si>
  <si>
    <t>13/10/20X6</t>
  </si>
  <si>
    <t>15/10/20X6</t>
  </si>
  <si>
    <t>19/10/20X6</t>
  </si>
  <si>
    <t>28/10/20X6</t>
  </si>
  <si>
    <t>30/10/20X6</t>
  </si>
  <si>
    <t>30 January 20X6</t>
  </si>
  <si>
    <t>13/1/20X6</t>
  </si>
  <si>
    <t>15/1/20X6</t>
  </si>
  <si>
    <t>19/1/20X6</t>
  </si>
  <si>
    <t>28/1/20X6</t>
  </si>
  <si>
    <t>30/1/20X6</t>
  </si>
  <si>
    <t>28 February 20X6</t>
  </si>
  <si>
    <t>13/2/20X6</t>
  </si>
  <si>
    <t>15/2/20X6</t>
  </si>
  <si>
    <t>19/2/20X6</t>
  </si>
  <si>
    <t>28/2/20X6</t>
  </si>
  <si>
    <t>13/3/20X6</t>
  </si>
  <si>
    <t>15/3/20X6</t>
  </si>
  <si>
    <t>19/3/20X6</t>
  </si>
  <si>
    <t>30/3/20X6</t>
  </si>
  <si>
    <t>30 April 20X6</t>
  </si>
  <si>
    <t>31 March 20X6</t>
  </si>
  <si>
    <t>13/4/20X6</t>
  </si>
  <si>
    <t>15/4/20X6</t>
  </si>
  <si>
    <t>19/4/20X6</t>
  </si>
  <si>
    <t>30/4/20X6</t>
  </si>
  <si>
    <t>31 May 20X6</t>
  </si>
  <si>
    <t>13/5/20X6</t>
  </si>
  <si>
    <t>15/5/20X6</t>
  </si>
  <si>
    <t>19/5/20X6</t>
  </si>
  <si>
    <t>30/5/20X6</t>
  </si>
  <si>
    <t>31 July 20X6</t>
  </si>
  <si>
    <t>13/7/20X6</t>
  </si>
  <si>
    <t>15/7/20X6</t>
  </si>
  <si>
    <t>19/7/20X6</t>
  </si>
  <si>
    <t>28/7/20X6</t>
  </si>
  <si>
    <t>30/7/20X6</t>
  </si>
  <si>
    <t>`</t>
  </si>
  <si>
    <t>31 August 20X6</t>
  </si>
  <si>
    <t>13/8/20X6</t>
  </si>
  <si>
    <t>15/8/20X6</t>
  </si>
  <si>
    <t>19/8/20X6</t>
  </si>
  <si>
    <t>28/8/20X6</t>
  </si>
  <si>
    <t>30/8/20X6</t>
  </si>
  <si>
    <t>30 September 20X6</t>
  </si>
  <si>
    <t>13/9/20X6</t>
  </si>
  <si>
    <t>15/9/20X6</t>
  </si>
  <si>
    <t>19/9/20X6</t>
  </si>
  <si>
    <t>28/9/20X6</t>
  </si>
  <si>
    <t>30/9/20X6</t>
  </si>
  <si>
    <t>30 November 20X6</t>
  </si>
  <si>
    <t>31 October 20X6</t>
  </si>
  <si>
    <t>13/11/20X6</t>
  </si>
  <si>
    <t>15/11/20X6</t>
  </si>
  <si>
    <t>19/11/20X6</t>
  </si>
  <si>
    <t>28/11/20X6</t>
  </si>
  <si>
    <t>30/11/20X6</t>
  </si>
  <si>
    <t>31 December 20X6</t>
  </si>
  <si>
    <t>13/12/20X6</t>
  </si>
  <si>
    <t>15/12/20X6</t>
  </si>
  <si>
    <t>19/12/20X6</t>
  </si>
  <si>
    <t>28/12/20X6</t>
  </si>
  <si>
    <t>30/12/20X6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</si>
</sst>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name val="Arial"/>
      <family val="2"/>
    </font>
    <font>
      <sz val="10"/>
      <color indexed="10"/>
      <name val="EYInterstate Light"/>
    </font>
    <font>
      <b/>
      <sz val="10"/>
      <color rgb="FFFF000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Border="1"/>
    <xf numFmtId="49" fontId="4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4" fillId="2" borderId="10" xfId="0" applyFont="1" applyFill="1" applyBorder="1"/>
    <xf numFmtId="43" fontId="3" fillId="2" borderId="1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2" borderId="11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left"/>
    </xf>
    <xf numFmtId="49" fontId="4" fillId="2" borderId="19" xfId="0" applyNumberFormat="1" applyFont="1" applyFill="1" applyBorder="1" applyAlignment="1">
      <alignment horizontal="center"/>
    </xf>
    <xf numFmtId="43" fontId="4" fillId="2" borderId="19" xfId="0" applyNumberFormat="1" applyFont="1" applyFill="1" applyBorder="1"/>
    <xf numFmtId="43" fontId="4" fillId="2" borderId="19" xfId="2" applyFont="1" applyFill="1" applyBorder="1" applyAlignment="1">
      <alignment horizontal="left"/>
    </xf>
    <xf numFmtId="43" fontId="4" fillId="2" borderId="20" xfId="2" applyFont="1" applyFill="1" applyBorder="1"/>
    <xf numFmtId="14" fontId="3" fillId="2" borderId="18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left"/>
    </xf>
    <xf numFmtId="49" fontId="3" fillId="2" borderId="19" xfId="0" applyNumberFormat="1" applyFont="1" applyFill="1" applyBorder="1" applyAlignment="1">
      <alignment horizontal="center"/>
    </xf>
    <xf numFmtId="43" fontId="3" fillId="2" borderId="19" xfId="0" applyNumberFormat="1" applyFont="1" applyFill="1" applyBorder="1"/>
    <xf numFmtId="43" fontId="3" fillId="2" borderId="20" xfId="2" applyFont="1" applyFill="1" applyBorder="1" applyAlignment="1"/>
    <xf numFmtId="43" fontId="11" fillId="2" borderId="19" xfId="2" applyFont="1" applyFill="1" applyBorder="1" applyAlignment="1">
      <alignment horizontal="right"/>
    </xf>
    <xf numFmtId="43" fontId="4" fillId="2" borderId="20" xfId="2" applyFont="1" applyFill="1" applyBorder="1" applyAlignment="1"/>
    <xf numFmtId="0" fontId="3" fillId="2" borderId="0" xfId="0" applyFont="1" applyFill="1" applyBorder="1" applyProtection="1">
      <protection locked="0" hidden="1"/>
    </xf>
    <xf numFmtId="0" fontId="3" fillId="2" borderId="0" xfId="0" quotePrefix="1" applyFont="1" applyFill="1" applyBorder="1"/>
    <xf numFmtId="43" fontId="4" fillId="2" borderId="0" xfId="0" applyNumberFormat="1" applyFont="1" applyFill="1" applyBorder="1" applyAlignment="1">
      <alignment horizontal="right"/>
    </xf>
    <xf numFmtId="40" fontId="12" fillId="2" borderId="0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3" fillId="3" borderId="0" xfId="0" applyFont="1" applyFill="1" applyBorder="1"/>
    <xf numFmtId="43" fontId="3" fillId="2" borderId="19" xfId="1" applyFont="1" applyFill="1" applyBorder="1" applyAlignment="1">
      <alignment horizontal="center"/>
    </xf>
    <xf numFmtId="43" fontId="3" fillId="2" borderId="19" xfId="2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2" fillId="3" borderId="4" xfId="0" applyNumberFormat="1" applyFont="1" applyFill="1" applyBorder="1" applyAlignment="1">
      <alignment horizontal="left"/>
    </xf>
    <xf numFmtId="0" fontId="3" fillId="3" borderId="5" xfId="0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6" fillId="2" borderId="5" xfId="0" applyNumberFormat="1" applyFont="1" applyFill="1" applyBorder="1"/>
    <xf numFmtId="0" fontId="8" fillId="2" borderId="5" xfId="0" applyFont="1" applyFill="1" applyBorder="1"/>
    <xf numFmtId="14" fontId="3" fillId="2" borderId="5" xfId="0" quotePrefix="1" applyNumberFormat="1" applyFont="1" applyFill="1" applyBorder="1" applyAlignment="1">
      <alignment horizontal="left"/>
    </xf>
    <xf numFmtId="49" fontId="3" fillId="2" borderId="5" xfId="0" applyNumberFormat="1" applyFont="1" applyFill="1" applyBorder="1"/>
    <xf numFmtId="0" fontId="3" fillId="2" borderId="5" xfId="0" applyNumberFormat="1" applyFont="1" applyFill="1" applyBorder="1" applyAlignment="1"/>
    <xf numFmtId="0" fontId="10" fillId="2" borderId="5" xfId="0" applyNumberFormat="1" applyFont="1" applyFill="1" applyBorder="1" applyAlignment="1"/>
    <xf numFmtId="0" fontId="3" fillId="2" borderId="6" xfId="0" applyFont="1" applyFill="1" applyBorder="1"/>
    <xf numFmtId="3" fontId="3" fillId="2" borderId="21" xfId="0" applyNumberFormat="1" applyFont="1" applyFill="1" applyBorder="1" applyAlignment="1">
      <alignment horizontal="center"/>
    </xf>
    <xf numFmtId="49" fontId="4" fillId="2" borderId="22" xfId="0" applyNumberFormat="1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center"/>
    </xf>
    <xf numFmtId="43" fontId="4" fillId="2" borderId="22" xfId="0" applyNumberFormat="1" applyFont="1" applyFill="1" applyBorder="1"/>
    <xf numFmtId="43" fontId="11" fillId="2" borderId="22" xfId="2" applyFont="1" applyFill="1" applyBorder="1" applyAlignment="1">
      <alignment horizontal="right"/>
    </xf>
    <xf numFmtId="43" fontId="4" fillId="2" borderId="23" xfId="2" applyFont="1" applyFill="1" applyBorder="1" applyAlignment="1"/>
    <xf numFmtId="0" fontId="3" fillId="2" borderId="8" xfId="0" applyNumberFormat="1" applyFont="1" applyFill="1" applyBorder="1" applyAlignment="1"/>
    <xf numFmtId="0" fontId="2" fillId="2" borderId="1" xfId="0" applyNumberFormat="1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4" xfId="0" applyNumberFormat="1" applyFont="1" applyBorder="1" applyAlignment="1">
      <alignment horizontal="left"/>
    </xf>
    <xf numFmtId="0" fontId="0" fillId="0" borderId="0" xfId="0" applyBorder="1"/>
    <xf numFmtId="0" fontId="3" fillId="2" borderId="7" xfId="0" applyFont="1" applyFill="1" applyBorder="1"/>
    <xf numFmtId="43" fontId="3" fillId="2" borderId="7" xfId="0" applyNumberFormat="1" applyFont="1" applyFill="1" applyBorder="1"/>
    <xf numFmtId="43" fontId="0" fillId="0" borderId="0" xfId="1" applyFont="1" applyBorder="1"/>
    <xf numFmtId="43" fontId="0" fillId="0" borderId="0" xfId="0" applyNumberFormat="1"/>
    <xf numFmtId="0" fontId="4" fillId="2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abSelected="1" workbookViewId="0">
      <selection activeCell="H39" sqref="H39"/>
    </sheetView>
  </sheetViews>
  <sheetFormatPr defaultRowHeight="14.5" x14ac:dyDescent="0.35"/>
  <cols>
    <col min="4" max="4" width="12.54296875" customWidth="1"/>
    <col min="5" max="5" width="21.26953125" customWidth="1"/>
    <col min="8" max="8" width="12.7265625" bestFit="1" customWidth="1"/>
    <col min="9" max="9" width="27.81640625" bestFit="1" customWidth="1"/>
    <col min="10" max="10" width="16.7265625" customWidth="1"/>
    <col min="11" max="11" width="19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12">
        <v>6084410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2000000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2034672.0300000003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6049737.9699999997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45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6084410</v>
      </c>
      <c r="K34" s="55"/>
    </row>
    <row r="35" spans="2:11" x14ac:dyDescent="0.35">
      <c r="B35" s="48"/>
      <c r="C35" s="1"/>
      <c r="D35" s="26" t="s">
        <v>46</v>
      </c>
      <c r="E35" s="27" t="s">
        <v>28</v>
      </c>
      <c r="F35" s="28" t="s">
        <v>29</v>
      </c>
      <c r="G35" s="28"/>
      <c r="H35" s="29"/>
      <c r="I35" s="29">
        <v>1000000</v>
      </c>
      <c r="J35" s="30">
        <f>J34-H35+I35</f>
        <v>7084410</v>
      </c>
      <c r="K35" s="54"/>
    </row>
    <row r="36" spans="2:11" x14ac:dyDescent="0.35">
      <c r="B36" s="48"/>
      <c r="C36" s="1"/>
      <c r="D36" s="26" t="s">
        <v>47</v>
      </c>
      <c r="E36" s="27" t="s">
        <v>31</v>
      </c>
      <c r="F36" s="28" t="s">
        <v>32</v>
      </c>
      <c r="G36" s="28"/>
      <c r="H36" s="29">
        <v>710882.79</v>
      </c>
      <c r="I36" s="68"/>
      <c r="J36" s="30">
        <f>J35-H36</f>
        <v>6373527.21</v>
      </c>
      <c r="K36" s="54"/>
    </row>
    <row r="37" spans="2:11" x14ac:dyDescent="0.35">
      <c r="B37" s="48"/>
      <c r="C37" s="1"/>
      <c r="D37" s="26" t="s">
        <v>48</v>
      </c>
      <c r="E37" s="27" t="s">
        <v>36</v>
      </c>
      <c r="F37" s="28" t="s">
        <v>32</v>
      </c>
      <c r="G37" s="28"/>
      <c r="H37" s="29">
        <v>304664.05</v>
      </c>
      <c r="I37" s="29"/>
      <c r="J37" s="30">
        <f>J36-H37</f>
        <v>6068863.1600000001</v>
      </c>
      <c r="K37" s="54"/>
    </row>
    <row r="38" spans="2:11" x14ac:dyDescent="0.35">
      <c r="B38" s="48"/>
      <c r="C38" s="1"/>
      <c r="D38" s="26" t="s">
        <v>49</v>
      </c>
      <c r="E38" s="27" t="s">
        <v>28</v>
      </c>
      <c r="F38" s="28" t="s">
        <v>29</v>
      </c>
      <c r="G38" s="28"/>
      <c r="H38" s="29"/>
      <c r="I38" s="29">
        <v>1000000</v>
      </c>
      <c r="J38" s="30">
        <f>J37-H38+I38</f>
        <v>7068863.1600000001</v>
      </c>
      <c r="K38" s="54"/>
    </row>
    <row r="39" spans="2:11" x14ac:dyDescent="0.35">
      <c r="B39" s="48"/>
      <c r="C39" s="1"/>
      <c r="D39" s="26" t="s">
        <v>50</v>
      </c>
      <c r="E39" s="27" t="s">
        <v>31</v>
      </c>
      <c r="F39" s="28" t="s">
        <v>32</v>
      </c>
      <c r="G39" s="28"/>
      <c r="H39" s="29">
        <v>712772.63</v>
      </c>
      <c r="I39" s="68"/>
      <c r="J39" s="30">
        <f>J38-H39</f>
        <v>6356090.5300000003</v>
      </c>
      <c r="K39" s="54"/>
    </row>
    <row r="40" spans="2:11" x14ac:dyDescent="0.35">
      <c r="B40" s="48"/>
      <c r="C40" s="1"/>
      <c r="D40" s="26" t="s">
        <v>50</v>
      </c>
      <c r="E40" s="27" t="s">
        <v>36</v>
      </c>
      <c r="F40" s="28" t="s">
        <v>32</v>
      </c>
      <c r="G40" s="28"/>
      <c r="H40" s="29">
        <v>306352.56</v>
      </c>
      <c r="I40" s="29"/>
      <c r="J40" s="30">
        <f>J39-H40+I40</f>
        <v>6049737.9700000007</v>
      </c>
      <c r="K40" s="54"/>
    </row>
    <row r="41" spans="2:11" x14ac:dyDescent="0.3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6049737.9700000007</v>
      </c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" thickBot="1" x14ac:dyDescent="0.4">
      <c r="B44" s="56"/>
      <c r="C44" s="69"/>
      <c r="D44" s="69"/>
      <c r="E44" s="69"/>
      <c r="F44" s="69"/>
      <c r="G44" s="69"/>
      <c r="H44" s="69"/>
      <c r="I44" s="70"/>
      <c r="J44" s="69"/>
      <c r="K44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topLeftCell="A20" workbookViewId="0">
      <selection activeCell="H35" sqref="H35"/>
    </sheetView>
  </sheetViews>
  <sheetFormatPr defaultRowHeight="14.5" x14ac:dyDescent="0.35"/>
  <cols>
    <col min="2" max="2" width="15.81640625" customWidth="1"/>
    <col min="3" max="3" width="17.7265625" customWidth="1"/>
    <col min="6" max="6" width="15" customWidth="1"/>
    <col min="7" max="7" width="14.26953125" customWidth="1"/>
    <col min="8" max="8" width="24.81640625" customWidth="1"/>
  </cols>
  <sheetData>
    <row r="3" spans="2:9" ht="15" thickBot="1" x14ac:dyDescent="0.4"/>
    <row r="4" spans="2:9" x14ac:dyDescent="0.35">
      <c r="B4" s="42"/>
      <c r="C4" s="43"/>
      <c r="D4" s="43"/>
      <c r="E4" s="43"/>
      <c r="F4" s="43"/>
      <c r="G4" s="43"/>
      <c r="H4" s="43"/>
      <c r="I4" s="44"/>
    </row>
    <row r="5" spans="2:9" x14ac:dyDescent="0.35">
      <c r="B5" s="45"/>
      <c r="C5" s="39"/>
      <c r="D5" s="39"/>
      <c r="E5" s="39"/>
      <c r="F5" s="39"/>
      <c r="G5" s="39"/>
      <c r="H5" s="39"/>
      <c r="I5" s="46"/>
    </row>
    <row r="6" spans="2:9" x14ac:dyDescent="0.35">
      <c r="B6" s="47"/>
      <c r="C6" s="39"/>
      <c r="D6" s="39"/>
      <c r="E6" s="39"/>
      <c r="F6" s="39"/>
      <c r="G6" s="39"/>
      <c r="H6" s="39"/>
      <c r="I6" s="46"/>
    </row>
    <row r="7" spans="2:9" x14ac:dyDescent="0.35">
      <c r="B7" s="47"/>
      <c r="C7" s="39"/>
      <c r="D7" s="39"/>
      <c r="E7" s="39"/>
      <c r="F7" s="39"/>
      <c r="G7" s="39"/>
      <c r="H7" s="39"/>
      <c r="I7" s="46"/>
    </row>
    <row r="8" spans="2:9" ht="15" thickBot="1" x14ac:dyDescent="0.4">
      <c r="B8" s="48"/>
      <c r="C8" s="1"/>
      <c r="D8" s="1"/>
      <c r="E8" s="1"/>
      <c r="F8" s="1"/>
      <c r="G8" s="1"/>
      <c r="H8" s="1"/>
      <c r="I8" s="49"/>
    </row>
    <row r="9" spans="2:9" ht="20" x14ac:dyDescent="0.5">
      <c r="B9" s="48"/>
      <c r="C9" s="75" t="s">
        <v>0</v>
      </c>
      <c r="D9" s="76"/>
      <c r="E9" s="77"/>
      <c r="F9" s="3"/>
      <c r="G9" s="4" t="s">
        <v>1</v>
      </c>
      <c r="H9" s="5"/>
      <c r="I9" s="50"/>
    </row>
    <row r="10" spans="2:9" x14ac:dyDescent="0.35">
      <c r="B10" s="48"/>
      <c r="C10" s="78"/>
      <c r="D10" s="79"/>
      <c r="E10" s="80"/>
      <c r="F10" s="1"/>
      <c r="G10" s="1" t="s">
        <v>2</v>
      </c>
      <c r="H10" s="1"/>
      <c r="I10" s="49"/>
    </row>
    <row r="11" spans="2:9" ht="15" thickBot="1" x14ac:dyDescent="0.4">
      <c r="B11" s="48"/>
      <c r="C11" s="81"/>
      <c r="D11" s="82"/>
      <c r="E11" s="83"/>
      <c r="F11" s="1"/>
      <c r="G11" s="1" t="s">
        <v>3</v>
      </c>
      <c r="H11" s="1"/>
      <c r="I11" s="49"/>
    </row>
    <row r="12" spans="2:9" x14ac:dyDescent="0.35">
      <c r="B12" s="48"/>
      <c r="C12" s="1"/>
      <c r="D12" s="1"/>
      <c r="E12" s="1"/>
      <c r="F12" s="1"/>
      <c r="G12" s="1"/>
      <c r="H12" s="1"/>
      <c r="I12" s="49"/>
    </row>
    <row r="13" spans="2:9" x14ac:dyDescent="0.35">
      <c r="B13" s="48"/>
      <c r="C13" s="3" t="s">
        <v>4</v>
      </c>
      <c r="D13" s="1"/>
      <c r="E13" s="1"/>
      <c r="F13" s="1"/>
      <c r="G13" s="1"/>
      <c r="H13" s="1"/>
      <c r="I13" s="49"/>
    </row>
    <row r="14" spans="2:9" x14ac:dyDescent="0.35">
      <c r="B14" s="48"/>
      <c r="C14" s="3"/>
      <c r="D14" s="3"/>
      <c r="E14" s="1"/>
      <c r="F14" s="1"/>
      <c r="G14" s="1"/>
      <c r="H14" s="1"/>
      <c r="I14" s="49"/>
    </row>
    <row r="15" spans="2:9" x14ac:dyDescent="0.35">
      <c r="B15" s="48"/>
      <c r="C15" s="6" t="s">
        <v>5</v>
      </c>
      <c r="D15" s="7" t="s">
        <v>6</v>
      </c>
      <c r="E15" s="8"/>
      <c r="F15" s="1"/>
      <c r="G15" s="1"/>
      <c r="H15" s="1"/>
      <c r="I15" s="49"/>
    </row>
    <row r="16" spans="2:9" ht="20" x14ac:dyDescent="0.5">
      <c r="B16" s="48"/>
      <c r="C16" s="6" t="s">
        <v>7</v>
      </c>
      <c r="D16" s="7" t="s">
        <v>8</v>
      </c>
      <c r="E16" s="8"/>
      <c r="F16" s="10"/>
      <c r="G16" s="1"/>
      <c r="H16" s="10"/>
      <c r="I16" s="51"/>
    </row>
    <row r="17" spans="2:9" x14ac:dyDescent="0.35">
      <c r="B17" s="48"/>
      <c r="C17" s="1"/>
      <c r="D17" s="1"/>
      <c r="E17" s="1"/>
      <c r="F17" s="1"/>
      <c r="G17" s="1"/>
      <c r="H17" s="1"/>
      <c r="I17" s="49"/>
    </row>
    <row r="18" spans="2:9" x14ac:dyDescent="0.35">
      <c r="B18" s="48"/>
      <c r="C18" s="1"/>
      <c r="D18" s="1"/>
      <c r="E18" s="1"/>
      <c r="F18" s="1"/>
      <c r="G18" s="11" t="s">
        <v>9</v>
      </c>
      <c r="H18" s="12">
        <f>'9 Bank Statement'!J19</f>
        <v>5937838.3400000008</v>
      </c>
      <c r="I18" s="52"/>
    </row>
    <row r="19" spans="2:9" x14ac:dyDescent="0.35">
      <c r="B19" s="48"/>
      <c r="C19" s="1"/>
      <c r="D19" s="1"/>
      <c r="E19" s="1"/>
      <c r="F19" s="1"/>
      <c r="G19" s="11" t="s">
        <v>10</v>
      </c>
      <c r="H19" s="12">
        <f>SUM(G34:G40)</f>
        <v>2400000</v>
      </c>
      <c r="I19" s="53"/>
    </row>
    <row r="20" spans="2:9" x14ac:dyDescent="0.35">
      <c r="B20" s="48"/>
      <c r="C20" s="1"/>
      <c r="D20" s="1"/>
      <c r="E20" s="1"/>
      <c r="F20" s="1"/>
      <c r="G20" s="11" t="s">
        <v>11</v>
      </c>
      <c r="H20" s="12">
        <f>SUM(F34:F40)</f>
        <v>2144526.4413180579</v>
      </c>
      <c r="I20" s="49"/>
    </row>
    <row r="21" spans="2:9" x14ac:dyDescent="0.35">
      <c r="B21" s="48"/>
      <c r="C21" s="1"/>
      <c r="D21" s="1"/>
      <c r="E21" s="1"/>
      <c r="F21" s="1"/>
      <c r="G21" s="11" t="s">
        <v>12</v>
      </c>
      <c r="H21" s="12">
        <f>SUM(H18+H19)-H20</f>
        <v>6193311.8986819424</v>
      </c>
      <c r="I21" s="49"/>
    </row>
    <row r="22" spans="2:9" x14ac:dyDescent="0.35">
      <c r="B22" s="48"/>
      <c r="C22" s="1"/>
      <c r="D22" s="1"/>
      <c r="E22" s="1"/>
      <c r="F22" s="1"/>
      <c r="G22" s="11" t="s">
        <v>13</v>
      </c>
      <c r="H22" s="13" t="s">
        <v>14</v>
      </c>
      <c r="I22" s="49"/>
    </row>
    <row r="23" spans="2:9" x14ac:dyDescent="0.35">
      <c r="B23" s="48"/>
      <c r="C23" s="1"/>
      <c r="D23" s="1"/>
      <c r="E23" s="1"/>
      <c r="F23" s="1"/>
      <c r="G23" s="1"/>
      <c r="H23" s="14"/>
      <c r="I23" s="49"/>
    </row>
    <row r="24" spans="2:9" x14ac:dyDescent="0.35">
      <c r="B24" s="48"/>
      <c r="C24" s="3" t="s">
        <v>91</v>
      </c>
      <c r="D24" s="1"/>
      <c r="E24" s="1"/>
      <c r="F24" s="1"/>
      <c r="G24" s="1"/>
      <c r="H24" s="14"/>
      <c r="I24" s="49"/>
    </row>
    <row r="25" spans="2:9" x14ac:dyDescent="0.35">
      <c r="B25" s="48"/>
      <c r="C25" s="1"/>
      <c r="D25" s="1"/>
      <c r="E25" s="1"/>
      <c r="F25" s="1"/>
      <c r="G25" s="1"/>
      <c r="H25" s="14"/>
      <c r="I25" s="49"/>
    </row>
    <row r="26" spans="2:9" x14ac:dyDescent="0.35">
      <c r="B26" s="48"/>
      <c r="C26" s="1" t="s">
        <v>16</v>
      </c>
      <c r="D26" s="1"/>
      <c r="E26" s="1"/>
      <c r="F26" s="1"/>
      <c r="G26" s="1"/>
      <c r="H26" s="14"/>
      <c r="I26" s="49"/>
    </row>
    <row r="27" spans="2:9" x14ac:dyDescent="0.35">
      <c r="B27" s="48"/>
      <c r="C27" s="1" t="s">
        <v>17</v>
      </c>
      <c r="D27" s="1"/>
      <c r="E27" s="1"/>
      <c r="F27" s="1"/>
      <c r="G27" s="1"/>
      <c r="H27" s="14"/>
      <c r="I27" s="49"/>
    </row>
    <row r="28" spans="2:9" x14ac:dyDescent="0.35">
      <c r="B28" s="48"/>
      <c r="C28" s="1" t="s">
        <v>18</v>
      </c>
      <c r="D28" s="1"/>
      <c r="E28" s="1"/>
      <c r="F28" s="1"/>
      <c r="G28" s="1"/>
      <c r="H28" s="14"/>
      <c r="I28" s="49"/>
    </row>
    <row r="29" spans="2:9" x14ac:dyDescent="0.35">
      <c r="B29" s="48"/>
      <c r="C29" s="1"/>
      <c r="D29" s="1"/>
      <c r="E29" s="1"/>
      <c r="F29" s="1"/>
      <c r="G29" s="1"/>
      <c r="H29" s="14"/>
      <c r="I29" s="49"/>
    </row>
    <row r="30" spans="2:9" ht="15" thickBot="1" x14ac:dyDescent="0.4">
      <c r="B30" s="48"/>
      <c r="C30" s="1"/>
      <c r="D30" s="1"/>
      <c r="E30" s="1"/>
      <c r="F30" s="1"/>
      <c r="G30" s="1"/>
      <c r="H30" s="14"/>
      <c r="I30" s="49"/>
    </row>
    <row r="31" spans="2:9" ht="20" x14ac:dyDescent="0.5">
      <c r="B31" s="48"/>
      <c r="C31" s="15" t="s">
        <v>19</v>
      </c>
      <c r="D31" s="16"/>
      <c r="E31" s="16"/>
      <c r="F31" s="16"/>
      <c r="G31" s="16"/>
      <c r="H31" s="17"/>
      <c r="I31" s="49"/>
    </row>
    <row r="32" spans="2:9" x14ac:dyDescent="0.35">
      <c r="B32" s="48"/>
      <c r="C32" s="84" t="s">
        <v>20</v>
      </c>
      <c r="D32" s="86" t="s">
        <v>21</v>
      </c>
      <c r="E32" s="86" t="s">
        <v>22</v>
      </c>
      <c r="F32" s="86" t="s">
        <v>23</v>
      </c>
      <c r="G32" s="86" t="s">
        <v>24</v>
      </c>
      <c r="H32" s="73" t="s">
        <v>25</v>
      </c>
      <c r="I32" s="54"/>
    </row>
    <row r="33" spans="2:9" x14ac:dyDescent="0.35">
      <c r="B33" s="48"/>
      <c r="C33" s="85"/>
      <c r="D33" s="87"/>
      <c r="E33" s="87"/>
      <c r="F33" s="87"/>
      <c r="G33" s="87"/>
      <c r="H33" s="74"/>
      <c r="I33" s="54"/>
    </row>
    <row r="34" spans="2:9" x14ac:dyDescent="0.35">
      <c r="B34" s="48"/>
      <c r="C34" s="20"/>
      <c r="D34" s="21" t="s">
        <v>26</v>
      </c>
      <c r="E34" s="22"/>
      <c r="F34" s="23"/>
      <c r="G34" s="24"/>
      <c r="H34" s="12">
        <f>H18</f>
        <v>5937838.3400000008</v>
      </c>
      <c r="I34" s="55"/>
    </row>
    <row r="35" spans="2:9" x14ac:dyDescent="0.35">
      <c r="B35" s="48"/>
      <c r="C35" s="26" t="s">
        <v>40</v>
      </c>
      <c r="D35" s="27" t="s">
        <v>28</v>
      </c>
      <c r="E35" s="28" t="s">
        <v>29</v>
      </c>
      <c r="F35" s="29"/>
      <c r="G35" s="29">
        <v>1200000</v>
      </c>
      <c r="H35" s="30">
        <f>H34-F35+G35</f>
        <v>7137838.3400000008</v>
      </c>
      <c r="I35" s="54"/>
    </row>
    <row r="36" spans="2:9" x14ac:dyDescent="0.35">
      <c r="B36" s="48"/>
      <c r="C36" s="26" t="s">
        <v>41</v>
      </c>
      <c r="D36" s="27" t="s">
        <v>31</v>
      </c>
      <c r="E36" s="28" t="s">
        <v>32</v>
      </c>
      <c r="F36" s="40">
        <v>752700.86</v>
      </c>
      <c r="G36" s="41"/>
      <c r="H36" s="30">
        <f>H35-F36+G36</f>
        <v>6385137.4800000004</v>
      </c>
      <c r="I36" s="54"/>
    </row>
    <row r="37" spans="2:9" x14ac:dyDescent="0.35">
      <c r="B37" s="48"/>
      <c r="C37" s="26" t="s">
        <v>42</v>
      </c>
      <c r="D37" s="27" t="s">
        <v>36</v>
      </c>
      <c r="E37" s="28" t="s">
        <v>34</v>
      </c>
      <c r="F37" s="40">
        <v>322586.08285714302</v>
      </c>
      <c r="G37" s="29"/>
      <c r="H37" s="30">
        <f>H36+G37-F37</f>
        <v>6062551.3971428573</v>
      </c>
      <c r="I37" s="54"/>
    </row>
    <row r="38" spans="2:9" x14ac:dyDescent="0.35">
      <c r="B38" s="48"/>
      <c r="C38" s="26" t="s">
        <v>43</v>
      </c>
      <c r="D38" s="27" t="s">
        <v>28</v>
      </c>
      <c r="E38" s="28" t="s">
        <v>29</v>
      </c>
      <c r="F38" s="40"/>
      <c r="G38" s="29">
        <v>1200000</v>
      </c>
      <c r="H38" s="30">
        <f>H37-F38+G38</f>
        <v>7262551.3971428573</v>
      </c>
      <c r="I38" s="54"/>
    </row>
    <row r="39" spans="2:9" x14ac:dyDescent="0.35">
      <c r="B39" s="48"/>
      <c r="C39" s="26" t="s">
        <v>44</v>
      </c>
      <c r="D39" s="27" t="s">
        <v>31</v>
      </c>
      <c r="E39" s="28" t="s">
        <v>32</v>
      </c>
      <c r="F39" s="40">
        <v>748923.14</v>
      </c>
      <c r="G39" s="41"/>
      <c r="H39" s="30">
        <f>H38-F39+G39</f>
        <v>6513628.2571428576</v>
      </c>
      <c r="I39" s="54"/>
    </row>
    <row r="40" spans="2:9" x14ac:dyDescent="0.35">
      <c r="B40" s="48"/>
      <c r="C40" s="26" t="s">
        <v>44</v>
      </c>
      <c r="D40" s="27" t="s">
        <v>36</v>
      </c>
      <c r="E40" s="28" t="s">
        <v>32</v>
      </c>
      <c r="F40" s="40">
        <v>320316.35846091487</v>
      </c>
      <c r="G40" s="29"/>
      <c r="H40" s="30">
        <f>H39-F40+G40</f>
        <v>6193311.8986819424</v>
      </c>
      <c r="I40" s="54"/>
    </row>
    <row r="41" spans="2:9" ht="15" thickBot="1" x14ac:dyDescent="0.4">
      <c r="B41" s="56"/>
      <c r="C41" s="57"/>
      <c r="D41" s="58" t="s">
        <v>12</v>
      </c>
      <c r="E41" s="59"/>
      <c r="F41" s="60"/>
      <c r="G41" s="61"/>
      <c r="H41" s="62">
        <f>H40</f>
        <v>6193311.8986819424</v>
      </c>
      <c r="I41" s="63"/>
    </row>
  </sheetData>
  <mergeCells count="7">
    <mergeCell ref="H32:H33"/>
    <mergeCell ref="C9:E11"/>
    <mergeCell ref="C32:C33"/>
    <mergeCell ref="D32:D33"/>
    <mergeCell ref="E32:E33"/>
    <mergeCell ref="F32:F33"/>
    <mergeCell ref="G32:G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2"/>
  <sheetViews>
    <sheetView topLeftCell="A31" workbookViewId="0">
      <selection activeCell="I36" sqref="I36"/>
    </sheetView>
  </sheetViews>
  <sheetFormatPr defaultRowHeight="14.5" x14ac:dyDescent="0.35"/>
  <cols>
    <col min="4" max="4" width="15.7265625" customWidth="1"/>
    <col min="5" max="5" width="22.26953125" customWidth="1"/>
    <col min="7" max="7" width="16.81640625" customWidth="1"/>
    <col min="8" max="8" width="17.81640625" customWidth="1"/>
    <col min="9" max="9" width="16.453125" customWidth="1"/>
  </cols>
  <sheetData>
    <row r="4" spans="3:10" ht="15" thickBot="1" x14ac:dyDescent="0.4"/>
    <row r="5" spans="3:10" x14ac:dyDescent="0.35">
      <c r="C5" s="42"/>
      <c r="D5" s="43"/>
      <c r="E5" s="43"/>
      <c r="F5" s="43"/>
      <c r="G5" s="43"/>
      <c r="H5" s="43"/>
      <c r="I5" s="43"/>
      <c r="J5" s="44"/>
    </row>
    <row r="6" spans="3:10" x14ac:dyDescent="0.35">
      <c r="C6" s="45"/>
      <c r="D6" s="39"/>
      <c r="E6" s="39"/>
      <c r="F6" s="39"/>
      <c r="G6" s="39"/>
      <c r="H6" s="39"/>
      <c r="I6" s="39"/>
      <c r="J6" s="46"/>
    </row>
    <row r="7" spans="3:10" x14ac:dyDescent="0.35">
      <c r="C7" s="47"/>
      <c r="D7" s="39"/>
      <c r="E7" s="39"/>
      <c r="F7" s="39"/>
      <c r="G7" s="39"/>
      <c r="H7" s="39"/>
      <c r="I7" s="39"/>
      <c r="J7" s="46"/>
    </row>
    <row r="8" spans="3:10" x14ac:dyDescent="0.35">
      <c r="C8" s="47"/>
      <c r="D8" s="39"/>
      <c r="E8" s="39"/>
      <c r="F8" s="39"/>
      <c r="G8" s="39"/>
      <c r="H8" s="39"/>
      <c r="I8" s="39"/>
      <c r="J8" s="46"/>
    </row>
    <row r="9" spans="3:10" ht="15" thickBot="1" x14ac:dyDescent="0.4">
      <c r="C9" s="48"/>
      <c r="D9" s="1"/>
      <c r="E9" s="1"/>
      <c r="F9" s="1"/>
      <c r="G9" s="1"/>
      <c r="H9" s="1"/>
      <c r="I9" s="1"/>
      <c r="J9" s="49"/>
    </row>
    <row r="10" spans="3:10" ht="20" x14ac:dyDescent="0.5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3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" thickBot="1" x14ac:dyDescent="0.4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35">
      <c r="C13" s="48"/>
      <c r="D13" s="1"/>
      <c r="E13" s="1"/>
      <c r="F13" s="1"/>
      <c r="G13" s="1"/>
      <c r="H13" s="1"/>
      <c r="I13" s="1"/>
      <c r="J13" s="49"/>
    </row>
    <row r="14" spans="3:10" x14ac:dyDescent="0.3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35">
      <c r="C15" s="48"/>
      <c r="D15" s="3"/>
      <c r="E15" s="3"/>
      <c r="F15" s="1"/>
      <c r="G15" s="1"/>
      <c r="H15" s="1"/>
      <c r="I15" s="1"/>
      <c r="J15" s="49"/>
    </row>
    <row r="16" spans="3:10" x14ac:dyDescent="0.3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" x14ac:dyDescent="0.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35">
      <c r="C18" s="48"/>
      <c r="D18" s="1"/>
      <c r="E18" s="1"/>
      <c r="F18" s="1"/>
      <c r="G18" s="1"/>
      <c r="H18" s="1"/>
      <c r="I18" s="1"/>
      <c r="J18" s="49"/>
    </row>
    <row r="19" spans="3:10" x14ac:dyDescent="0.35">
      <c r="C19" s="48"/>
      <c r="D19" s="1"/>
      <c r="E19" s="1"/>
      <c r="F19" s="1"/>
      <c r="G19" s="1"/>
      <c r="H19" s="11" t="s">
        <v>9</v>
      </c>
      <c r="I19" s="12">
        <f>'10 Bank Statement'!H21</f>
        <v>6193311.8986819424</v>
      </c>
      <c r="J19" s="52"/>
    </row>
    <row r="20" spans="3:10" x14ac:dyDescent="0.35">
      <c r="C20" s="48"/>
      <c r="D20" s="1"/>
      <c r="E20" s="1"/>
      <c r="F20" s="1"/>
      <c r="G20" s="1"/>
      <c r="H20" s="11" t="s">
        <v>10</v>
      </c>
      <c r="I20" s="12">
        <f>SUM(H35:H41)</f>
        <v>2200000</v>
      </c>
      <c r="J20" s="53"/>
    </row>
    <row r="21" spans="3:10" x14ac:dyDescent="0.35">
      <c r="C21" s="48"/>
      <c r="D21" s="1"/>
      <c r="E21" s="1"/>
      <c r="F21" s="1"/>
      <c r="G21" s="1"/>
      <c r="H21" s="11" t="s">
        <v>11</v>
      </c>
      <c r="I21" s="12">
        <f>SUM(G35:G41)</f>
        <v>2077722</v>
      </c>
      <c r="J21" s="49"/>
    </row>
    <row r="22" spans="3:10" x14ac:dyDescent="0.35">
      <c r="C22" s="48"/>
      <c r="D22" s="1"/>
      <c r="E22" s="1"/>
      <c r="F22" s="1"/>
      <c r="G22" s="1"/>
      <c r="H22" s="11" t="s">
        <v>12</v>
      </c>
      <c r="I22" s="12">
        <f>SUM(I19+I20)-I21</f>
        <v>6315589.8986819424</v>
      </c>
      <c r="J22" s="49"/>
    </row>
    <row r="23" spans="3:10" x14ac:dyDescent="0.3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35">
      <c r="C24" s="48"/>
      <c r="D24" s="1"/>
      <c r="E24" s="1"/>
      <c r="F24" s="1"/>
      <c r="G24" s="1"/>
      <c r="H24" s="1"/>
      <c r="I24" s="14"/>
      <c r="J24" s="49"/>
    </row>
    <row r="25" spans="3:10" x14ac:dyDescent="0.35">
      <c r="C25" s="48"/>
      <c r="D25" s="3" t="s">
        <v>90</v>
      </c>
      <c r="E25" s="1"/>
      <c r="F25" s="1"/>
      <c r="G25" s="1"/>
      <c r="H25" s="1"/>
      <c r="I25" s="14"/>
      <c r="J25" s="49"/>
    </row>
    <row r="26" spans="3:10" x14ac:dyDescent="0.35">
      <c r="C26" s="48"/>
      <c r="D26" s="1"/>
      <c r="E26" s="1"/>
      <c r="F26" s="1"/>
      <c r="G26" s="1"/>
      <c r="H26" s="1"/>
      <c r="I26" s="14"/>
      <c r="J26" s="49"/>
    </row>
    <row r="27" spans="3:10" x14ac:dyDescent="0.3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3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3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35">
      <c r="C30" s="48"/>
      <c r="D30" s="1"/>
      <c r="E30" s="1"/>
      <c r="F30" s="1"/>
      <c r="G30" s="1"/>
      <c r="H30" s="1"/>
      <c r="I30" s="14"/>
      <c r="J30" s="49"/>
    </row>
    <row r="31" spans="3:10" ht="15" thickBot="1" x14ac:dyDescent="0.4">
      <c r="C31" s="48"/>
      <c r="D31" s="1"/>
      <c r="E31" s="1"/>
      <c r="F31" s="1"/>
      <c r="G31" s="1"/>
      <c r="H31" s="1"/>
      <c r="I31" s="14"/>
      <c r="J31" s="49"/>
    </row>
    <row r="32" spans="3:10" ht="20" x14ac:dyDescent="0.5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3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35">
      <c r="C34" s="48"/>
      <c r="D34" s="85"/>
      <c r="E34" s="87"/>
      <c r="F34" s="87"/>
      <c r="G34" s="87"/>
      <c r="H34" s="87"/>
      <c r="I34" s="74"/>
      <c r="J34" s="54"/>
    </row>
    <row r="35" spans="3:10" x14ac:dyDescent="0.35">
      <c r="C35" s="48"/>
      <c r="D35" s="20"/>
      <c r="E35" s="21" t="s">
        <v>26</v>
      </c>
      <c r="F35" s="22"/>
      <c r="G35" s="23"/>
      <c r="H35" s="24"/>
      <c r="I35" s="12">
        <f>I19</f>
        <v>6193311.8986819424</v>
      </c>
      <c r="J35" s="55"/>
    </row>
    <row r="36" spans="3:10" x14ac:dyDescent="0.35">
      <c r="C36" s="48"/>
      <c r="D36" s="26" t="s">
        <v>92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7393311.8986819424</v>
      </c>
      <c r="J36" s="54"/>
    </row>
    <row r="37" spans="3:10" x14ac:dyDescent="0.35">
      <c r="C37" s="48"/>
      <c r="D37" s="26" t="s">
        <v>93</v>
      </c>
      <c r="E37" s="27" t="s">
        <v>31</v>
      </c>
      <c r="F37" s="28" t="s">
        <v>32</v>
      </c>
      <c r="G37" s="40">
        <v>729486.25</v>
      </c>
      <c r="H37" s="41"/>
      <c r="I37" s="30">
        <f>I36-G37+H37</f>
        <v>6663825.6486819424</v>
      </c>
      <c r="J37" s="54"/>
    </row>
    <row r="38" spans="3:10" x14ac:dyDescent="0.35">
      <c r="C38" s="48"/>
      <c r="D38" s="26" t="s">
        <v>94</v>
      </c>
      <c r="E38" s="27" t="s">
        <v>36</v>
      </c>
      <c r="F38" s="28" t="s">
        <v>34</v>
      </c>
      <c r="G38" s="40">
        <v>312636.96000000002</v>
      </c>
      <c r="H38" s="29"/>
      <c r="I38" s="30">
        <f>I37+H38-G38</f>
        <v>6351188.6886819424</v>
      </c>
      <c r="J38" s="54"/>
    </row>
    <row r="39" spans="3:10" x14ac:dyDescent="0.35">
      <c r="C39" s="48"/>
      <c r="D39" s="26" t="s">
        <v>95</v>
      </c>
      <c r="E39" s="27" t="s">
        <v>28</v>
      </c>
      <c r="F39" s="28" t="s">
        <v>29</v>
      </c>
      <c r="G39" s="40"/>
      <c r="H39" s="29">
        <v>1000000</v>
      </c>
      <c r="I39" s="30">
        <f>I38-G39+H39</f>
        <v>7351188.6886819424</v>
      </c>
      <c r="J39" s="54"/>
    </row>
    <row r="40" spans="3:10" x14ac:dyDescent="0.35">
      <c r="C40" s="48"/>
      <c r="D40" s="26" t="s">
        <v>96</v>
      </c>
      <c r="E40" s="27" t="s">
        <v>31</v>
      </c>
      <c r="F40" s="28" t="s">
        <v>32</v>
      </c>
      <c r="G40" s="40">
        <v>724919.15</v>
      </c>
      <c r="H40" s="41"/>
      <c r="I40" s="30">
        <f>I39-G40+H40</f>
        <v>6626269.538681942</v>
      </c>
      <c r="J40" s="54"/>
    </row>
    <row r="41" spans="3:10" x14ac:dyDescent="0.35">
      <c r="C41" s="48"/>
      <c r="D41" s="26" t="s">
        <v>96</v>
      </c>
      <c r="E41" s="27" t="s">
        <v>36</v>
      </c>
      <c r="F41" s="28" t="s">
        <v>32</v>
      </c>
      <c r="G41" s="40">
        <v>310679.64</v>
      </c>
      <c r="H41" s="29"/>
      <c r="I41" s="30">
        <f>I40-G41+H41</f>
        <v>6315589.8986819424</v>
      </c>
      <c r="J41" s="54"/>
    </row>
    <row r="42" spans="3:10" ht="15" thickBot="1" x14ac:dyDescent="0.4">
      <c r="C42" s="56"/>
      <c r="D42" s="57"/>
      <c r="E42" s="58" t="s">
        <v>12</v>
      </c>
      <c r="F42" s="59"/>
      <c r="G42" s="60"/>
      <c r="H42" s="61"/>
      <c r="I42" s="62">
        <f>I41</f>
        <v>6315589.8986819424</v>
      </c>
      <c r="J42" s="63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J45"/>
  <sheetViews>
    <sheetView workbookViewId="0">
      <selection activeCell="H40" sqref="H40"/>
    </sheetView>
  </sheetViews>
  <sheetFormatPr defaultRowHeight="14.5" x14ac:dyDescent="0.35"/>
  <cols>
    <col min="4" max="4" width="12.453125" customWidth="1"/>
    <col min="5" max="5" width="21.7265625" customWidth="1"/>
    <col min="7" max="7" width="15.26953125" customWidth="1"/>
    <col min="8" max="8" width="16.7265625" customWidth="1"/>
    <col min="9" max="9" width="21.81640625" customWidth="1"/>
  </cols>
  <sheetData>
    <row r="4" spans="3:10" ht="15" thickBot="1" x14ac:dyDescent="0.4"/>
    <row r="5" spans="3:10" x14ac:dyDescent="0.35">
      <c r="C5" s="42"/>
      <c r="D5" s="43"/>
      <c r="E5" s="43"/>
      <c r="F5" s="43"/>
      <c r="G5" s="43"/>
      <c r="H5" s="43"/>
      <c r="I5" s="43"/>
      <c r="J5" s="44"/>
    </row>
    <row r="6" spans="3:10" x14ac:dyDescent="0.35">
      <c r="C6" s="45"/>
      <c r="D6" s="39"/>
      <c r="E6" s="39"/>
      <c r="F6" s="39"/>
      <c r="G6" s="39"/>
      <c r="H6" s="39"/>
      <c r="I6" s="39"/>
      <c r="J6" s="46"/>
    </row>
    <row r="7" spans="3:10" x14ac:dyDescent="0.35">
      <c r="C7" s="47"/>
      <c r="D7" s="39"/>
      <c r="E7" s="39"/>
      <c r="F7" s="39"/>
      <c r="G7" s="39"/>
      <c r="H7" s="39"/>
      <c r="I7" s="39"/>
      <c r="J7" s="46"/>
    </row>
    <row r="8" spans="3:10" x14ac:dyDescent="0.35">
      <c r="C8" s="47"/>
      <c r="D8" s="39"/>
      <c r="E8" s="39"/>
      <c r="F8" s="39"/>
      <c r="G8" s="39"/>
      <c r="H8" s="39"/>
      <c r="I8" s="39"/>
      <c r="J8" s="46"/>
    </row>
    <row r="9" spans="3:10" ht="15" thickBot="1" x14ac:dyDescent="0.4">
      <c r="C9" s="48"/>
      <c r="D9" s="1"/>
      <c r="E9" s="1"/>
      <c r="F9" s="1"/>
      <c r="G9" s="1"/>
      <c r="H9" s="1"/>
      <c r="I9" s="1"/>
      <c r="J9" s="49"/>
    </row>
    <row r="10" spans="3:10" ht="20" x14ac:dyDescent="0.5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3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" thickBot="1" x14ac:dyDescent="0.4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35">
      <c r="C13" s="48"/>
      <c r="D13" s="1"/>
      <c r="E13" s="1"/>
      <c r="F13" s="1"/>
      <c r="G13" s="1"/>
      <c r="H13" s="1"/>
      <c r="I13" s="1"/>
      <c r="J13" s="49"/>
    </row>
    <row r="14" spans="3:10" x14ac:dyDescent="0.3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35">
      <c r="C15" s="48"/>
      <c r="D15" s="3"/>
      <c r="E15" s="3"/>
      <c r="F15" s="1"/>
      <c r="G15" s="1"/>
      <c r="H15" s="1"/>
      <c r="I15" s="1"/>
      <c r="J15" s="49"/>
    </row>
    <row r="16" spans="3:10" x14ac:dyDescent="0.3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" x14ac:dyDescent="0.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35">
      <c r="C18" s="48"/>
      <c r="D18" s="1"/>
      <c r="E18" s="1"/>
      <c r="F18" s="1"/>
      <c r="G18" s="1"/>
      <c r="H18" s="1"/>
      <c r="I18" s="1"/>
      <c r="J18" s="49"/>
    </row>
    <row r="19" spans="3:10" x14ac:dyDescent="0.35">
      <c r="C19" s="48"/>
      <c r="D19" s="1"/>
      <c r="E19" s="1"/>
      <c r="F19" s="1"/>
      <c r="G19" s="1"/>
      <c r="H19" s="11" t="s">
        <v>9</v>
      </c>
      <c r="I19" s="12">
        <f>'11 Bank Statement'!I22</f>
        <v>6315589.8986819424</v>
      </c>
      <c r="J19" s="52"/>
    </row>
    <row r="20" spans="3:10" x14ac:dyDescent="0.35">
      <c r="C20" s="48"/>
      <c r="D20" s="1"/>
      <c r="E20" s="1"/>
      <c r="F20" s="1"/>
      <c r="G20" s="1"/>
      <c r="H20" s="11" t="s">
        <v>10</v>
      </c>
      <c r="I20" s="12">
        <f>SUM(H35:H41)</f>
        <v>1700000</v>
      </c>
      <c r="J20" s="53"/>
    </row>
    <row r="21" spans="3:10" x14ac:dyDescent="0.35">
      <c r="C21" s="48"/>
      <c r="D21" s="1"/>
      <c r="E21" s="1"/>
      <c r="F21" s="1"/>
      <c r="G21" s="1"/>
      <c r="H21" s="11" t="s">
        <v>11</v>
      </c>
      <c r="I21" s="12">
        <f>SUM(G35:G41)</f>
        <v>2042532.82</v>
      </c>
      <c r="J21" s="49"/>
    </row>
    <row r="22" spans="3:10" x14ac:dyDescent="0.35">
      <c r="C22" s="48"/>
      <c r="D22" s="1"/>
      <c r="E22" s="1"/>
      <c r="F22" s="1"/>
      <c r="G22" s="1"/>
      <c r="H22" s="11" t="s">
        <v>12</v>
      </c>
      <c r="I22" s="12">
        <f>SUM(I19+I20)-I21</f>
        <v>5973057.0786819421</v>
      </c>
      <c r="J22" s="49"/>
    </row>
    <row r="23" spans="3:10" x14ac:dyDescent="0.3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35">
      <c r="C24" s="48"/>
      <c r="D24" s="1"/>
      <c r="E24" s="1"/>
      <c r="F24" s="1"/>
      <c r="G24" s="1"/>
      <c r="H24" s="1"/>
      <c r="I24" s="14"/>
      <c r="J24" s="49"/>
    </row>
    <row r="25" spans="3:10" x14ac:dyDescent="0.35">
      <c r="C25" s="48"/>
      <c r="D25" s="3" t="s">
        <v>97</v>
      </c>
      <c r="E25" s="1"/>
      <c r="F25" s="1"/>
      <c r="G25" s="1"/>
      <c r="H25" s="1"/>
      <c r="I25" s="14"/>
      <c r="J25" s="49"/>
    </row>
    <row r="26" spans="3:10" x14ac:dyDescent="0.35">
      <c r="C26" s="48"/>
      <c r="D26" s="1"/>
      <c r="E26" s="1"/>
      <c r="F26" s="1"/>
      <c r="G26" s="1"/>
      <c r="H26" s="1"/>
      <c r="I26" s="14"/>
      <c r="J26" s="49"/>
    </row>
    <row r="27" spans="3:10" x14ac:dyDescent="0.3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3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3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35">
      <c r="C30" s="48"/>
      <c r="D30" s="1"/>
      <c r="E30" s="1"/>
      <c r="F30" s="1"/>
      <c r="G30" s="1"/>
      <c r="H30" s="1"/>
      <c r="I30" s="14"/>
      <c r="J30" s="49"/>
    </row>
    <row r="31" spans="3:10" ht="15" thickBot="1" x14ac:dyDescent="0.4">
      <c r="C31" s="48"/>
      <c r="D31" s="1"/>
      <c r="E31" s="1"/>
      <c r="F31" s="1"/>
      <c r="G31" s="1"/>
      <c r="H31" s="1"/>
      <c r="I31" s="14"/>
      <c r="J31" s="49"/>
    </row>
    <row r="32" spans="3:10" ht="20" x14ac:dyDescent="0.5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3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35">
      <c r="C34" s="48"/>
      <c r="D34" s="85"/>
      <c r="E34" s="87"/>
      <c r="F34" s="87"/>
      <c r="G34" s="87"/>
      <c r="H34" s="87"/>
      <c r="I34" s="74"/>
      <c r="J34" s="54"/>
    </row>
    <row r="35" spans="3:10" x14ac:dyDescent="0.35">
      <c r="C35" s="48"/>
      <c r="D35" s="20"/>
      <c r="E35" s="21" t="s">
        <v>26</v>
      </c>
      <c r="F35" s="22"/>
      <c r="G35" s="23"/>
      <c r="H35" s="24"/>
      <c r="I35" s="12">
        <f>I19</f>
        <v>6315589.8986819424</v>
      </c>
      <c r="J35" s="55"/>
    </row>
    <row r="36" spans="3:10" x14ac:dyDescent="0.35">
      <c r="C36" s="48"/>
      <c r="D36" s="26" t="s">
        <v>98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7515589.8986819424</v>
      </c>
      <c r="J36" s="54"/>
    </row>
    <row r="37" spans="3:10" x14ac:dyDescent="0.35">
      <c r="C37" s="48"/>
      <c r="D37" s="26" t="s">
        <v>99</v>
      </c>
      <c r="E37" s="27" t="s">
        <v>31</v>
      </c>
      <c r="F37" s="28" t="s">
        <v>32</v>
      </c>
      <c r="G37" s="40">
        <v>724671.73</v>
      </c>
      <c r="H37" s="41"/>
      <c r="I37" s="30">
        <f>I36-G37+H37</f>
        <v>6790918.1686819419</v>
      </c>
      <c r="J37" s="54"/>
    </row>
    <row r="38" spans="3:10" x14ac:dyDescent="0.35">
      <c r="C38" s="48"/>
      <c r="D38" s="26" t="s">
        <v>100</v>
      </c>
      <c r="E38" s="27" t="s">
        <v>36</v>
      </c>
      <c r="F38" s="28" t="s">
        <v>34</v>
      </c>
      <c r="G38" s="40">
        <v>310573.59999999998</v>
      </c>
      <c r="H38" s="29"/>
      <c r="I38" s="30">
        <f>I37+H38-G38</f>
        <v>6480344.5686819423</v>
      </c>
      <c r="J38" s="54"/>
    </row>
    <row r="39" spans="3:10" x14ac:dyDescent="0.35">
      <c r="C39" s="48"/>
      <c r="D39" s="26" t="s">
        <v>101</v>
      </c>
      <c r="E39" s="27" t="s">
        <v>28</v>
      </c>
      <c r="F39" s="28" t="s">
        <v>29</v>
      </c>
      <c r="G39" s="40"/>
      <c r="H39" s="29">
        <v>500000</v>
      </c>
      <c r="I39" s="30">
        <f>I38-G39+H39</f>
        <v>6980344.5686819423</v>
      </c>
      <c r="J39" s="54"/>
    </row>
    <row r="40" spans="3:10" x14ac:dyDescent="0.35">
      <c r="C40" s="48"/>
      <c r="D40" s="26" t="s">
        <v>102</v>
      </c>
      <c r="E40" s="27" t="s">
        <v>31</v>
      </c>
      <c r="F40" s="28" t="s">
        <v>32</v>
      </c>
      <c r="G40" s="40">
        <v>704846.04</v>
      </c>
      <c r="H40" s="41"/>
      <c r="I40" s="30">
        <f>I39-G40+H40</f>
        <v>6275498.5286819423</v>
      </c>
      <c r="J40" s="54"/>
    </row>
    <row r="41" spans="3:10" x14ac:dyDescent="0.35">
      <c r="C41" s="48"/>
      <c r="D41" s="26" t="s">
        <v>102</v>
      </c>
      <c r="E41" s="27" t="s">
        <v>36</v>
      </c>
      <c r="F41" s="28" t="s">
        <v>32</v>
      </c>
      <c r="G41" s="40">
        <v>302441.45</v>
      </c>
      <c r="H41" s="29"/>
      <c r="I41" s="30">
        <f>I40-G41+H41</f>
        <v>5973057.0786819421</v>
      </c>
      <c r="J41" s="54"/>
    </row>
    <row r="42" spans="3:10" ht="15" thickBot="1" x14ac:dyDescent="0.4">
      <c r="C42" s="56"/>
      <c r="D42" s="57"/>
      <c r="E42" s="58" t="s">
        <v>12</v>
      </c>
      <c r="F42" s="59"/>
      <c r="G42" s="60"/>
      <c r="H42" s="61"/>
      <c r="I42" s="62">
        <f>I41</f>
        <v>5973057.0786819421</v>
      </c>
      <c r="J42" s="63"/>
    </row>
    <row r="45" spans="3:10" x14ac:dyDescent="0.35">
      <c r="I45" s="72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  <pageSetup scale="81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opLeftCell="A26" workbookViewId="0">
      <selection activeCell="H38" sqref="H38"/>
    </sheetView>
  </sheetViews>
  <sheetFormatPr defaultRowHeight="14.5" x14ac:dyDescent="0.35"/>
  <cols>
    <col min="4" max="4" width="11.81640625" customWidth="1"/>
    <col min="5" max="5" width="20.453125" customWidth="1"/>
    <col min="8" max="8" width="12.81640625" customWidth="1"/>
    <col min="9" max="9" width="14.54296875" customWidth="1"/>
    <col min="10" max="10" width="14.1796875" customWidth="1"/>
    <col min="11" max="11" width="23.7265625" customWidth="1"/>
    <col min="13" max="13" width="13.26953125" bestFit="1" customWidth="1"/>
  </cols>
  <sheetData>
    <row r="2" spans="2:11" ht="15" thickBot="1" x14ac:dyDescent="0.4"/>
    <row r="3" spans="2:11" x14ac:dyDescent="0.3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" thickBot="1" x14ac:dyDescent="0.4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20" x14ac:dyDescent="0.5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3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" thickBot="1" x14ac:dyDescent="0.4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3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" x14ac:dyDescent="0.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3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3" x14ac:dyDescent="0.35">
      <c r="B17" s="48"/>
      <c r="C17" s="1"/>
      <c r="D17" s="1"/>
      <c r="E17" s="1"/>
      <c r="F17" s="1"/>
      <c r="G17" s="1"/>
      <c r="H17" s="1"/>
      <c r="I17" s="11" t="s">
        <v>9</v>
      </c>
      <c r="J17" s="12">
        <v>6049737.9700000007</v>
      </c>
      <c r="K17" s="52"/>
    </row>
    <row r="18" spans="2:13" x14ac:dyDescent="0.3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SUM(I33:I39)</f>
        <v>2000000</v>
      </c>
      <c r="K18" s="53"/>
    </row>
    <row r="19" spans="2:13" x14ac:dyDescent="0.3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SUM(H33:H39)</f>
        <v>2049564.93</v>
      </c>
      <c r="K19" s="49"/>
    </row>
    <row r="20" spans="2:13" x14ac:dyDescent="0.3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6000173.040000001</v>
      </c>
      <c r="K20" s="49"/>
    </row>
    <row r="21" spans="2:13" x14ac:dyDescent="0.3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3" x14ac:dyDescent="0.3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3" x14ac:dyDescent="0.35">
      <c r="B23" s="48"/>
      <c r="C23" s="1"/>
      <c r="D23" s="3" t="s">
        <v>51</v>
      </c>
      <c r="E23" s="1"/>
      <c r="F23" s="1"/>
      <c r="G23" s="1"/>
      <c r="H23" s="1"/>
      <c r="I23" s="1"/>
      <c r="J23" s="14"/>
      <c r="K23" s="49"/>
    </row>
    <row r="24" spans="2:13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3" x14ac:dyDescent="0.3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3" x14ac:dyDescent="0.3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3" x14ac:dyDescent="0.3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3" x14ac:dyDescent="0.3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3" ht="15" thickBot="1" x14ac:dyDescent="0.4">
      <c r="B29" s="48"/>
      <c r="C29" s="1"/>
      <c r="D29" s="1"/>
      <c r="E29" s="1"/>
      <c r="F29" s="1"/>
      <c r="G29" s="1"/>
      <c r="H29" s="1"/>
      <c r="I29" s="1"/>
      <c r="J29" s="14"/>
      <c r="K29" s="49"/>
      <c r="M29" s="71"/>
    </row>
    <row r="30" spans="2:13" ht="20" x14ac:dyDescent="0.5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3" x14ac:dyDescent="0.3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3" x14ac:dyDescent="0.3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1" x14ac:dyDescent="0.3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6049737.9700000007</v>
      </c>
      <c r="K33" s="55"/>
    </row>
    <row r="34" spans="2:11" x14ac:dyDescent="0.35">
      <c r="B34" s="48"/>
      <c r="C34" s="1"/>
      <c r="D34" s="26" t="s">
        <v>52</v>
      </c>
      <c r="E34" s="27" t="s">
        <v>28</v>
      </c>
      <c r="F34" s="28" t="s">
        <v>29</v>
      </c>
      <c r="G34" s="28"/>
      <c r="H34" s="29"/>
      <c r="I34" s="29">
        <v>1000000</v>
      </c>
      <c r="J34" s="30">
        <f>J33-H34+I34</f>
        <v>7049737.9700000007</v>
      </c>
      <c r="K34" s="54"/>
    </row>
    <row r="35" spans="2:11" x14ac:dyDescent="0.35">
      <c r="B35" s="48"/>
      <c r="C35" s="1"/>
      <c r="D35" s="26" t="s">
        <v>53</v>
      </c>
      <c r="E35" s="27" t="s">
        <v>31</v>
      </c>
      <c r="F35" s="28" t="s">
        <v>32</v>
      </c>
      <c r="G35" s="28"/>
      <c r="H35" s="29">
        <v>716095.3</v>
      </c>
      <c r="I35" s="68"/>
      <c r="J35" s="30">
        <f>J34-H35</f>
        <v>6333642.6700000009</v>
      </c>
      <c r="K35" s="54"/>
    </row>
    <row r="36" spans="2:11" x14ac:dyDescent="0.35">
      <c r="B36" s="48"/>
      <c r="C36" s="1"/>
      <c r="D36" s="26" t="s">
        <v>54</v>
      </c>
      <c r="E36" s="27" t="s">
        <v>36</v>
      </c>
      <c r="F36" s="28" t="s">
        <v>32</v>
      </c>
      <c r="G36" s="28"/>
      <c r="H36" s="29">
        <v>306897.99</v>
      </c>
      <c r="I36" s="29"/>
      <c r="J36" s="30">
        <f>J35-H36</f>
        <v>6026744.6800000006</v>
      </c>
      <c r="K36" s="54"/>
    </row>
    <row r="37" spans="2:11" x14ac:dyDescent="0.35">
      <c r="B37" s="48"/>
      <c r="C37" s="1"/>
      <c r="D37" s="26" t="s">
        <v>55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7026744.6800000006</v>
      </c>
      <c r="K37" s="54"/>
    </row>
    <row r="38" spans="2:11" x14ac:dyDescent="0.35">
      <c r="B38" s="48"/>
      <c r="C38" s="1"/>
      <c r="D38" s="26" t="s">
        <v>55</v>
      </c>
      <c r="E38" s="27" t="s">
        <v>31</v>
      </c>
      <c r="F38" s="28" t="s">
        <v>32</v>
      </c>
      <c r="G38" s="28"/>
      <c r="H38" s="29">
        <v>717985.15</v>
      </c>
      <c r="I38" s="68"/>
      <c r="J38" s="30">
        <f>J37-H38</f>
        <v>6308759.5300000003</v>
      </c>
      <c r="K38" s="54"/>
    </row>
    <row r="39" spans="2:11" x14ac:dyDescent="0.35">
      <c r="B39" s="48"/>
      <c r="C39" s="1"/>
      <c r="D39" s="26" t="s">
        <v>55</v>
      </c>
      <c r="E39" s="27" t="s">
        <v>36</v>
      </c>
      <c r="F39" s="28" t="s">
        <v>32</v>
      </c>
      <c r="G39" s="28"/>
      <c r="H39" s="29">
        <v>308586.49</v>
      </c>
      <c r="I39" s="29"/>
      <c r="J39" s="30">
        <f>J38-H39+I39</f>
        <v>6000173.04</v>
      </c>
      <c r="K39" s="54"/>
    </row>
    <row r="40" spans="2:11" x14ac:dyDescent="0.35">
      <c r="B40" s="48"/>
      <c r="C40" s="1"/>
      <c r="D40" s="20"/>
      <c r="E40" s="21" t="s">
        <v>12</v>
      </c>
      <c r="F40" s="22"/>
      <c r="G40" s="22"/>
      <c r="H40" s="23"/>
      <c r="I40" s="31"/>
      <c r="J40" s="32">
        <f>J39</f>
        <v>6000173.04</v>
      </c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5"/>
      <c r="J41" s="36"/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7"/>
      <c r="J42" s="38" t="s">
        <v>39</v>
      </c>
      <c r="K42" s="54"/>
    </row>
    <row r="43" spans="2:11" ht="15" thickBot="1" x14ac:dyDescent="0.4">
      <c r="B43" s="56"/>
      <c r="C43" s="69"/>
      <c r="D43" s="69"/>
      <c r="E43" s="69"/>
      <c r="F43" s="69"/>
      <c r="G43" s="69"/>
      <c r="H43" s="69"/>
      <c r="I43" s="70"/>
      <c r="J43" s="69"/>
      <c r="K43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5"/>
  <sheetViews>
    <sheetView topLeftCell="A28" workbookViewId="0">
      <selection activeCell="H40" sqref="H40"/>
    </sheetView>
  </sheetViews>
  <sheetFormatPr defaultRowHeight="14.5" x14ac:dyDescent="0.35"/>
  <cols>
    <col min="4" max="4" width="12.453125" customWidth="1"/>
    <col min="5" max="5" width="22.1796875" customWidth="1"/>
    <col min="8" max="8" width="14.26953125" customWidth="1"/>
    <col min="9" max="9" width="15.54296875" customWidth="1"/>
    <col min="10" max="10" width="20.453125" customWidth="1"/>
  </cols>
  <sheetData>
    <row r="4" spans="2:11" ht="15" thickBot="1" x14ac:dyDescent="0.4"/>
    <row r="5" spans="2:11" x14ac:dyDescent="0.35">
      <c r="B5" s="64"/>
      <c r="C5" s="65"/>
      <c r="D5" s="65"/>
      <c r="E5" s="65"/>
      <c r="F5" s="65"/>
      <c r="G5" s="65"/>
      <c r="H5" s="65"/>
      <c r="I5" s="65"/>
      <c r="J5" s="65"/>
      <c r="K5" s="66"/>
    </row>
    <row r="6" spans="2:11" x14ac:dyDescent="0.35">
      <c r="B6" s="67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x14ac:dyDescent="0.3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5" thickBot="1" x14ac:dyDescent="0.4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20" x14ac:dyDescent="0.5">
      <c r="B10" s="48"/>
      <c r="C10" s="1"/>
      <c r="D10" s="75" t="s">
        <v>0</v>
      </c>
      <c r="E10" s="76"/>
      <c r="F10" s="77"/>
      <c r="G10" s="2"/>
      <c r="H10" s="3"/>
      <c r="I10" s="4" t="s">
        <v>1</v>
      </c>
      <c r="J10" s="5"/>
      <c r="K10" s="50"/>
    </row>
    <row r="11" spans="2:11" x14ac:dyDescent="0.35">
      <c r="B11" s="48"/>
      <c r="C11" s="1"/>
      <c r="D11" s="78"/>
      <c r="E11" s="79"/>
      <c r="F11" s="80"/>
      <c r="G11" s="2"/>
      <c r="H11" s="1"/>
      <c r="I11" s="1" t="s">
        <v>2</v>
      </c>
      <c r="J11" s="1"/>
      <c r="K11" s="49"/>
    </row>
    <row r="12" spans="2:11" ht="15" thickBot="1" x14ac:dyDescent="0.4">
      <c r="B12" s="48"/>
      <c r="C12" s="1"/>
      <c r="D12" s="81"/>
      <c r="E12" s="82"/>
      <c r="F12" s="83"/>
      <c r="G12" s="2"/>
      <c r="H12" s="1"/>
      <c r="I12" s="1" t="s">
        <v>3</v>
      </c>
      <c r="J12" s="1"/>
      <c r="K12" s="49"/>
    </row>
    <row r="13" spans="2:11" x14ac:dyDescent="0.35">
      <c r="B13" s="48"/>
      <c r="C13" s="1"/>
      <c r="D13" s="1"/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 t="s">
        <v>4</v>
      </c>
      <c r="E14" s="1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3"/>
      <c r="E15" s="3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6" t="s">
        <v>5</v>
      </c>
      <c r="E16" s="7" t="s">
        <v>6</v>
      </c>
      <c r="F16" s="8"/>
      <c r="G16" s="9"/>
      <c r="H16" s="1"/>
      <c r="I16" s="1"/>
      <c r="J16" s="1"/>
      <c r="K16" s="49"/>
    </row>
    <row r="17" spans="2:11" ht="20" x14ac:dyDescent="0.5">
      <c r="B17" s="48"/>
      <c r="C17" s="1"/>
      <c r="D17" s="6" t="s">
        <v>7</v>
      </c>
      <c r="E17" s="7" t="s">
        <v>8</v>
      </c>
      <c r="F17" s="8"/>
      <c r="G17" s="9"/>
      <c r="H17" s="10"/>
      <c r="I17" s="1"/>
      <c r="J17" s="10"/>
      <c r="K17" s="51"/>
    </row>
    <row r="18" spans="2:11" x14ac:dyDescent="0.35">
      <c r="B18" s="48"/>
      <c r="C18" s="1"/>
      <c r="D18" s="1"/>
      <c r="E18" s="1"/>
      <c r="F18" s="1"/>
      <c r="G18" s="1"/>
      <c r="H18" s="1"/>
      <c r="I18" s="1"/>
      <c r="J18" s="1"/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9</v>
      </c>
      <c r="J19" s="12">
        <v>6000173.04</v>
      </c>
      <c r="K19" s="52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10</v>
      </c>
      <c r="J20" s="12">
        <f>SUM(I35:I41)</f>
        <v>2000000</v>
      </c>
      <c r="K20" s="53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11</v>
      </c>
      <c r="J21" s="12">
        <f>SUM(H35:H41)</f>
        <v>2070936.8900000001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12</v>
      </c>
      <c r="J22" s="12">
        <f>SUM(J19+J20)-J21</f>
        <v>5929236.1500000004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1" t="s">
        <v>13</v>
      </c>
      <c r="J23" s="13" t="s">
        <v>14</v>
      </c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3" t="s">
        <v>61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/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16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17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 t="s">
        <v>18</v>
      </c>
      <c r="E29" s="1"/>
      <c r="F29" s="1"/>
      <c r="G29" s="1"/>
      <c r="H29" s="1"/>
      <c r="I29" s="1"/>
      <c r="J29" s="14"/>
      <c r="K29" s="49"/>
    </row>
    <row r="30" spans="2:11" x14ac:dyDescent="0.35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5" thickBot="1" x14ac:dyDescent="0.4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20" x14ac:dyDescent="0.5">
      <c r="B32" s="48"/>
      <c r="C32" s="1"/>
      <c r="D32" s="15" t="s">
        <v>19</v>
      </c>
      <c r="E32" s="16"/>
      <c r="F32" s="16"/>
      <c r="G32" s="16"/>
      <c r="H32" s="16"/>
      <c r="I32" s="16"/>
      <c r="J32" s="17"/>
      <c r="K32" s="49"/>
    </row>
    <row r="33" spans="2:11" x14ac:dyDescent="0.35">
      <c r="B33" s="48"/>
      <c r="C33" s="1"/>
      <c r="D33" s="84" t="s">
        <v>20</v>
      </c>
      <c r="E33" s="86" t="s">
        <v>21</v>
      </c>
      <c r="F33" s="86" t="s">
        <v>22</v>
      </c>
      <c r="G33" s="18"/>
      <c r="H33" s="86" t="s">
        <v>23</v>
      </c>
      <c r="I33" s="86" t="s">
        <v>24</v>
      </c>
      <c r="J33" s="73" t="s">
        <v>25</v>
      </c>
      <c r="K33" s="54"/>
    </row>
    <row r="34" spans="2:11" x14ac:dyDescent="0.35">
      <c r="B34" s="48"/>
      <c r="C34" s="1"/>
      <c r="D34" s="85"/>
      <c r="E34" s="87"/>
      <c r="F34" s="87"/>
      <c r="G34" s="19"/>
      <c r="H34" s="87"/>
      <c r="I34" s="87"/>
      <c r="J34" s="74"/>
      <c r="K34" s="54"/>
    </row>
    <row r="35" spans="2:11" x14ac:dyDescent="0.35">
      <c r="B35" s="48"/>
      <c r="C35" s="1"/>
      <c r="D35" s="20"/>
      <c r="E35" s="21" t="s">
        <v>26</v>
      </c>
      <c r="F35" s="22"/>
      <c r="G35" s="22"/>
      <c r="H35" s="23"/>
      <c r="I35" s="24"/>
      <c r="J35" s="25">
        <f>J19</f>
        <v>6000173.04</v>
      </c>
      <c r="K35" s="55"/>
    </row>
    <row r="36" spans="2:11" x14ac:dyDescent="0.35">
      <c r="B36" s="48"/>
      <c r="C36" s="1"/>
      <c r="D36" s="26" t="s">
        <v>56</v>
      </c>
      <c r="E36" s="27" t="s">
        <v>28</v>
      </c>
      <c r="F36" s="28" t="s">
        <v>29</v>
      </c>
      <c r="G36" s="28"/>
      <c r="H36" s="29"/>
      <c r="I36" s="29">
        <v>1000000</v>
      </c>
      <c r="J36" s="30">
        <f>J35-H36+I36</f>
        <v>7000173.04</v>
      </c>
      <c r="K36" s="54"/>
    </row>
    <row r="37" spans="2:11" x14ac:dyDescent="0.35">
      <c r="B37" s="48"/>
      <c r="C37" s="1"/>
      <c r="D37" s="26" t="s">
        <v>57</v>
      </c>
      <c r="E37" s="27" t="s">
        <v>31</v>
      </c>
      <c r="F37" s="28" t="s">
        <v>32</v>
      </c>
      <c r="G37" s="28"/>
      <c r="H37" s="29">
        <v>718973.19</v>
      </c>
      <c r="I37" s="68"/>
      <c r="J37" s="30">
        <f>J36-H37</f>
        <v>6281199.8499999996</v>
      </c>
      <c r="K37" s="54"/>
    </row>
    <row r="38" spans="2:11" x14ac:dyDescent="0.35">
      <c r="B38" s="48"/>
      <c r="C38" s="1"/>
      <c r="D38" s="26" t="s">
        <v>58</v>
      </c>
      <c r="E38" s="27" t="s">
        <v>36</v>
      </c>
      <c r="F38" s="28" t="s">
        <v>32</v>
      </c>
      <c r="G38" s="28"/>
      <c r="H38" s="29">
        <v>309952.32</v>
      </c>
      <c r="I38" s="29"/>
      <c r="J38" s="30">
        <f>J37-H38</f>
        <v>5971247.5299999993</v>
      </c>
      <c r="K38" s="54"/>
    </row>
    <row r="39" spans="2:11" x14ac:dyDescent="0.35">
      <c r="B39" s="48"/>
      <c r="C39" s="1"/>
      <c r="D39" s="26" t="s">
        <v>59</v>
      </c>
      <c r="E39" s="27" t="s">
        <v>28</v>
      </c>
      <c r="F39" s="28" t="s">
        <v>29</v>
      </c>
      <c r="G39" s="28"/>
      <c r="H39" s="29"/>
      <c r="I39" s="29">
        <v>1000000</v>
      </c>
      <c r="J39" s="30">
        <f>J38-H39+I39</f>
        <v>6971247.5299999993</v>
      </c>
      <c r="K39" s="54"/>
    </row>
    <row r="40" spans="2:11" x14ac:dyDescent="0.35">
      <c r="B40" s="48"/>
      <c r="C40" s="1"/>
      <c r="D40" s="26" t="s">
        <v>59</v>
      </c>
      <c r="E40" s="27" t="s">
        <v>31</v>
      </c>
      <c r="F40" s="28" t="s">
        <v>32</v>
      </c>
      <c r="G40" s="28"/>
      <c r="H40" s="29">
        <v>729230.81</v>
      </c>
      <c r="I40" s="68"/>
      <c r="J40" s="30">
        <f>J39-H40</f>
        <v>6242016.7199999988</v>
      </c>
      <c r="K40" s="54"/>
    </row>
    <row r="41" spans="2:11" x14ac:dyDescent="0.35">
      <c r="B41" s="48"/>
      <c r="C41" s="1"/>
      <c r="D41" s="26" t="s">
        <v>59</v>
      </c>
      <c r="E41" s="27" t="s">
        <v>36</v>
      </c>
      <c r="F41" s="28" t="s">
        <v>32</v>
      </c>
      <c r="G41" s="28"/>
      <c r="H41" s="29">
        <v>312780.57</v>
      </c>
      <c r="I41" s="29"/>
      <c r="J41" s="30">
        <f>J40-H41+I41</f>
        <v>5929236.1499999985</v>
      </c>
      <c r="K41" s="54"/>
    </row>
    <row r="42" spans="2:11" x14ac:dyDescent="0.3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5929236.1499999985</v>
      </c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" thickBot="1" x14ac:dyDescent="0.4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3:J34"/>
    <mergeCell ref="D10:F12"/>
    <mergeCell ref="D33:D34"/>
    <mergeCell ref="E33:E34"/>
    <mergeCell ref="F33:F34"/>
    <mergeCell ref="H33:H34"/>
    <mergeCell ref="I33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6"/>
  <sheetViews>
    <sheetView topLeftCell="A23" workbookViewId="0">
      <selection activeCell="H41" sqref="H41"/>
    </sheetView>
  </sheetViews>
  <sheetFormatPr defaultRowHeight="14.5" x14ac:dyDescent="0.35"/>
  <cols>
    <col min="4" max="4" width="27.7265625" bestFit="1" customWidth="1"/>
    <col min="5" max="5" width="32.1796875" bestFit="1" customWidth="1"/>
    <col min="8" max="8" width="16.7265625" customWidth="1"/>
    <col min="9" max="9" width="14.7265625" customWidth="1"/>
    <col min="10" max="10" width="17.81640625" customWidth="1"/>
  </cols>
  <sheetData>
    <row r="5" spans="2:11" ht="15" thickBot="1" x14ac:dyDescent="0.4"/>
    <row r="6" spans="2:11" x14ac:dyDescent="0.35">
      <c r="B6" s="64"/>
      <c r="C6" s="65"/>
      <c r="D6" s="65"/>
      <c r="E6" s="65"/>
      <c r="F6" s="65"/>
      <c r="G6" s="65"/>
      <c r="H6" s="65"/>
      <c r="I6" s="65"/>
      <c r="J6" s="65"/>
      <c r="K6" s="66"/>
    </row>
    <row r="7" spans="2:11" x14ac:dyDescent="0.35">
      <c r="B7" s="67"/>
      <c r="C7" s="1"/>
      <c r="D7" s="1"/>
      <c r="E7" s="1"/>
      <c r="F7" s="1"/>
      <c r="G7" s="1"/>
      <c r="H7" s="1"/>
      <c r="I7" s="1"/>
      <c r="J7" s="1"/>
      <c r="K7" s="49"/>
    </row>
    <row r="8" spans="2:11" x14ac:dyDescent="0.3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x14ac:dyDescent="0.35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15" thickBot="1" x14ac:dyDescent="0.4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ht="20" x14ac:dyDescent="0.5">
      <c r="B11" s="48"/>
      <c r="C11" s="1"/>
      <c r="D11" s="75" t="s">
        <v>0</v>
      </c>
      <c r="E11" s="76"/>
      <c r="F11" s="77"/>
      <c r="G11" s="2"/>
      <c r="H11" s="3"/>
      <c r="I11" s="4" t="s">
        <v>1</v>
      </c>
      <c r="J11" s="5"/>
      <c r="K11" s="50"/>
    </row>
    <row r="12" spans="2:11" x14ac:dyDescent="0.35">
      <c r="B12" s="48"/>
      <c r="C12" s="1"/>
      <c r="D12" s="78"/>
      <c r="E12" s="79"/>
      <c r="F12" s="80"/>
      <c r="G12" s="2"/>
      <c r="H12" s="1"/>
      <c r="I12" s="1" t="s">
        <v>2</v>
      </c>
      <c r="J12" s="1"/>
      <c r="K12" s="49"/>
    </row>
    <row r="13" spans="2:11" ht="15" thickBot="1" x14ac:dyDescent="0.4">
      <c r="B13" s="48"/>
      <c r="C13" s="1"/>
      <c r="D13" s="81"/>
      <c r="E13" s="82"/>
      <c r="F13" s="83"/>
      <c r="G13" s="2"/>
      <c r="H13" s="1"/>
      <c r="I13" s="1" t="s">
        <v>3</v>
      </c>
      <c r="J13" s="1"/>
      <c r="K13" s="49"/>
    </row>
    <row r="14" spans="2:11" x14ac:dyDescent="0.35">
      <c r="B14" s="48"/>
      <c r="C14" s="1"/>
      <c r="D14" s="1"/>
      <c r="E14" s="1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3" t="s">
        <v>4</v>
      </c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3"/>
      <c r="E16" s="3"/>
      <c r="F16" s="1"/>
      <c r="G16" s="1"/>
      <c r="H16" s="1"/>
      <c r="I16" s="1"/>
      <c r="J16" s="1"/>
      <c r="K16" s="49"/>
    </row>
    <row r="17" spans="2:11" x14ac:dyDescent="0.35">
      <c r="B17" s="48"/>
      <c r="C17" s="1"/>
      <c r="D17" s="6" t="s">
        <v>5</v>
      </c>
      <c r="E17" s="7" t="s">
        <v>6</v>
      </c>
      <c r="F17" s="8"/>
      <c r="G17" s="9"/>
      <c r="H17" s="1"/>
      <c r="I17" s="1"/>
      <c r="J17" s="1"/>
      <c r="K17" s="49"/>
    </row>
    <row r="18" spans="2:11" ht="20" x14ac:dyDescent="0.5">
      <c r="B18" s="48"/>
      <c r="C18" s="1"/>
      <c r="D18" s="6" t="s">
        <v>7</v>
      </c>
      <c r="E18" s="7" t="s">
        <v>8</v>
      </c>
      <c r="F18" s="8"/>
      <c r="G18" s="9"/>
      <c r="H18" s="10"/>
      <c r="I18" s="1"/>
      <c r="J18" s="10"/>
      <c r="K18" s="51"/>
    </row>
    <row r="19" spans="2:11" x14ac:dyDescent="0.35">
      <c r="B19" s="48"/>
      <c r="C19" s="1"/>
      <c r="D19" s="1"/>
      <c r="E19" s="1"/>
      <c r="F19" s="1"/>
      <c r="G19" s="1"/>
      <c r="H19" s="1"/>
      <c r="I19" s="1"/>
      <c r="J19" s="1"/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9</v>
      </c>
      <c r="J20" s="12">
        <v>5929236.1500000004</v>
      </c>
      <c r="K20" s="52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10</v>
      </c>
      <c r="J21" s="12">
        <f>SUM(I36:I42)</f>
        <v>2000000</v>
      </c>
      <c r="K21" s="53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11</v>
      </c>
      <c r="J22" s="12">
        <f>SUM(H36:H42)</f>
        <v>2064654.33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1" t="s">
        <v>12</v>
      </c>
      <c r="J23" s="12">
        <f>SUM(J20+J21)-J22</f>
        <v>5864581.8200000003</v>
      </c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1" t="s">
        <v>13</v>
      </c>
      <c r="J24" s="13" t="s">
        <v>14</v>
      </c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3" t="s">
        <v>60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16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 t="s">
        <v>17</v>
      </c>
      <c r="E29" s="1"/>
      <c r="F29" s="1"/>
      <c r="G29" s="1"/>
      <c r="H29" s="1"/>
      <c r="I29" s="1"/>
      <c r="J29" s="14"/>
      <c r="K29" s="49"/>
    </row>
    <row r="30" spans="2:11" x14ac:dyDescent="0.35">
      <c r="B30" s="48"/>
      <c r="C30" s="1"/>
      <c r="D30" s="1" t="s">
        <v>18</v>
      </c>
      <c r="E30" s="1"/>
      <c r="F30" s="1"/>
      <c r="G30" s="1"/>
      <c r="H30" s="1"/>
      <c r="I30" s="1"/>
      <c r="J30" s="14"/>
      <c r="K30" s="49"/>
    </row>
    <row r="31" spans="2:11" x14ac:dyDescent="0.35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15" thickBot="1" x14ac:dyDescent="0.4">
      <c r="B32" s="48"/>
      <c r="C32" s="1"/>
      <c r="D32" s="1"/>
      <c r="E32" s="1"/>
      <c r="F32" s="1"/>
      <c r="G32" s="1"/>
      <c r="H32" s="1"/>
      <c r="I32" s="1"/>
      <c r="J32" s="14"/>
      <c r="K32" s="49"/>
    </row>
    <row r="33" spans="2:11" ht="20" x14ac:dyDescent="0.5">
      <c r="B33" s="48"/>
      <c r="C33" s="1"/>
      <c r="D33" s="15" t="s">
        <v>19</v>
      </c>
      <c r="E33" s="16"/>
      <c r="F33" s="16"/>
      <c r="G33" s="16"/>
      <c r="H33" s="16"/>
      <c r="I33" s="16"/>
      <c r="J33" s="17"/>
      <c r="K33" s="49"/>
    </row>
    <row r="34" spans="2:11" x14ac:dyDescent="0.35">
      <c r="B34" s="48"/>
      <c r="C34" s="1"/>
      <c r="D34" s="84" t="s">
        <v>20</v>
      </c>
      <c r="E34" s="86" t="s">
        <v>21</v>
      </c>
      <c r="F34" s="86" t="s">
        <v>22</v>
      </c>
      <c r="G34" s="18"/>
      <c r="H34" s="86" t="s">
        <v>23</v>
      </c>
      <c r="I34" s="86" t="s">
        <v>24</v>
      </c>
      <c r="J34" s="73" t="s">
        <v>25</v>
      </c>
      <c r="K34" s="54"/>
    </row>
    <row r="35" spans="2:11" x14ac:dyDescent="0.35">
      <c r="B35" s="48"/>
      <c r="C35" s="1"/>
      <c r="D35" s="85"/>
      <c r="E35" s="87"/>
      <c r="F35" s="87"/>
      <c r="G35" s="19"/>
      <c r="H35" s="87"/>
      <c r="I35" s="87"/>
      <c r="J35" s="74"/>
      <c r="K35" s="54"/>
    </row>
    <row r="36" spans="2:11" x14ac:dyDescent="0.35">
      <c r="B36" s="48"/>
      <c r="C36" s="1"/>
      <c r="D36" s="20"/>
      <c r="E36" s="21" t="s">
        <v>26</v>
      </c>
      <c r="F36" s="22"/>
      <c r="G36" s="22"/>
      <c r="H36" s="23"/>
      <c r="I36" s="24"/>
      <c r="J36" s="25">
        <f>J20</f>
        <v>5929236.1500000004</v>
      </c>
      <c r="K36" s="55"/>
    </row>
    <row r="37" spans="2:11" x14ac:dyDescent="0.35">
      <c r="B37" s="48"/>
      <c r="C37" s="1"/>
      <c r="D37" s="26" t="s">
        <v>62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6929236.1500000004</v>
      </c>
      <c r="K37" s="54"/>
    </row>
    <row r="38" spans="2:11" x14ac:dyDescent="0.35">
      <c r="B38" s="48"/>
      <c r="C38" s="1"/>
      <c r="D38" s="26" t="s">
        <v>63</v>
      </c>
      <c r="E38" s="27" t="s">
        <v>31</v>
      </c>
      <c r="F38" s="28" t="s">
        <v>32</v>
      </c>
      <c r="G38" s="28"/>
      <c r="H38" s="29">
        <v>721673.1</v>
      </c>
      <c r="I38" s="68"/>
      <c r="J38" s="30">
        <f>J37-H38</f>
        <v>6207563.0500000007</v>
      </c>
      <c r="K38" s="54"/>
    </row>
    <row r="39" spans="2:11" x14ac:dyDescent="0.35">
      <c r="B39" s="48"/>
      <c r="C39" s="1"/>
      <c r="D39" s="26" t="s">
        <v>64</v>
      </c>
      <c r="E39" s="27" t="s">
        <v>36</v>
      </c>
      <c r="F39" s="28" t="s">
        <v>32</v>
      </c>
      <c r="G39" s="28"/>
      <c r="H39" s="29">
        <v>311109.42</v>
      </c>
      <c r="I39" s="29"/>
      <c r="J39" s="30">
        <f>J38-H39</f>
        <v>5896453.6300000008</v>
      </c>
      <c r="K39" s="54"/>
    </row>
    <row r="40" spans="2:11" x14ac:dyDescent="0.35">
      <c r="B40" s="48"/>
      <c r="C40" s="1"/>
      <c r="D40" s="26" t="s">
        <v>65</v>
      </c>
      <c r="E40" s="27" t="s">
        <v>28</v>
      </c>
      <c r="F40" s="28" t="s">
        <v>29</v>
      </c>
      <c r="G40" s="28"/>
      <c r="H40" s="29"/>
      <c r="I40" s="29">
        <v>1000000</v>
      </c>
      <c r="J40" s="30">
        <f>J39-H40+I40</f>
        <v>6896453.6300000008</v>
      </c>
      <c r="K40" s="54"/>
    </row>
    <row r="41" spans="2:11" x14ac:dyDescent="0.35">
      <c r="B41" s="48"/>
      <c r="C41" s="1"/>
      <c r="D41" s="26" t="s">
        <v>65</v>
      </c>
      <c r="E41" s="27" t="s">
        <v>31</v>
      </c>
      <c r="F41" s="28" t="s">
        <v>32</v>
      </c>
      <c r="G41" s="28"/>
      <c r="H41" s="29">
        <v>720762.39</v>
      </c>
      <c r="I41" s="68"/>
      <c r="J41" s="30">
        <f>J40-H41</f>
        <v>6175691.2400000012</v>
      </c>
      <c r="K41" s="54"/>
    </row>
    <row r="42" spans="2:11" x14ac:dyDescent="0.35">
      <c r="B42" s="48"/>
      <c r="C42" s="1"/>
      <c r="D42" s="26" t="s">
        <v>65</v>
      </c>
      <c r="E42" s="27" t="s">
        <v>36</v>
      </c>
      <c r="F42" s="28" t="s">
        <v>32</v>
      </c>
      <c r="G42" s="28"/>
      <c r="H42" s="29">
        <v>311109.42</v>
      </c>
      <c r="I42" s="29"/>
      <c r="J42" s="30">
        <f>J41-H42+I42</f>
        <v>5864581.8200000012</v>
      </c>
      <c r="K42" s="54"/>
    </row>
    <row r="43" spans="2:11" x14ac:dyDescent="0.35">
      <c r="B43" s="48"/>
      <c r="C43" s="1"/>
      <c r="D43" s="20"/>
      <c r="E43" s="21" t="s">
        <v>12</v>
      </c>
      <c r="F43" s="22"/>
      <c r="G43" s="22"/>
      <c r="H43" s="23"/>
      <c r="I43" s="31"/>
      <c r="J43" s="32">
        <f>J42</f>
        <v>5864581.8200000012</v>
      </c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5"/>
      <c r="J44" s="36"/>
      <c r="K44" s="54"/>
    </row>
    <row r="45" spans="2:11" x14ac:dyDescent="0.35">
      <c r="B45" s="48"/>
      <c r="C45" s="1"/>
      <c r="D45" s="33"/>
      <c r="E45" s="33"/>
      <c r="F45" s="34"/>
      <c r="G45" s="34"/>
      <c r="H45" s="1"/>
      <c r="I45" s="37"/>
      <c r="J45" s="38" t="s">
        <v>39</v>
      </c>
      <c r="K45" s="54"/>
    </row>
    <row r="46" spans="2:11" ht="15" thickBot="1" x14ac:dyDescent="0.4">
      <c r="B46" s="56"/>
      <c r="C46" s="69"/>
      <c r="D46" s="69"/>
      <c r="E46" s="69"/>
      <c r="F46" s="69"/>
      <c r="G46" s="69"/>
      <c r="H46" s="69"/>
      <c r="I46" s="70"/>
      <c r="J46" s="69"/>
      <c r="K46" s="63"/>
    </row>
  </sheetData>
  <mergeCells count="7">
    <mergeCell ref="J34:J35"/>
    <mergeCell ref="D11:F13"/>
    <mergeCell ref="D34:D35"/>
    <mergeCell ref="E34:E35"/>
    <mergeCell ref="F34:F35"/>
    <mergeCell ref="H34:H35"/>
    <mergeCell ref="I34:I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22" workbookViewId="0">
      <selection activeCell="H37" sqref="H37"/>
    </sheetView>
  </sheetViews>
  <sheetFormatPr defaultRowHeight="14.5" x14ac:dyDescent="0.35"/>
  <cols>
    <col min="4" max="4" width="11.7265625" customWidth="1"/>
    <col min="8" max="8" width="15.1796875" customWidth="1"/>
    <col min="9" max="9" width="15.7265625" customWidth="1"/>
    <col min="10" max="10" width="14.54296875" bestFit="1" customWidth="1"/>
    <col min="13" max="13" width="11.54296875" bestFit="1" customWidth="1"/>
  </cols>
  <sheetData>
    <row r="2" spans="2:11" ht="15" thickBot="1" x14ac:dyDescent="0.4"/>
    <row r="3" spans="2:11" x14ac:dyDescent="0.3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" thickBot="1" x14ac:dyDescent="0.4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20" x14ac:dyDescent="0.5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3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" thickBot="1" x14ac:dyDescent="0.4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3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" x14ac:dyDescent="0.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3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9</v>
      </c>
      <c r="J17" s="12">
        <v>5864581.8200000003</v>
      </c>
      <c r="K17" s="52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SUM(I33:I38)</f>
        <v>748757.87</v>
      </c>
      <c r="K18" s="53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SUM(H33:H38)</f>
        <v>2045447.6900000002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4567892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3" t="s">
        <v>66</v>
      </c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15" thickBot="1" x14ac:dyDescent="0.4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20" x14ac:dyDescent="0.5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1" x14ac:dyDescent="0.3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1" x14ac:dyDescent="0.3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3" x14ac:dyDescent="0.3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5864581.8200000003</v>
      </c>
      <c r="K33" s="55"/>
    </row>
    <row r="34" spans="2:13" x14ac:dyDescent="0.35">
      <c r="B34" s="48"/>
      <c r="C34" s="1"/>
      <c r="D34" s="26" t="s">
        <v>67</v>
      </c>
      <c r="E34" s="27" t="s">
        <v>28</v>
      </c>
      <c r="F34" s="28" t="s">
        <v>29</v>
      </c>
      <c r="G34" s="28"/>
      <c r="H34" s="29"/>
      <c r="I34" s="29">
        <f>1000000-251242.13</f>
        <v>748757.87</v>
      </c>
      <c r="J34" s="30">
        <f>J33-H34+I34</f>
        <v>6613339.6900000004</v>
      </c>
      <c r="K34" s="54"/>
    </row>
    <row r="35" spans="2:13" x14ac:dyDescent="0.35">
      <c r="B35" s="48"/>
      <c r="C35" s="1"/>
      <c r="D35" s="26" t="s">
        <v>68</v>
      </c>
      <c r="E35" s="27" t="s">
        <v>31</v>
      </c>
      <c r="F35" s="28" t="s">
        <v>32</v>
      </c>
      <c r="G35" s="28"/>
      <c r="H35" s="29">
        <v>719179.05</v>
      </c>
      <c r="I35" s="68"/>
      <c r="J35" s="30">
        <f>J34-H35</f>
        <v>5894160.6400000006</v>
      </c>
      <c r="K35" s="54"/>
    </row>
    <row r="36" spans="2:13" x14ac:dyDescent="0.35">
      <c r="B36" s="48"/>
      <c r="C36" s="1"/>
      <c r="D36" s="26" t="s">
        <v>69</v>
      </c>
      <c r="E36" s="27" t="s">
        <v>36</v>
      </c>
      <c r="F36" s="28" t="s">
        <v>32</v>
      </c>
      <c r="G36" s="28"/>
      <c r="H36" s="29">
        <v>310040.53999999998</v>
      </c>
      <c r="I36" s="29"/>
      <c r="J36" s="30">
        <f>J35-H36</f>
        <v>5584120.1000000006</v>
      </c>
      <c r="K36" s="54"/>
    </row>
    <row r="37" spans="2:13" x14ac:dyDescent="0.35">
      <c r="B37" s="48"/>
      <c r="C37" s="1"/>
      <c r="D37" s="26" t="s">
        <v>70</v>
      </c>
      <c r="E37" s="27" t="s">
        <v>31</v>
      </c>
      <c r="F37" s="28" t="s">
        <v>32</v>
      </c>
      <c r="G37" s="28"/>
      <c r="H37" s="29">
        <v>709705.05</v>
      </c>
      <c r="I37" s="68"/>
      <c r="J37" s="30">
        <f>J36-H37</f>
        <v>4874415.0500000007</v>
      </c>
      <c r="K37" s="54"/>
    </row>
    <row r="38" spans="2:13" x14ac:dyDescent="0.35">
      <c r="B38" s="48"/>
      <c r="C38" s="1"/>
      <c r="D38" s="26" t="s">
        <v>70</v>
      </c>
      <c r="E38" s="27" t="s">
        <v>36</v>
      </c>
      <c r="F38" s="28" t="s">
        <v>32</v>
      </c>
      <c r="G38" s="28"/>
      <c r="H38" s="29">
        <v>306523.05</v>
      </c>
      <c r="I38" s="29"/>
      <c r="J38" s="30">
        <f>J37-H38+I38</f>
        <v>4567892.0000000009</v>
      </c>
      <c r="K38" s="54"/>
    </row>
    <row r="39" spans="2:13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4567892.0000000009</v>
      </c>
      <c r="K39" s="54"/>
    </row>
    <row r="40" spans="2:13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  <c r="M40" s="72"/>
    </row>
    <row r="41" spans="2:13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3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22" workbookViewId="0">
      <selection activeCell="H40" activeCellId="1" sqref="H36:H37 H40"/>
    </sheetView>
  </sheetViews>
  <sheetFormatPr defaultRowHeight="14.5" x14ac:dyDescent="0.35"/>
  <cols>
    <col min="2" max="2" width="12.7265625" bestFit="1" customWidth="1"/>
    <col min="4" max="4" width="14.7265625" customWidth="1"/>
    <col min="8" max="8" width="12.7265625" bestFit="1" customWidth="1"/>
    <col min="9" max="9" width="27.81640625" bestFit="1" customWidth="1"/>
    <col min="10" max="10" width="14.54296875" bestFit="1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12">
        <v>4567892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SUM(I34:I41)</f>
        <v>2400000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SUM(H34:H41)</f>
        <v>2125718.2000000002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4842173.8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15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4567892</v>
      </c>
      <c r="K34" s="55"/>
    </row>
    <row r="35" spans="2:11" x14ac:dyDescent="0.35">
      <c r="B35" s="48"/>
      <c r="C35" s="1"/>
      <c r="D35" s="26" t="s">
        <v>27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5767892</v>
      </c>
      <c r="K35" s="54"/>
    </row>
    <row r="36" spans="2:11" x14ac:dyDescent="0.35">
      <c r="B36" s="48"/>
      <c r="C36" s="1"/>
      <c r="D36" s="26" t="s">
        <v>30</v>
      </c>
      <c r="E36" s="27" t="s">
        <v>31</v>
      </c>
      <c r="F36" s="28" t="s">
        <v>32</v>
      </c>
      <c r="G36" s="28"/>
      <c r="H36" s="29">
        <v>742395.6</v>
      </c>
      <c r="I36" s="68"/>
      <c r="J36" s="30">
        <f>J35-H36</f>
        <v>5025496.4000000004</v>
      </c>
      <c r="K36" s="54"/>
    </row>
    <row r="37" spans="2:11" x14ac:dyDescent="0.35">
      <c r="B37" s="48"/>
      <c r="C37" s="1"/>
      <c r="D37" s="26" t="s">
        <v>30</v>
      </c>
      <c r="E37" s="27" t="s">
        <v>33</v>
      </c>
      <c r="F37" s="28" t="s">
        <v>34</v>
      </c>
      <c r="G37" s="28"/>
      <c r="H37" s="29">
        <v>4588.42</v>
      </c>
      <c r="I37" s="68"/>
      <c r="J37" s="30">
        <f>J36-H37</f>
        <v>5020907.9800000004</v>
      </c>
      <c r="K37" s="54"/>
    </row>
    <row r="38" spans="2:11" x14ac:dyDescent="0.35">
      <c r="B38" s="48"/>
      <c r="C38" s="1"/>
      <c r="D38" s="26" t="s">
        <v>35</v>
      </c>
      <c r="E38" s="27" t="s">
        <v>36</v>
      </c>
      <c r="F38" s="28" t="s">
        <v>32</v>
      </c>
      <c r="G38" s="28"/>
      <c r="H38" s="29">
        <v>318169.28999999998</v>
      </c>
      <c r="I38" s="29"/>
      <c r="J38" s="30">
        <f>J37-H38+I38</f>
        <v>4702738.6900000004</v>
      </c>
      <c r="K38" s="54"/>
    </row>
    <row r="39" spans="2:11" x14ac:dyDescent="0.35">
      <c r="B39" s="48"/>
      <c r="C39" s="1"/>
      <c r="D39" s="26" t="s">
        <v>37</v>
      </c>
      <c r="E39" s="27" t="s">
        <v>28</v>
      </c>
      <c r="F39" s="28" t="s">
        <v>29</v>
      </c>
      <c r="G39" s="28"/>
      <c r="H39" s="29"/>
      <c r="I39" s="29">
        <v>1200000</v>
      </c>
      <c r="J39" s="30">
        <f>J38-H39+I39</f>
        <v>5902738.6900000004</v>
      </c>
      <c r="K39" s="54"/>
    </row>
    <row r="40" spans="2:11" x14ac:dyDescent="0.35">
      <c r="B40" s="48"/>
      <c r="C40" s="1"/>
      <c r="D40" s="26" t="s">
        <v>38</v>
      </c>
      <c r="E40" s="27" t="s">
        <v>31</v>
      </c>
      <c r="F40" s="28" t="s">
        <v>32</v>
      </c>
      <c r="G40" s="28"/>
      <c r="H40" s="29">
        <v>742395.6</v>
      </c>
      <c r="I40" s="68"/>
      <c r="J40" s="30">
        <f>J39-H40</f>
        <v>5160343.0900000008</v>
      </c>
      <c r="K40" s="54"/>
    </row>
    <row r="41" spans="2:11" x14ac:dyDescent="0.35">
      <c r="B41" s="48"/>
      <c r="C41" s="1"/>
      <c r="D41" s="26" t="s">
        <v>38</v>
      </c>
      <c r="E41" s="27" t="s">
        <v>36</v>
      </c>
      <c r="F41" s="28" t="s">
        <v>32</v>
      </c>
      <c r="G41" s="28"/>
      <c r="H41" s="29">
        <v>318169.28999999998</v>
      </c>
      <c r="I41" s="29"/>
      <c r="J41" s="30">
        <f>J40-H41+I41</f>
        <v>4842173.8000000007</v>
      </c>
      <c r="K41" s="54"/>
    </row>
    <row r="42" spans="2:11" x14ac:dyDescent="0.3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4842173.8000000007</v>
      </c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" thickBot="1" x14ac:dyDescent="0.4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A20" workbookViewId="0">
      <selection activeCell="H39" sqref="H39"/>
    </sheetView>
  </sheetViews>
  <sheetFormatPr defaultRowHeight="14.5" x14ac:dyDescent="0.35"/>
  <cols>
    <col min="4" max="4" width="14.81640625" customWidth="1"/>
    <col min="8" max="8" width="13.7265625" customWidth="1"/>
    <col min="9" max="9" width="16.1796875" customWidth="1"/>
    <col min="10" max="10" width="18.453125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32">
        <v>4842173.8000000007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2400000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2069829.1400000001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5172344.66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71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4842173.8000000007</v>
      </c>
      <c r="K34" s="55"/>
    </row>
    <row r="35" spans="2:11" x14ac:dyDescent="0.35">
      <c r="B35" s="48"/>
      <c r="C35" s="1"/>
      <c r="D35" s="26" t="s">
        <v>72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6042173.8000000007</v>
      </c>
      <c r="K35" s="54"/>
    </row>
    <row r="36" spans="2:11" x14ac:dyDescent="0.35">
      <c r="B36" s="48"/>
      <c r="C36" s="1"/>
      <c r="D36" s="26" t="s">
        <v>73</v>
      </c>
      <c r="E36" s="27" t="s">
        <v>31</v>
      </c>
      <c r="F36" s="28" t="s">
        <v>32</v>
      </c>
      <c r="G36" s="28"/>
      <c r="H36" s="29">
        <v>721935.29</v>
      </c>
      <c r="I36" s="68"/>
      <c r="J36" s="30">
        <f>J35-H36</f>
        <v>5320238.5100000007</v>
      </c>
      <c r="K36" s="54"/>
    </row>
    <row r="37" spans="2:11" x14ac:dyDescent="0.35">
      <c r="B37" s="48"/>
      <c r="C37" s="1"/>
      <c r="D37" s="26" t="s">
        <v>74</v>
      </c>
      <c r="E37" s="27" t="s">
        <v>36</v>
      </c>
      <c r="F37" s="28" t="s">
        <v>32</v>
      </c>
      <c r="G37" s="28"/>
      <c r="H37" s="29">
        <v>309400.84000000003</v>
      </c>
      <c r="I37" s="29"/>
      <c r="J37" s="30">
        <f>J36-H37+I37</f>
        <v>5010837.6700000009</v>
      </c>
      <c r="K37" s="54"/>
    </row>
    <row r="38" spans="2:11" x14ac:dyDescent="0.35">
      <c r="B38" s="48"/>
      <c r="C38" s="1"/>
      <c r="D38" s="26" t="s">
        <v>75</v>
      </c>
      <c r="E38" s="27" t="s">
        <v>28</v>
      </c>
      <c r="F38" s="28" t="s">
        <v>29</v>
      </c>
      <c r="G38" s="28"/>
      <c r="H38" s="29"/>
      <c r="I38" s="29">
        <v>1200000</v>
      </c>
      <c r="J38" s="30">
        <f>J37-H38+I38</f>
        <v>6210837.6700000009</v>
      </c>
      <c r="K38" s="54"/>
    </row>
    <row r="39" spans="2:11" x14ac:dyDescent="0.35">
      <c r="B39" s="48"/>
      <c r="C39" s="1"/>
      <c r="D39" s="26" t="s">
        <v>76</v>
      </c>
      <c r="E39" s="27" t="s">
        <v>31</v>
      </c>
      <c r="F39" s="28" t="s">
        <v>32</v>
      </c>
      <c r="G39" s="28"/>
      <c r="H39" s="29">
        <v>726945.11</v>
      </c>
      <c r="I39" s="68"/>
      <c r="J39" s="30">
        <f>J38-H39</f>
        <v>5483892.5600000005</v>
      </c>
      <c r="K39" s="54"/>
    </row>
    <row r="40" spans="2:11" x14ac:dyDescent="0.35">
      <c r="B40" s="48"/>
      <c r="C40" s="1"/>
      <c r="D40" s="26" t="s">
        <v>76</v>
      </c>
      <c r="E40" s="27" t="s">
        <v>36</v>
      </c>
      <c r="F40" s="28" t="s">
        <v>32</v>
      </c>
      <c r="G40" s="28"/>
      <c r="H40" s="29">
        <v>311547.90000000002</v>
      </c>
      <c r="I40" s="29"/>
      <c r="J40" s="30">
        <f>J39-H40+I40</f>
        <v>5172344.66</v>
      </c>
      <c r="K40" s="54"/>
    </row>
    <row r="41" spans="2:11" x14ac:dyDescent="0.3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5172344.66</v>
      </c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" thickBot="1" x14ac:dyDescent="0.4">
      <c r="B44" s="56"/>
      <c r="C44" s="69"/>
      <c r="D44" s="69"/>
      <c r="E44" s="69"/>
      <c r="F44" s="69"/>
      <c r="G44" s="69"/>
      <c r="H44" s="69"/>
      <c r="I44" s="70"/>
      <c r="J44" s="69"/>
      <c r="K44" s="63" t="s">
        <v>77</v>
      </c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3" workbookViewId="0">
      <selection activeCell="H37" sqref="H37"/>
    </sheetView>
  </sheetViews>
  <sheetFormatPr defaultRowHeight="14.5" x14ac:dyDescent="0.35"/>
  <cols>
    <col min="4" max="4" width="13.54296875" customWidth="1"/>
    <col min="5" max="5" width="17.7265625" customWidth="1"/>
    <col min="8" max="8" width="17.453125" customWidth="1"/>
    <col min="9" max="9" width="16.453125" customWidth="1"/>
    <col min="10" max="10" width="17.81640625" customWidth="1"/>
  </cols>
  <sheetData>
    <row r="3" spans="2:11" x14ac:dyDescent="0.3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3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" thickBot="1" x14ac:dyDescent="0.4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20" x14ac:dyDescent="0.5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3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" thickBot="1" x14ac:dyDescent="0.4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3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3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" x14ac:dyDescent="0.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3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1"/>
      <c r="E16" s="1"/>
      <c r="F16" s="1"/>
      <c r="G16" s="1"/>
      <c r="H16" s="1"/>
      <c r="I16" s="11" t="s">
        <v>9</v>
      </c>
      <c r="J16" s="32">
        <v>5172344.66</v>
      </c>
      <c r="K16" s="52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1964843.01</v>
      </c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5607501.6500000004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35">
      <c r="B22" s="48"/>
      <c r="C22" s="1"/>
      <c r="D22" s="3" t="s">
        <v>78</v>
      </c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" thickBot="1" x14ac:dyDescent="0.4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20" x14ac:dyDescent="0.5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3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3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3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5172344.66</v>
      </c>
      <c r="K32" s="55"/>
    </row>
    <row r="33" spans="2:11" x14ac:dyDescent="0.35">
      <c r="B33" s="48"/>
      <c r="C33" s="1"/>
      <c r="D33" s="26" t="s">
        <v>79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6372344.6600000001</v>
      </c>
      <c r="K33" s="54"/>
    </row>
    <row r="34" spans="2:11" x14ac:dyDescent="0.35">
      <c r="B34" s="48"/>
      <c r="C34" s="1"/>
      <c r="D34" s="26" t="s">
        <v>80</v>
      </c>
      <c r="E34" s="27" t="s">
        <v>31</v>
      </c>
      <c r="F34" s="28" t="s">
        <v>32</v>
      </c>
      <c r="G34" s="28"/>
      <c r="H34" s="29">
        <v>722898.18</v>
      </c>
      <c r="I34" s="68"/>
      <c r="J34" s="30">
        <f>J33-H34</f>
        <v>5649446.4800000004</v>
      </c>
      <c r="K34" s="54"/>
    </row>
    <row r="35" spans="2:11" x14ac:dyDescent="0.35">
      <c r="B35" s="48"/>
      <c r="C35" s="1"/>
      <c r="D35" s="26" t="s">
        <v>81</v>
      </c>
      <c r="E35" s="27" t="s">
        <v>36</v>
      </c>
      <c r="F35" s="28" t="s">
        <v>32</v>
      </c>
      <c r="G35" s="28"/>
      <c r="H35" s="29">
        <v>209813.51</v>
      </c>
      <c r="I35" s="29"/>
      <c r="J35" s="30">
        <f>J34-H35+I35</f>
        <v>5439632.9700000007</v>
      </c>
      <c r="K35" s="54"/>
    </row>
    <row r="36" spans="2:11" x14ac:dyDescent="0.35">
      <c r="B36" s="48"/>
      <c r="C36" s="1"/>
      <c r="D36" s="26" t="s">
        <v>82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6639632.9700000007</v>
      </c>
      <c r="K36" s="54"/>
    </row>
    <row r="37" spans="2:11" x14ac:dyDescent="0.35">
      <c r="B37" s="48"/>
      <c r="C37" s="1"/>
      <c r="D37" s="26" t="s">
        <v>83</v>
      </c>
      <c r="E37" s="27" t="s">
        <v>31</v>
      </c>
      <c r="F37" s="28" t="s">
        <v>32</v>
      </c>
      <c r="G37" s="28"/>
      <c r="H37" s="29">
        <v>722317.81</v>
      </c>
      <c r="I37" s="68"/>
      <c r="J37" s="30">
        <f>J36-H37</f>
        <v>5917315.1600000001</v>
      </c>
      <c r="K37" s="54"/>
    </row>
    <row r="38" spans="2:11" x14ac:dyDescent="0.35">
      <c r="B38" s="48"/>
      <c r="C38" s="1"/>
      <c r="D38" s="26" t="s">
        <v>83</v>
      </c>
      <c r="E38" s="27" t="s">
        <v>36</v>
      </c>
      <c r="F38" s="28" t="s">
        <v>32</v>
      </c>
      <c r="G38" s="28"/>
      <c r="H38" s="29">
        <v>309813.51</v>
      </c>
      <c r="I38" s="29"/>
      <c r="J38" s="30">
        <f>J37-H38+I38</f>
        <v>5607501.6500000004</v>
      </c>
      <c r="K38" s="54"/>
    </row>
    <row r="39" spans="2:11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5607501.6500000004</v>
      </c>
      <c r="K39" s="54"/>
    </row>
    <row r="40" spans="2:11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6" workbookViewId="0">
      <selection activeCell="O21" sqref="O21"/>
    </sheetView>
  </sheetViews>
  <sheetFormatPr defaultRowHeight="14.5" x14ac:dyDescent="0.35"/>
  <cols>
    <col min="4" max="4" width="15.81640625" customWidth="1"/>
    <col min="5" max="5" width="16.81640625" customWidth="1"/>
    <col min="8" max="8" width="12.7265625" bestFit="1" customWidth="1"/>
    <col min="9" max="9" width="27.81640625" bestFit="1" customWidth="1"/>
    <col min="10" max="10" width="14.54296875" bestFit="1" customWidth="1"/>
  </cols>
  <sheetData>
    <row r="3" spans="2:11" x14ac:dyDescent="0.3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3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" thickBot="1" x14ac:dyDescent="0.4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20" x14ac:dyDescent="0.5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3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" thickBot="1" x14ac:dyDescent="0.4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3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3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" x14ac:dyDescent="0.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3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1"/>
      <c r="E16" s="1"/>
      <c r="F16" s="1"/>
      <c r="G16" s="1"/>
      <c r="H16" s="1"/>
      <c r="I16" s="11" t="s">
        <v>9</v>
      </c>
      <c r="J16" s="32">
        <f>'8 Bank Statement'!J19</f>
        <v>5607501.6500000004</v>
      </c>
      <c r="K16" s="52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2069663.3099999998</v>
      </c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5937838.3400000008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35">
      <c r="B22" s="48"/>
      <c r="C22" s="1"/>
      <c r="D22" s="3" t="s">
        <v>84</v>
      </c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" thickBot="1" x14ac:dyDescent="0.4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20" x14ac:dyDescent="0.5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3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3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3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5607501.6500000004</v>
      </c>
      <c r="K32" s="55"/>
    </row>
    <row r="33" spans="2:11" x14ac:dyDescent="0.35">
      <c r="B33" s="48"/>
      <c r="C33" s="1"/>
      <c r="D33" s="26" t="s">
        <v>85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6807501.6500000004</v>
      </c>
      <c r="K33" s="54"/>
    </row>
    <row r="34" spans="2:11" x14ac:dyDescent="0.35">
      <c r="B34" s="48"/>
      <c r="C34" s="1"/>
      <c r="D34" s="26" t="s">
        <v>86</v>
      </c>
      <c r="E34" s="27" t="s">
        <v>31</v>
      </c>
      <c r="F34" s="28" t="s">
        <v>32</v>
      </c>
      <c r="G34" s="28"/>
      <c r="H34" s="29">
        <v>721877.25</v>
      </c>
      <c r="I34" s="68"/>
      <c r="J34" s="30">
        <f>J33-H34</f>
        <v>6085624.4000000004</v>
      </c>
      <c r="K34" s="54"/>
    </row>
    <row r="35" spans="2:11" x14ac:dyDescent="0.35">
      <c r="B35" s="48"/>
      <c r="C35" s="1"/>
      <c r="D35" s="26" t="s">
        <v>87</v>
      </c>
      <c r="E35" s="27" t="s">
        <v>36</v>
      </c>
      <c r="F35" s="28" t="s">
        <v>32</v>
      </c>
      <c r="G35" s="28"/>
      <c r="H35" s="29">
        <v>309375.96000000002</v>
      </c>
      <c r="I35" s="29"/>
      <c r="J35" s="30">
        <f>J34-H35+I35</f>
        <v>5776248.4400000004</v>
      </c>
      <c r="K35" s="54"/>
    </row>
    <row r="36" spans="2:11" x14ac:dyDescent="0.35">
      <c r="B36" s="48"/>
      <c r="C36" s="1"/>
      <c r="D36" s="26" t="s">
        <v>88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6976248.4400000004</v>
      </c>
      <c r="K36" s="54"/>
    </row>
    <row r="37" spans="2:11" x14ac:dyDescent="0.35">
      <c r="B37" s="48"/>
      <c r="C37" s="1"/>
      <c r="D37" s="26" t="s">
        <v>89</v>
      </c>
      <c r="E37" s="27" t="s">
        <v>31</v>
      </c>
      <c r="F37" s="28" t="s">
        <v>32</v>
      </c>
      <c r="G37" s="28"/>
      <c r="H37" s="29">
        <v>726887.07</v>
      </c>
      <c r="I37" s="68"/>
      <c r="J37" s="30">
        <f>J36-H37</f>
        <v>6249361.3700000001</v>
      </c>
      <c r="K37" s="54"/>
    </row>
    <row r="38" spans="2:11" x14ac:dyDescent="0.35">
      <c r="B38" s="48"/>
      <c r="C38" s="1"/>
      <c r="D38" s="26" t="s">
        <v>89</v>
      </c>
      <c r="E38" s="27" t="s">
        <v>36</v>
      </c>
      <c r="F38" s="28" t="s">
        <v>32</v>
      </c>
      <c r="G38" s="28"/>
      <c r="H38" s="29">
        <v>311523.03000000003</v>
      </c>
      <c r="I38" s="29"/>
      <c r="J38" s="30">
        <f>J37-H38+I38</f>
        <v>5937838.3399999999</v>
      </c>
      <c r="K38" s="54"/>
    </row>
    <row r="39" spans="2:11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5937838.3399999999</v>
      </c>
      <c r="K39" s="54"/>
    </row>
    <row r="40" spans="2:11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Bank Statement</vt:lpstr>
      <vt:lpstr>2 Bank Statement</vt:lpstr>
      <vt:lpstr>3 Bank Statement</vt:lpstr>
      <vt:lpstr>4 Bank Statement</vt:lpstr>
      <vt:lpstr>5 Bank Statement</vt:lpstr>
      <vt:lpstr>6 Bank Statement</vt:lpstr>
      <vt:lpstr>7 Bank Statement</vt:lpstr>
      <vt:lpstr>8 Bank Statement</vt:lpstr>
      <vt:lpstr>9 Bank Statement</vt:lpstr>
      <vt:lpstr>10 Bank Statement</vt:lpstr>
      <vt:lpstr>11 Bank Statement</vt:lpstr>
      <vt:lpstr>12 Bank Statement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Prestidge</dc:creator>
  <cp:lastModifiedBy>centejo1</cp:lastModifiedBy>
  <cp:lastPrinted>2019-02-13T14:54:37Z</cp:lastPrinted>
  <dcterms:created xsi:type="dcterms:W3CDTF">2017-03-22T08:08:43Z</dcterms:created>
  <dcterms:modified xsi:type="dcterms:W3CDTF">2019-02-13T14:54:52Z</dcterms:modified>
</cp:coreProperties>
</file>