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 codeName="ThisWorkbook" defaultThemeVersion="124226"/>
  <xr:revisionPtr revIDLastSave="0" documentId="13_ncr:1_{88052BD4-8A12-49FD-B212-20759D107119}" xr6:coauthVersionLast="45" xr6:coauthVersionMax="45" xr10:uidLastSave="{00000000-0000-0000-0000-000000000000}"/>
  <bookViews>
    <workbookView xWindow="-120" yWindow="-120" windowWidth="20730" windowHeight="11160" tabRatio="806" activeTab="1" xr2:uid="{00000000-000D-0000-FFFF-FFFF00000000}"/>
  </bookViews>
  <sheets>
    <sheet name="0117" sheetId="180" r:id="rId1"/>
    <sheet name="0131" sheetId="182" r:id="rId2"/>
    <sheet name="Open PO Summary" sheetId="189" r:id="rId3"/>
    <sheet name="Open PO-0131" sheetId="183" r:id="rId4"/>
    <sheet name="Variance" sheetId="184" r:id="rId5"/>
    <sheet name="Waterfall" sheetId="8" r:id="rId6"/>
    <sheet name="Rev - Lock vs Rolling." sheetId="164" r:id="rId7"/>
    <sheet name="Jan delivery" sheetId="185" r:id="rId8"/>
  </sheets>
  <definedNames>
    <definedName name="_xlnm._FilterDatabase" localSheetId="0" hidden="1">'0117'!$A$1:$XCT$300</definedName>
    <definedName name="_xlnm._FilterDatabase" localSheetId="1" hidden="1">'0131'!$A$1:$XCM$300</definedName>
    <definedName name="_xlnm._FilterDatabase" localSheetId="7" hidden="1">'Jan delivery'!$A$1:$AB$724</definedName>
    <definedName name="_xlnm._FilterDatabase" localSheetId="3" hidden="1">'Open PO-0131'!$A$1:$AI$142</definedName>
    <definedName name="_xlnm._FilterDatabase" localSheetId="5" hidden="1">Waterfall!$A$1:$XCM$299</definedName>
  </definedNames>
  <calcPr calcId="191029"/>
  <pivotCaches>
    <pivotCache cacheId="15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725" i="185" l="1"/>
  <c r="M143" i="183"/>
  <c r="L135" i="183"/>
  <c r="L134" i="183"/>
  <c r="L133" i="183"/>
  <c r="L132" i="183"/>
  <c r="L131" i="183"/>
  <c r="L130" i="183"/>
  <c r="L129" i="183"/>
  <c r="L128" i="183"/>
  <c r="L127" i="183"/>
  <c r="L126" i="183"/>
  <c r="L125" i="183"/>
  <c r="L124" i="183"/>
  <c r="L123" i="183"/>
  <c r="L122" i="183"/>
  <c r="L121" i="183"/>
  <c r="L120" i="183"/>
  <c r="L119" i="183"/>
  <c r="L118" i="183"/>
  <c r="L117" i="183"/>
  <c r="L116" i="183"/>
  <c r="L115" i="183"/>
  <c r="L114" i="183"/>
  <c r="L113" i="183"/>
  <c r="L112" i="183"/>
  <c r="L111" i="183"/>
  <c r="L110" i="183"/>
  <c r="L109" i="183"/>
  <c r="L108" i="183"/>
  <c r="L104" i="183"/>
  <c r="L103" i="183"/>
  <c r="L102" i="183"/>
  <c r="L101" i="183"/>
  <c r="L100" i="183"/>
  <c r="L99" i="183"/>
  <c r="L98" i="183"/>
  <c r="L97" i="183"/>
  <c r="L96" i="183"/>
  <c r="L95" i="183"/>
  <c r="L94" i="183"/>
  <c r="L93" i="183"/>
  <c r="L92" i="183"/>
  <c r="L91" i="183"/>
  <c r="L90" i="183"/>
  <c r="L89" i="183"/>
  <c r="L88" i="183"/>
  <c r="L87" i="183"/>
  <c r="L86" i="183"/>
  <c r="L85" i="183"/>
  <c r="L84" i="183"/>
  <c r="L83" i="183"/>
  <c r="L82" i="183"/>
  <c r="L81" i="183"/>
  <c r="L80" i="183"/>
  <c r="L79" i="183"/>
  <c r="L78" i="183"/>
  <c r="L77" i="183"/>
  <c r="L76" i="183"/>
  <c r="L75" i="183"/>
  <c r="L74" i="183"/>
  <c r="L73" i="183"/>
  <c r="L72" i="183"/>
  <c r="L71" i="183"/>
  <c r="L70" i="183"/>
  <c r="L69" i="183"/>
  <c r="L68" i="183"/>
  <c r="L67" i="183"/>
  <c r="L66" i="183"/>
  <c r="L65" i="183"/>
  <c r="L64" i="183"/>
  <c r="L63" i="183"/>
  <c r="L62" i="183"/>
  <c r="L61" i="183"/>
  <c r="L60" i="183"/>
  <c r="L59" i="183"/>
  <c r="L58" i="183"/>
  <c r="L57" i="183"/>
  <c r="L56" i="183"/>
  <c r="L55" i="183"/>
  <c r="L54" i="183"/>
  <c r="L53" i="183"/>
  <c r="L52" i="183"/>
  <c r="L51" i="183"/>
  <c r="L50" i="183"/>
  <c r="L49" i="183"/>
  <c r="L48" i="183"/>
  <c r="L47" i="183"/>
  <c r="L46" i="183"/>
  <c r="L45" i="183"/>
  <c r="L44" i="183"/>
  <c r="L43" i="183"/>
  <c r="L42" i="183"/>
  <c r="L41" i="183"/>
  <c r="L40" i="183"/>
  <c r="L39" i="183"/>
  <c r="L38" i="183"/>
  <c r="L37" i="183"/>
  <c r="L36" i="183"/>
  <c r="L35" i="183"/>
  <c r="L34" i="183"/>
  <c r="L33" i="183"/>
  <c r="L32" i="183"/>
  <c r="L31" i="183"/>
  <c r="L30" i="183"/>
  <c r="L29" i="183"/>
  <c r="L28" i="183"/>
  <c r="L27" i="183"/>
  <c r="L26" i="183"/>
  <c r="L25" i="183"/>
  <c r="L24" i="183"/>
  <c r="L23" i="183"/>
  <c r="L22" i="183"/>
  <c r="L21" i="183"/>
  <c r="L20" i="183"/>
  <c r="L19" i="183"/>
  <c r="L18" i="183"/>
  <c r="L17" i="183"/>
  <c r="L16" i="183"/>
  <c r="L15" i="183"/>
  <c r="L14" i="183"/>
  <c r="L13" i="183"/>
  <c r="L12" i="183"/>
  <c r="L11" i="183"/>
  <c r="L10" i="183"/>
  <c r="L9" i="183"/>
  <c r="L8" i="183"/>
  <c r="L7" i="183"/>
  <c r="L6" i="183"/>
  <c r="L5" i="183"/>
  <c r="L4" i="183"/>
  <c r="L3" i="183"/>
  <c r="L2" i="183"/>
  <c r="L142" i="183"/>
  <c r="L141" i="183"/>
  <c r="L140" i="183"/>
  <c r="L139" i="183"/>
  <c r="L138" i="183"/>
  <c r="L137" i="183"/>
  <c r="L136" i="183"/>
  <c r="L107" i="183"/>
  <c r="L106" i="183"/>
  <c r="L105" i="183"/>
  <c r="Q106" i="164"/>
  <c r="AB723" i="185"/>
  <c r="AB722" i="185"/>
  <c r="AB721" i="185"/>
  <c r="AB720" i="185"/>
  <c r="AB719" i="185"/>
  <c r="AB718" i="185"/>
  <c r="AB717" i="185"/>
  <c r="AB716" i="185"/>
  <c r="AB715" i="185"/>
  <c r="AB714" i="185"/>
  <c r="AB713" i="185"/>
  <c r="AB712" i="185"/>
  <c r="AB711" i="185"/>
  <c r="AB710" i="185"/>
  <c r="AB709" i="185"/>
  <c r="AB708" i="185"/>
  <c r="AB707" i="185"/>
  <c r="AB706" i="185"/>
  <c r="AB705" i="185"/>
  <c r="AB704" i="185"/>
  <c r="AB703" i="185"/>
  <c r="AB702" i="185"/>
  <c r="AB701" i="185"/>
  <c r="AB700" i="185"/>
  <c r="AB699" i="185"/>
  <c r="AB698" i="185"/>
  <c r="AB697" i="185"/>
  <c r="AB696" i="185"/>
  <c r="AB695" i="185"/>
  <c r="AB694" i="185"/>
  <c r="AB693" i="185"/>
  <c r="AB692" i="185"/>
  <c r="AB691" i="185"/>
  <c r="AB690" i="185"/>
  <c r="AB689" i="185"/>
  <c r="AB688" i="185"/>
  <c r="AB687" i="185"/>
  <c r="AB686" i="185"/>
  <c r="AB685" i="185"/>
  <c r="AB684" i="185"/>
  <c r="AB683" i="185"/>
  <c r="AB682" i="185"/>
  <c r="AB681" i="185"/>
  <c r="AB680" i="185"/>
  <c r="AB679" i="185"/>
  <c r="AB678" i="185"/>
  <c r="AB677" i="185"/>
  <c r="AB676" i="185"/>
  <c r="AB675" i="185"/>
  <c r="AB674" i="185"/>
  <c r="AB673" i="185"/>
  <c r="AB672" i="185"/>
  <c r="AB671" i="185"/>
  <c r="AB670" i="185"/>
  <c r="AB669" i="185"/>
  <c r="AB668" i="185"/>
  <c r="AB667" i="185"/>
  <c r="AB666" i="185"/>
  <c r="AB665" i="185"/>
  <c r="AB664" i="185"/>
  <c r="AB663" i="185"/>
  <c r="AB662" i="185"/>
  <c r="AB661" i="185"/>
  <c r="AB660" i="185"/>
  <c r="AB659" i="185"/>
  <c r="AB658" i="185"/>
  <c r="AB657" i="185"/>
  <c r="AB656" i="185"/>
  <c r="AB655" i="185"/>
  <c r="AB654" i="185"/>
  <c r="AB653" i="185"/>
  <c r="AB652" i="185"/>
  <c r="AB651" i="185"/>
  <c r="AB650" i="185"/>
  <c r="AB649" i="185"/>
  <c r="AB648" i="185"/>
  <c r="AB647" i="185"/>
  <c r="AB646" i="185"/>
  <c r="AB645" i="185"/>
  <c r="AB644" i="185"/>
  <c r="AB643" i="185"/>
  <c r="AB642" i="185"/>
  <c r="AB641" i="185"/>
  <c r="AB640" i="185"/>
  <c r="AB639" i="185"/>
  <c r="AB638" i="185"/>
  <c r="AB637" i="185"/>
  <c r="AB636" i="185"/>
  <c r="AB635" i="185"/>
  <c r="AB634" i="185"/>
  <c r="AB633" i="185"/>
  <c r="AB632" i="185"/>
  <c r="AB631" i="185"/>
  <c r="AB630" i="185"/>
  <c r="AB629" i="185"/>
  <c r="AB628" i="185"/>
  <c r="AB627" i="185"/>
  <c r="AB626" i="185"/>
  <c r="AB625" i="185"/>
  <c r="AB624" i="185"/>
  <c r="AB623" i="185"/>
  <c r="AB622" i="185"/>
  <c r="AB621" i="185"/>
  <c r="AB620" i="185"/>
  <c r="AB619" i="185"/>
  <c r="AB618" i="185"/>
  <c r="AB617" i="185"/>
  <c r="AB616" i="185"/>
  <c r="AB615" i="185"/>
  <c r="AB614" i="185"/>
  <c r="AB613" i="185"/>
  <c r="AB612" i="185"/>
  <c r="AB611" i="185"/>
  <c r="AB610" i="185"/>
  <c r="AB609" i="185"/>
  <c r="AB608" i="185"/>
  <c r="AB607" i="185"/>
  <c r="AB606" i="185"/>
  <c r="AB605" i="185"/>
  <c r="AB604" i="185"/>
  <c r="AB603" i="185"/>
  <c r="AB602" i="185"/>
  <c r="AB601" i="185"/>
  <c r="AB600" i="185"/>
  <c r="AB599" i="185"/>
  <c r="AB598" i="185"/>
  <c r="AB597" i="185"/>
  <c r="AB596" i="185"/>
  <c r="AB595" i="185"/>
  <c r="AB594" i="185"/>
  <c r="AB593" i="185"/>
  <c r="AB592" i="185"/>
  <c r="AB591" i="185"/>
  <c r="AB590" i="185"/>
  <c r="AB589" i="185"/>
  <c r="AB588" i="185"/>
  <c r="AB587" i="185"/>
  <c r="AB586" i="185"/>
  <c r="AB585" i="185"/>
  <c r="AB584" i="185"/>
  <c r="AB583" i="185"/>
  <c r="AB582" i="185"/>
  <c r="AB581" i="185"/>
  <c r="AB580" i="185"/>
  <c r="AB579" i="185"/>
  <c r="AB578" i="185"/>
  <c r="AB577" i="185"/>
  <c r="AB576" i="185"/>
  <c r="AB575" i="185"/>
  <c r="AB574" i="185"/>
  <c r="AB573" i="185"/>
  <c r="AB572" i="185"/>
  <c r="AB571" i="185"/>
  <c r="AB570" i="185"/>
  <c r="AB569" i="185"/>
  <c r="AB568" i="185"/>
  <c r="AB567" i="185"/>
  <c r="AB566" i="185"/>
  <c r="AB565" i="185"/>
  <c r="AB564" i="185"/>
  <c r="AB563" i="185"/>
  <c r="AB562" i="185"/>
  <c r="AB561" i="185"/>
  <c r="AB560" i="185"/>
  <c r="AB559" i="185"/>
  <c r="AB558" i="185"/>
  <c r="AB557" i="185"/>
  <c r="AB556" i="185"/>
  <c r="AB555" i="185"/>
  <c r="AB554" i="185"/>
  <c r="AB553" i="185"/>
  <c r="AB552" i="185"/>
  <c r="AB551" i="185"/>
  <c r="AB550" i="185"/>
  <c r="AB549" i="185"/>
  <c r="AB548" i="185"/>
  <c r="AB547" i="185"/>
  <c r="AB546" i="185"/>
  <c r="AB545" i="185"/>
  <c r="AB544" i="185"/>
  <c r="AB543" i="185"/>
  <c r="AB542" i="185"/>
  <c r="AB541" i="185"/>
  <c r="AB540" i="185"/>
  <c r="AB539" i="185"/>
  <c r="AB538" i="185"/>
  <c r="AB537" i="185"/>
  <c r="AB536" i="185"/>
  <c r="AB535" i="185"/>
  <c r="AB534" i="185"/>
  <c r="AB533" i="185"/>
  <c r="AB532" i="185"/>
  <c r="AB531" i="185"/>
  <c r="AB530" i="185"/>
  <c r="AB529" i="185"/>
  <c r="AB528" i="185"/>
  <c r="AB527" i="185"/>
  <c r="AB526" i="185"/>
  <c r="AB525" i="185"/>
  <c r="AB524" i="185"/>
  <c r="AB523" i="185"/>
  <c r="AB522" i="185"/>
  <c r="AB521" i="185"/>
  <c r="AB520" i="185"/>
  <c r="AB519" i="185"/>
  <c r="AB518" i="185"/>
  <c r="AB517" i="185"/>
  <c r="AB516" i="185"/>
  <c r="AB515" i="185"/>
  <c r="AB514" i="185"/>
  <c r="AB513" i="185"/>
  <c r="AB512" i="185"/>
  <c r="AB511" i="185"/>
  <c r="AB510" i="185"/>
  <c r="AB509" i="185"/>
  <c r="AB508" i="185"/>
  <c r="AB507" i="185"/>
  <c r="AB506" i="185"/>
  <c r="AB505" i="185"/>
  <c r="AB504" i="185"/>
  <c r="AB503" i="185"/>
  <c r="AB502" i="185"/>
  <c r="AB501" i="185"/>
  <c r="AB500" i="185"/>
  <c r="AB499" i="185"/>
  <c r="AB498" i="185"/>
  <c r="AB497" i="185"/>
  <c r="AB496" i="185"/>
  <c r="AB495" i="185"/>
  <c r="AB494" i="185"/>
  <c r="AB493" i="185"/>
  <c r="AB492" i="185"/>
  <c r="AB491" i="185"/>
  <c r="AB490" i="185"/>
  <c r="AB489" i="185"/>
  <c r="AB488" i="185"/>
  <c r="AB487" i="185"/>
  <c r="AB486" i="185"/>
  <c r="AB485" i="185"/>
  <c r="AB484" i="185"/>
  <c r="AB483" i="185"/>
  <c r="AB482" i="185"/>
  <c r="AB481" i="185"/>
  <c r="AB480" i="185"/>
  <c r="AB476" i="185"/>
  <c r="AB475" i="185"/>
  <c r="AB474" i="185"/>
  <c r="AB473" i="185"/>
  <c r="AB472" i="185"/>
  <c r="AB471" i="185"/>
  <c r="AB470" i="185"/>
  <c r="AB468" i="185"/>
  <c r="AB467" i="185"/>
  <c r="AB466" i="185"/>
  <c r="AB465" i="185"/>
  <c r="AB464" i="185"/>
  <c r="AB463" i="185"/>
  <c r="AB462" i="185"/>
  <c r="AB461" i="185"/>
  <c r="AB460" i="185"/>
  <c r="AB459" i="185"/>
  <c r="AB458" i="185"/>
  <c r="AB457" i="185"/>
  <c r="AB456" i="185"/>
  <c r="AB455" i="185"/>
  <c r="AB454" i="185"/>
  <c r="AB453" i="185"/>
  <c r="AB452" i="185"/>
  <c r="AB451" i="185"/>
  <c r="AB450" i="185"/>
  <c r="AB449" i="185"/>
  <c r="AB448" i="185"/>
  <c r="AB447" i="185"/>
  <c r="AB446" i="185"/>
  <c r="AB445" i="185"/>
  <c r="AB444" i="185"/>
  <c r="AB443" i="185"/>
  <c r="AB442" i="185"/>
  <c r="AB441" i="185"/>
  <c r="AB440" i="185"/>
  <c r="AB439" i="185"/>
  <c r="AB438" i="185"/>
  <c r="AB437" i="185"/>
  <c r="AB436" i="185"/>
  <c r="AB435" i="185"/>
  <c r="AB434" i="185"/>
  <c r="AB433" i="185"/>
  <c r="AB432" i="185"/>
  <c r="AB431" i="185"/>
  <c r="AB430" i="185"/>
  <c r="AB429" i="185"/>
  <c r="AB428" i="185"/>
  <c r="AB427" i="185"/>
  <c r="AB426" i="185"/>
  <c r="AB425" i="185"/>
  <c r="AB424" i="185"/>
  <c r="AB423" i="185"/>
  <c r="AB422" i="185"/>
  <c r="AB421" i="185"/>
  <c r="AB420" i="185"/>
  <c r="AB419" i="185"/>
  <c r="AB418" i="185"/>
  <c r="AB417" i="185"/>
  <c r="AB416" i="185"/>
  <c r="AB415" i="185"/>
  <c r="AB414" i="185"/>
  <c r="AB413" i="185"/>
  <c r="AB412" i="185"/>
  <c r="AB411" i="185"/>
  <c r="AB410" i="185"/>
  <c r="AB409" i="185"/>
  <c r="AB408" i="185"/>
  <c r="AB407" i="185"/>
  <c r="AB406" i="185"/>
  <c r="AB405" i="185"/>
  <c r="AB404" i="185"/>
  <c r="AB403" i="185"/>
  <c r="AB402" i="185"/>
  <c r="AB401" i="185"/>
  <c r="AB400" i="185"/>
  <c r="AB399" i="185"/>
  <c r="AB398" i="185"/>
  <c r="AB397" i="185"/>
  <c r="AB396" i="185"/>
  <c r="AB395" i="185"/>
  <c r="AB394" i="185"/>
  <c r="AB393" i="185"/>
  <c r="AB392" i="185"/>
  <c r="AB391" i="185"/>
  <c r="AB390" i="185"/>
  <c r="AB389" i="185"/>
  <c r="AB388" i="185"/>
  <c r="AB387" i="185"/>
  <c r="AB386" i="185"/>
  <c r="AB385" i="185"/>
  <c r="AB384" i="185"/>
  <c r="AB383" i="185"/>
  <c r="AB382" i="185"/>
  <c r="AB381" i="185"/>
  <c r="AB380" i="185"/>
  <c r="AB379" i="185"/>
  <c r="AB378" i="185"/>
  <c r="AB377" i="185"/>
  <c r="AB376" i="185"/>
  <c r="AB375" i="185"/>
  <c r="AB374" i="185"/>
  <c r="AB373" i="185"/>
  <c r="AB372" i="185"/>
  <c r="AB371" i="185"/>
  <c r="AB370" i="185"/>
  <c r="AB369" i="185"/>
  <c r="AB368" i="185"/>
  <c r="AB367" i="185"/>
  <c r="AB366" i="185"/>
  <c r="AB365" i="185"/>
  <c r="AB364" i="185"/>
  <c r="AB363" i="185"/>
  <c r="AB362" i="185"/>
  <c r="AB361" i="185"/>
  <c r="AB360" i="185"/>
  <c r="AB359" i="185"/>
  <c r="AB358" i="185"/>
  <c r="AB357" i="185"/>
  <c r="AB356" i="185"/>
  <c r="AB355" i="185"/>
  <c r="AB354" i="185"/>
  <c r="AB353" i="185"/>
  <c r="AB352" i="185"/>
  <c r="AB351" i="185"/>
  <c r="AB350" i="185"/>
  <c r="AB349" i="185"/>
  <c r="AB348" i="185"/>
  <c r="AB347" i="185"/>
  <c r="AB346" i="185"/>
  <c r="AB345" i="185"/>
  <c r="AB344" i="185"/>
  <c r="AB343" i="185"/>
  <c r="AB342" i="185"/>
  <c r="AB341" i="185"/>
  <c r="AB340" i="185"/>
  <c r="AB339" i="185"/>
  <c r="AB338" i="185"/>
  <c r="AB337" i="185"/>
  <c r="AB336" i="185"/>
  <c r="AB335" i="185"/>
  <c r="AB334" i="185"/>
  <c r="AB333" i="185"/>
  <c r="AB332" i="185"/>
  <c r="AB331" i="185"/>
  <c r="AB330" i="185"/>
  <c r="AB329" i="185"/>
  <c r="AB328" i="185"/>
  <c r="AB327" i="185"/>
  <c r="AB326" i="185"/>
  <c r="AB325" i="185"/>
  <c r="AB324" i="185"/>
  <c r="AB323" i="185"/>
  <c r="AB322" i="185"/>
  <c r="AB321" i="185"/>
  <c r="AB320" i="185"/>
  <c r="AB319" i="185"/>
  <c r="AB318" i="185"/>
  <c r="AB317" i="185"/>
  <c r="AB316" i="185"/>
  <c r="AB315" i="185"/>
  <c r="AB314" i="185"/>
  <c r="AB313" i="185"/>
  <c r="AB312" i="185"/>
  <c r="AB311" i="185"/>
  <c r="AB310" i="185"/>
  <c r="AB309" i="185"/>
  <c r="AB308" i="185"/>
  <c r="AB307" i="185"/>
  <c r="AB306" i="185"/>
  <c r="AB305" i="185"/>
  <c r="AB304" i="185"/>
  <c r="AB303" i="185"/>
  <c r="AB302" i="185"/>
  <c r="AB301" i="185"/>
  <c r="AB300" i="185"/>
  <c r="AB299" i="185"/>
  <c r="AB298" i="185"/>
  <c r="AB297" i="185"/>
  <c r="AB296" i="185"/>
  <c r="AB295" i="185"/>
  <c r="AB294" i="185"/>
  <c r="AB293" i="185"/>
  <c r="AB292" i="185"/>
  <c r="AB291" i="185"/>
  <c r="AB290" i="185"/>
  <c r="AB289" i="185"/>
  <c r="AB288" i="185"/>
  <c r="AB287" i="185"/>
  <c r="AB286" i="185"/>
  <c r="AB285" i="185"/>
  <c r="AB284" i="185"/>
  <c r="AB283" i="185"/>
  <c r="AB282" i="185"/>
  <c r="AB281" i="185"/>
  <c r="AB280" i="185"/>
  <c r="AB279" i="185"/>
  <c r="AB278" i="185"/>
  <c r="AB277" i="185"/>
  <c r="AB276" i="185"/>
  <c r="AB275" i="185"/>
  <c r="AB274" i="185"/>
  <c r="AB273" i="185"/>
  <c r="AB272" i="185"/>
  <c r="AB271" i="185"/>
  <c r="AB270" i="185"/>
  <c r="AB269" i="185"/>
  <c r="AB268" i="185"/>
  <c r="AB267" i="185"/>
  <c r="AB266" i="185"/>
  <c r="AB265" i="185"/>
  <c r="AB264" i="185"/>
  <c r="AB263" i="185"/>
  <c r="AB262" i="185"/>
  <c r="AB261" i="185"/>
  <c r="AB260" i="185"/>
  <c r="AB259" i="185"/>
  <c r="AB258" i="185"/>
  <c r="AB257" i="185"/>
  <c r="AB256" i="185"/>
  <c r="AB255" i="185"/>
  <c r="AB254" i="185"/>
  <c r="AB253" i="185"/>
  <c r="AB252" i="185"/>
  <c r="AB251" i="185"/>
  <c r="AB250" i="185"/>
  <c r="AB249" i="185"/>
  <c r="AB248" i="185"/>
  <c r="AB247" i="185"/>
  <c r="AB246" i="185"/>
  <c r="AB245" i="185"/>
  <c r="AB244" i="185"/>
  <c r="AB243" i="185"/>
  <c r="AB242" i="185"/>
  <c r="AB241" i="185"/>
  <c r="AB240" i="185"/>
  <c r="AB239" i="185"/>
  <c r="AB238" i="185"/>
  <c r="AB237" i="185"/>
  <c r="AB236" i="185"/>
  <c r="AB235" i="185"/>
  <c r="AB234" i="185"/>
  <c r="AB233" i="185"/>
  <c r="AB232" i="185"/>
  <c r="AB231" i="185"/>
  <c r="AB230" i="185"/>
  <c r="AB229" i="185"/>
  <c r="AB228" i="185"/>
  <c r="AB227" i="185"/>
  <c r="AB226" i="185"/>
  <c r="AB225" i="185"/>
  <c r="AB224" i="185"/>
  <c r="AB223" i="185"/>
  <c r="AB222" i="185"/>
  <c r="AB221" i="185"/>
  <c r="AB220" i="185"/>
  <c r="AB219" i="185"/>
  <c r="AB218" i="185"/>
  <c r="AB217" i="185"/>
  <c r="AB216" i="185"/>
  <c r="AB215" i="185"/>
  <c r="AB214" i="185"/>
  <c r="AB213" i="185"/>
  <c r="AB212" i="185"/>
  <c r="AB211" i="185"/>
  <c r="AB210" i="185"/>
  <c r="AB209" i="185"/>
  <c r="AB208" i="185"/>
  <c r="AB207" i="185"/>
  <c r="AB206" i="185"/>
  <c r="AB205" i="185"/>
  <c r="AB204" i="185"/>
  <c r="AB203" i="185"/>
  <c r="AB202" i="185"/>
  <c r="AB201" i="185"/>
  <c r="AB200" i="185"/>
  <c r="AB199" i="185"/>
  <c r="AB198" i="185"/>
  <c r="AB197" i="185"/>
  <c r="AB196" i="185"/>
  <c r="AB195" i="185"/>
  <c r="AB194" i="185"/>
  <c r="AB193" i="185"/>
  <c r="AB192" i="185"/>
  <c r="AB191" i="185"/>
  <c r="AB190" i="185"/>
  <c r="AB189" i="185"/>
  <c r="AB188" i="185"/>
  <c r="AB187" i="185"/>
  <c r="AB186" i="185"/>
  <c r="AB185" i="185"/>
  <c r="AB184" i="185"/>
  <c r="AB183" i="185"/>
  <c r="AB182" i="185"/>
  <c r="AB181" i="185"/>
  <c r="AB180" i="185"/>
  <c r="AB179" i="185"/>
  <c r="AB178" i="185"/>
  <c r="AB177" i="185"/>
  <c r="AB176" i="185"/>
  <c r="AB175" i="185"/>
  <c r="AB174" i="185"/>
  <c r="AB173" i="185"/>
  <c r="AB172" i="185"/>
  <c r="AB171" i="185"/>
  <c r="AB170" i="185"/>
  <c r="AB169" i="185"/>
  <c r="AB168" i="185"/>
  <c r="AB167" i="185"/>
  <c r="AB166" i="185"/>
  <c r="AB165" i="185"/>
  <c r="AB164" i="185"/>
  <c r="AB163" i="185"/>
  <c r="AB162" i="185"/>
  <c r="AB161" i="185"/>
  <c r="AB160" i="185"/>
  <c r="AB159" i="185"/>
  <c r="AB158" i="185"/>
  <c r="AB157" i="185"/>
  <c r="AB156" i="185"/>
  <c r="AB155" i="185"/>
  <c r="AB154" i="185"/>
  <c r="AB153" i="185"/>
  <c r="AB152" i="185"/>
  <c r="AB151" i="185"/>
  <c r="AB150" i="185"/>
  <c r="AB149" i="185"/>
  <c r="AB148" i="185"/>
  <c r="AB147" i="185"/>
  <c r="AB146" i="185"/>
  <c r="AB145" i="185"/>
  <c r="AB144" i="185"/>
  <c r="AB143" i="185"/>
  <c r="AB142" i="185"/>
  <c r="AB141" i="185"/>
  <c r="AB140" i="185"/>
  <c r="AB139" i="185"/>
  <c r="AB138" i="185"/>
  <c r="AB137" i="185"/>
  <c r="AB136" i="185"/>
  <c r="AB135" i="185"/>
  <c r="AB134" i="185"/>
  <c r="AB133" i="185"/>
  <c r="AB132" i="185"/>
  <c r="AB131" i="185"/>
  <c r="AB130" i="185"/>
  <c r="AB129" i="185"/>
  <c r="AB128" i="185"/>
  <c r="AB127" i="185"/>
  <c r="AB126" i="185"/>
  <c r="AB125" i="185"/>
  <c r="AB124" i="185"/>
  <c r="AB123" i="185"/>
  <c r="AB122" i="185"/>
  <c r="AB118" i="185"/>
  <c r="AB117" i="185"/>
  <c r="AB116" i="185"/>
  <c r="AB115" i="185"/>
  <c r="AB114" i="185"/>
  <c r="AB113" i="185"/>
  <c r="AB112" i="185"/>
  <c r="AB111" i="185"/>
  <c r="AB110" i="185"/>
  <c r="AB109" i="185"/>
  <c r="AB108" i="185"/>
  <c r="AB107" i="185"/>
  <c r="AB106" i="185"/>
  <c r="AB105" i="185"/>
  <c r="AB104" i="185"/>
  <c r="AB103" i="185"/>
  <c r="AB102" i="185"/>
  <c r="AB101" i="185"/>
  <c r="AB100" i="185"/>
  <c r="AB99" i="185"/>
  <c r="AB98" i="185"/>
  <c r="AB97" i="185"/>
  <c r="AB96" i="185"/>
  <c r="AB95" i="185"/>
  <c r="AB94" i="185"/>
  <c r="AB93" i="185"/>
  <c r="AB92" i="185"/>
  <c r="AB91" i="185"/>
  <c r="AB90" i="185"/>
  <c r="AB89" i="185"/>
  <c r="AB88" i="185"/>
  <c r="AB87" i="185"/>
  <c r="AB86" i="185"/>
  <c r="AB85" i="185"/>
  <c r="AB84" i="185"/>
  <c r="AB83" i="185"/>
  <c r="AB82" i="185"/>
  <c r="AB81" i="185"/>
  <c r="AB80" i="185"/>
  <c r="AB79" i="185"/>
  <c r="AB78" i="185"/>
  <c r="AB77" i="185"/>
  <c r="AB76" i="185"/>
  <c r="AB75" i="185"/>
  <c r="AB74" i="185"/>
  <c r="AB73" i="185"/>
  <c r="AB72" i="185"/>
  <c r="AB71" i="185"/>
  <c r="AB70" i="185"/>
  <c r="AB69" i="185"/>
  <c r="AB68" i="185"/>
  <c r="AB67" i="185"/>
  <c r="AB66" i="185"/>
  <c r="AB65" i="185"/>
  <c r="AB64" i="185"/>
  <c r="AB63" i="185"/>
  <c r="AB62" i="185"/>
  <c r="AB61" i="185"/>
  <c r="AB60" i="185"/>
  <c r="AB59" i="185"/>
  <c r="AB58" i="185"/>
  <c r="AB57" i="185"/>
  <c r="AB56" i="185"/>
  <c r="AB55" i="185"/>
  <c r="AB54" i="185"/>
  <c r="AB53" i="185"/>
  <c r="AB52" i="185"/>
  <c r="AB51" i="185"/>
  <c r="AB50" i="185"/>
  <c r="AB49" i="185"/>
  <c r="AB48" i="185"/>
  <c r="AB47" i="185"/>
  <c r="AB46" i="185"/>
  <c r="AB45" i="185"/>
  <c r="AB44" i="185"/>
  <c r="AB43" i="185"/>
  <c r="AB42" i="185"/>
  <c r="AB41" i="185"/>
  <c r="AB40" i="185"/>
  <c r="AB39" i="185"/>
  <c r="AB38" i="185"/>
  <c r="AB37" i="185"/>
  <c r="AB36" i="185"/>
  <c r="AB35" i="185"/>
  <c r="AB34" i="185"/>
  <c r="AB33" i="185"/>
  <c r="AB32" i="185"/>
  <c r="AB31" i="185"/>
  <c r="AB30" i="185"/>
  <c r="AB29" i="185"/>
  <c r="AB28" i="185"/>
  <c r="AB27" i="185"/>
  <c r="AB26" i="185"/>
  <c r="AB25" i="185"/>
  <c r="AB24" i="185"/>
  <c r="AB23" i="185"/>
  <c r="AB22" i="185"/>
  <c r="AB21" i="185"/>
  <c r="AB20" i="185"/>
  <c r="AB19" i="185"/>
  <c r="AB18" i="185"/>
  <c r="AB17" i="185"/>
  <c r="AB16" i="185"/>
  <c r="AB15" i="185"/>
  <c r="AB14" i="185"/>
  <c r="AB13" i="185"/>
  <c r="AB12" i="185"/>
  <c r="AB11" i="185"/>
  <c r="AB10" i="185"/>
  <c r="AB9" i="185"/>
  <c r="AB8" i="185"/>
  <c r="AB7" i="185"/>
  <c r="AB6" i="185"/>
  <c r="AB5" i="185"/>
  <c r="AB4" i="185"/>
  <c r="AB3" i="185"/>
  <c r="AB2" i="185"/>
  <c r="G566" i="185"/>
  <c r="G565" i="185"/>
  <c r="G553" i="185"/>
  <c r="G493" i="185"/>
  <c r="G471" i="185"/>
  <c r="G470" i="185"/>
  <c r="G466" i="185"/>
  <c r="G434" i="185"/>
  <c r="G415" i="185"/>
  <c r="G324" i="185"/>
  <c r="G313" i="185"/>
  <c r="G268" i="185"/>
  <c r="G267" i="185"/>
  <c r="G266" i="185"/>
  <c r="G265" i="185"/>
  <c r="G264" i="185"/>
  <c r="G263" i="185"/>
  <c r="G262" i="185"/>
  <c r="G261" i="185"/>
  <c r="G260" i="185"/>
  <c r="G259" i="185"/>
  <c r="G245" i="185"/>
  <c r="G214" i="185"/>
  <c r="G147" i="185"/>
  <c r="G146" i="185"/>
  <c r="G145" i="185"/>
  <c r="G97" i="185"/>
  <c r="G74" i="185"/>
  <c r="G46" i="185"/>
  <c r="G36" i="185"/>
  <c r="G10" i="185"/>
  <c r="W724" i="185"/>
  <c r="AB724" i="185" s="1"/>
  <c r="W479" i="185"/>
  <c r="W478" i="185"/>
  <c r="W477" i="185"/>
  <c r="W469" i="185"/>
  <c r="W121" i="185"/>
  <c r="W120" i="185"/>
  <c r="J5" i="184"/>
  <c r="K5" i="184"/>
  <c r="J6" i="184"/>
  <c r="K6" i="184"/>
  <c r="J7" i="184"/>
  <c r="K7" i="184"/>
  <c r="J8" i="184"/>
  <c r="K8" i="184"/>
  <c r="J9" i="184"/>
  <c r="K9" i="184"/>
  <c r="J10" i="184"/>
  <c r="K10" i="184"/>
  <c r="J11" i="184"/>
  <c r="K11" i="184"/>
  <c r="J12" i="184"/>
  <c r="K12" i="184"/>
  <c r="J13" i="184"/>
  <c r="K13" i="184"/>
  <c r="J14" i="184"/>
  <c r="K14" i="184"/>
  <c r="J15" i="184"/>
  <c r="K15" i="184"/>
  <c r="J16" i="184"/>
  <c r="K16" i="184"/>
  <c r="J17" i="184"/>
  <c r="K17" i="184"/>
  <c r="J18" i="184"/>
  <c r="K18" i="184"/>
  <c r="J19" i="184"/>
  <c r="K19" i="184"/>
  <c r="J20" i="184"/>
  <c r="K20" i="184"/>
  <c r="J21" i="184"/>
  <c r="K21" i="184"/>
  <c r="J22" i="184"/>
  <c r="K22" i="184"/>
  <c r="J23" i="184"/>
  <c r="K23" i="184"/>
  <c r="J24" i="184"/>
  <c r="K24" i="184"/>
  <c r="J25" i="184"/>
  <c r="K25" i="184"/>
  <c r="J26" i="184"/>
  <c r="K26" i="184"/>
  <c r="J27" i="184"/>
  <c r="K27" i="184"/>
  <c r="J28" i="184"/>
  <c r="K28" i="184"/>
  <c r="J29" i="184"/>
  <c r="K29" i="184"/>
  <c r="J30" i="184"/>
  <c r="K30" i="184"/>
  <c r="J31" i="184"/>
  <c r="K31" i="184"/>
  <c r="J32" i="184"/>
  <c r="K32" i="184"/>
  <c r="J33" i="184"/>
  <c r="K33" i="184"/>
  <c r="J34" i="184"/>
  <c r="K34" i="184"/>
  <c r="J35" i="184"/>
  <c r="K35" i="184"/>
  <c r="J36" i="184"/>
  <c r="K36" i="184"/>
  <c r="J37" i="184"/>
  <c r="K37" i="184"/>
  <c r="J38" i="184"/>
  <c r="K38" i="184"/>
  <c r="J39" i="184"/>
  <c r="K39" i="184"/>
  <c r="J40" i="184"/>
  <c r="K40" i="184"/>
  <c r="J41" i="184"/>
  <c r="K41" i="184"/>
  <c r="J42" i="184"/>
  <c r="K42" i="184"/>
  <c r="J43" i="184"/>
  <c r="K43" i="184"/>
  <c r="J44" i="184"/>
  <c r="K44" i="184"/>
  <c r="J45" i="184"/>
  <c r="K45" i="184"/>
  <c r="J46" i="184"/>
  <c r="K46" i="184"/>
  <c r="J47" i="184"/>
  <c r="K47" i="184"/>
  <c r="J48" i="184"/>
  <c r="K48" i="184"/>
  <c r="J49" i="184"/>
  <c r="K49" i="184"/>
  <c r="J50" i="184"/>
  <c r="K50" i="184"/>
  <c r="J51" i="184"/>
  <c r="K51" i="184"/>
  <c r="J52" i="184"/>
  <c r="K52" i="184"/>
  <c r="J53" i="184"/>
  <c r="K53" i="184"/>
  <c r="J54" i="184"/>
  <c r="K54" i="184"/>
  <c r="J55" i="184"/>
  <c r="K55" i="184"/>
  <c r="J56" i="184"/>
  <c r="K56" i="184"/>
  <c r="J57" i="184"/>
  <c r="K57" i="184"/>
  <c r="J58" i="184"/>
  <c r="K58" i="184"/>
  <c r="J59" i="184"/>
  <c r="K59" i="184"/>
  <c r="J60" i="184"/>
  <c r="K60" i="184"/>
  <c r="J61" i="184"/>
  <c r="K61" i="184"/>
  <c r="J62" i="184"/>
  <c r="K62" i="184"/>
  <c r="K4" i="184"/>
  <c r="J4" i="184"/>
  <c r="L143" i="183" l="1"/>
  <c r="L597" i="8"/>
  <c r="J597" i="8" s="1"/>
  <c r="K597" i="8"/>
  <c r="I597" i="8" s="1"/>
  <c r="L596" i="8"/>
  <c r="J596" i="8" s="1"/>
  <c r="K596" i="8"/>
  <c r="I596" i="8" s="1"/>
  <c r="L595" i="8"/>
  <c r="J595" i="8" s="1"/>
  <c r="K595" i="8"/>
  <c r="I595" i="8" s="1"/>
  <c r="L594" i="8"/>
  <c r="J594" i="8" s="1"/>
  <c r="K594" i="8"/>
  <c r="I594" i="8" s="1"/>
  <c r="L593" i="8"/>
  <c r="J593" i="8" s="1"/>
  <c r="K593" i="8"/>
  <c r="I593" i="8" s="1"/>
  <c r="L592" i="8"/>
  <c r="J592" i="8" s="1"/>
  <c r="K592" i="8"/>
  <c r="I592" i="8" s="1"/>
  <c r="L591" i="8"/>
  <c r="J591" i="8" s="1"/>
  <c r="K591" i="8"/>
  <c r="I591" i="8" s="1"/>
  <c r="L590" i="8"/>
  <c r="J590" i="8" s="1"/>
  <c r="K590" i="8"/>
  <c r="I590" i="8" s="1"/>
  <c r="L589" i="8"/>
  <c r="J589" i="8" s="1"/>
  <c r="K589" i="8"/>
  <c r="I589" i="8" s="1"/>
  <c r="L588" i="8"/>
  <c r="J588" i="8" s="1"/>
  <c r="K588" i="8"/>
  <c r="I588" i="8" s="1"/>
  <c r="L587" i="8"/>
  <c r="K587" i="8"/>
  <c r="I587" i="8" s="1"/>
  <c r="J587" i="8"/>
  <c r="L586" i="8"/>
  <c r="J586" i="8" s="1"/>
  <c r="K586" i="8"/>
  <c r="I586" i="8" s="1"/>
  <c r="L585" i="8"/>
  <c r="K585" i="8"/>
  <c r="I585" i="8" s="1"/>
  <c r="J585" i="8"/>
  <c r="L584" i="8"/>
  <c r="J584" i="8" s="1"/>
  <c r="K584" i="8"/>
  <c r="I584" i="8" s="1"/>
  <c r="L583" i="8"/>
  <c r="J583" i="8" s="1"/>
  <c r="K583" i="8"/>
  <c r="I583" i="8" s="1"/>
  <c r="L582" i="8"/>
  <c r="J582" i="8" s="1"/>
  <c r="K582" i="8"/>
  <c r="I582" i="8" s="1"/>
  <c r="L581" i="8"/>
  <c r="J581" i="8" s="1"/>
  <c r="K581" i="8"/>
  <c r="I581" i="8" s="1"/>
  <c r="L580" i="8"/>
  <c r="J580" i="8" s="1"/>
  <c r="K580" i="8"/>
  <c r="I580" i="8" s="1"/>
  <c r="L579" i="8"/>
  <c r="J579" i="8" s="1"/>
  <c r="K579" i="8"/>
  <c r="I579" i="8" s="1"/>
  <c r="L578" i="8"/>
  <c r="J578" i="8" s="1"/>
  <c r="K578" i="8"/>
  <c r="I578" i="8" s="1"/>
  <c r="L577" i="8"/>
  <c r="J577" i="8" s="1"/>
  <c r="K577" i="8"/>
  <c r="I577" i="8" s="1"/>
  <c r="L576" i="8"/>
  <c r="J576" i="8" s="1"/>
  <c r="K576" i="8"/>
  <c r="I576" i="8"/>
  <c r="L575" i="8"/>
  <c r="J575" i="8" s="1"/>
  <c r="K575" i="8"/>
  <c r="I575" i="8" s="1"/>
  <c r="L574" i="8"/>
  <c r="J574" i="8" s="1"/>
  <c r="K574" i="8"/>
  <c r="I574" i="8" s="1"/>
  <c r="L573" i="8"/>
  <c r="J573" i="8" s="1"/>
  <c r="K573" i="8"/>
  <c r="I573" i="8" s="1"/>
  <c r="L572" i="8"/>
  <c r="J572" i="8" s="1"/>
  <c r="K572" i="8"/>
  <c r="I572" i="8" s="1"/>
  <c r="L571" i="8"/>
  <c r="K571" i="8"/>
  <c r="I571" i="8" s="1"/>
  <c r="J571" i="8"/>
  <c r="L570" i="8"/>
  <c r="J570" i="8" s="1"/>
  <c r="K570" i="8"/>
  <c r="I570" i="8" s="1"/>
  <c r="L569" i="8"/>
  <c r="J569" i="8" s="1"/>
  <c r="K569" i="8"/>
  <c r="I569" i="8" s="1"/>
  <c r="L568" i="8"/>
  <c r="J568" i="8" s="1"/>
  <c r="K568" i="8"/>
  <c r="I568" i="8" s="1"/>
  <c r="L567" i="8"/>
  <c r="J567" i="8" s="1"/>
  <c r="K567" i="8"/>
  <c r="I567" i="8" s="1"/>
  <c r="L566" i="8"/>
  <c r="J566" i="8" s="1"/>
  <c r="K566" i="8"/>
  <c r="I566" i="8" s="1"/>
  <c r="L565" i="8"/>
  <c r="J565" i="8" s="1"/>
  <c r="K565" i="8"/>
  <c r="I565" i="8" s="1"/>
  <c r="L564" i="8"/>
  <c r="J564" i="8" s="1"/>
  <c r="K564" i="8"/>
  <c r="I564" i="8" s="1"/>
  <c r="L563" i="8"/>
  <c r="J563" i="8" s="1"/>
  <c r="K563" i="8"/>
  <c r="I563" i="8" s="1"/>
  <c r="L562" i="8"/>
  <c r="J562" i="8" s="1"/>
  <c r="K562" i="8"/>
  <c r="I562" i="8" s="1"/>
  <c r="L561" i="8"/>
  <c r="J561" i="8" s="1"/>
  <c r="K561" i="8"/>
  <c r="I561" i="8" s="1"/>
  <c r="L560" i="8"/>
  <c r="J560" i="8" s="1"/>
  <c r="K560" i="8"/>
  <c r="I560" i="8"/>
  <c r="L559" i="8"/>
  <c r="J559" i="8" s="1"/>
  <c r="K559" i="8"/>
  <c r="I559" i="8" s="1"/>
  <c r="L558" i="8"/>
  <c r="J558" i="8" s="1"/>
  <c r="K558" i="8"/>
  <c r="I558" i="8" s="1"/>
  <c r="L557" i="8"/>
  <c r="J557" i="8" s="1"/>
  <c r="K557" i="8"/>
  <c r="I557" i="8" s="1"/>
  <c r="L556" i="8"/>
  <c r="J556" i="8" s="1"/>
  <c r="K556" i="8"/>
  <c r="I556" i="8" s="1"/>
  <c r="L555" i="8"/>
  <c r="K555" i="8"/>
  <c r="I555" i="8" s="1"/>
  <c r="J555" i="8"/>
  <c r="L554" i="8"/>
  <c r="J554" i="8" s="1"/>
  <c r="K554" i="8"/>
  <c r="I554" i="8" s="1"/>
  <c r="L553" i="8"/>
  <c r="J553" i="8" s="1"/>
  <c r="K553" i="8"/>
  <c r="I553" i="8" s="1"/>
  <c r="L552" i="8"/>
  <c r="J552" i="8" s="1"/>
  <c r="K552" i="8"/>
  <c r="I552" i="8" s="1"/>
  <c r="L551" i="8"/>
  <c r="J551" i="8" s="1"/>
  <c r="K551" i="8"/>
  <c r="I551" i="8" s="1"/>
  <c r="L550" i="8"/>
  <c r="J550" i="8" s="1"/>
  <c r="K550" i="8"/>
  <c r="I550" i="8" s="1"/>
  <c r="L549" i="8"/>
  <c r="J549" i="8" s="1"/>
  <c r="K549" i="8"/>
  <c r="I549" i="8" s="1"/>
  <c r="L548" i="8"/>
  <c r="J548" i="8" s="1"/>
  <c r="K548" i="8"/>
  <c r="I548" i="8" s="1"/>
  <c r="L547" i="8"/>
  <c r="K547" i="8"/>
  <c r="I547" i="8" s="1"/>
  <c r="J547" i="8"/>
  <c r="L546" i="8"/>
  <c r="J546" i="8" s="1"/>
  <c r="K546" i="8"/>
  <c r="I546" i="8" s="1"/>
  <c r="L545" i="8"/>
  <c r="J545" i="8" s="1"/>
  <c r="K545" i="8"/>
  <c r="I545" i="8" s="1"/>
  <c r="L544" i="8"/>
  <c r="J544" i="8" s="1"/>
  <c r="K544" i="8"/>
  <c r="I544" i="8" s="1"/>
  <c r="L543" i="8"/>
  <c r="J543" i="8" s="1"/>
  <c r="K543" i="8"/>
  <c r="I543" i="8" s="1"/>
  <c r="L542" i="8"/>
  <c r="J542" i="8" s="1"/>
  <c r="K542" i="8"/>
  <c r="I542" i="8"/>
  <c r="L541" i="8"/>
  <c r="J541" i="8" s="1"/>
  <c r="K541" i="8"/>
  <c r="I541" i="8" s="1"/>
  <c r="L540" i="8"/>
  <c r="J540" i="8" s="1"/>
  <c r="K540" i="8"/>
  <c r="I540" i="8" s="1"/>
  <c r="L539" i="8"/>
  <c r="J539" i="8" s="1"/>
  <c r="K539" i="8"/>
  <c r="I539" i="8" s="1"/>
  <c r="L538" i="8"/>
  <c r="J538" i="8" s="1"/>
  <c r="K538" i="8"/>
  <c r="I538" i="8" s="1"/>
  <c r="L537" i="8"/>
  <c r="J537" i="8" s="1"/>
  <c r="K537" i="8"/>
  <c r="I537" i="8" s="1"/>
  <c r="L536" i="8"/>
  <c r="J536" i="8" s="1"/>
  <c r="K536" i="8"/>
  <c r="I536" i="8" s="1"/>
  <c r="L535" i="8"/>
  <c r="J535" i="8" s="1"/>
  <c r="K535" i="8"/>
  <c r="I535" i="8" s="1"/>
  <c r="L534" i="8"/>
  <c r="J534" i="8" s="1"/>
  <c r="K534" i="8"/>
  <c r="I534" i="8" s="1"/>
  <c r="L533" i="8"/>
  <c r="J533" i="8" s="1"/>
  <c r="K533" i="8"/>
  <c r="I533" i="8" s="1"/>
  <c r="L532" i="8"/>
  <c r="J532" i="8" s="1"/>
  <c r="K532" i="8"/>
  <c r="I532" i="8" s="1"/>
  <c r="L531" i="8"/>
  <c r="K531" i="8"/>
  <c r="I531" i="8" s="1"/>
  <c r="J531" i="8"/>
  <c r="L530" i="8"/>
  <c r="J530" i="8" s="1"/>
  <c r="K530" i="8"/>
  <c r="I530" i="8" s="1"/>
  <c r="L529" i="8"/>
  <c r="J529" i="8" s="1"/>
  <c r="K529" i="8"/>
  <c r="I529" i="8" s="1"/>
  <c r="L528" i="8"/>
  <c r="J528" i="8" s="1"/>
  <c r="K528" i="8"/>
  <c r="I528" i="8" s="1"/>
  <c r="L527" i="8"/>
  <c r="J527" i="8" s="1"/>
  <c r="K527" i="8"/>
  <c r="I527" i="8" s="1"/>
  <c r="L526" i="8"/>
  <c r="J526" i="8" s="1"/>
  <c r="K526" i="8"/>
  <c r="I526" i="8" s="1"/>
  <c r="L525" i="8"/>
  <c r="J525" i="8" s="1"/>
  <c r="K525" i="8"/>
  <c r="I525" i="8" s="1"/>
  <c r="L524" i="8"/>
  <c r="J524" i="8" s="1"/>
  <c r="K524" i="8"/>
  <c r="I524" i="8" s="1"/>
  <c r="L523" i="8"/>
  <c r="J523" i="8" s="1"/>
  <c r="K523" i="8"/>
  <c r="I523" i="8" s="1"/>
  <c r="L522" i="8"/>
  <c r="J522" i="8" s="1"/>
  <c r="K522" i="8"/>
  <c r="I522" i="8" s="1"/>
  <c r="L521" i="8"/>
  <c r="J521" i="8" s="1"/>
  <c r="K521" i="8"/>
  <c r="I521" i="8" s="1"/>
  <c r="L520" i="8"/>
  <c r="J520" i="8" s="1"/>
  <c r="K520" i="8"/>
  <c r="I520" i="8" s="1"/>
  <c r="L519" i="8"/>
  <c r="J519" i="8" s="1"/>
  <c r="K519" i="8"/>
  <c r="I519" i="8" s="1"/>
  <c r="L518" i="8"/>
  <c r="J518" i="8" s="1"/>
  <c r="K518" i="8"/>
  <c r="I518" i="8" s="1"/>
  <c r="L517" i="8"/>
  <c r="J517" i="8" s="1"/>
  <c r="K517" i="8"/>
  <c r="I517" i="8" s="1"/>
  <c r="L516" i="8"/>
  <c r="J516" i="8" s="1"/>
  <c r="K516" i="8"/>
  <c r="I516" i="8" s="1"/>
  <c r="L515" i="8"/>
  <c r="K515" i="8"/>
  <c r="I515" i="8" s="1"/>
  <c r="J515" i="8"/>
  <c r="L514" i="8"/>
  <c r="K514" i="8"/>
  <c r="I514" i="8" s="1"/>
  <c r="J514" i="8"/>
  <c r="L513" i="8"/>
  <c r="J513" i="8" s="1"/>
  <c r="K513" i="8"/>
  <c r="I513" i="8" s="1"/>
  <c r="L512" i="8"/>
  <c r="J512" i="8" s="1"/>
  <c r="K512" i="8"/>
  <c r="I512" i="8" s="1"/>
  <c r="L511" i="8"/>
  <c r="J511" i="8" s="1"/>
  <c r="K511" i="8"/>
  <c r="I511" i="8" s="1"/>
  <c r="L510" i="8"/>
  <c r="J510" i="8" s="1"/>
  <c r="K510" i="8"/>
  <c r="I510" i="8" s="1"/>
  <c r="L509" i="8"/>
  <c r="J509" i="8" s="1"/>
  <c r="K509" i="8"/>
  <c r="I509" i="8" s="1"/>
  <c r="L508" i="8"/>
  <c r="J508" i="8" s="1"/>
  <c r="K508" i="8"/>
  <c r="I508" i="8" s="1"/>
  <c r="L507" i="8"/>
  <c r="J507" i="8" s="1"/>
  <c r="K507" i="8"/>
  <c r="I507" i="8" s="1"/>
  <c r="L506" i="8"/>
  <c r="J506" i="8" s="1"/>
  <c r="K506" i="8"/>
  <c r="I506" i="8" s="1"/>
  <c r="L505" i="8"/>
  <c r="J505" i="8" s="1"/>
  <c r="K505" i="8"/>
  <c r="I505" i="8" s="1"/>
  <c r="L504" i="8"/>
  <c r="J504" i="8" s="1"/>
  <c r="K504" i="8"/>
  <c r="I504" i="8" s="1"/>
  <c r="L503" i="8"/>
  <c r="J503" i="8" s="1"/>
  <c r="K503" i="8"/>
  <c r="I503" i="8" s="1"/>
  <c r="L502" i="8"/>
  <c r="J502" i="8" s="1"/>
  <c r="K502" i="8"/>
  <c r="I502" i="8" s="1"/>
  <c r="L501" i="8"/>
  <c r="J501" i="8" s="1"/>
  <c r="K501" i="8"/>
  <c r="I501" i="8" s="1"/>
  <c r="L500" i="8"/>
  <c r="J500" i="8" s="1"/>
  <c r="K500" i="8"/>
  <c r="I500" i="8" s="1"/>
  <c r="L499" i="8"/>
  <c r="J499" i="8" s="1"/>
  <c r="K499" i="8"/>
  <c r="I499" i="8" s="1"/>
  <c r="L498" i="8"/>
  <c r="J498" i="8" s="1"/>
  <c r="K498" i="8"/>
  <c r="I498" i="8" s="1"/>
  <c r="L497" i="8"/>
  <c r="J497" i="8" s="1"/>
  <c r="K497" i="8"/>
  <c r="I497" i="8" s="1"/>
  <c r="L496" i="8"/>
  <c r="J496" i="8" s="1"/>
  <c r="K496" i="8"/>
  <c r="I496" i="8"/>
  <c r="L495" i="8"/>
  <c r="J495" i="8" s="1"/>
  <c r="K495" i="8"/>
  <c r="I495" i="8" s="1"/>
  <c r="L494" i="8"/>
  <c r="J494" i="8" s="1"/>
  <c r="K494" i="8"/>
  <c r="I494" i="8" s="1"/>
  <c r="L493" i="8"/>
  <c r="J493" i="8" s="1"/>
  <c r="K493" i="8"/>
  <c r="I493" i="8" s="1"/>
  <c r="L492" i="8"/>
  <c r="J492" i="8" s="1"/>
  <c r="K492" i="8"/>
  <c r="I492" i="8" s="1"/>
  <c r="L491" i="8"/>
  <c r="K491" i="8"/>
  <c r="I491" i="8" s="1"/>
  <c r="J491" i="8"/>
  <c r="L490" i="8"/>
  <c r="J490" i="8" s="1"/>
  <c r="K490" i="8"/>
  <c r="I490" i="8" s="1"/>
  <c r="L489" i="8"/>
  <c r="J489" i="8" s="1"/>
  <c r="K489" i="8"/>
  <c r="I489" i="8" s="1"/>
  <c r="L488" i="8"/>
  <c r="J488" i="8" s="1"/>
  <c r="K488" i="8"/>
  <c r="I488" i="8" s="1"/>
  <c r="L487" i="8"/>
  <c r="J487" i="8" s="1"/>
  <c r="K487" i="8"/>
  <c r="I487" i="8" s="1"/>
  <c r="L486" i="8"/>
  <c r="J486" i="8" s="1"/>
  <c r="K486" i="8"/>
  <c r="I486" i="8" s="1"/>
  <c r="L485" i="8"/>
  <c r="J485" i="8" s="1"/>
  <c r="K485" i="8"/>
  <c r="I485" i="8" s="1"/>
  <c r="L484" i="8"/>
  <c r="J484" i="8" s="1"/>
  <c r="K484" i="8"/>
  <c r="I484" i="8" s="1"/>
  <c r="L483" i="8"/>
  <c r="J483" i="8" s="1"/>
  <c r="K483" i="8"/>
  <c r="I483" i="8" s="1"/>
  <c r="L482" i="8"/>
  <c r="J482" i="8" s="1"/>
  <c r="K482" i="8"/>
  <c r="I482" i="8" s="1"/>
  <c r="L481" i="8"/>
  <c r="J481" i="8" s="1"/>
  <c r="K481" i="8"/>
  <c r="I481" i="8" s="1"/>
  <c r="L480" i="8"/>
  <c r="J480" i="8" s="1"/>
  <c r="K480" i="8"/>
  <c r="I480" i="8" s="1"/>
  <c r="L479" i="8"/>
  <c r="K479" i="8"/>
  <c r="I479" i="8" s="1"/>
  <c r="J479" i="8"/>
  <c r="L478" i="8"/>
  <c r="J478" i="8" s="1"/>
  <c r="K478" i="8"/>
  <c r="I478" i="8"/>
  <c r="L477" i="8"/>
  <c r="J477" i="8" s="1"/>
  <c r="K477" i="8"/>
  <c r="I477" i="8" s="1"/>
  <c r="L476" i="8"/>
  <c r="J476" i="8" s="1"/>
  <c r="K476" i="8"/>
  <c r="I476" i="8" s="1"/>
  <c r="L475" i="8"/>
  <c r="J475" i="8" s="1"/>
  <c r="K475" i="8"/>
  <c r="I475" i="8" s="1"/>
  <c r="L474" i="8"/>
  <c r="J474" i="8" s="1"/>
  <c r="K474" i="8"/>
  <c r="I474" i="8" s="1"/>
  <c r="L473" i="8"/>
  <c r="J473" i="8" s="1"/>
  <c r="K473" i="8"/>
  <c r="I473" i="8" s="1"/>
  <c r="L472" i="8"/>
  <c r="J472" i="8" s="1"/>
  <c r="K472" i="8"/>
  <c r="I472" i="8" s="1"/>
  <c r="L471" i="8"/>
  <c r="J471" i="8" s="1"/>
  <c r="K471" i="8"/>
  <c r="I471" i="8" s="1"/>
  <c r="L470" i="8"/>
  <c r="J470" i="8" s="1"/>
  <c r="K470" i="8"/>
  <c r="I470" i="8" s="1"/>
  <c r="L469" i="8"/>
  <c r="J469" i="8" s="1"/>
  <c r="K469" i="8"/>
  <c r="I469" i="8" s="1"/>
  <c r="L468" i="8"/>
  <c r="J468" i="8" s="1"/>
  <c r="K468" i="8"/>
  <c r="I468" i="8" s="1"/>
  <c r="L467" i="8"/>
  <c r="J467" i="8" s="1"/>
  <c r="K467" i="8"/>
  <c r="I467" i="8" s="1"/>
  <c r="L466" i="8"/>
  <c r="J466" i="8" s="1"/>
  <c r="K466" i="8"/>
  <c r="I466" i="8" s="1"/>
  <c r="L465" i="8"/>
  <c r="J465" i="8" s="1"/>
  <c r="K465" i="8"/>
  <c r="I465" i="8" s="1"/>
  <c r="L464" i="8"/>
  <c r="J464" i="8" s="1"/>
  <c r="K464" i="8"/>
  <c r="I464" i="8" s="1"/>
  <c r="L463" i="8"/>
  <c r="J463" i="8" s="1"/>
  <c r="K463" i="8"/>
  <c r="I463" i="8" s="1"/>
  <c r="L462" i="8"/>
  <c r="J462" i="8" s="1"/>
  <c r="K462" i="8"/>
  <c r="I462" i="8" s="1"/>
  <c r="L461" i="8"/>
  <c r="J461" i="8" s="1"/>
  <c r="K461" i="8"/>
  <c r="I461" i="8" s="1"/>
  <c r="L460" i="8"/>
  <c r="J460" i="8" s="1"/>
  <c r="K460" i="8"/>
  <c r="I460" i="8" s="1"/>
  <c r="L459" i="8"/>
  <c r="J459" i="8" s="1"/>
  <c r="K459" i="8"/>
  <c r="I459" i="8" s="1"/>
  <c r="L458" i="8"/>
  <c r="J458" i="8" s="1"/>
  <c r="K458" i="8"/>
  <c r="I458" i="8" s="1"/>
  <c r="L457" i="8"/>
  <c r="J457" i="8" s="1"/>
  <c r="K457" i="8"/>
  <c r="I457" i="8" s="1"/>
  <c r="L456" i="8"/>
  <c r="J456" i="8" s="1"/>
  <c r="K456" i="8"/>
  <c r="I456" i="8" s="1"/>
  <c r="L455" i="8"/>
  <c r="J455" i="8" s="1"/>
  <c r="K455" i="8"/>
  <c r="I455" i="8" s="1"/>
  <c r="L454" i="8"/>
  <c r="J454" i="8" s="1"/>
  <c r="K454" i="8"/>
  <c r="I454" i="8" s="1"/>
  <c r="L453" i="8"/>
  <c r="J453" i="8" s="1"/>
  <c r="K453" i="8"/>
  <c r="I453" i="8" s="1"/>
  <c r="L452" i="8"/>
  <c r="J452" i="8" s="1"/>
  <c r="K452" i="8"/>
  <c r="I452" i="8" s="1"/>
  <c r="L451" i="8"/>
  <c r="J451" i="8" s="1"/>
  <c r="K451" i="8"/>
  <c r="I451" i="8" s="1"/>
  <c r="L450" i="8"/>
  <c r="J450" i="8" s="1"/>
  <c r="K450" i="8"/>
  <c r="I450" i="8" s="1"/>
  <c r="L449" i="8"/>
  <c r="J449" i="8" s="1"/>
  <c r="K449" i="8"/>
  <c r="I449" i="8" s="1"/>
  <c r="L448" i="8"/>
  <c r="J448" i="8" s="1"/>
  <c r="K448" i="8"/>
  <c r="I448" i="8" s="1"/>
  <c r="L447" i="8"/>
  <c r="K447" i="8"/>
  <c r="I447" i="8" s="1"/>
  <c r="J447" i="8"/>
  <c r="L446" i="8"/>
  <c r="J446" i="8" s="1"/>
  <c r="K446" i="8"/>
  <c r="I446" i="8" s="1"/>
  <c r="L445" i="8"/>
  <c r="J445" i="8" s="1"/>
  <c r="K445" i="8"/>
  <c r="I445" i="8" s="1"/>
  <c r="L444" i="8"/>
  <c r="J444" i="8" s="1"/>
  <c r="K444" i="8"/>
  <c r="I444" i="8" s="1"/>
  <c r="L443" i="8"/>
  <c r="J443" i="8" s="1"/>
  <c r="K443" i="8"/>
  <c r="I443" i="8" s="1"/>
  <c r="L442" i="8"/>
  <c r="J442" i="8" s="1"/>
  <c r="K442" i="8"/>
  <c r="I442" i="8" s="1"/>
  <c r="L441" i="8"/>
  <c r="J441" i="8" s="1"/>
  <c r="K441" i="8"/>
  <c r="I441" i="8" s="1"/>
  <c r="L440" i="8"/>
  <c r="J440" i="8" s="1"/>
  <c r="K440" i="8"/>
  <c r="I440" i="8" s="1"/>
  <c r="L439" i="8"/>
  <c r="J439" i="8" s="1"/>
  <c r="K439" i="8"/>
  <c r="I439" i="8" s="1"/>
  <c r="L438" i="8"/>
  <c r="J438" i="8" s="1"/>
  <c r="K438" i="8"/>
  <c r="I438" i="8" s="1"/>
  <c r="L437" i="8"/>
  <c r="J437" i="8" s="1"/>
  <c r="K437" i="8"/>
  <c r="I437" i="8" s="1"/>
  <c r="L436" i="8"/>
  <c r="J436" i="8" s="1"/>
  <c r="K436" i="8"/>
  <c r="I436" i="8" s="1"/>
  <c r="L435" i="8"/>
  <c r="J435" i="8" s="1"/>
  <c r="K435" i="8"/>
  <c r="I435" i="8" s="1"/>
  <c r="L434" i="8"/>
  <c r="J434" i="8" s="1"/>
  <c r="K434" i="8"/>
  <c r="I434" i="8" s="1"/>
  <c r="L433" i="8"/>
  <c r="J433" i="8" s="1"/>
  <c r="K433" i="8"/>
  <c r="I433" i="8" s="1"/>
  <c r="L432" i="8"/>
  <c r="J432" i="8" s="1"/>
  <c r="K432" i="8"/>
  <c r="I432" i="8" s="1"/>
  <c r="L431" i="8"/>
  <c r="J431" i="8" s="1"/>
  <c r="K431" i="8"/>
  <c r="I431" i="8" s="1"/>
  <c r="L430" i="8"/>
  <c r="J430" i="8" s="1"/>
  <c r="K430" i="8"/>
  <c r="I430" i="8" s="1"/>
  <c r="L429" i="8"/>
  <c r="J429" i="8" s="1"/>
  <c r="K429" i="8"/>
  <c r="I429" i="8" s="1"/>
  <c r="L428" i="8"/>
  <c r="J428" i="8" s="1"/>
  <c r="K428" i="8"/>
  <c r="I428" i="8" s="1"/>
  <c r="L427" i="8"/>
  <c r="J427" i="8" s="1"/>
  <c r="K427" i="8"/>
  <c r="I427" i="8" s="1"/>
  <c r="L426" i="8"/>
  <c r="J426" i="8" s="1"/>
  <c r="K426" i="8"/>
  <c r="I426" i="8" s="1"/>
  <c r="L425" i="8"/>
  <c r="J425" i="8" s="1"/>
  <c r="K425" i="8"/>
  <c r="I425" i="8" s="1"/>
  <c r="L424" i="8"/>
  <c r="J424" i="8" s="1"/>
  <c r="K424" i="8"/>
  <c r="I424" i="8" s="1"/>
  <c r="L423" i="8"/>
  <c r="J423" i="8" s="1"/>
  <c r="K423" i="8"/>
  <c r="I423" i="8" s="1"/>
  <c r="L422" i="8"/>
  <c r="J422" i="8" s="1"/>
  <c r="K422" i="8"/>
  <c r="I422" i="8" s="1"/>
  <c r="L421" i="8"/>
  <c r="J421" i="8" s="1"/>
  <c r="K421" i="8"/>
  <c r="I421" i="8" s="1"/>
  <c r="L420" i="8"/>
  <c r="J420" i="8" s="1"/>
  <c r="K420" i="8"/>
  <c r="I420" i="8" s="1"/>
  <c r="L419" i="8"/>
  <c r="J419" i="8" s="1"/>
  <c r="K419" i="8"/>
  <c r="I419" i="8" s="1"/>
  <c r="L418" i="8"/>
  <c r="J418" i="8" s="1"/>
  <c r="K418" i="8"/>
  <c r="I418" i="8" s="1"/>
  <c r="L417" i="8"/>
  <c r="J417" i="8" s="1"/>
  <c r="K417" i="8"/>
  <c r="I417" i="8" s="1"/>
  <c r="L416" i="8"/>
  <c r="J416" i="8" s="1"/>
  <c r="K416" i="8"/>
  <c r="I416" i="8" s="1"/>
  <c r="L415" i="8"/>
  <c r="J415" i="8" s="1"/>
  <c r="K415" i="8"/>
  <c r="I415" i="8" s="1"/>
  <c r="L414" i="8"/>
  <c r="J414" i="8" s="1"/>
  <c r="K414" i="8"/>
  <c r="I414" i="8" s="1"/>
  <c r="L413" i="8"/>
  <c r="J413" i="8" s="1"/>
  <c r="K413" i="8"/>
  <c r="I413" i="8" s="1"/>
  <c r="L412" i="8"/>
  <c r="J412" i="8" s="1"/>
  <c r="K412" i="8"/>
  <c r="I412" i="8" s="1"/>
  <c r="L411" i="8"/>
  <c r="K411" i="8"/>
  <c r="I411" i="8" s="1"/>
  <c r="J411" i="8"/>
  <c r="L410" i="8"/>
  <c r="J410" i="8" s="1"/>
  <c r="K410" i="8"/>
  <c r="I410" i="8" s="1"/>
  <c r="L409" i="8"/>
  <c r="J409" i="8" s="1"/>
  <c r="K409" i="8"/>
  <c r="I409" i="8" s="1"/>
  <c r="L408" i="8"/>
  <c r="J408" i="8" s="1"/>
  <c r="K408" i="8"/>
  <c r="I408" i="8" s="1"/>
  <c r="L407" i="8"/>
  <c r="J407" i="8" s="1"/>
  <c r="K407" i="8"/>
  <c r="I407" i="8" s="1"/>
  <c r="L406" i="8"/>
  <c r="J406" i="8" s="1"/>
  <c r="K406" i="8"/>
  <c r="I406" i="8" s="1"/>
  <c r="L405" i="8"/>
  <c r="J405" i="8" s="1"/>
  <c r="K405" i="8"/>
  <c r="I405" i="8"/>
  <c r="L404" i="8"/>
  <c r="J404" i="8" s="1"/>
  <c r="K404" i="8"/>
  <c r="I404" i="8" s="1"/>
  <c r="L403" i="8"/>
  <c r="J403" i="8" s="1"/>
  <c r="K403" i="8"/>
  <c r="I403" i="8" s="1"/>
  <c r="L402" i="8"/>
  <c r="J402" i="8" s="1"/>
  <c r="K402" i="8"/>
  <c r="I402" i="8" s="1"/>
  <c r="L401" i="8"/>
  <c r="J401" i="8" s="1"/>
  <c r="K401" i="8"/>
  <c r="I401" i="8" s="1"/>
  <c r="L400" i="8"/>
  <c r="J400" i="8" s="1"/>
  <c r="K400" i="8"/>
  <c r="I400" i="8" s="1"/>
  <c r="L399" i="8"/>
  <c r="J399" i="8" s="1"/>
  <c r="K399" i="8"/>
  <c r="I399" i="8" s="1"/>
  <c r="L398" i="8"/>
  <c r="J398" i="8" s="1"/>
  <c r="K398" i="8"/>
  <c r="I398" i="8" s="1"/>
  <c r="L397" i="8"/>
  <c r="J397" i="8" s="1"/>
  <c r="K397" i="8"/>
  <c r="I397" i="8" s="1"/>
  <c r="L396" i="8"/>
  <c r="J396" i="8" s="1"/>
  <c r="K396" i="8"/>
  <c r="I396" i="8" s="1"/>
  <c r="L395" i="8"/>
  <c r="J395" i="8" s="1"/>
  <c r="K395" i="8"/>
  <c r="I395" i="8" s="1"/>
  <c r="L394" i="8"/>
  <c r="J394" i="8" s="1"/>
  <c r="K394" i="8"/>
  <c r="I394" i="8" s="1"/>
  <c r="L393" i="8"/>
  <c r="J393" i="8" s="1"/>
  <c r="K393" i="8"/>
  <c r="I393" i="8" s="1"/>
  <c r="L392" i="8"/>
  <c r="J392" i="8" s="1"/>
  <c r="K392" i="8"/>
  <c r="I392" i="8" s="1"/>
  <c r="L391" i="8"/>
  <c r="J391" i="8" s="1"/>
  <c r="K391" i="8"/>
  <c r="I391" i="8"/>
  <c r="L390" i="8"/>
  <c r="J390" i="8" s="1"/>
  <c r="K390" i="8"/>
  <c r="I390" i="8" s="1"/>
  <c r="L389" i="8"/>
  <c r="J389" i="8" s="1"/>
  <c r="K389" i="8"/>
  <c r="I389" i="8" s="1"/>
  <c r="L388" i="8"/>
  <c r="J388" i="8" s="1"/>
  <c r="K388" i="8"/>
  <c r="I388" i="8" s="1"/>
  <c r="L387" i="8"/>
  <c r="J387" i="8" s="1"/>
  <c r="K387" i="8"/>
  <c r="I387" i="8" s="1"/>
  <c r="L386" i="8"/>
  <c r="J386" i="8" s="1"/>
  <c r="K386" i="8"/>
  <c r="I386" i="8" s="1"/>
  <c r="L385" i="8"/>
  <c r="J385" i="8" s="1"/>
  <c r="K385" i="8"/>
  <c r="I385" i="8" s="1"/>
  <c r="L384" i="8"/>
  <c r="J384" i="8" s="1"/>
  <c r="K384" i="8"/>
  <c r="I384" i="8" s="1"/>
  <c r="L383" i="8"/>
  <c r="J383" i="8" s="1"/>
  <c r="K383" i="8"/>
  <c r="I383" i="8" s="1"/>
  <c r="L382" i="8"/>
  <c r="J382" i="8" s="1"/>
  <c r="K382" i="8"/>
  <c r="I382" i="8" s="1"/>
  <c r="L381" i="8"/>
  <c r="J381" i="8" s="1"/>
  <c r="K381" i="8"/>
  <c r="I381" i="8" s="1"/>
  <c r="L380" i="8"/>
  <c r="J380" i="8" s="1"/>
  <c r="K380" i="8"/>
  <c r="I380" i="8" s="1"/>
  <c r="L379" i="8"/>
  <c r="J379" i="8" s="1"/>
  <c r="K379" i="8"/>
  <c r="I379" i="8" s="1"/>
  <c r="L378" i="8"/>
  <c r="J378" i="8" s="1"/>
  <c r="K378" i="8"/>
  <c r="I378" i="8" s="1"/>
  <c r="L377" i="8"/>
  <c r="J377" i="8" s="1"/>
  <c r="K377" i="8"/>
  <c r="I377" i="8" s="1"/>
  <c r="L376" i="8"/>
  <c r="J376" i="8" s="1"/>
  <c r="K376" i="8"/>
  <c r="I376" i="8" s="1"/>
  <c r="L375" i="8"/>
  <c r="J375" i="8" s="1"/>
  <c r="K375" i="8"/>
  <c r="I375" i="8" s="1"/>
  <c r="L374" i="8"/>
  <c r="J374" i="8" s="1"/>
  <c r="K374" i="8"/>
  <c r="I374" i="8" s="1"/>
  <c r="L373" i="8"/>
  <c r="J373" i="8" s="1"/>
  <c r="K373" i="8"/>
  <c r="I373" i="8" s="1"/>
  <c r="L372" i="8"/>
  <c r="J372" i="8" s="1"/>
  <c r="K372" i="8"/>
  <c r="I372" i="8" s="1"/>
  <c r="L371" i="8"/>
  <c r="J371" i="8" s="1"/>
  <c r="K371" i="8"/>
  <c r="I371" i="8" s="1"/>
  <c r="L370" i="8"/>
  <c r="J370" i="8" s="1"/>
  <c r="K370" i="8"/>
  <c r="I370" i="8" s="1"/>
  <c r="L369" i="8"/>
  <c r="J369" i="8" s="1"/>
  <c r="K369" i="8"/>
  <c r="I369" i="8" s="1"/>
  <c r="L368" i="8"/>
  <c r="J368" i="8" s="1"/>
  <c r="K368" i="8"/>
  <c r="I368" i="8" s="1"/>
  <c r="L367" i="8"/>
  <c r="J367" i="8" s="1"/>
  <c r="K367" i="8"/>
  <c r="I367" i="8" s="1"/>
  <c r="L366" i="8"/>
  <c r="J366" i="8" s="1"/>
  <c r="K366" i="8"/>
  <c r="I366" i="8" s="1"/>
  <c r="L365" i="8"/>
  <c r="J365" i="8" s="1"/>
  <c r="K365" i="8"/>
  <c r="I365" i="8" s="1"/>
  <c r="L364" i="8"/>
  <c r="J364" i="8" s="1"/>
  <c r="K364" i="8"/>
  <c r="I364" i="8" s="1"/>
  <c r="L363" i="8"/>
  <c r="J363" i="8" s="1"/>
  <c r="K363" i="8"/>
  <c r="I363" i="8" s="1"/>
  <c r="L362" i="8"/>
  <c r="J362" i="8" s="1"/>
  <c r="K362" i="8"/>
  <c r="I362" i="8" s="1"/>
  <c r="L361" i="8"/>
  <c r="J361" i="8" s="1"/>
  <c r="K361" i="8"/>
  <c r="I361" i="8" s="1"/>
  <c r="L360" i="8"/>
  <c r="J360" i="8" s="1"/>
  <c r="K360" i="8"/>
  <c r="I360" i="8" s="1"/>
  <c r="L359" i="8"/>
  <c r="J359" i="8" s="1"/>
  <c r="K359" i="8"/>
  <c r="I359" i="8" s="1"/>
  <c r="L358" i="8"/>
  <c r="K358" i="8"/>
  <c r="I358" i="8" s="1"/>
  <c r="J358" i="8"/>
  <c r="L357" i="8"/>
  <c r="J357" i="8" s="1"/>
  <c r="K357" i="8"/>
  <c r="I357" i="8" s="1"/>
  <c r="L356" i="8"/>
  <c r="J356" i="8" s="1"/>
  <c r="K356" i="8"/>
  <c r="I356" i="8" s="1"/>
  <c r="L355" i="8"/>
  <c r="J355" i="8" s="1"/>
  <c r="K355" i="8"/>
  <c r="I355" i="8" s="1"/>
  <c r="L354" i="8"/>
  <c r="J354" i="8" s="1"/>
  <c r="K354" i="8"/>
  <c r="I354" i="8" s="1"/>
  <c r="M353" i="8"/>
  <c r="K353" i="8" s="1"/>
  <c r="I353" i="8" s="1"/>
  <c r="L353" i="8"/>
  <c r="J353" i="8" s="1"/>
  <c r="L352" i="8"/>
  <c r="K352" i="8"/>
  <c r="I352" i="8" s="1"/>
  <c r="J352" i="8"/>
  <c r="M351" i="8"/>
  <c r="K351" i="8" s="1"/>
  <c r="I351" i="8" s="1"/>
  <c r="L351" i="8"/>
  <c r="J351" i="8" s="1"/>
  <c r="M350" i="8"/>
  <c r="K350" i="8" s="1"/>
  <c r="I350" i="8" s="1"/>
  <c r="L350" i="8"/>
  <c r="J350" i="8" s="1"/>
  <c r="L349" i="8"/>
  <c r="J349" i="8" s="1"/>
  <c r="K349" i="8"/>
  <c r="I349" i="8" s="1"/>
  <c r="L348" i="8"/>
  <c r="J348" i="8" s="1"/>
  <c r="K348" i="8"/>
  <c r="I348" i="8" s="1"/>
  <c r="L347" i="8"/>
  <c r="K347" i="8"/>
  <c r="I347" i="8" s="1"/>
  <c r="J347" i="8"/>
  <c r="L346" i="8"/>
  <c r="J346" i="8" s="1"/>
  <c r="K346" i="8"/>
  <c r="I346" i="8"/>
  <c r="L345" i="8"/>
  <c r="J345" i="8" s="1"/>
  <c r="K345" i="8"/>
  <c r="I345" i="8" s="1"/>
  <c r="L344" i="8"/>
  <c r="J344" i="8" s="1"/>
  <c r="K344" i="8"/>
  <c r="I344" i="8" s="1"/>
  <c r="L343" i="8"/>
  <c r="J343" i="8" s="1"/>
  <c r="K343" i="8"/>
  <c r="I343" i="8" s="1"/>
  <c r="L342" i="8"/>
  <c r="J342" i="8" s="1"/>
  <c r="K342" i="8"/>
  <c r="I342" i="8" s="1"/>
  <c r="L341" i="8"/>
  <c r="J341" i="8" s="1"/>
  <c r="K341" i="8"/>
  <c r="I341" i="8" s="1"/>
  <c r="L340" i="8"/>
  <c r="J340" i="8" s="1"/>
  <c r="K340" i="8"/>
  <c r="I340" i="8" s="1"/>
  <c r="L339" i="8"/>
  <c r="J339" i="8" s="1"/>
  <c r="K339" i="8"/>
  <c r="I339" i="8" s="1"/>
  <c r="L338" i="8"/>
  <c r="J338" i="8" s="1"/>
  <c r="K338" i="8"/>
  <c r="I338" i="8" s="1"/>
  <c r="L337" i="8"/>
  <c r="J337" i="8" s="1"/>
  <c r="K337" i="8"/>
  <c r="I337" i="8" s="1"/>
  <c r="L336" i="8"/>
  <c r="J336" i="8" s="1"/>
  <c r="K336" i="8"/>
  <c r="I336" i="8" s="1"/>
  <c r="L335" i="8"/>
  <c r="J335" i="8" s="1"/>
  <c r="K335" i="8"/>
  <c r="I335" i="8" s="1"/>
  <c r="L334" i="8"/>
  <c r="J334" i="8" s="1"/>
  <c r="K334" i="8"/>
  <c r="I334" i="8" s="1"/>
  <c r="L333" i="8"/>
  <c r="J333" i="8" s="1"/>
  <c r="K333" i="8"/>
  <c r="I333" i="8" s="1"/>
  <c r="L332" i="8"/>
  <c r="J332" i="8" s="1"/>
  <c r="K332" i="8"/>
  <c r="I332" i="8" s="1"/>
  <c r="L331" i="8"/>
  <c r="J331" i="8" s="1"/>
  <c r="K331" i="8"/>
  <c r="I331" i="8" s="1"/>
  <c r="L330" i="8"/>
  <c r="J330" i="8" s="1"/>
  <c r="K330" i="8"/>
  <c r="I330" i="8" s="1"/>
  <c r="L329" i="8"/>
  <c r="J329" i="8" s="1"/>
  <c r="K329" i="8"/>
  <c r="I329" i="8" s="1"/>
  <c r="L328" i="8"/>
  <c r="J328" i="8" s="1"/>
  <c r="K328" i="8"/>
  <c r="I328" i="8" s="1"/>
  <c r="L327" i="8"/>
  <c r="J327" i="8" s="1"/>
  <c r="K327" i="8"/>
  <c r="I327" i="8" s="1"/>
  <c r="L326" i="8"/>
  <c r="J326" i="8" s="1"/>
  <c r="K326" i="8"/>
  <c r="I326" i="8" s="1"/>
  <c r="L325" i="8"/>
  <c r="J325" i="8" s="1"/>
  <c r="K325" i="8"/>
  <c r="I325" i="8" s="1"/>
  <c r="L324" i="8"/>
  <c r="J324" i="8" s="1"/>
  <c r="K324" i="8"/>
  <c r="I324" i="8" s="1"/>
  <c r="L323" i="8"/>
  <c r="J323" i="8" s="1"/>
  <c r="K323" i="8"/>
  <c r="I323" i="8" s="1"/>
  <c r="L322" i="8"/>
  <c r="J322" i="8" s="1"/>
  <c r="K322" i="8"/>
  <c r="I322" i="8" s="1"/>
  <c r="L321" i="8"/>
  <c r="J321" i="8" s="1"/>
  <c r="K321" i="8"/>
  <c r="I321" i="8" s="1"/>
  <c r="L320" i="8"/>
  <c r="J320" i="8" s="1"/>
  <c r="K320" i="8"/>
  <c r="I320" i="8" s="1"/>
  <c r="L319" i="8"/>
  <c r="J319" i="8" s="1"/>
  <c r="K319" i="8"/>
  <c r="I319" i="8" s="1"/>
  <c r="L318" i="8"/>
  <c r="J318" i="8" s="1"/>
  <c r="K318" i="8"/>
  <c r="I318" i="8" s="1"/>
  <c r="L317" i="8"/>
  <c r="J317" i="8" s="1"/>
  <c r="K317" i="8"/>
  <c r="I317" i="8" s="1"/>
  <c r="L316" i="8"/>
  <c r="J316" i="8" s="1"/>
  <c r="K316" i="8"/>
  <c r="I316" i="8" s="1"/>
  <c r="L315" i="8"/>
  <c r="J315" i="8" s="1"/>
  <c r="K315" i="8"/>
  <c r="I315" i="8" s="1"/>
  <c r="L314" i="8"/>
  <c r="J314" i="8" s="1"/>
  <c r="K314" i="8"/>
  <c r="I314" i="8" s="1"/>
  <c r="L313" i="8"/>
  <c r="J313" i="8" s="1"/>
  <c r="K313" i="8"/>
  <c r="I313" i="8" s="1"/>
  <c r="L312" i="8"/>
  <c r="J312" i="8" s="1"/>
  <c r="K312" i="8"/>
  <c r="I312" i="8" s="1"/>
  <c r="L311" i="8"/>
  <c r="J311" i="8" s="1"/>
  <c r="K311" i="8"/>
  <c r="I311" i="8" s="1"/>
  <c r="L310" i="8"/>
  <c r="J310" i="8" s="1"/>
  <c r="K310" i="8"/>
  <c r="I310" i="8" s="1"/>
  <c r="L309" i="8"/>
  <c r="J309" i="8" s="1"/>
  <c r="K309" i="8"/>
  <c r="I309" i="8" s="1"/>
  <c r="L308" i="8"/>
  <c r="J308" i="8" s="1"/>
  <c r="K308" i="8"/>
  <c r="I308" i="8" s="1"/>
  <c r="L307" i="8"/>
  <c r="J307" i="8" s="1"/>
  <c r="K307" i="8"/>
  <c r="I307" i="8" s="1"/>
  <c r="L306" i="8"/>
  <c r="J306" i="8" s="1"/>
  <c r="K306" i="8"/>
  <c r="I306" i="8" s="1"/>
  <c r="L305" i="8"/>
  <c r="J305" i="8" s="1"/>
  <c r="K305" i="8"/>
  <c r="I305" i="8" s="1"/>
  <c r="L304" i="8"/>
  <c r="J304" i="8" s="1"/>
  <c r="K304" i="8"/>
  <c r="I304" i="8" s="1"/>
  <c r="L303" i="8"/>
  <c r="J303" i="8" s="1"/>
  <c r="K303" i="8"/>
  <c r="I303" i="8" s="1"/>
  <c r="L302" i="8"/>
  <c r="J302" i="8" s="1"/>
  <c r="K302" i="8"/>
  <c r="I302" i="8" s="1"/>
  <c r="L301" i="8"/>
  <c r="J301" i="8" s="1"/>
  <c r="K301" i="8"/>
  <c r="I301" i="8" s="1"/>
  <c r="L300" i="8"/>
  <c r="J300" i="8" s="1"/>
  <c r="K300" i="8"/>
  <c r="I300" i="8" s="1"/>
  <c r="L301" i="182" l="1"/>
  <c r="L300" i="182"/>
  <c r="L299" i="182"/>
  <c r="J299" i="182" s="1"/>
  <c r="K299" i="182"/>
  <c r="I299" i="182" s="1"/>
  <c r="L298" i="182"/>
  <c r="J298" i="182" s="1"/>
  <c r="K298" i="182"/>
  <c r="I298" i="182" s="1"/>
  <c r="L297" i="182"/>
  <c r="J297" i="182" s="1"/>
  <c r="K297" i="182"/>
  <c r="I297" i="182" s="1"/>
  <c r="L296" i="182"/>
  <c r="J296" i="182" s="1"/>
  <c r="K296" i="182"/>
  <c r="I296" i="182" s="1"/>
  <c r="L295" i="182"/>
  <c r="J295" i="182" s="1"/>
  <c r="K295" i="182"/>
  <c r="I295" i="182" s="1"/>
  <c r="L294" i="182"/>
  <c r="J294" i="182" s="1"/>
  <c r="K294" i="182"/>
  <c r="I294" i="182" s="1"/>
  <c r="L293" i="182"/>
  <c r="J293" i="182" s="1"/>
  <c r="K293" i="182"/>
  <c r="I293" i="182" s="1"/>
  <c r="L292" i="182"/>
  <c r="J292" i="182" s="1"/>
  <c r="K292" i="182"/>
  <c r="I292" i="182" s="1"/>
  <c r="L291" i="182"/>
  <c r="J291" i="182" s="1"/>
  <c r="K291" i="182"/>
  <c r="I291" i="182" s="1"/>
  <c r="L290" i="182"/>
  <c r="J290" i="182" s="1"/>
  <c r="K290" i="182"/>
  <c r="I290" i="182" s="1"/>
  <c r="L289" i="182"/>
  <c r="J289" i="182" s="1"/>
  <c r="K289" i="182"/>
  <c r="I289" i="182" s="1"/>
  <c r="L288" i="182"/>
  <c r="J288" i="182" s="1"/>
  <c r="K288" i="182"/>
  <c r="I288" i="182" s="1"/>
  <c r="L287" i="182"/>
  <c r="J287" i="182" s="1"/>
  <c r="K287" i="182"/>
  <c r="I287" i="182" s="1"/>
  <c r="L286" i="182"/>
  <c r="J286" i="182" s="1"/>
  <c r="K286" i="182"/>
  <c r="I286" i="182" s="1"/>
  <c r="L285" i="182"/>
  <c r="J285" i="182" s="1"/>
  <c r="K285" i="182"/>
  <c r="I285" i="182" s="1"/>
  <c r="L284" i="182"/>
  <c r="J284" i="182" s="1"/>
  <c r="K284" i="182"/>
  <c r="I284" i="182" s="1"/>
  <c r="L283" i="182"/>
  <c r="J283" i="182" s="1"/>
  <c r="K283" i="182"/>
  <c r="I283" i="182" s="1"/>
  <c r="L282" i="182"/>
  <c r="J282" i="182" s="1"/>
  <c r="K282" i="182"/>
  <c r="I282" i="182" s="1"/>
  <c r="L281" i="182"/>
  <c r="J281" i="182" s="1"/>
  <c r="K281" i="182"/>
  <c r="I281" i="182" s="1"/>
  <c r="L280" i="182"/>
  <c r="J280" i="182" s="1"/>
  <c r="K280" i="182"/>
  <c r="I280" i="182" s="1"/>
  <c r="L279" i="182"/>
  <c r="J279" i="182" s="1"/>
  <c r="K279" i="182"/>
  <c r="I279" i="182" s="1"/>
  <c r="L278" i="182"/>
  <c r="J278" i="182" s="1"/>
  <c r="K278" i="182"/>
  <c r="I278" i="182" s="1"/>
  <c r="L277" i="182"/>
  <c r="J277" i="182" s="1"/>
  <c r="K277" i="182"/>
  <c r="I277" i="182" s="1"/>
  <c r="L276" i="182"/>
  <c r="J276" i="182" s="1"/>
  <c r="K276" i="182"/>
  <c r="I276" i="182" s="1"/>
  <c r="L275" i="182"/>
  <c r="J275" i="182" s="1"/>
  <c r="K275" i="182"/>
  <c r="I275" i="182" s="1"/>
  <c r="L274" i="182"/>
  <c r="J274" i="182" s="1"/>
  <c r="K274" i="182"/>
  <c r="I274" i="182" s="1"/>
  <c r="L273" i="182"/>
  <c r="J273" i="182" s="1"/>
  <c r="K273" i="182"/>
  <c r="I273" i="182" s="1"/>
  <c r="L272" i="182"/>
  <c r="J272" i="182" s="1"/>
  <c r="K272" i="182"/>
  <c r="I272" i="182" s="1"/>
  <c r="L271" i="182"/>
  <c r="J271" i="182" s="1"/>
  <c r="K271" i="182"/>
  <c r="I271" i="182" s="1"/>
  <c r="L270" i="182"/>
  <c r="J270" i="182" s="1"/>
  <c r="K270" i="182"/>
  <c r="I270" i="182" s="1"/>
  <c r="L269" i="182"/>
  <c r="J269" i="182" s="1"/>
  <c r="K269" i="182"/>
  <c r="I269" i="182" s="1"/>
  <c r="L268" i="182"/>
  <c r="J268" i="182" s="1"/>
  <c r="K268" i="182"/>
  <c r="I268" i="182" s="1"/>
  <c r="L267" i="182"/>
  <c r="J267" i="182" s="1"/>
  <c r="K267" i="182"/>
  <c r="I267" i="182" s="1"/>
  <c r="L266" i="182"/>
  <c r="J266" i="182" s="1"/>
  <c r="K266" i="182"/>
  <c r="I266" i="182" s="1"/>
  <c r="L265" i="182"/>
  <c r="J265" i="182" s="1"/>
  <c r="K265" i="182"/>
  <c r="I265" i="182" s="1"/>
  <c r="L264" i="182"/>
  <c r="J264" i="182" s="1"/>
  <c r="K264" i="182"/>
  <c r="I264" i="182" s="1"/>
  <c r="L263" i="182"/>
  <c r="J263" i="182" s="1"/>
  <c r="K263" i="182"/>
  <c r="I263" i="182" s="1"/>
  <c r="L262" i="182"/>
  <c r="J262" i="182" s="1"/>
  <c r="K262" i="182"/>
  <c r="I262" i="182" s="1"/>
  <c r="L261" i="182"/>
  <c r="J261" i="182" s="1"/>
  <c r="K261" i="182"/>
  <c r="I261" i="182" s="1"/>
  <c r="L260" i="182"/>
  <c r="J260" i="182" s="1"/>
  <c r="K260" i="182"/>
  <c r="I260" i="182" s="1"/>
  <c r="L259" i="182"/>
  <c r="J259" i="182" s="1"/>
  <c r="K259" i="182"/>
  <c r="I259" i="182" s="1"/>
  <c r="L258" i="182"/>
  <c r="J258" i="182" s="1"/>
  <c r="K258" i="182"/>
  <c r="I258" i="182" s="1"/>
  <c r="L257" i="182"/>
  <c r="J257" i="182" s="1"/>
  <c r="K257" i="182"/>
  <c r="I257" i="182" s="1"/>
  <c r="L256" i="182"/>
  <c r="J256" i="182" s="1"/>
  <c r="K256" i="182"/>
  <c r="I256" i="182" s="1"/>
  <c r="L255" i="182"/>
  <c r="J255" i="182" s="1"/>
  <c r="K255" i="182"/>
  <c r="I255" i="182" s="1"/>
  <c r="L254" i="182"/>
  <c r="J254" i="182" s="1"/>
  <c r="K254" i="182"/>
  <c r="I254" i="182" s="1"/>
  <c r="L253" i="182"/>
  <c r="J253" i="182" s="1"/>
  <c r="K253" i="182"/>
  <c r="I253" i="182" s="1"/>
  <c r="L252" i="182"/>
  <c r="J252" i="182" s="1"/>
  <c r="K252" i="182"/>
  <c r="I252" i="182" s="1"/>
  <c r="L251" i="182"/>
  <c r="J251" i="182" s="1"/>
  <c r="K251" i="182"/>
  <c r="I251" i="182" s="1"/>
  <c r="L250" i="182"/>
  <c r="J250" i="182" s="1"/>
  <c r="K250" i="182"/>
  <c r="I250" i="182" s="1"/>
  <c r="L249" i="182"/>
  <c r="J249" i="182" s="1"/>
  <c r="K249" i="182"/>
  <c r="I249" i="182" s="1"/>
  <c r="L248" i="182"/>
  <c r="J248" i="182" s="1"/>
  <c r="K248" i="182"/>
  <c r="I248" i="182" s="1"/>
  <c r="L247" i="182"/>
  <c r="J247" i="182" s="1"/>
  <c r="K247" i="182"/>
  <c r="I247" i="182" s="1"/>
  <c r="L246" i="182"/>
  <c r="J246" i="182" s="1"/>
  <c r="K246" i="182"/>
  <c r="I246" i="182" s="1"/>
  <c r="L245" i="182"/>
  <c r="J245" i="182" s="1"/>
  <c r="K245" i="182"/>
  <c r="I245" i="182" s="1"/>
  <c r="L244" i="182"/>
  <c r="J244" i="182" s="1"/>
  <c r="K244" i="182"/>
  <c r="I244" i="182" s="1"/>
  <c r="L243" i="182"/>
  <c r="J243" i="182" s="1"/>
  <c r="K243" i="182"/>
  <c r="I243" i="182" s="1"/>
  <c r="L242" i="182"/>
  <c r="J242" i="182" s="1"/>
  <c r="K242" i="182"/>
  <c r="I242" i="182" s="1"/>
  <c r="L241" i="182"/>
  <c r="J241" i="182" s="1"/>
  <c r="K241" i="182"/>
  <c r="I241" i="182" s="1"/>
  <c r="L240" i="182"/>
  <c r="J240" i="182" s="1"/>
  <c r="K240" i="182"/>
  <c r="I240" i="182" s="1"/>
  <c r="L239" i="182"/>
  <c r="J239" i="182" s="1"/>
  <c r="K239" i="182"/>
  <c r="I239" i="182" s="1"/>
  <c r="L238" i="182"/>
  <c r="J238" i="182" s="1"/>
  <c r="K238" i="182"/>
  <c r="I238" i="182" s="1"/>
  <c r="L237" i="182"/>
  <c r="J237" i="182" s="1"/>
  <c r="K237" i="182"/>
  <c r="I237" i="182" s="1"/>
  <c r="L236" i="182"/>
  <c r="J236" i="182" s="1"/>
  <c r="K236" i="182"/>
  <c r="I236" i="182" s="1"/>
  <c r="L235" i="182"/>
  <c r="J235" i="182" s="1"/>
  <c r="K235" i="182"/>
  <c r="I235" i="182" s="1"/>
  <c r="L234" i="182"/>
  <c r="J234" i="182" s="1"/>
  <c r="K234" i="182"/>
  <c r="I234" i="182" s="1"/>
  <c r="L233" i="182"/>
  <c r="J233" i="182" s="1"/>
  <c r="K233" i="182"/>
  <c r="I233" i="182" s="1"/>
  <c r="L232" i="182"/>
  <c r="J232" i="182" s="1"/>
  <c r="K232" i="182"/>
  <c r="I232" i="182" s="1"/>
  <c r="L231" i="182"/>
  <c r="J231" i="182" s="1"/>
  <c r="K231" i="182"/>
  <c r="I231" i="182" s="1"/>
  <c r="L230" i="182"/>
  <c r="J230" i="182" s="1"/>
  <c r="K230" i="182"/>
  <c r="I230" i="182" s="1"/>
  <c r="L229" i="182"/>
  <c r="J229" i="182" s="1"/>
  <c r="K229" i="182"/>
  <c r="I229" i="182" s="1"/>
  <c r="L228" i="182"/>
  <c r="J228" i="182" s="1"/>
  <c r="K228" i="182"/>
  <c r="I228" i="182" s="1"/>
  <c r="L227" i="182"/>
  <c r="J227" i="182" s="1"/>
  <c r="K227" i="182"/>
  <c r="I227" i="182" s="1"/>
  <c r="L226" i="182"/>
  <c r="J226" i="182" s="1"/>
  <c r="K226" i="182"/>
  <c r="I226" i="182" s="1"/>
  <c r="L225" i="182"/>
  <c r="J225" i="182" s="1"/>
  <c r="K225" i="182"/>
  <c r="I225" i="182" s="1"/>
  <c r="L224" i="182"/>
  <c r="J224" i="182" s="1"/>
  <c r="K224" i="182"/>
  <c r="I224" i="182" s="1"/>
  <c r="L223" i="182"/>
  <c r="J223" i="182" s="1"/>
  <c r="K223" i="182"/>
  <c r="I223" i="182" s="1"/>
  <c r="L222" i="182"/>
  <c r="J222" i="182" s="1"/>
  <c r="K222" i="182"/>
  <c r="I222" i="182" s="1"/>
  <c r="L221" i="182"/>
  <c r="J221" i="182" s="1"/>
  <c r="K221" i="182"/>
  <c r="I221" i="182" s="1"/>
  <c r="L220" i="182"/>
  <c r="J220" i="182" s="1"/>
  <c r="K220" i="182"/>
  <c r="I220" i="182" s="1"/>
  <c r="L219" i="182"/>
  <c r="J219" i="182" s="1"/>
  <c r="K219" i="182"/>
  <c r="I219" i="182" s="1"/>
  <c r="L218" i="182"/>
  <c r="J218" i="182" s="1"/>
  <c r="K218" i="182"/>
  <c r="I218" i="182" s="1"/>
  <c r="L217" i="182"/>
  <c r="J217" i="182" s="1"/>
  <c r="K217" i="182"/>
  <c r="I217" i="182" s="1"/>
  <c r="L216" i="182"/>
  <c r="J216" i="182" s="1"/>
  <c r="K216" i="182"/>
  <c r="I216" i="182" s="1"/>
  <c r="L215" i="182"/>
  <c r="J215" i="182" s="1"/>
  <c r="K215" i="182"/>
  <c r="I215" i="182" s="1"/>
  <c r="L214" i="182"/>
  <c r="J214" i="182" s="1"/>
  <c r="K214" i="182"/>
  <c r="I214" i="182" s="1"/>
  <c r="L213" i="182"/>
  <c r="J213" i="182" s="1"/>
  <c r="K213" i="182"/>
  <c r="I213" i="182" s="1"/>
  <c r="L212" i="182"/>
  <c r="J212" i="182" s="1"/>
  <c r="K212" i="182"/>
  <c r="I212" i="182" s="1"/>
  <c r="L211" i="182"/>
  <c r="J211" i="182" s="1"/>
  <c r="K211" i="182"/>
  <c r="I211" i="182" s="1"/>
  <c r="L210" i="182"/>
  <c r="J210" i="182" s="1"/>
  <c r="K210" i="182"/>
  <c r="I210" i="182" s="1"/>
  <c r="L209" i="182"/>
  <c r="J209" i="182" s="1"/>
  <c r="K209" i="182"/>
  <c r="I209" i="182" s="1"/>
  <c r="L208" i="182"/>
  <c r="J208" i="182" s="1"/>
  <c r="K208" i="182"/>
  <c r="I208" i="182" s="1"/>
  <c r="L207" i="182"/>
  <c r="J207" i="182" s="1"/>
  <c r="K207" i="182"/>
  <c r="I207" i="182" s="1"/>
  <c r="L206" i="182"/>
  <c r="J206" i="182" s="1"/>
  <c r="K206" i="182"/>
  <c r="I206" i="182" s="1"/>
  <c r="L205" i="182"/>
  <c r="J205" i="182" s="1"/>
  <c r="K205" i="182"/>
  <c r="I205" i="182" s="1"/>
  <c r="L204" i="182"/>
  <c r="J204" i="182" s="1"/>
  <c r="K204" i="182"/>
  <c r="I204" i="182" s="1"/>
  <c r="L203" i="182"/>
  <c r="J203" i="182" s="1"/>
  <c r="K203" i="182"/>
  <c r="I203" i="182" s="1"/>
  <c r="L202" i="182"/>
  <c r="J202" i="182" s="1"/>
  <c r="K202" i="182"/>
  <c r="I202" i="182" s="1"/>
  <c r="L201" i="182"/>
  <c r="J201" i="182" s="1"/>
  <c r="K201" i="182"/>
  <c r="I201" i="182" s="1"/>
  <c r="L200" i="182"/>
  <c r="J200" i="182" s="1"/>
  <c r="K200" i="182"/>
  <c r="I200" i="182" s="1"/>
  <c r="L199" i="182"/>
  <c r="J199" i="182" s="1"/>
  <c r="K199" i="182"/>
  <c r="I199" i="182" s="1"/>
  <c r="L198" i="182"/>
  <c r="J198" i="182" s="1"/>
  <c r="K198" i="182"/>
  <c r="I198" i="182" s="1"/>
  <c r="L197" i="182"/>
  <c r="J197" i="182" s="1"/>
  <c r="K197" i="182"/>
  <c r="I197" i="182" s="1"/>
  <c r="L196" i="182"/>
  <c r="J196" i="182" s="1"/>
  <c r="K196" i="182"/>
  <c r="I196" i="182" s="1"/>
  <c r="L195" i="182"/>
  <c r="J195" i="182" s="1"/>
  <c r="K195" i="182"/>
  <c r="I195" i="182" s="1"/>
  <c r="L194" i="182"/>
  <c r="J194" i="182" s="1"/>
  <c r="K194" i="182"/>
  <c r="I194" i="182" s="1"/>
  <c r="L193" i="182"/>
  <c r="J193" i="182" s="1"/>
  <c r="K193" i="182"/>
  <c r="I193" i="182" s="1"/>
  <c r="L192" i="182"/>
  <c r="J192" i="182" s="1"/>
  <c r="K192" i="182"/>
  <c r="I192" i="182" s="1"/>
  <c r="L191" i="182"/>
  <c r="J191" i="182" s="1"/>
  <c r="K191" i="182"/>
  <c r="I191" i="182" s="1"/>
  <c r="L190" i="182"/>
  <c r="J190" i="182" s="1"/>
  <c r="K190" i="182"/>
  <c r="I190" i="182" s="1"/>
  <c r="L189" i="182"/>
  <c r="J189" i="182" s="1"/>
  <c r="K189" i="182"/>
  <c r="I189" i="182" s="1"/>
  <c r="L188" i="182"/>
  <c r="J188" i="182" s="1"/>
  <c r="K188" i="182"/>
  <c r="I188" i="182" s="1"/>
  <c r="L187" i="182"/>
  <c r="J187" i="182" s="1"/>
  <c r="K187" i="182"/>
  <c r="I187" i="182" s="1"/>
  <c r="L186" i="182"/>
  <c r="J186" i="182" s="1"/>
  <c r="K186" i="182"/>
  <c r="I186" i="182" s="1"/>
  <c r="L185" i="182"/>
  <c r="J185" i="182" s="1"/>
  <c r="K185" i="182"/>
  <c r="I185" i="182" s="1"/>
  <c r="L184" i="182"/>
  <c r="J184" i="182" s="1"/>
  <c r="K184" i="182"/>
  <c r="I184" i="182" s="1"/>
  <c r="L183" i="182"/>
  <c r="J183" i="182" s="1"/>
  <c r="K183" i="182"/>
  <c r="I183" i="182" s="1"/>
  <c r="L182" i="182"/>
  <c r="J182" i="182" s="1"/>
  <c r="K182" i="182"/>
  <c r="I182" i="182" s="1"/>
  <c r="L181" i="182"/>
  <c r="J181" i="182" s="1"/>
  <c r="K181" i="182"/>
  <c r="I181" i="182" s="1"/>
  <c r="L180" i="182"/>
  <c r="J180" i="182" s="1"/>
  <c r="K180" i="182"/>
  <c r="I180" i="182" s="1"/>
  <c r="L179" i="182"/>
  <c r="J179" i="182" s="1"/>
  <c r="K179" i="182"/>
  <c r="I179" i="182" s="1"/>
  <c r="L178" i="182"/>
  <c r="J178" i="182" s="1"/>
  <c r="K178" i="182"/>
  <c r="I178" i="182" s="1"/>
  <c r="L177" i="182"/>
  <c r="J177" i="182" s="1"/>
  <c r="K177" i="182"/>
  <c r="I177" i="182" s="1"/>
  <c r="L176" i="182"/>
  <c r="J176" i="182" s="1"/>
  <c r="K176" i="182"/>
  <c r="I176" i="182" s="1"/>
  <c r="L175" i="182"/>
  <c r="J175" i="182" s="1"/>
  <c r="K175" i="182"/>
  <c r="I175" i="182" s="1"/>
  <c r="L174" i="182"/>
  <c r="J174" i="182" s="1"/>
  <c r="K174" i="182"/>
  <c r="I174" i="182" s="1"/>
  <c r="L173" i="182"/>
  <c r="J173" i="182" s="1"/>
  <c r="K173" i="182"/>
  <c r="I173" i="182" s="1"/>
  <c r="L172" i="182"/>
  <c r="J172" i="182" s="1"/>
  <c r="K172" i="182"/>
  <c r="I172" i="182" s="1"/>
  <c r="L171" i="182"/>
  <c r="J171" i="182" s="1"/>
  <c r="K171" i="182"/>
  <c r="I171" i="182" s="1"/>
  <c r="L170" i="182"/>
  <c r="J170" i="182" s="1"/>
  <c r="K170" i="182"/>
  <c r="I170" i="182" s="1"/>
  <c r="L169" i="182"/>
  <c r="J169" i="182" s="1"/>
  <c r="K169" i="182"/>
  <c r="I169" i="182" s="1"/>
  <c r="L168" i="182"/>
  <c r="J168" i="182" s="1"/>
  <c r="K168" i="182"/>
  <c r="I168" i="182" s="1"/>
  <c r="L167" i="182"/>
  <c r="J167" i="182" s="1"/>
  <c r="K167" i="182"/>
  <c r="I167" i="182" s="1"/>
  <c r="L166" i="182"/>
  <c r="J166" i="182" s="1"/>
  <c r="K166" i="182"/>
  <c r="I166" i="182" s="1"/>
  <c r="L165" i="182"/>
  <c r="J165" i="182" s="1"/>
  <c r="K165" i="182"/>
  <c r="I165" i="182" s="1"/>
  <c r="L164" i="182"/>
  <c r="J164" i="182" s="1"/>
  <c r="K164" i="182"/>
  <c r="I164" i="182" s="1"/>
  <c r="L163" i="182"/>
  <c r="J163" i="182" s="1"/>
  <c r="K163" i="182"/>
  <c r="I163" i="182" s="1"/>
  <c r="L162" i="182"/>
  <c r="J162" i="182" s="1"/>
  <c r="K162" i="182"/>
  <c r="I162" i="182" s="1"/>
  <c r="L161" i="182"/>
  <c r="J161" i="182" s="1"/>
  <c r="K161" i="182"/>
  <c r="I161" i="182" s="1"/>
  <c r="L160" i="182"/>
  <c r="J160" i="182" s="1"/>
  <c r="K160" i="182"/>
  <c r="I160" i="182" s="1"/>
  <c r="L159" i="182"/>
  <c r="J159" i="182" s="1"/>
  <c r="K159" i="182"/>
  <c r="I159" i="182" s="1"/>
  <c r="L158" i="182"/>
  <c r="J158" i="182" s="1"/>
  <c r="K158" i="182"/>
  <c r="I158" i="182" s="1"/>
  <c r="L157" i="182"/>
  <c r="J157" i="182" s="1"/>
  <c r="K157" i="182"/>
  <c r="I157" i="182" s="1"/>
  <c r="L156" i="182"/>
  <c r="J156" i="182" s="1"/>
  <c r="K156" i="182"/>
  <c r="I156" i="182" s="1"/>
  <c r="L155" i="182"/>
  <c r="J155" i="182" s="1"/>
  <c r="K155" i="182"/>
  <c r="I155" i="182" s="1"/>
  <c r="L154" i="182"/>
  <c r="J154" i="182" s="1"/>
  <c r="K154" i="182"/>
  <c r="I154" i="182" s="1"/>
  <c r="L153" i="182"/>
  <c r="J153" i="182" s="1"/>
  <c r="K153" i="182"/>
  <c r="I153" i="182" s="1"/>
  <c r="L152" i="182"/>
  <c r="J152" i="182" s="1"/>
  <c r="K152" i="182"/>
  <c r="I152" i="182" s="1"/>
  <c r="L151" i="182"/>
  <c r="J151" i="182" s="1"/>
  <c r="K151" i="182"/>
  <c r="I151" i="182" s="1"/>
  <c r="L150" i="182"/>
  <c r="J150" i="182" s="1"/>
  <c r="K150" i="182"/>
  <c r="I150" i="182" s="1"/>
  <c r="L149" i="182"/>
  <c r="J149" i="182" s="1"/>
  <c r="K149" i="182"/>
  <c r="I149" i="182" s="1"/>
  <c r="L148" i="182"/>
  <c r="J148" i="182" s="1"/>
  <c r="K148" i="182"/>
  <c r="I148" i="182" s="1"/>
  <c r="L147" i="182"/>
  <c r="J147" i="182" s="1"/>
  <c r="K147" i="182"/>
  <c r="I147" i="182" s="1"/>
  <c r="L146" i="182"/>
  <c r="J146" i="182" s="1"/>
  <c r="K146" i="182"/>
  <c r="I146" i="182" s="1"/>
  <c r="L145" i="182"/>
  <c r="J145" i="182" s="1"/>
  <c r="K145" i="182"/>
  <c r="I145" i="182" s="1"/>
  <c r="L144" i="182"/>
  <c r="J144" i="182" s="1"/>
  <c r="K144" i="182"/>
  <c r="I144" i="182" s="1"/>
  <c r="L143" i="182"/>
  <c r="J143" i="182" s="1"/>
  <c r="K143" i="182"/>
  <c r="I143" i="182" s="1"/>
  <c r="L142" i="182"/>
  <c r="J142" i="182" s="1"/>
  <c r="K142" i="182"/>
  <c r="I142" i="182" s="1"/>
  <c r="L141" i="182"/>
  <c r="J141" i="182" s="1"/>
  <c r="K141" i="182"/>
  <c r="I141" i="182" s="1"/>
  <c r="L140" i="182"/>
  <c r="J140" i="182" s="1"/>
  <c r="K140" i="182"/>
  <c r="I140" i="182" s="1"/>
  <c r="L139" i="182"/>
  <c r="J139" i="182" s="1"/>
  <c r="K139" i="182"/>
  <c r="I139" i="182" s="1"/>
  <c r="L138" i="182"/>
  <c r="J138" i="182" s="1"/>
  <c r="K138" i="182"/>
  <c r="I138" i="182" s="1"/>
  <c r="L137" i="182"/>
  <c r="J137" i="182" s="1"/>
  <c r="K137" i="182"/>
  <c r="I137" i="182" s="1"/>
  <c r="L136" i="182"/>
  <c r="J136" i="182" s="1"/>
  <c r="K136" i="182"/>
  <c r="I136" i="182" s="1"/>
  <c r="L135" i="182"/>
  <c r="J135" i="182" s="1"/>
  <c r="K135" i="182"/>
  <c r="I135" i="182" s="1"/>
  <c r="L134" i="182"/>
  <c r="J134" i="182" s="1"/>
  <c r="K134" i="182"/>
  <c r="I134" i="182" s="1"/>
  <c r="L133" i="182"/>
  <c r="J133" i="182" s="1"/>
  <c r="K133" i="182"/>
  <c r="I133" i="182" s="1"/>
  <c r="L132" i="182"/>
  <c r="J132" i="182" s="1"/>
  <c r="K132" i="182"/>
  <c r="I132" i="182" s="1"/>
  <c r="L131" i="182"/>
  <c r="J131" i="182" s="1"/>
  <c r="K131" i="182"/>
  <c r="I131" i="182" s="1"/>
  <c r="L130" i="182"/>
  <c r="J130" i="182" s="1"/>
  <c r="K130" i="182"/>
  <c r="I130" i="182" s="1"/>
  <c r="L129" i="182"/>
  <c r="J129" i="182" s="1"/>
  <c r="K129" i="182"/>
  <c r="I129" i="182" s="1"/>
  <c r="L128" i="182"/>
  <c r="J128" i="182" s="1"/>
  <c r="K128" i="182"/>
  <c r="I128" i="182" s="1"/>
  <c r="L127" i="182"/>
  <c r="J127" i="182" s="1"/>
  <c r="K127" i="182"/>
  <c r="I127" i="182" s="1"/>
  <c r="L126" i="182"/>
  <c r="J126" i="182" s="1"/>
  <c r="K126" i="182"/>
  <c r="I126" i="182" s="1"/>
  <c r="L125" i="182"/>
  <c r="J125" i="182" s="1"/>
  <c r="K125" i="182"/>
  <c r="I125" i="182" s="1"/>
  <c r="L124" i="182"/>
  <c r="J124" i="182" s="1"/>
  <c r="K124" i="182"/>
  <c r="I124" i="182" s="1"/>
  <c r="L123" i="182"/>
  <c r="J123" i="182" s="1"/>
  <c r="K123" i="182"/>
  <c r="I123" i="182" s="1"/>
  <c r="L122" i="182"/>
  <c r="J122" i="182" s="1"/>
  <c r="K122" i="182"/>
  <c r="I122" i="182" s="1"/>
  <c r="L121" i="182"/>
  <c r="J121" i="182" s="1"/>
  <c r="K121" i="182"/>
  <c r="I121" i="182" s="1"/>
  <c r="L120" i="182"/>
  <c r="J120" i="182" s="1"/>
  <c r="K120" i="182"/>
  <c r="I120" i="182" s="1"/>
  <c r="L119" i="182"/>
  <c r="J119" i="182" s="1"/>
  <c r="K119" i="182"/>
  <c r="I119" i="182" s="1"/>
  <c r="L118" i="182"/>
  <c r="J118" i="182" s="1"/>
  <c r="K118" i="182"/>
  <c r="I118" i="182" s="1"/>
  <c r="L117" i="182"/>
  <c r="J117" i="182" s="1"/>
  <c r="K117" i="182"/>
  <c r="I117" i="182" s="1"/>
  <c r="L116" i="182"/>
  <c r="J116" i="182" s="1"/>
  <c r="K116" i="182"/>
  <c r="I116" i="182" s="1"/>
  <c r="L115" i="182"/>
  <c r="J115" i="182" s="1"/>
  <c r="K115" i="182"/>
  <c r="I115" i="182" s="1"/>
  <c r="L114" i="182"/>
  <c r="J114" i="182" s="1"/>
  <c r="K114" i="182"/>
  <c r="I114" i="182" s="1"/>
  <c r="L113" i="182"/>
  <c r="J113" i="182" s="1"/>
  <c r="K113" i="182"/>
  <c r="I113" i="182" s="1"/>
  <c r="L112" i="182"/>
  <c r="J112" i="182" s="1"/>
  <c r="K112" i="182"/>
  <c r="I112" i="182" s="1"/>
  <c r="L111" i="182"/>
  <c r="J111" i="182" s="1"/>
  <c r="K111" i="182"/>
  <c r="I111" i="182" s="1"/>
  <c r="L110" i="182"/>
  <c r="J110" i="182" s="1"/>
  <c r="K110" i="182"/>
  <c r="I110" i="182" s="1"/>
  <c r="L109" i="182"/>
  <c r="J109" i="182" s="1"/>
  <c r="K109" i="182"/>
  <c r="I109" i="182" s="1"/>
  <c r="L108" i="182"/>
  <c r="J108" i="182" s="1"/>
  <c r="K108" i="182"/>
  <c r="I108" i="182" s="1"/>
  <c r="L107" i="182"/>
  <c r="J107" i="182" s="1"/>
  <c r="K107" i="182"/>
  <c r="I107" i="182" s="1"/>
  <c r="L106" i="182"/>
  <c r="J106" i="182" s="1"/>
  <c r="K106" i="182"/>
  <c r="I106" i="182" s="1"/>
  <c r="L105" i="182"/>
  <c r="J105" i="182" s="1"/>
  <c r="K105" i="182"/>
  <c r="I105" i="182" s="1"/>
  <c r="L104" i="182"/>
  <c r="J104" i="182" s="1"/>
  <c r="K104" i="182"/>
  <c r="I104" i="182" s="1"/>
  <c r="L103" i="182"/>
  <c r="J103" i="182" s="1"/>
  <c r="K103" i="182"/>
  <c r="I103" i="182" s="1"/>
  <c r="L102" i="182"/>
  <c r="J102" i="182" s="1"/>
  <c r="K102" i="182"/>
  <c r="I102" i="182" s="1"/>
  <c r="L101" i="182"/>
  <c r="J101" i="182" s="1"/>
  <c r="K101" i="182"/>
  <c r="I101" i="182" s="1"/>
  <c r="K100" i="182"/>
  <c r="I100" i="182" s="1"/>
  <c r="L100" i="182"/>
  <c r="J100" i="182" s="1"/>
  <c r="L99" i="182"/>
  <c r="J99" i="182" s="1"/>
  <c r="K99" i="182"/>
  <c r="I99" i="182" s="1"/>
  <c r="L98" i="182"/>
  <c r="J98" i="182" s="1"/>
  <c r="K98" i="182"/>
  <c r="I98" i="182" s="1"/>
  <c r="L97" i="182"/>
  <c r="J97" i="182" s="1"/>
  <c r="K97" i="182"/>
  <c r="I97" i="182" s="1"/>
  <c r="L96" i="182"/>
  <c r="J96" i="182" s="1"/>
  <c r="K96" i="182"/>
  <c r="I96" i="182" s="1"/>
  <c r="L95" i="182"/>
  <c r="J95" i="182" s="1"/>
  <c r="K95" i="182"/>
  <c r="I95" i="182" s="1"/>
  <c r="L94" i="182"/>
  <c r="J94" i="182" s="1"/>
  <c r="K94" i="182"/>
  <c r="I94" i="182" s="1"/>
  <c r="L93" i="182"/>
  <c r="J93" i="182" s="1"/>
  <c r="K93" i="182"/>
  <c r="I93" i="182" s="1"/>
  <c r="L92" i="182"/>
  <c r="J92" i="182" s="1"/>
  <c r="K92" i="182"/>
  <c r="I92" i="182" s="1"/>
  <c r="L91" i="182"/>
  <c r="J91" i="182" s="1"/>
  <c r="K91" i="182"/>
  <c r="I91" i="182" s="1"/>
  <c r="L90" i="182"/>
  <c r="J90" i="182" s="1"/>
  <c r="K90" i="182"/>
  <c r="I90" i="182" s="1"/>
  <c r="L89" i="182"/>
  <c r="J89" i="182" s="1"/>
  <c r="K89" i="182"/>
  <c r="I89" i="182" s="1"/>
  <c r="L88" i="182"/>
  <c r="J88" i="182" s="1"/>
  <c r="K88" i="182"/>
  <c r="I88" i="182" s="1"/>
  <c r="L87" i="182"/>
  <c r="J87" i="182" s="1"/>
  <c r="K87" i="182"/>
  <c r="I87" i="182" s="1"/>
  <c r="L86" i="182"/>
  <c r="J86" i="182" s="1"/>
  <c r="K86" i="182"/>
  <c r="I86" i="182" s="1"/>
  <c r="L85" i="182"/>
  <c r="J85" i="182" s="1"/>
  <c r="K85" i="182"/>
  <c r="I85" i="182" s="1"/>
  <c r="L84" i="182"/>
  <c r="J84" i="182" s="1"/>
  <c r="K84" i="182"/>
  <c r="I84" i="182" s="1"/>
  <c r="L83" i="182"/>
  <c r="J83" i="182" s="1"/>
  <c r="K83" i="182"/>
  <c r="I83" i="182" s="1"/>
  <c r="L82" i="182"/>
  <c r="J82" i="182" s="1"/>
  <c r="K82" i="182"/>
  <c r="I82" i="182" s="1"/>
  <c r="L81" i="182"/>
  <c r="J81" i="182" s="1"/>
  <c r="K81" i="182"/>
  <c r="I81" i="182" s="1"/>
  <c r="L80" i="182"/>
  <c r="J80" i="182" s="1"/>
  <c r="K80" i="182"/>
  <c r="I80" i="182" s="1"/>
  <c r="L79" i="182"/>
  <c r="J79" i="182" s="1"/>
  <c r="K79" i="182"/>
  <c r="I79" i="182" s="1"/>
  <c r="L78" i="182"/>
  <c r="J78" i="182" s="1"/>
  <c r="K78" i="182"/>
  <c r="I78" i="182" s="1"/>
  <c r="L77" i="182"/>
  <c r="J77" i="182" s="1"/>
  <c r="K77" i="182"/>
  <c r="I77" i="182" s="1"/>
  <c r="L76" i="182"/>
  <c r="J76" i="182" s="1"/>
  <c r="K76" i="182"/>
  <c r="I76" i="182" s="1"/>
  <c r="L75" i="182"/>
  <c r="J75" i="182" s="1"/>
  <c r="K75" i="182"/>
  <c r="I75" i="182" s="1"/>
  <c r="L74" i="182"/>
  <c r="J74" i="182" s="1"/>
  <c r="K74" i="182"/>
  <c r="I74" i="182" s="1"/>
  <c r="L73" i="182"/>
  <c r="J73" i="182" s="1"/>
  <c r="K73" i="182"/>
  <c r="I73" i="182" s="1"/>
  <c r="L72" i="182"/>
  <c r="J72" i="182" s="1"/>
  <c r="K72" i="182"/>
  <c r="I72" i="182" s="1"/>
  <c r="L71" i="182"/>
  <c r="J71" i="182" s="1"/>
  <c r="K71" i="182"/>
  <c r="I71" i="182" s="1"/>
  <c r="L70" i="182"/>
  <c r="J70" i="182" s="1"/>
  <c r="K70" i="182"/>
  <c r="I70" i="182" s="1"/>
  <c r="L69" i="182"/>
  <c r="J69" i="182" s="1"/>
  <c r="K69" i="182"/>
  <c r="I69" i="182" s="1"/>
  <c r="L68" i="182"/>
  <c r="J68" i="182" s="1"/>
  <c r="K68" i="182"/>
  <c r="I68" i="182" s="1"/>
  <c r="L67" i="182"/>
  <c r="J67" i="182" s="1"/>
  <c r="K67" i="182"/>
  <c r="I67" i="182" s="1"/>
  <c r="L66" i="182"/>
  <c r="J66" i="182" s="1"/>
  <c r="K66" i="182"/>
  <c r="I66" i="182" s="1"/>
  <c r="L65" i="182"/>
  <c r="J65" i="182" s="1"/>
  <c r="K65" i="182"/>
  <c r="I65" i="182" s="1"/>
  <c r="L64" i="182"/>
  <c r="J64" i="182" s="1"/>
  <c r="K64" i="182"/>
  <c r="I64" i="182" s="1"/>
  <c r="L63" i="182"/>
  <c r="J63" i="182" s="1"/>
  <c r="K63" i="182"/>
  <c r="I63" i="182" s="1"/>
  <c r="L62" i="182"/>
  <c r="J62" i="182" s="1"/>
  <c r="K62" i="182"/>
  <c r="I62" i="182" s="1"/>
  <c r="L61" i="182"/>
  <c r="J61" i="182" s="1"/>
  <c r="K61" i="182"/>
  <c r="I61" i="182" s="1"/>
  <c r="L60" i="182"/>
  <c r="J60" i="182" s="1"/>
  <c r="K60" i="182"/>
  <c r="I60" i="182" s="1"/>
  <c r="L59" i="182"/>
  <c r="J59" i="182" s="1"/>
  <c r="K59" i="182"/>
  <c r="I59" i="182" s="1"/>
  <c r="L58" i="182"/>
  <c r="J58" i="182" s="1"/>
  <c r="K58" i="182"/>
  <c r="I58" i="182" s="1"/>
  <c r="L57" i="182"/>
  <c r="J57" i="182" s="1"/>
  <c r="K57" i="182"/>
  <c r="I57" i="182" s="1"/>
  <c r="L56" i="182"/>
  <c r="J56" i="182" s="1"/>
  <c r="K56" i="182"/>
  <c r="I56" i="182" s="1"/>
  <c r="M55" i="182"/>
  <c r="K55" i="182" s="1"/>
  <c r="I55" i="182" s="1"/>
  <c r="L55" i="182"/>
  <c r="J55" i="182" s="1"/>
  <c r="L54" i="182"/>
  <c r="J54" i="182" s="1"/>
  <c r="K54" i="182"/>
  <c r="I54" i="182" s="1"/>
  <c r="M53" i="182"/>
  <c r="K53" i="182" s="1"/>
  <c r="I53" i="182" s="1"/>
  <c r="L53" i="182"/>
  <c r="J53" i="182" s="1"/>
  <c r="M52" i="182"/>
  <c r="K52" i="182" s="1"/>
  <c r="I52" i="182" s="1"/>
  <c r="L52" i="182"/>
  <c r="J52" i="182" s="1"/>
  <c r="L51" i="182"/>
  <c r="J51" i="182" s="1"/>
  <c r="K51" i="182"/>
  <c r="I51" i="182" s="1"/>
  <c r="L50" i="182"/>
  <c r="J50" i="182" s="1"/>
  <c r="K50" i="182"/>
  <c r="I50" i="182" s="1"/>
  <c r="L49" i="182"/>
  <c r="J49" i="182" s="1"/>
  <c r="K49" i="182"/>
  <c r="I49" i="182" s="1"/>
  <c r="L48" i="182"/>
  <c r="J48" i="182" s="1"/>
  <c r="K48" i="182"/>
  <c r="I48" i="182" s="1"/>
  <c r="L47" i="182"/>
  <c r="J47" i="182" s="1"/>
  <c r="K47" i="182"/>
  <c r="I47" i="182" s="1"/>
  <c r="L46" i="182"/>
  <c r="J46" i="182" s="1"/>
  <c r="K46" i="182"/>
  <c r="I46" i="182" s="1"/>
  <c r="L45" i="182"/>
  <c r="J45" i="182" s="1"/>
  <c r="K45" i="182"/>
  <c r="I45" i="182" s="1"/>
  <c r="L44" i="182"/>
  <c r="J44" i="182" s="1"/>
  <c r="K44" i="182"/>
  <c r="I44" i="182" s="1"/>
  <c r="L43" i="182"/>
  <c r="J43" i="182" s="1"/>
  <c r="K43" i="182"/>
  <c r="I43" i="182" s="1"/>
  <c r="L42" i="182"/>
  <c r="J42" i="182" s="1"/>
  <c r="K42" i="182"/>
  <c r="I42" i="182" s="1"/>
  <c r="L41" i="182"/>
  <c r="J41" i="182" s="1"/>
  <c r="K41" i="182"/>
  <c r="I41" i="182" s="1"/>
  <c r="L40" i="182"/>
  <c r="J40" i="182" s="1"/>
  <c r="K40" i="182"/>
  <c r="I40" i="182" s="1"/>
  <c r="L39" i="182"/>
  <c r="J39" i="182" s="1"/>
  <c r="K39" i="182"/>
  <c r="I39" i="182" s="1"/>
  <c r="L38" i="182"/>
  <c r="J38" i="182" s="1"/>
  <c r="K38" i="182"/>
  <c r="I38" i="182" s="1"/>
  <c r="L37" i="182"/>
  <c r="J37" i="182" s="1"/>
  <c r="K37" i="182"/>
  <c r="I37" i="182" s="1"/>
  <c r="L36" i="182"/>
  <c r="J36" i="182" s="1"/>
  <c r="K36" i="182"/>
  <c r="I36" i="182" s="1"/>
  <c r="L35" i="182"/>
  <c r="J35" i="182" s="1"/>
  <c r="K35" i="182"/>
  <c r="I35" i="182" s="1"/>
  <c r="L34" i="182"/>
  <c r="J34" i="182" s="1"/>
  <c r="K34" i="182"/>
  <c r="I34" i="182" s="1"/>
  <c r="L33" i="182"/>
  <c r="J33" i="182" s="1"/>
  <c r="K33" i="182"/>
  <c r="I33" i="182" s="1"/>
  <c r="L32" i="182"/>
  <c r="J32" i="182" s="1"/>
  <c r="K32" i="182"/>
  <c r="I32" i="182" s="1"/>
  <c r="L31" i="182"/>
  <c r="J31" i="182" s="1"/>
  <c r="K31" i="182"/>
  <c r="I31" i="182" s="1"/>
  <c r="L30" i="182"/>
  <c r="J30" i="182" s="1"/>
  <c r="K30" i="182"/>
  <c r="I30" i="182" s="1"/>
  <c r="L29" i="182"/>
  <c r="J29" i="182" s="1"/>
  <c r="K29" i="182"/>
  <c r="I29" i="182" s="1"/>
  <c r="L28" i="182"/>
  <c r="J28" i="182" s="1"/>
  <c r="K28" i="182"/>
  <c r="I28" i="182" s="1"/>
  <c r="L27" i="182"/>
  <c r="J27" i="182" s="1"/>
  <c r="K27" i="182"/>
  <c r="I27" i="182" s="1"/>
  <c r="L26" i="182"/>
  <c r="J26" i="182" s="1"/>
  <c r="K26" i="182"/>
  <c r="I26" i="182" s="1"/>
  <c r="L25" i="182"/>
  <c r="J25" i="182" s="1"/>
  <c r="K25" i="182"/>
  <c r="I25" i="182" s="1"/>
  <c r="L24" i="182"/>
  <c r="J24" i="182" s="1"/>
  <c r="K24" i="182"/>
  <c r="I24" i="182" s="1"/>
  <c r="L23" i="182"/>
  <c r="J23" i="182" s="1"/>
  <c r="K23" i="182"/>
  <c r="I23" i="182" s="1"/>
  <c r="L22" i="182"/>
  <c r="J22" i="182" s="1"/>
  <c r="K22" i="182"/>
  <c r="I22" i="182" s="1"/>
  <c r="L21" i="182"/>
  <c r="J21" i="182" s="1"/>
  <c r="K21" i="182"/>
  <c r="I21" i="182" s="1"/>
  <c r="L20" i="182"/>
  <c r="J20" i="182" s="1"/>
  <c r="K20" i="182"/>
  <c r="I20" i="182" s="1"/>
  <c r="L19" i="182"/>
  <c r="J19" i="182" s="1"/>
  <c r="K19" i="182"/>
  <c r="I19" i="182" s="1"/>
  <c r="L18" i="182"/>
  <c r="J18" i="182" s="1"/>
  <c r="K18" i="182"/>
  <c r="I18" i="182" s="1"/>
  <c r="L17" i="182"/>
  <c r="J17" i="182" s="1"/>
  <c r="K17" i="182"/>
  <c r="I17" i="182" s="1"/>
  <c r="L16" i="182"/>
  <c r="J16" i="182" s="1"/>
  <c r="K16" i="182"/>
  <c r="I16" i="182" s="1"/>
  <c r="L15" i="182"/>
  <c r="J15" i="182" s="1"/>
  <c r="K15" i="182"/>
  <c r="I15" i="182" s="1"/>
  <c r="L14" i="182"/>
  <c r="J14" i="182" s="1"/>
  <c r="K14" i="182"/>
  <c r="I14" i="182" s="1"/>
  <c r="L13" i="182"/>
  <c r="J13" i="182" s="1"/>
  <c r="K13" i="182"/>
  <c r="I13" i="182" s="1"/>
  <c r="L12" i="182"/>
  <c r="J12" i="182" s="1"/>
  <c r="K12" i="182"/>
  <c r="I12" i="182" s="1"/>
  <c r="L11" i="182"/>
  <c r="J11" i="182" s="1"/>
  <c r="K11" i="182"/>
  <c r="I11" i="182" s="1"/>
  <c r="L10" i="182"/>
  <c r="J10" i="182" s="1"/>
  <c r="K10" i="182"/>
  <c r="I10" i="182" s="1"/>
  <c r="L9" i="182"/>
  <c r="J9" i="182" s="1"/>
  <c r="K9" i="182"/>
  <c r="I9" i="182" s="1"/>
  <c r="L8" i="182"/>
  <c r="J8" i="182" s="1"/>
  <c r="K8" i="182"/>
  <c r="I8" i="182" s="1"/>
  <c r="L7" i="182"/>
  <c r="J7" i="182" s="1"/>
  <c r="K7" i="182"/>
  <c r="I7" i="182" s="1"/>
  <c r="L6" i="182"/>
  <c r="J6" i="182" s="1"/>
  <c r="K6" i="182"/>
  <c r="I6" i="182" s="1"/>
  <c r="L5" i="182"/>
  <c r="J5" i="182" s="1"/>
  <c r="K5" i="182"/>
  <c r="I5" i="182" s="1"/>
  <c r="L4" i="182"/>
  <c r="J4" i="182" s="1"/>
  <c r="K4" i="182"/>
  <c r="I4" i="182" s="1"/>
  <c r="L3" i="182"/>
  <c r="J3" i="182" s="1"/>
  <c r="K3" i="182"/>
  <c r="I3" i="182" s="1"/>
  <c r="L2" i="182"/>
  <c r="J2" i="182" s="1"/>
  <c r="K2" i="182"/>
  <c r="I2" i="182" s="1"/>
  <c r="J301" i="182" l="1"/>
  <c r="I301" i="182"/>
  <c r="L299" i="8"/>
  <c r="J299" i="8" s="1"/>
  <c r="K299" i="8"/>
  <c r="I299" i="8" s="1"/>
  <c r="L298" i="8"/>
  <c r="J298" i="8" s="1"/>
  <c r="K298" i="8"/>
  <c r="I298" i="8" s="1"/>
  <c r="L297" i="8"/>
  <c r="J297" i="8" s="1"/>
  <c r="K297" i="8"/>
  <c r="I297" i="8"/>
  <c r="L296" i="8"/>
  <c r="J296" i="8" s="1"/>
  <c r="K296" i="8"/>
  <c r="I296" i="8" s="1"/>
  <c r="L295" i="8"/>
  <c r="J295" i="8" s="1"/>
  <c r="K295" i="8"/>
  <c r="I295" i="8" s="1"/>
  <c r="L294" i="8"/>
  <c r="J294" i="8" s="1"/>
  <c r="K294" i="8"/>
  <c r="I294" i="8" s="1"/>
  <c r="L293" i="8"/>
  <c r="K293" i="8"/>
  <c r="I293" i="8" s="1"/>
  <c r="J293" i="8"/>
  <c r="L292" i="8"/>
  <c r="J292" i="8" s="1"/>
  <c r="K292" i="8"/>
  <c r="I292" i="8" s="1"/>
  <c r="L291" i="8"/>
  <c r="J291" i="8" s="1"/>
  <c r="K291" i="8"/>
  <c r="I291" i="8" s="1"/>
  <c r="L290" i="8"/>
  <c r="J290" i="8" s="1"/>
  <c r="K290" i="8"/>
  <c r="I290" i="8" s="1"/>
  <c r="L289" i="8"/>
  <c r="J289" i="8" s="1"/>
  <c r="K289" i="8"/>
  <c r="I289" i="8" s="1"/>
  <c r="L288" i="8"/>
  <c r="J288" i="8" s="1"/>
  <c r="K288" i="8"/>
  <c r="I288" i="8"/>
  <c r="L287" i="8"/>
  <c r="J287" i="8" s="1"/>
  <c r="K287" i="8"/>
  <c r="I287" i="8" s="1"/>
  <c r="L286" i="8"/>
  <c r="J286" i="8" s="1"/>
  <c r="K286" i="8"/>
  <c r="I286" i="8" s="1"/>
  <c r="L285" i="8"/>
  <c r="J285" i="8" s="1"/>
  <c r="K285" i="8"/>
  <c r="I285" i="8" s="1"/>
  <c r="L284" i="8"/>
  <c r="J284" i="8" s="1"/>
  <c r="K284" i="8"/>
  <c r="I284" i="8" s="1"/>
  <c r="L283" i="8"/>
  <c r="K283" i="8"/>
  <c r="I283" i="8" s="1"/>
  <c r="J283" i="8"/>
  <c r="L282" i="8"/>
  <c r="J282" i="8" s="1"/>
  <c r="K282" i="8"/>
  <c r="I282" i="8" s="1"/>
  <c r="L281" i="8"/>
  <c r="J281" i="8" s="1"/>
  <c r="K281" i="8"/>
  <c r="I281" i="8" s="1"/>
  <c r="L280" i="8"/>
  <c r="J280" i="8" s="1"/>
  <c r="K280" i="8"/>
  <c r="I280" i="8" s="1"/>
  <c r="L279" i="8"/>
  <c r="J279" i="8" s="1"/>
  <c r="K279" i="8"/>
  <c r="I279" i="8"/>
  <c r="L278" i="8"/>
  <c r="J278" i="8" s="1"/>
  <c r="K278" i="8"/>
  <c r="I278" i="8" s="1"/>
  <c r="L277" i="8"/>
  <c r="J277" i="8" s="1"/>
  <c r="K277" i="8"/>
  <c r="I277" i="8" s="1"/>
  <c r="L276" i="8"/>
  <c r="J276" i="8" s="1"/>
  <c r="K276" i="8"/>
  <c r="I276" i="8" s="1"/>
  <c r="L275" i="8"/>
  <c r="J275" i="8" s="1"/>
  <c r="K275" i="8"/>
  <c r="I275" i="8" s="1"/>
  <c r="L274" i="8"/>
  <c r="J274" i="8" s="1"/>
  <c r="K274" i="8"/>
  <c r="I274" i="8" s="1"/>
  <c r="L273" i="8"/>
  <c r="J273" i="8" s="1"/>
  <c r="K273" i="8"/>
  <c r="I273" i="8" s="1"/>
  <c r="L272" i="8"/>
  <c r="J272" i="8" s="1"/>
  <c r="K272" i="8"/>
  <c r="I272" i="8" s="1"/>
  <c r="L271" i="8"/>
  <c r="J271" i="8" s="1"/>
  <c r="K271" i="8"/>
  <c r="I271" i="8" s="1"/>
  <c r="L270" i="8"/>
  <c r="J270" i="8" s="1"/>
  <c r="K270" i="8"/>
  <c r="I270" i="8" s="1"/>
  <c r="L269" i="8"/>
  <c r="J269" i="8" s="1"/>
  <c r="K269" i="8"/>
  <c r="I269" i="8" s="1"/>
  <c r="L268" i="8"/>
  <c r="J268" i="8" s="1"/>
  <c r="K268" i="8"/>
  <c r="I268" i="8" s="1"/>
  <c r="L267" i="8"/>
  <c r="J267" i="8" s="1"/>
  <c r="K267" i="8"/>
  <c r="I267" i="8"/>
  <c r="L266" i="8"/>
  <c r="J266" i="8" s="1"/>
  <c r="K266" i="8"/>
  <c r="I266" i="8" s="1"/>
  <c r="L265" i="8"/>
  <c r="J265" i="8" s="1"/>
  <c r="K265" i="8"/>
  <c r="I265" i="8" s="1"/>
  <c r="L264" i="8"/>
  <c r="J264" i="8" s="1"/>
  <c r="K264" i="8"/>
  <c r="I264" i="8" s="1"/>
  <c r="L263" i="8"/>
  <c r="J263" i="8" s="1"/>
  <c r="K263" i="8"/>
  <c r="I263" i="8" s="1"/>
  <c r="L262" i="8"/>
  <c r="J262" i="8" s="1"/>
  <c r="K262" i="8"/>
  <c r="I262" i="8" s="1"/>
  <c r="L261" i="8"/>
  <c r="J261" i="8" s="1"/>
  <c r="K261" i="8"/>
  <c r="I261" i="8" s="1"/>
  <c r="L260" i="8"/>
  <c r="J260" i="8" s="1"/>
  <c r="K260" i="8"/>
  <c r="I260" i="8" s="1"/>
  <c r="L259" i="8"/>
  <c r="J259" i="8" s="1"/>
  <c r="K259" i="8"/>
  <c r="I259" i="8" s="1"/>
  <c r="L258" i="8"/>
  <c r="J258" i="8" s="1"/>
  <c r="K258" i="8"/>
  <c r="I258" i="8" s="1"/>
  <c r="L257" i="8"/>
  <c r="J257" i="8" s="1"/>
  <c r="K257" i="8"/>
  <c r="I257" i="8" s="1"/>
  <c r="L256" i="8"/>
  <c r="J256" i="8" s="1"/>
  <c r="K256" i="8"/>
  <c r="I256" i="8" s="1"/>
  <c r="L255" i="8"/>
  <c r="J255" i="8" s="1"/>
  <c r="K255" i="8"/>
  <c r="I255" i="8" s="1"/>
  <c r="L254" i="8"/>
  <c r="J254" i="8" s="1"/>
  <c r="K254" i="8"/>
  <c r="I254" i="8" s="1"/>
  <c r="L253" i="8"/>
  <c r="J253" i="8" s="1"/>
  <c r="K253" i="8"/>
  <c r="I253" i="8" s="1"/>
  <c r="L252" i="8"/>
  <c r="J252" i="8" s="1"/>
  <c r="K252" i="8"/>
  <c r="I252" i="8" s="1"/>
  <c r="L251" i="8"/>
  <c r="J251" i="8" s="1"/>
  <c r="K251" i="8"/>
  <c r="I251" i="8"/>
  <c r="L250" i="8"/>
  <c r="J250" i="8" s="1"/>
  <c r="K250" i="8"/>
  <c r="I250" i="8" s="1"/>
  <c r="L249" i="8"/>
  <c r="J249" i="8" s="1"/>
  <c r="K249" i="8"/>
  <c r="I249" i="8" s="1"/>
  <c r="L248" i="8"/>
  <c r="J248" i="8" s="1"/>
  <c r="K248" i="8"/>
  <c r="I248" i="8" s="1"/>
  <c r="L247" i="8"/>
  <c r="J247" i="8" s="1"/>
  <c r="K247" i="8"/>
  <c r="I247" i="8" s="1"/>
  <c r="L246" i="8"/>
  <c r="J246" i="8" s="1"/>
  <c r="K246" i="8"/>
  <c r="I246" i="8" s="1"/>
  <c r="L245" i="8"/>
  <c r="J245" i="8" s="1"/>
  <c r="K245" i="8"/>
  <c r="I245" i="8" s="1"/>
  <c r="L244" i="8"/>
  <c r="J244" i="8" s="1"/>
  <c r="K244" i="8"/>
  <c r="I244" i="8" s="1"/>
  <c r="L243" i="8"/>
  <c r="J243" i="8" s="1"/>
  <c r="K243" i="8"/>
  <c r="I243" i="8" s="1"/>
  <c r="L242" i="8"/>
  <c r="J242" i="8" s="1"/>
  <c r="K242" i="8"/>
  <c r="I242" i="8" s="1"/>
  <c r="L241" i="8"/>
  <c r="J241" i="8" s="1"/>
  <c r="K241" i="8"/>
  <c r="I241" i="8" s="1"/>
  <c r="L240" i="8"/>
  <c r="J240" i="8" s="1"/>
  <c r="K240" i="8"/>
  <c r="I240" i="8" s="1"/>
  <c r="L239" i="8"/>
  <c r="J239" i="8" s="1"/>
  <c r="K239" i="8"/>
  <c r="I239" i="8" s="1"/>
  <c r="L238" i="8"/>
  <c r="J238" i="8" s="1"/>
  <c r="K238" i="8"/>
  <c r="I238" i="8" s="1"/>
  <c r="L237" i="8"/>
  <c r="J237" i="8" s="1"/>
  <c r="K237" i="8"/>
  <c r="I237" i="8" s="1"/>
  <c r="L236" i="8"/>
  <c r="J236" i="8" s="1"/>
  <c r="K236" i="8"/>
  <c r="I236" i="8" s="1"/>
  <c r="L235" i="8"/>
  <c r="J235" i="8" s="1"/>
  <c r="K235" i="8"/>
  <c r="I235" i="8" s="1"/>
  <c r="L234" i="8"/>
  <c r="J234" i="8" s="1"/>
  <c r="K234" i="8"/>
  <c r="I234" i="8" s="1"/>
  <c r="L233" i="8"/>
  <c r="J233" i="8" s="1"/>
  <c r="K233" i="8"/>
  <c r="I233" i="8" s="1"/>
  <c r="L232" i="8"/>
  <c r="J232" i="8" s="1"/>
  <c r="K232" i="8"/>
  <c r="I232" i="8" s="1"/>
  <c r="L231" i="8"/>
  <c r="J231" i="8" s="1"/>
  <c r="K231" i="8"/>
  <c r="I231" i="8" s="1"/>
  <c r="L230" i="8"/>
  <c r="J230" i="8" s="1"/>
  <c r="K230" i="8"/>
  <c r="I230" i="8" s="1"/>
  <c r="L229" i="8"/>
  <c r="J229" i="8" s="1"/>
  <c r="K229" i="8"/>
  <c r="I229" i="8" s="1"/>
  <c r="L228" i="8"/>
  <c r="J228" i="8" s="1"/>
  <c r="K228" i="8"/>
  <c r="I228" i="8" s="1"/>
  <c r="L227" i="8"/>
  <c r="J227" i="8" s="1"/>
  <c r="K227" i="8"/>
  <c r="I227" i="8"/>
  <c r="L226" i="8"/>
  <c r="J226" i="8" s="1"/>
  <c r="K226" i="8"/>
  <c r="I226" i="8" s="1"/>
  <c r="L225" i="8"/>
  <c r="J225" i="8" s="1"/>
  <c r="K225" i="8"/>
  <c r="I225" i="8" s="1"/>
  <c r="L224" i="8"/>
  <c r="J224" i="8" s="1"/>
  <c r="K224" i="8"/>
  <c r="I224" i="8" s="1"/>
  <c r="L223" i="8"/>
  <c r="J223" i="8" s="1"/>
  <c r="K223" i="8"/>
  <c r="I223" i="8" s="1"/>
  <c r="L222" i="8"/>
  <c r="J222" i="8" s="1"/>
  <c r="K222" i="8"/>
  <c r="I222" i="8" s="1"/>
  <c r="L221" i="8"/>
  <c r="J221" i="8" s="1"/>
  <c r="K221" i="8"/>
  <c r="I221" i="8" s="1"/>
  <c r="L220" i="8"/>
  <c r="J220" i="8" s="1"/>
  <c r="K220" i="8"/>
  <c r="I220" i="8" s="1"/>
  <c r="L219" i="8"/>
  <c r="J219" i="8" s="1"/>
  <c r="K219" i="8"/>
  <c r="I219" i="8" s="1"/>
  <c r="L218" i="8"/>
  <c r="J218" i="8" s="1"/>
  <c r="K218" i="8"/>
  <c r="I218" i="8" s="1"/>
  <c r="L217" i="8"/>
  <c r="J217" i="8" s="1"/>
  <c r="K217" i="8"/>
  <c r="I217" i="8" s="1"/>
  <c r="L216" i="8"/>
  <c r="J216" i="8" s="1"/>
  <c r="K216" i="8"/>
  <c r="I216" i="8" s="1"/>
  <c r="L215" i="8"/>
  <c r="J215" i="8" s="1"/>
  <c r="K215" i="8"/>
  <c r="I215" i="8" s="1"/>
  <c r="L214" i="8"/>
  <c r="K214" i="8"/>
  <c r="I214" i="8" s="1"/>
  <c r="J214" i="8"/>
  <c r="L213" i="8"/>
  <c r="J213" i="8" s="1"/>
  <c r="K213" i="8"/>
  <c r="I213" i="8"/>
  <c r="L212" i="8"/>
  <c r="J212" i="8" s="1"/>
  <c r="K212" i="8"/>
  <c r="I212" i="8" s="1"/>
  <c r="L211" i="8"/>
  <c r="J211" i="8" s="1"/>
  <c r="K211" i="8"/>
  <c r="I211" i="8" s="1"/>
  <c r="L210" i="8"/>
  <c r="J210" i="8" s="1"/>
  <c r="K210" i="8"/>
  <c r="I210" i="8" s="1"/>
  <c r="L209" i="8"/>
  <c r="J209" i="8" s="1"/>
  <c r="K209" i="8"/>
  <c r="I209" i="8" s="1"/>
  <c r="L208" i="8"/>
  <c r="J208" i="8" s="1"/>
  <c r="K208" i="8"/>
  <c r="I208" i="8" s="1"/>
  <c r="L207" i="8"/>
  <c r="J207" i="8" s="1"/>
  <c r="K207" i="8"/>
  <c r="I207" i="8" s="1"/>
  <c r="L206" i="8"/>
  <c r="J206" i="8" s="1"/>
  <c r="K206" i="8"/>
  <c r="I206" i="8" s="1"/>
  <c r="L205" i="8"/>
  <c r="J205" i="8" s="1"/>
  <c r="K205" i="8"/>
  <c r="I205" i="8" s="1"/>
  <c r="L204" i="8"/>
  <c r="J204" i="8" s="1"/>
  <c r="K204" i="8"/>
  <c r="I204" i="8" s="1"/>
  <c r="L203" i="8"/>
  <c r="J203" i="8" s="1"/>
  <c r="K203" i="8"/>
  <c r="I203" i="8" s="1"/>
  <c r="L202" i="8"/>
  <c r="J202" i="8" s="1"/>
  <c r="K202" i="8"/>
  <c r="I202" i="8" s="1"/>
  <c r="L201" i="8"/>
  <c r="J201" i="8" s="1"/>
  <c r="K201" i="8"/>
  <c r="I201" i="8" s="1"/>
  <c r="L200" i="8"/>
  <c r="J200" i="8" s="1"/>
  <c r="K200" i="8"/>
  <c r="I200" i="8" s="1"/>
  <c r="L199" i="8"/>
  <c r="J199" i="8" s="1"/>
  <c r="K199" i="8"/>
  <c r="I199" i="8" s="1"/>
  <c r="L198" i="8"/>
  <c r="J198" i="8" s="1"/>
  <c r="K198" i="8"/>
  <c r="I198" i="8" s="1"/>
  <c r="L197" i="8"/>
  <c r="J197" i="8" s="1"/>
  <c r="K197" i="8"/>
  <c r="I197" i="8" s="1"/>
  <c r="L196" i="8"/>
  <c r="J196" i="8" s="1"/>
  <c r="K196" i="8"/>
  <c r="I196" i="8" s="1"/>
  <c r="L195" i="8"/>
  <c r="J195" i="8" s="1"/>
  <c r="K195" i="8"/>
  <c r="I195" i="8" s="1"/>
  <c r="L194" i="8"/>
  <c r="J194" i="8" s="1"/>
  <c r="K194" i="8"/>
  <c r="I194" i="8" s="1"/>
  <c r="L193" i="8"/>
  <c r="J193" i="8" s="1"/>
  <c r="K193" i="8"/>
  <c r="I193" i="8" s="1"/>
  <c r="L192" i="8"/>
  <c r="J192" i="8" s="1"/>
  <c r="K192" i="8"/>
  <c r="I192" i="8" s="1"/>
  <c r="L191" i="8"/>
  <c r="J191" i="8" s="1"/>
  <c r="K191" i="8"/>
  <c r="I191" i="8" s="1"/>
  <c r="L190" i="8"/>
  <c r="J190" i="8" s="1"/>
  <c r="K190" i="8"/>
  <c r="I190" i="8" s="1"/>
  <c r="L189" i="8"/>
  <c r="J189" i="8" s="1"/>
  <c r="K189" i="8"/>
  <c r="I189" i="8" s="1"/>
  <c r="L188" i="8"/>
  <c r="J188" i="8" s="1"/>
  <c r="K188" i="8"/>
  <c r="I188" i="8" s="1"/>
  <c r="L187" i="8"/>
  <c r="J187" i="8" s="1"/>
  <c r="K187" i="8"/>
  <c r="I187" i="8" s="1"/>
  <c r="L186" i="8"/>
  <c r="J186" i="8" s="1"/>
  <c r="K186" i="8"/>
  <c r="I186" i="8" s="1"/>
  <c r="L185" i="8"/>
  <c r="J185" i="8" s="1"/>
  <c r="K185" i="8"/>
  <c r="I185" i="8" s="1"/>
  <c r="L184" i="8"/>
  <c r="J184" i="8" s="1"/>
  <c r="K184" i="8"/>
  <c r="I184" i="8" s="1"/>
  <c r="L183" i="8"/>
  <c r="J183" i="8" s="1"/>
  <c r="K183" i="8"/>
  <c r="I183" i="8" s="1"/>
  <c r="L182" i="8"/>
  <c r="J182" i="8" s="1"/>
  <c r="K182" i="8"/>
  <c r="I182" i="8" s="1"/>
  <c r="L181" i="8"/>
  <c r="J181" i="8" s="1"/>
  <c r="K181" i="8"/>
  <c r="I181" i="8" s="1"/>
  <c r="L180" i="8"/>
  <c r="J180" i="8" s="1"/>
  <c r="K180" i="8"/>
  <c r="I180" i="8" s="1"/>
  <c r="L179" i="8"/>
  <c r="J179" i="8" s="1"/>
  <c r="K179" i="8"/>
  <c r="I179" i="8" s="1"/>
  <c r="L178" i="8"/>
  <c r="J178" i="8" s="1"/>
  <c r="K178" i="8"/>
  <c r="I178" i="8" s="1"/>
  <c r="L177" i="8"/>
  <c r="J177" i="8" s="1"/>
  <c r="K177" i="8"/>
  <c r="I177" i="8" s="1"/>
  <c r="L176" i="8"/>
  <c r="J176" i="8" s="1"/>
  <c r="K176" i="8"/>
  <c r="I176" i="8" s="1"/>
  <c r="L175" i="8"/>
  <c r="J175" i="8" s="1"/>
  <c r="K175" i="8"/>
  <c r="I175" i="8" s="1"/>
  <c r="L174" i="8"/>
  <c r="J174" i="8" s="1"/>
  <c r="K174" i="8"/>
  <c r="I174" i="8" s="1"/>
  <c r="L173" i="8"/>
  <c r="J173" i="8" s="1"/>
  <c r="K173" i="8"/>
  <c r="I173" i="8" s="1"/>
  <c r="L172" i="8"/>
  <c r="K172" i="8"/>
  <c r="I172" i="8" s="1"/>
  <c r="J172" i="8"/>
  <c r="L171" i="8"/>
  <c r="J171" i="8" s="1"/>
  <c r="K171" i="8"/>
  <c r="I171" i="8" s="1"/>
  <c r="L170" i="8"/>
  <c r="J170" i="8" s="1"/>
  <c r="K170" i="8"/>
  <c r="I170" i="8" s="1"/>
  <c r="L169" i="8"/>
  <c r="J169" i="8" s="1"/>
  <c r="K169" i="8"/>
  <c r="I169" i="8" s="1"/>
  <c r="L168" i="8"/>
  <c r="J168" i="8" s="1"/>
  <c r="K168" i="8"/>
  <c r="I168" i="8" s="1"/>
  <c r="L167" i="8"/>
  <c r="J167" i="8" s="1"/>
  <c r="K167" i="8"/>
  <c r="I167" i="8" s="1"/>
  <c r="L166" i="8"/>
  <c r="J166" i="8" s="1"/>
  <c r="K166" i="8"/>
  <c r="I166" i="8" s="1"/>
  <c r="L165" i="8"/>
  <c r="J165" i="8" s="1"/>
  <c r="K165" i="8"/>
  <c r="I165" i="8"/>
  <c r="L164" i="8"/>
  <c r="J164" i="8" s="1"/>
  <c r="K164" i="8"/>
  <c r="I164" i="8" s="1"/>
  <c r="L163" i="8"/>
  <c r="J163" i="8" s="1"/>
  <c r="K163" i="8"/>
  <c r="I163" i="8" s="1"/>
  <c r="L162" i="8"/>
  <c r="J162" i="8" s="1"/>
  <c r="K162" i="8"/>
  <c r="I162" i="8" s="1"/>
  <c r="L161" i="8"/>
  <c r="J161" i="8" s="1"/>
  <c r="K161" i="8"/>
  <c r="I161" i="8" s="1"/>
  <c r="L160" i="8"/>
  <c r="J160" i="8" s="1"/>
  <c r="K160" i="8"/>
  <c r="I160" i="8" s="1"/>
  <c r="L159" i="8"/>
  <c r="J159" i="8" s="1"/>
  <c r="K159" i="8"/>
  <c r="I159" i="8" s="1"/>
  <c r="L158" i="8"/>
  <c r="J158" i="8" s="1"/>
  <c r="K158" i="8"/>
  <c r="I158" i="8" s="1"/>
  <c r="L157" i="8"/>
  <c r="J157" i="8" s="1"/>
  <c r="K157" i="8"/>
  <c r="I157" i="8" s="1"/>
  <c r="L156" i="8"/>
  <c r="J156" i="8" s="1"/>
  <c r="K156" i="8"/>
  <c r="I156" i="8" s="1"/>
  <c r="L155" i="8"/>
  <c r="J155" i="8" s="1"/>
  <c r="K155" i="8"/>
  <c r="I155" i="8" s="1"/>
  <c r="L154" i="8"/>
  <c r="J154" i="8" s="1"/>
  <c r="K154" i="8"/>
  <c r="I154" i="8" s="1"/>
  <c r="L153" i="8"/>
  <c r="J153" i="8" s="1"/>
  <c r="K153" i="8"/>
  <c r="I153" i="8" s="1"/>
  <c r="L152" i="8"/>
  <c r="J152" i="8" s="1"/>
  <c r="K152" i="8"/>
  <c r="I152" i="8" s="1"/>
  <c r="L151" i="8"/>
  <c r="J151" i="8" s="1"/>
  <c r="K151" i="8"/>
  <c r="I151" i="8" s="1"/>
  <c r="L150" i="8"/>
  <c r="J150" i="8" s="1"/>
  <c r="K150" i="8"/>
  <c r="I150" i="8" s="1"/>
  <c r="L149" i="8"/>
  <c r="J149" i="8" s="1"/>
  <c r="K149" i="8"/>
  <c r="I149" i="8" s="1"/>
  <c r="L148" i="8"/>
  <c r="J148" i="8" s="1"/>
  <c r="K148" i="8"/>
  <c r="I148" i="8" s="1"/>
  <c r="L147" i="8"/>
  <c r="J147" i="8" s="1"/>
  <c r="K147" i="8"/>
  <c r="I147" i="8" s="1"/>
  <c r="L146" i="8"/>
  <c r="J146" i="8" s="1"/>
  <c r="K146" i="8"/>
  <c r="I146" i="8" s="1"/>
  <c r="L145" i="8"/>
  <c r="J145" i="8" s="1"/>
  <c r="K145" i="8"/>
  <c r="I145" i="8" s="1"/>
  <c r="L144" i="8"/>
  <c r="J144" i="8" s="1"/>
  <c r="K144" i="8"/>
  <c r="I144" i="8" s="1"/>
  <c r="L143" i="8"/>
  <c r="J143" i="8" s="1"/>
  <c r="K143" i="8"/>
  <c r="I143" i="8" s="1"/>
  <c r="L142" i="8"/>
  <c r="J142" i="8" s="1"/>
  <c r="K142" i="8"/>
  <c r="I142" i="8" s="1"/>
  <c r="L141" i="8"/>
  <c r="J141" i="8" s="1"/>
  <c r="K141" i="8"/>
  <c r="I141" i="8" s="1"/>
  <c r="L140" i="8"/>
  <c r="J140" i="8" s="1"/>
  <c r="K140" i="8"/>
  <c r="I140" i="8" s="1"/>
  <c r="L139" i="8"/>
  <c r="J139" i="8" s="1"/>
  <c r="K139" i="8"/>
  <c r="I139" i="8" s="1"/>
  <c r="L138" i="8"/>
  <c r="J138" i="8" s="1"/>
  <c r="K138" i="8"/>
  <c r="I138" i="8" s="1"/>
  <c r="L137" i="8"/>
  <c r="J137" i="8" s="1"/>
  <c r="K137" i="8"/>
  <c r="I137" i="8" s="1"/>
  <c r="L136" i="8"/>
  <c r="J136" i="8" s="1"/>
  <c r="K136" i="8"/>
  <c r="I136" i="8" s="1"/>
  <c r="L135" i="8"/>
  <c r="J135" i="8" s="1"/>
  <c r="K135" i="8"/>
  <c r="I135" i="8" s="1"/>
  <c r="L134" i="8"/>
  <c r="J134" i="8" s="1"/>
  <c r="K134" i="8"/>
  <c r="I134" i="8" s="1"/>
  <c r="L133" i="8"/>
  <c r="J133" i="8" s="1"/>
  <c r="K133" i="8"/>
  <c r="I133" i="8" s="1"/>
  <c r="L132" i="8"/>
  <c r="J132" i="8" s="1"/>
  <c r="K132" i="8"/>
  <c r="I132" i="8" s="1"/>
  <c r="L131" i="8"/>
  <c r="J131" i="8" s="1"/>
  <c r="K131" i="8"/>
  <c r="I131" i="8" s="1"/>
  <c r="L130" i="8"/>
  <c r="J130" i="8" s="1"/>
  <c r="K130" i="8"/>
  <c r="I130" i="8" s="1"/>
  <c r="L129" i="8"/>
  <c r="J129" i="8" s="1"/>
  <c r="K129" i="8"/>
  <c r="I129" i="8" s="1"/>
  <c r="L128" i="8"/>
  <c r="J128" i="8" s="1"/>
  <c r="K128" i="8"/>
  <c r="I128" i="8" s="1"/>
  <c r="L127" i="8"/>
  <c r="J127" i="8" s="1"/>
  <c r="K127" i="8"/>
  <c r="I127" i="8" s="1"/>
  <c r="L126" i="8"/>
  <c r="J126" i="8" s="1"/>
  <c r="K126" i="8"/>
  <c r="I126" i="8" s="1"/>
  <c r="L125" i="8"/>
  <c r="J125" i="8" s="1"/>
  <c r="K125" i="8"/>
  <c r="I125" i="8" s="1"/>
  <c r="L124" i="8"/>
  <c r="J124" i="8" s="1"/>
  <c r="K124" i="8"/>
  <c r="I124" i="8" s="1"/>
  <c r="L123" i="8"/>
  <c r="J123" i="8" s="1"/>
  <c r="K123" i="8"/>
  <c r="I123" i="8"/>
  <c r="L122" i="8"/>
  <c r="J122" i="8" s="1"/>
  <c r="K122" i="8"/>
  <c r="I122" i="8" s="1"/>
  <c r="L121" i="8"/>
  <c r="J121" i="8" s="1"/>
  <c r="K121" i="8"/>
  <c r="I121" i="8" s="1"/>
  <c r="L120" i="8"/>
  <c r="J120" i="8" s="1"/>
  <c r="K120" i="8"/>
  <c r="I120" i="8" s="1"/>
  <c r="L119" i="8"/>
  <c r="J119" i="8" s="1"/>
  <c r="K119" i="8"/>
  <c r="I119" i="8" s="1"/>
  <c r="L118" i="8"/>
  <c r="J118" i="8" s="1"/>
  <c r="K118" i="8"/>
  <c r="I118" i="8" s="1"/>
  <c r="L117" i="8"/>
  <c r="J117" i="8" s="1"/>
  <c r="K117" i="8"/>
  <c r="I117" i="8" s="1"/>
  <c r="L116" i="8"/>
  <c r="J116" i="8" s="1"/>
  <c r="K116" i="8"/>
  <c r="I116" i="8" s="1"/>
  <c r="L115" i="8"/>
  <c r="J115" i="8" s="1"/>
  <c r="K115" i="8"/>
  <c r="I115" i="8" s="1"/>
  <c r="L114" i="8"/>
  <c r="J114" i="8" s="1"/>
  <c r="K114" i="8"/>
  <c r="I114" i="8" s="1"/>
  <c r="L113" i="8"/>
  <c r="J113" i="8" s="1"/>
  <c r="K113" i="8"/>
  <c r="I113" i="8" s="1"/>
  <c r="L112" i="8"/>
  <c r="J112" i="8" s="1"/>
  <c r="K112" i="8"/>
  <c r="I112" i="8" s="1"/>
  <c r="L111" i="8"/>
  <c r="J111" i="8" s="1"/>
  <c r="K111" i="8"/>
  <c r="I111" i="8" s="1"/>
  <c r="L110" i="8"/>
  <c r="J110" i="8" s="1"/>
  <c r="K110" i="8"/>
  <c r="I110" i="8" s="1"/>
  <c r="L109" i="8"/>
  <c r="J109" i="8" s="1"/>
  <c r="K109" i="8"/>
  <c r="I109" i="8" s="1"/>
  <c r="L108" i="8"/>
  <c r="J108" i="8" s="1"/>
  <c r="K108" i="8"/>
  <c r="I108" i="8" s="1"/>
  <c r="L107" i="8"/>
  <c r="J107" i="8" s="1"/>
  <c r="K107" i="8"/>
  <c r="I107" i="8" s="1"/>
  <c r="L106" i="8"/>
  <c r="J106" i="8" s="1"/>
  <c r="K106" i="8"/>
  <c r="I106" i="8" s="1"/>
  <c r="L105" i="8"/>
  <c r="J105" i="8" s="1"/>
  <c r="K105" i="8"/>
  <c r="I105" i="8" s="1"/>
  <c r="L104" i="8"/>
  <c r="J104" i="8" s="1"/>
  <c r="K104" i="8"/>
  <c r="I104" i="8" s="1"/>
  <c r="L103" i="8"/>
  <c r="J103" i="8" s="1"/>
  <c r="K103" i="8"/>
  <c r="I103" i="8"/>
  <c r="L102" i="8"/>
  <c r="J102" i="8" s="1"/>
  <c r="K102" i="8"/>
  <c r="I102" i="8" s="1"/>
  <c r="L101" i="8"/>
  <c r="J101" i="8" s="1"/>
  <c r="K101" i="8"/>
  <c r="I101" i="8"/>
  <c r="M100" i="8"/>
  <c r="L100" i="8"/>
  <c r="J100" i="8" s="1"/>
  <c r="K100" i="8"/>
  <c r="I100" i="8" s="1"/>
  <c r="L99" i="8"/>
  <c r="J99" i="8" s="1"/>
  <c r="K99" i="8"/>
  <c r="I99" i="8" s="1"/>
  <c r="L98" i="8"/>
  <c r="J98" i="8" s="1"/>
  <c r="K98" i="8"/>
  <c r="I98" i="8" s="1"/>
  <c r="L97" i="8"/>
  <c r="J97" i="8" s="1"/>
  <c r="K97" i="8"/>
  <c r="I97" i="8"/>
  <c r="L96" i="8"/>
  <c r="J96" i="8" s="1"/>
  <c r="K96" i="8"/>
  <c r="I96" i="8" s="1"/>
  <c r="L95" i="8"/>
  <c r="J95" i="8" s="1"/>
  <c r="K95" i="8"/>
  <c r="I95" i="8" s="1"/>
  <c r="L94" i="8"/>
  <c r="J94" i="8" s="1"/>
  <c r="K94" i="8"/>
  <c r="I94" i="8" s="1"/>
  <c r="L93" i="8"/>
  <c r="J93" i="8" s="1"/>
  <c r="K93" i="8"/>
  <c r="I93" i="8" s="1"/>
  <c r="L92" i="8"/>
  <c r="J92" i="8" s="1"/>
  <c r="K92" i="8"/>
  <c r="I92" i="8" s="1"/>
  <c r="L91" i="8"/>
  <c r="K91" i="8"/>
  <c r="I91" i="8" s="1"/>
  <c r="J91" i="8"/>
  <c r="L90" i="8"/>
  <c r="J90" i="8" s="1"/>
  <c r="K90" i="8"/>
  <c r="I90" i="8" s="1"/>
  <c r="L89" i="8"/>
  <c r="J89" i="8" s="1"/>
  <c r="K89" i="8"/>
  <c r="I89" i="8" s="1"/>
  <c r="L88" i="8"/>
  <c r="J88" i="8" s="1"/>
  <c r="K88" i="8"/>
  <c r="I88" i="8" s="1"/>
  <c r="L87" i="8"/>
  <c r="J87" i="8" s="1"/>
  <c r="K87" i="8"/>
  <c r="I87" i="8"/>
  <c r="L86" i="8"/>
  <c r="J86" i="8" s="1"/>
  <c r="K86" i="8"/>
  <c r="I86" i="8"/>
  <c r="L85" i="8"/>
  <c r="J85" i="8" s="1"/>
  <c r="K85" i="8"/>
  <c r="I85" i="8" s="1"/>
  <c r="L84" i="8"/>
  <c r="J84" i="8" s="1"/>
  <c r="K84" i="8"/>
  <c r="I84" i="8" s="1"/>
  <c r="L83" i="8"/>
  <c r="J83" i="8" s="1"/>
  <c r="K83" i="8"/>
  <c r="I83" i="8" s="1"/>
  <c r="L82" i="8"/>
  <c r="J82" i="8" s="1"/>
  <c r="K82" i="8"/>
  <c r="I82" i="8" s="1"/>
  <c r="L81" i="8"/>
  <c r="J81" i="8" s="1"/>
  <c r="K81" i="8"/>
  <c r="I81" i="8"/>
  <c r="L80" i="8"/>
  <c r="J80" i="8" s="1"/>
  <c r="K80" i="8"/>
  <c r="I80" i="8" s="1"/>
  <c r="L79" i="8"/>
  <c r="J79" i="8" s="1"/>
  <c r="K79" i="8"/>
  <c r="I79" i="8" s="1"/>
  <c r="L78" i="8"/>
  <c r="J78" i="8" s="1"/>
  <c r="K78" i="8"/>
  <c r="I78" i="8" s="1"/>
  <c r="L77" i="8"/>
  <c r="J77" i="8" s="1"/>
  <c r="K77" i="8"/>
  <c r="I77" i="8" s="1"/>
  <c r="L76" i="8"/>
  <c r="J76" i="8" s="1"/>
  <c r="K76" i="8"/>
  <c r="I76" i="8" s="1"/>
  <c r="L75" i="8"/>
  <c r="K75" i="8"/>
  <c r="I75" i="8" s="1"/>
  <c r="J75" i="8"/>
  <c r="L74" i="8"/>
  <c r="J74" i="8" s="1"/>
  <c r="K74" i="8"/>
  <c r="I74" i="8" s="1"/>
  <c r="L73" i="8"/>
  <c r="J73" i="8" s="1"/>
  <c r="K73" i="8"/>
  <c r="I73" i="8" s="1"/>
  <c r="L72" i="8"/>
  <c r="J72" i="8" s="1"/>
  <c r="K72" i="8"/>
  <c r="I72" i="8" s="1"/>
  <c r="L71" i="8"/>
  <c r="K71" i="8"/>
  <c r="I71" i="8" s="1"/>
  <c r="J71" i="8"/>
  <c r="L70" i="8"/>
  <c r="J70" i="8" s="1"/>
  <c r="K70" i="8"/>
  <c r="I70" i="8" s="1"/>
  <c r="L69" i="8"/>
  <c r="J69" i="8" s="1"/>
  <c r="K69" i="8"/>
  <c r="I69" i="8" s="1"/>
  <c r="L68" i="8"/>
  <c r="J68" i="8" s="1"/>
  <c r="K68" i="8"/>
  <c r="I68" i="8" s="1"/>
  <c r="L67" i="8"/>
  <c r="J67" i="8" s="1"/>
  <c r="K67" i="8"/>
  <c r="I67" i="8" s="1"/>
  <c r="L66" i="8"/>
  <c r="J66" i="8" s="1"/>
  <c r="K66" i="8"/>
  <c r="I66" i="8" s="1"/>
  <c r="L65" i="8"/>
  <c r="J65" i="8" s="1"/>
  <c r="K65" i="8"/>
  <c r="I65" i="8" s="1"/>
  <c r="L64" i="8"/>
  <c r="J64" i="8" s="1"/>
  <c r="K64" i="8"/>
  <c r="I64" i="8" s="1"/>
  <c r="L63" i="8"/>
  <c r="J63" i="8" s="1"/>
  <c r="K63" i="8"/>
  <c r="I63" i="8" s="1"/>
  <c r="L62" i="8"/>
  <c r="J62" i="8" s="1"/>
  <c r="K62" i="8"/>
  <c r="I62" i="8" s="1"/>
  <c r="L61" i="8"/>
  <c r="J61" i="8" s="1"/>
  <c r="K61" i="8"/>
  <c r="I61" i="8" s="1"/>
  <c r="L60" i="8"/>
  <c r="J60" i="8" s="1"/>
  <c r="K60" i="8"/>
  <c r="I60" i="8" s="1"/>
  <c r="L59" i="8"/>
  <c r="J59" i="8" s="1"/>
  <c r="K59" i="8"/>
  <c r="I59" i="8" s="1"/>
  <c r="L58" i="8"/>
  <c r="J58" i="8" s="1"/>
  <c r="K58" i="8"/>
  <c r="I58" i="8" s="1"/>
  <c r="L57" i="8"/>
  <c r="J57" i="8" s="1"/>
  <c r="K57" i="8"/>
  <c r="I57" i="8" s="1"/>
  <c r="L56" i="8"/>
  <c r="J56" i="8" s="1"/>
  <c r="K56" i="8"/>
  <c r="I56" i="8" s="1"/>
  <c r="M55" i="8"/>
  <c r="K55" i="8" s="1"/>
  <c r="I55" i="8" s="1"/>
  <c r="L55" i="8"/>
  <c r="J55" i="8" s="1"/>
  <c r="L54" i="8"/>
  <c r="J54" i="8" s="1"/>
  <c r="K54" i="8"/>
  <c r="I54" i="8" s="1"/>
  <c r="M53" i="8"/>
  <c r="K53" i="8" s="1"/>
  <c r="I53" i="8" s="1"/>
  <c r="L53" i="8"/>
  <c r="J53" i="8" s="1"/>
  <c r="M52" i="8"/>
  <c r="L52" i="8"/>
  <c r="J52" i="8" s="1"/>
  <c r="K52" i="8"/>
  <c r="I52" i="8" s="1"/>
  <c r="L51" i="8"/>
  <c r="J51" i="8" s="1"/>
  <c r="K51" i="8"/>
  <c r="I51" i="8" s="1"/>
  <c r="L50" i="8"/>
  <c r="J50" i="8" s="1"/>
  <c r="K50" i="8"/>
  <c r="I50" i="8" s="1"/>
  <c r="L49" i="8"/>
  <c r="J49" i="8" s="1"/>
  <c r="K49" i="8"/>
  <c r="I49" i="8" s="1"/>
  <c r="L48" i="8"/>
  <c r="J48" i="8" s="1"/>
  <c r="K48" i="8"/>
  <c r="I48" i="8" s="1"/>
  <c r="L47" i="8"/>
  <c r="J47" i="8" s="1"/>
  <c r="K47" i="8"/>
  <c r="I47" i="8" s="1"/>
  <c r="L46" i="8"/>
  <c r="J46" i="8" s="1"/>
  <c r="K46" i="8"/>
  <c r="I46" i="8" s="1"/>
  <c r="L45" i="8"/>
  <c r="J45" i="8" s="1"/>
  <c r="K45" i="8"/>
  <c r="I45" i="8" s="1"/>
  <c r="L44" i="8"/>
  <c r="J44" i="8" s="1"/>
  <c r="K44" i="8"/>
  <c r="I44" i="8" s="1"/>
  <c r="L43" i="8"/>
  <c r="J43" i="8" s="1"/>
  <c r="K43" i="8"/>
  <c r="I43" i="8" s="1"/>
  <c r="L42" i="8"/>
  <c r="J42" i="8" s="1"/>
  <c r="K42" i="8"/>
  <c r="I42" i="8" s="1"/>
  <c r="L41" i="8"/>
  <c r="J41" i="8" s="1"/>
  <c r="K41" i="8"/>
  <c r="I41" i="8" s="1"/>
  <c r="L40" i="8"/>
  <c r="K40" i="8"/>
  <c r="I40" i="8" s="1"/>
  <c r="J40" i="8"/>
  <c r="L39" i="8"/>
  <c r="J39" i="8" s="1"/>
  <c r="K39" i="8"/>
  <c r="I39" i="8" s="1"/>
  <c r="L38" i="8"/>
  <c r="J38" i="8" s="1"/>
  <c r="K38" i="8"/>
  <c r="I38" i="8" s="1"/>
  <c r="L37" i="8"/>
  <c r="J37" i="8" s="1"/>
  <c r="K37" i="8"/>
  <c r="I37" i="8" s="1"/>
  <c r="L36" i="8"/>
  <c r="J36" i="8" s="1"/>
  <c r="K36" i="8"/>
  <c r="I36" i="8" s="1"/>
  <c r="L35" i="8"/>
  <c r="J35" i="8" s="1"/>
  <c r="K35" i="8"/>
  <c r="I35" i="8" s="1"/>
  <c r="L34" i="8"/>
  <c r="J34" i="8" s="1"/>
  <c r="K34" i="8"/>
  <c r="I34" i="8" s="1"/>
  <c r="L33" i="8"/>
  <c r="J33" i="8" s="1"/>
  <c r="K33" i="8"/>
  <c r="I33" i="8" s="1"/>
  <c r="L32" i="8"/>
  <c r="J32" i="8" s="1"/>
  <c r="K32" i="8"/>
  <c r="I32" i="8" s="1"/>
  <c r="L31" i="8"/>
  <c r="J31" i="8" s="1"/>
  <c r="K31" i="8"/>
  <c r="I31" i="8" s="1"/>
  <c r="L30" i="8"/>
  <c r="J30" i="8" s="1"/>
  <c r="K30" i="8"/>
  <c r="I30" i="8" s="1"/>
  <c r="L29" i="8"/>
  <c r="K29" i="8"/>
  <c r="I29" i="8" s="1"/>
  <c r="J29" i="8"/>
  <c r="L28" i="8"/>
  <c r="J28" i="8" s="1"/>
  <c r="K28" i="8"/>
  <c r="I28" i="8" s="1"/>
  <c r="L27" i="8"/>
  <c r="J27" i="8" s="1"/>
  <c r="K27" i="8"/>
  <c r="I27" i="8"/>
  <c r="L26" i="8"/>
  <c r="J26" i="8" s="1"/>
  <c r="K26" i="8"/>
  <c r="I26" i="8" s="1"/>
  <c r="L25" i="8"/>
  <c r="J25" i="8" s="1"/>
  <c r="K25" i="8"/>
  <c r="I25" i="8" s="1"/>
  <c r="L24" i="8"/>
  <c r="J24" i="8" s="1"/>
  <c r="K24" i="8"/>
  <c r="I24" i="8" s="1"/>
  <c r="L23" i="8"/>
  <c r="J23" i="8" s="1"/>
  <c r="K23" i="8"/>
  <c r="I23" i="8" s="1"/>
  <c r="L22" i="8"/>
  <c r="J22" i="8" s="1"/>
  <c r="K22" i="8"/>
  <c r="I22" i="8" s="1"/>
  <c r="L21" i="8"/>
  <c r="K21" i="8"/>
  <c r="I21" i="8" s="1"/>
  <c r="J21" i="8"/>
  <c r="L20" i="8"/>
  <c r="K20" i="8"/>
  <c r="I20" i="8" s="1"/>
  <c r="J20" i="8"/>
  <c r="L19" i="8"/>
  <c r="J19" i="8" s="1"/>
  <c r="K19" i="8"/>
  <c r="I19" i="8" s="1"/>
  <c r="L18" i="8"/>
  <c r="J18" i="8" s="1"/>
  <c r="K18" i="8"/>
  <c r="I18" i="8" s="1"/>
  <c r="L17" i="8"/>
  <c r="J17" i="8" s="1"/>
  <c r="K17" i="8"/>
  <c r="I17" i="8" s="1"/>
  <c r="L16" i="8"/>
  <c r="J16" i="8" s="1"/>
  <c r="K16" i="8"/>
  <c r="I16" i="8" s="1"/>
  <c r="L15" i="8"/>
  <c r="J15" i="8" s="1"/>
  <c r="K15" i="8"/>
  <c r="I15" i="8" s="1"/>
  <c r="L14" i="8"/>
  <c r="J14" i="8" s="1"/>
  <c r="K14" i="8"/>
  <c r="I14" i="8" s="1"/>
  <c r="L13" i="8"/>
  <c r="J13" i="8" s="1"/>
  <c r="K13" i="8"/>
  <c r="I13" i="8" s="1"/>
  <c r="L12" i="8"/>
  <c r="J12" i="8" s="1"/>
  <c r="K12" i="8"/>
  <c r="I12" i="8" s="1"/>
  <c r="L11" i="8"/>
  <c r="J11" i="8" s="1"/>
  <c r="K11" i="8"/>
  <c r="I11" i="8" s="1"/>
  <c r="L10" i="8"/>
  <c r="J10" i="8" s="1"/>
  <c r="K10" i="8"/>
  <c r="I10" i="8" s="1"/>
  <c r="L9" i="8"/>
  <c r="J9" i="8" s="1"/>
  <c r="K9" i="8"/>
  <c r="I9" i="8" s="1"/>
  <c r="L8" i="8"/>
  <c r="J8" i="8" s="1"/>
  <c r="K8" i="8"/>
  <c r="I8" i="8" s="1"/>
  <c r="L7" i="8"/>
  <c r="J7" i="8" s="1"/>
  <c r="K7" i="8"/>
  <c r="I7" i="8" s="1"/>
  <c r="L6" i="8"/>
  <c r="J6" i="8" s="1"/>
  <c r="K6" i="8"/>
  <c r="I6" i="8" s="1"/>
  <c r="L5" i="8"/>
  <c r="J5" i="8" s="1"/>
  <c r="K5" i="8"/>
  <c r="I5" i="8"/>
  <c r="L4" i="8"/>
  <c r="J4" i="8" s="1"/>
  <c r="K4" i="8"/>
  <c r="I4" i="8" s="1"/>
  <c r="L3" i="8"/>
  <c r="J3" i="8" s="1"/>
  <c r="K3" i="8"/>
  <c r="I3" i="8" s="1"/>
  <c r="L2" i="8"/>
  <c r="J2" i="8" s="1"/>
  <c r="K2" i="8"/>
  <c r="I2" i="8" s="1"/>
  <c r="T53" i="180"/>
  <c r="T52" i="180"/>
  <c r="T55" i="180"/>
  <c r="T100" i="180"/>
  <c r="M296" i="180" l="1"/>
  <c r="I300" i="180"/>
  <c r="N301" i="180" l="1"/>
  <c r="N300" i="180"/>
  <c r="N299" i="180"/>
  <c r="K299" i="180" s="1"/>
  <c r="M299" i="180"/>
  <c r="J299" i="180" s="1"/>
  <c r="L299" i="180"/>
  <c r="I299" i="180" s="1"/>
  <c r="N298" i="180"/>
  <c r="K298" i="180" s="1"/>
  <c r="M298" i="180"/>
  <c r="J298" i="180" s="1"/>
  <c r="L298" i="180"/>
  <c r="I298" i="180" s="1"/>
  <c r="N297" i="180"/>
  <c r="K297" i="180" s="1"/>
  <c r="M297" i="180"/>
  <c r="J297" i="180" s="1"/>
  <c r="L297" i="180"/>
  <c r="I297" i="180" s="1"/>
  <c r="N296" i="180"/>
  <c r="K296" i="180" s="1"/>
  <c r="J296" i="180"/>
  <c r="L296" i="180"/>
  <c r="I296" i="180" s="1"/>
  <c r="N295" i="180"/>
  <c r="K295" i="180" s="1"/>
  <c r="M295" i="180"/>
  <c r="J295" i="180" s="1"/>
  <c r="L295" i="180"/>
  <c r="I295" i="180" s="1"/>
  <c r="N294" i="180"/>
  <c r="K294" i="180" s="1"/>
  <c r="M294" i="180"/>
  <c r="J294" i="180" s="1"/>
  <c r="L294" i="180"/>
  <c r="I294" i="180" s="1"/>
  <c r="N293" i="180"/>
  <c r="K293" i="180" s="1"/>
  <c r="M293" i="180"/>
  <c r="J293" i="180" s="1"/>
  <c r="L293" i="180"/>
  <c r="I293" i="180" s="1"/>
  <c r="N292" i="180"/>
  <c r="K292" i="180" s="1"/>
  <c r="M292" i="180"/>
  <c r="J292" i="180" s="1"/>
  <c r="L292" i="180"/>
  <c r="I292" i="180" s="1"/>
  <c r="N291" i="180"/>
  <c r="K291" i="180" s="1"/>
  <c r="M291" i="180"/>
  <c r="J291" i="180" s="1"/>
  <c r="L291" i="180"/>
  <c r="I291" i="180" s="1"/>
  <c r="N290" i="180"/>
  <c r="K290" i="180" s="1"/>
  <c r="M290" i="180"/>
  <c r="J290" i="180" s="1"/>
  <c r="L290" i="180"/>
  <c r="I290" i="180" s="1"/>
  <c r="N289" i="180"/>
  <c r="K289" i="180" s="1"/>
  <c r="M289" i="180"/>
  <c r="J289" i="180" s="1"/>
  <c r="L289" i="180"/>
  <c r="I289" i="180" s="1"/>
  <c r="N288" i="180"/>
  <c r="K288" i="180" s="1"/>
  <c r="M288" i="180"/>
  <c r="J288" i="180" s="1"/>
  <c r="L288" i="180"/>
  <c r="I288" i="180" s="1"/>
  <c r="N287" i="180"/>
  <c r="K287" i="180" s="1"/>
  <c r="M287" i="180"/>
  <c r="J287" i="180" s="1"/>
  <c r="L287" i="180"/>
  <c r="I287" i="180" s="1"/>
  <c r="N286" i="180"/>
  <c r="K286" i="180" s="1"/>
  <c r="M286" i="180"/>
  <c r="J286" i="180" s="1"/>
  <c r="L286" i="180"/>
  <c r="I286" i="180" s="1"/>
  <c r="N285" i="180"/>
  <c r="K285" i="180" s="1"/>
  <c r="M285" i="180"/>
  <c r="J285" i="180" s="1"/>
  <c r="L285" i="180"/>
  <c r="I285" i="180" s="1"/>
  <c r="N284" i="180"/>
  <c r="K284" i="180" s="1"/>
  <c r="M284" i="180"/>
  <c r="J284" i="180" s="1"/>
  <c r="L284" i="180"/>
  <c r="I284" i="180" s="1"/>
  <c r="N283" i="180"/>
  <c r="K283" i="180" s="1"/>
  <c r="M283" i="180"/>
  <c r="J283" i="180" s="1"/>
  <c r="L283" i="180"/>
  <c r="I283" i="180" s="1"/>
  <c r="N282" i="180"/>
  <c r="K282" i="180" s="1"/>
  <c r="M282" i="180"/>
  <c r="J282" i="180" s="1"/>
  <c r="L282" i="180"/>
  <c r="I282" i="180" s="1"/>
  <c r="N281" i="180"/>
  <c r="K281" i="180" s="1"/>
  <c r="M281" i="180"/>
  <c r="J281" i="180" s="1"/>
  <c r="L281" i="180"/>
  <c r="I281" i="180" s="1"/>
  <c r="N280" i="180"/>
  <c r="K280" i="180" s="1"/>
  <c r="M280" i="180"/>
  <c r="J280" i="180" s="1"/>
  <c r="L280" i="180"/>
  <c r="I280" i="180" s="1"/>
  <c r="N279" i="180"/>
  <c r="K279" i="180" s="1"/>
  <c r="M279" i="180"/>
  <c r="J279" i="180" s="1"/>
  <c r="L279" i="180"/>
  <c r="I279" i="180" s="1"/>
  <c r="N278" i="180"/>
  <c r="K278" i="180" s="1"/>
  <c r="M278" i="180"/>
  <c r="J278" i="180" s="1"/>
  <c r="L278" i="180"/>
  <c r="I278" i="180" s="1"/>
  <c r="N277" i="180"/>
  <c r="K277" i="180" s="1"/>
  <c r="M277" i="180"/>
  <c r="J277" i="180" s="1"/>
  <c r="L277" i="180"/>
  <c r="I277" i="180" s="1"/>
  <c r="N276" i="180"/>
  <c r="K276" i="180" s="1"/>
  <c r="M276" i="180"/>
  <c r="J276" i="180" s="1"/>
  <c r="L276" i="180"/>
  <c r="I276" i="180" s="1"/>
  <c r="N275" i="180"/>
  <c r="K275" i="180" s="1"/>
  <c r="M275" i="180"/>
  <c r="J275" i="180" s="1"/>
  <c r="L275" i="180"/>
  <c r="I275" i="180" s="1"/>
  <c r="N274" i="180"/>
  <c r="K274" i="180" s="1"/>
  <c r="M274" i="180"/>
  <c r="J274" i="180" s="1"/>
  <c r="L274" i="180"/>
  <c r="I274" i="180" s="1"/>
  <c r="N273" i="180"/>
  <c r="K273" i="180" s="1"/>
  <c r="M273" i="180"/>
  <c r="J273" i="180" s="1"/>
  <c r="L273" i="180"/>
  <c r="I273" i="180" s="1"/>
  <c r="N272" i="180"/>
  <c r="K272" i="180" s="1"/>
  <c r="M272" i="180"/>
  <c r="J272" i="180" s="1"/>
  <c r="L272" i="180"/>
  <c r="I272" i="180" s="1"/>
  <c r="N271" i="180"/>
  <c r="K271" i="180" s="1"/>
  <c r="M271" i="180"/>
  <c r="J271" i="180" s="1"/>
  <c r="L271" i="180"/>
  <c r="I271" i="180" s="1"/>
  <c r="N270" i="180"/>
  <c r="K270" i="180" s="1"/>
  <c r="M270" i="180"/>
  <c r="J270" i="180" s="1"/>
  <c r="L270" i="180"/>
  <c r="I270" i="180" s="1"/>
  <c r="N269" i="180"/>
  <c r="K269" i="180" s="1"/>
  <c r="M269" i="180"/>
  <c r="J269" i="180" s="1"/>
  <c r="L269" i="180"/>
  <c r="I269" i="180" s="1"/>
  <c r="N268" i="180"/>
  <c r="K268" i="180" s="1"/>
  <c r="M268" i="180"/>
  <c r="J268" i="180" s="1"/>
  <c r="L268" i="180"/>
  <c r="I268" i="180" s="1"/>
  <c r="N267" i="180"/>
  <c r="K267" i="180" s="1"/>
  <c r="M267" i="180"/>
  <c r="J267" i="180" s="1"/>
  <c r="L267" i="180"/>
  <c r="I267" i="180" s="1"/>
  <c r="N266" i="180"/>
  <c r="K266" i="180" s="1"/>
  <c r="M266" i="180"/>
  <c r="J266" i="180" s="1"/>
  <c r="L266" i="180"/>
  <c r="I266" i="180" s="1"/>
  <c r="N265" i="180"/>
  <c r="K265" i="180" s="1"/>
  <c r="M265" i="180"/>
  <c r="J265" i="180" s="1"/>
  <c r="L265" i="180"/>
  <c r="I265" i="180" s="1"/>
  <c r="N264" i="180"/>
  <c r="K264" i="180" s="1"/>
  <c r="M264" i="180"/>
  <c r="J264" i="180" s="1"/>
  <c r="L264" i="180"/>
  <c r="I264" i="180" s="1"/>
  <c r="N263" i="180"/>
  <c r="K263" i="180" s="1"/>
  <c r="M263" i="180"/>
  <c r="J263" i="180" s="1"/>
  <c r="L263" i="180"/>
  <c r="I263" i="180" s="1"/>
  <c r="N262" i="180"/>
  <c r="K262" i="180" s="1"/>
  <c r="M262" i="180"/>
  <c r="J262" i="180" s="1"/>
  <c r="L262" i="180"/>
  <c r="I262" i="180" s="1"/>
  <c r="N261" i="180"/>
  <c r="K261" i="180" s="1"/>
  <c r="M261" i="180"/>
  <c r="J261" i="180" s="1"/>
  <c r="L261" i="180"/>
  <c r="I261" i="180" s="1"/>
  <c r="N260" i="180"/>
  <c r="K260" i="180" s="1"/>
  <c r="M260" i="180"/>
  <c r="J260" i="180" s="1"/>
  <c r="L260" i="180"/>
  <c r="I260" i="180" s="1"/>
  <c r="N259" i="180"/>
  <c r="K259" i="180" s="1"/>
  <c r="M259" i="180"/>
  <c r="J259" i="180" s="1"/>
  <c r="L259" i="180"/>
  <c r="I259" i="180" s="1"/>
  <c r="N258" i="180"/>
  <c r="K258" i="180" s="1"/>
  <c r="M258" i="180"/>
  <c r="J258" i="180" s="1"/>
  <c r="L258" i="180"/>
  <c r="I258" i="180" s="1"/>
  <c r="N257" i="180"/>
  <c r="K257" i="180" s="1"/>
  <c r="M257" i="180"/>
  <c r="J257" i="180" s="1"/>
  <c r="L257" i="180"/>
  <c r="I257" i="180" s="1"/>
  <c r="N256" i="180"/>
  <c r="K256" i="180" s="1"/>
  <c r="M256" i="180"/>
  <c r="J256" i="180" s="1"/>
  <c r="L256" i="180"/>
  <c r="I256" i="180" s="1"/>
  <c r="N255" i="180"/>
  <c r="K255" i="180" s="1"/>
  <c r="M255" i="180"/>
  <c r="J255" i="180" s="1"/>
  <c r="L255" i="180"/>
  <c r="I255" i="180" s="1"/>
  <c r="N254" i="180"/>
  <c r="K254" i="180" s="1"/>
  <c r="M254" i="180"/>
  <c r="J254" i="180" s="1"/>
  <c r="L254" i="180"/>
  <c r="I254" i="180" s="1"/>
  <c r="N253" i="180"/>
  <c r="K253" i="180" s="1"/>
  <c r="M253" i="180"/>
  <c r="J253" i="180" s="1"/>
  <c r="L253" i="180"/>
  <c r="I253" i="180" s="1"/>
  <c r="N252" i="180"/>
  <c r="K252" i="180" s="1"/>
  <c r="M252" i="180"/>
  <c r="J252" i="180" s="1"/>
  <c r="L252" i="180"/>
  <c r="I252" i="180" s="1"/>
  <c r="N251" i="180"/>
  <c r="K251" i="180" s="1"/>
  <c r="M251" i="180"/>
  <c r="J251" i="180" s="1"/>
  <c r="L251" i="180"/>
  <c r="I251" i="180" s="1"/>
  <c r="N250" i="180"/>
  <c r="K250" i="180" s="1"/>
  <c r="M250" i="180"/>
  <c r="J250" i="180" s="1"/>
  <c r="L250" i="180"/>
  <c r="I250" i="180" s="1"/>
  <c r="N249" i="180"/>
  <c r="K249" i="180" s="1"/>
  <c r="M249" i="180"/>
  <c r="J249" i="180" s="1"/>
  <c r="L249" i="180"/>
  <c r="I249" i="180" s="1"/>
  <c r="N248" i="180"/>
  <c r="K248" i="180" s="1"/>
  <c r="M248" i="180"/>
  <c r="J248" i="180" s="1"/>
  <c r="L248" i="180"/>
  <c r="I248" i="180" s="1"/>
  <c r="N247" i="180"/>
  <c r="K247" i="180" s="1"/>
  <c r="M247" i="180"/>
  <c r="J247" i="180" s="1"/>
  <c r="L247" i="180"/>
  <c r="I247" i="180" s="1"/>
  <c r="N246" i="180"/>
  <c r="K246" i="180" s="1"/>
  <c r="M246" i="180"/>
  <c r="J246" i="180" s="1"/>
  <c r="L246" i="180"/>
  <c r="I246" i="180" s="1"/>
  <c r="N245" i="180"/>
  <c r="K245" i="180" s="1"/>
  <c r="M245" i="180"/>
  <c r="J245" i="180" s="1"/>
  <c r="L245" i="180"/>
  <c r="I245" i="180" s="1"/>
  <c r="N244" i="180"/>
  <c r="K244" i="180" s="1"/>
  <c r="M244" i="180"/>
  <c r="J244" i="180" s="1"/>
  <c r="L244" i="180"/>
  <c r="I244" i="180" s="1"/>
  <c r="N243" i="180"/>
  <c r="K243" i="180" s="1"/>
  <c r="M243" i="180"/>
  <c r="J243" i="180" s="1"/>
  <c r="L243" i="180"/>
  <c r="I243" i="180" s="1"/>
  <c r="N242" i="180"/>
  <c r="K242" i="180" s="1"/>
  <c r="M242" i="180"/>
  <c r="J242" i="180" s="1"/>
  <c r="L242" i="180"/>
  <c r="I242" i="180" s="1"/>
  <c r="N241" i="180"/>
  <c r="K241" i="180" s="1"/>
  <c r="M241" i="180"/>
  <c r="J241" i="180" s="1"/>
  <c r="L241" i="180"/>
  <c r="I241" i="180" s="1"/>
  <c r="N240" i="180"/>
  <c r="K240" i="180" s="1"/>
  <c r="M240" i="180"/>
  <c r="J240" i="180" s="1"/>
  <c r="L240" i="180"/>
  <c r="I240" i="180" s="1"/>
  <c r="N239" i="180"/>
  <c r="K239" i="180" s="1"/>
  <c r="M239" i="180"/>
  <c r="J239" i="180" s="1"/>
  <c r="L239" i="180"/>
  <c r="I239" i="180" s="1"/>
  <c r="N238" i="180"/>
  <c r="K238" i="180" s="1"/>
  <c r="M238" i="180"/>
  <c r="J238" i="180" s="1"/>
  <c r="L238" i="180"/>
  <c r="I238" i="180" s="1"/>
  <c r="N237" i="180"/>
  <c r="K237" i="180" s="1"/>
  <c r="M237" i="180"/>
  <c r="J237" i="180" s="1"/>
  <c r="L237" i="180"/>
  <c r="I237" i="180" s="1"/>
  <c r="N236" i="180"/>
  <c r="K236" i="180" s="1"/>
  <c r="M236" i="180"/>
  <c r="J236" i="180" s="1"/>
  <c r="L236" i="180"/>
  <c r="I236" i="180" s="1"/>
  <c r="N235" i="180"/>
  <c r="K235" i="180" s="1"/>
  <c r="M235" i="180"/>
  <c r="J235" i="180" s="1"/>
  <c r="L235" i="180"/>
  <c r="I235" i="180" s="1"/>
  <c r="N234" i="180"/>
  <c r="K234" i="180" s="1"/>
  <c r="M234" i="180"/>
  <c r="J234" i="180" s="1"/>
  <c r="L234" i="180"/>
  <c r="I234" i="180" s="1"/>
  <c r="N233" i="180"/>
  <c r="K233" i="180" s="1"/>
  <c r="M233" i="180"/>
  <c r="J233" i="180" s="1"/>
  <c r="L233" i="180"/>
  <c r="I233" i="180" s="1"/>
  <c r="N232" i="180"/>
  <c r="K232" i="180" s="1"/>
  <c r="M232" i="180"/>
  <c r="J232" i="180" s="1"/>
  <c r="L232" i="180"/>
  <c r="I232" i="180" s="1"/>
  <c r="N231" i="180"/>
  <c r="K231" i="180" s="1"/>
  <c r="M231" i="180"/>
  <c r="J231" i="180" s="1"/>
  <c r="L231" i="180"/>
  <c r="I231" i="180" s="1"/>
  <c r="N230" i="180"/>
  <c r="K230" i="180" s="1"/>
  <c r="M230" i="180"/>
  <c r="J230" i="180" s="1"/>
  <c r="L230" i="180"/>
  <c r="I230" i="180" s="1"/>
  <c r="N229" i="180"/>
  <c r="K229" i="180" s="1"/>
  <c r="M229" i="180"/>
  <c r="J229" i="180" s="1"/>
  <c r="L229" i="180"/>
  <c r="I229" i="180" s="1"/>
  <c r="N228" i="180"/>
  <c r="K228" i="180" s="1"/>
  <c r="M228" i="180"/>
  <c r="J228" i="180" s="1"/>
  <c r="L228" i="180"/>
  <c r="I228" i="180" s="1"/>
  <c r="N227" i="180"/>
  <c r="K227" i="180" s="1"/>
  <c r="M227" i="180"/>
  <c r="J227" i="180" s="1"/>
  <c r="L227" i="180"/>
  <c r="I227" i="180" s="1"/>
  <c r="N226" i="180"/>
  <c r="K226" i="180" s="1"/>
  <c r="M226" i="180"/>
  <c r="J226" i="180" s="1"/>
  <c r="L226" i="180"/>
  <c r="I226" i="180" s="1"/>
  <c r="N225" i="180"/>
  <c r="K225" i="180" s="1"/>
  <c r="M225" i="180"/>
  <c r="J225" i="180" s="1"/>
  <c r="L225" i="180"/>
  <c r="I225" i="180" s="1"/>
  <c r="N224" i="180"/>
  <c r="K224" i="180" s="1"/>
  <c r="M224" i="180"/>
  <c r="J224" i="180" s="1"/>
  <c r="L224" i="180"/>
  <c r="I224" i="180" s="1"/>
  <c r="N223" i="180"/>
  <c r="K223" i="180" s="1"/>
  <c r="M223" i="180"/>
  <c r="J223" i="180" s="1"/>
  <c r="L223" i="180"/>
  <c r="I223" i="180" s="1"/>
  <c r="N222" i="180"/>
  <c r="K222" i="180" s="1"/>
  <c r="M222" i="180"/>
  <c r="J222" i="180" s="1"/>
  <c r="L222" i="180"/>
  <c r="I222" i="180" s="1"/>
  <c r="N221" i="180"/>
  <c r="K221" i="180" s="1"/>
  <c r="M221" i="180"/>
  <c r="J221" i="180" s="1"/>
  <c r="L221" i="180"/>
  <c r="I221" i="180" s="1"/>
  <c r="N220" i="180"/>
  <c r="K220" i="180" s="1"/>
  <c r="M220" i="180"/>
  <c r="J220" i="180" s="1"/>
  <c r="L220" i="180"/>
  <c r="I220" i="180" s="1"/>
  <c r="N219" i="180"/>
  <c r="K219" i="180" s="1"/>
  <c r="M219" i="180"/>
  <c r="J219" i="180" s="1"/>
  <c r="L219" i="180"/>
  <c r="I219" i="180" s="1"/>
  <c r="N218" i="180"/>
  <c r="K218" i="180" s="1"/>
  <c r="M218" i="180"/>
  <c r="J218" i="180" s="1"/>
  <c r="L218" i="180"/>
  <c r="I218" i="180" s="1"/>
  <c r="N217" i="180"/>
  <c r="K217" i="180" s="1"/>
  <c r="M217" i="180"/>
  <c r="J217" i="180" s="1"/>
  <c r="L217" i="180"/>
  <c r="I217" i="180" s="1"/>
  <c r="N216" i="180"/>
  <c r="K216" i="180" s="1"/>
  <c r="M216" i="180"/>
  <c r="J216" i="180" s="1"/>
  <c r="L216" i="180"/>
  <c r="I216" i="180" s="1"/>
  <c r="N215" i="180"/>
  <c r="K215" i="180" s="1"/>
  <c r="M215" i="180"/>
  <c r="J215" i="180" s="1"/>
  <c r="L215" i="180"/>
  <c r="I215" i="180" s="1"/>
  <c r="N214" i="180"/>
  <c r="K214" i="180" s="1"/>
  <c r="M214" i="180"/>
  <c r="J214" i="180" s="1"/>
  <c r="L214" i="180"/>
  <c r="I214" i="180" s="1"/>
  <c r="N213" i="180"/>
  <c r="K213" i="180" s="1"/>
  <c r="M213" i="180"/>
  <c r="J213" i="180" s="1"/>
  <c r="L213" i="180"/>
  <c r="I213" i="180" s="1"/>
  <c r="N212" i="180"/>
  <c r="K212" i="180" s="1"/>
  <c r="M212" i="180"/>
  <c r="J212" i="180" s="1"/>
  <c r="L212" i="180"/>
  <c r="I212" i="180" s="1"/>
  <c r="N211" i="180"/>
  <c r="K211" i="180" s="1"/>
  <c r="M211" i="180"/>
  <c r="J211" i="180" s="1"/>
  <c r="L211" i="180"/>
  <c r="I211" i="180" s="1"/>
  <c r="N210" i="180"/>
  <c r="K210" i="180" s="1"/>
  <c r="M210" i="180"/>
  <c r="J210" i="180" s="1"/>
  <c r="L210" i="180"/>
  <c r="I210" i="180" s="1"/>
  <c r="N209" i="180"/>
  <c r="K209" i="180" s="1"/>
  <c r="M209" i="180"/>
  <c r="J209" i="180" s="1"/>
  <c r="L209" i="180"/>
  <c r="I209" i="180" s="1"/>
  <c r="N208" i="180"/>
  <c r="K208" i="180" s="1"/>
  <c r="M208" i="180"/>
  <c r="J208" i="180" s="1"/>
  <c r="L208" i="180"/>
  <c r="I208" i="180" s="1"/>
  <c r="N207" i="180"/>
  <c r="K207" i="180" s="1"/>
  <c r="M207" i="180"/>
  <c r="J207" i="180" s="1"/>
  <c r="L207" i="180"/>
  <c r="I207" i="180" s="1"/>
  <c r="N206" i="180"/>
  <c r="K206" i="180" s="1"/>
  <c r="M206" i="180"/>
  <c r="J206" i="180" s="1"/>
  <c r="L206" i="180"/>
  <c r="I206" i="180" s="1"/>
  <c r="N205" i="180"/>
  <c r="K205" i="180" s="1"/>
  <c r="M205" i="180"/>
  <c r="J205" i="180" s="1"/>
  <c r="L205" i="180"/>
  <c r="I205" i="180" s="1"/>
  <c r="N204" i="180"/>
  <c r="K204" i="180" s="1"/>
  <c r="M204" i="180"/>
  <c r="J204" i="180" s="1"/>
  <c r="L204" i="180"/>
  <c r="I204" i="180" s="1"/>
  <c r="N203" i="180"/>
  <c r="K203" i="180" s="1"/>
  <c r="M203" i="180"/>
  <c r="J203" i="180" s="1"/>
  <c r="L203" i="180"/>
  <c r="I203" i="180" s="1"/>
  <c r="N202" i="180"/>
  <c r="K202" i="180" s="1"/>
  <c r="M202" i="180"/>
  <c r="J202" i="180" s="1"/>
  <c r="L202" i="180"/>
  <c r="I202" i="180" s="1"/>
  <c r="N201" i="180"/>
  <c r="K201" i="180" s="1"/>
  <c r="M201" i="180"/>
  <c r="J201" i="180" s="1"/>
  <c r="L201" i="180"/>
  <c r="I201" i="180" s="1"/>
  <c r="N200" i="180"/>
  <c r="K200" i="180" s="1"/>
  <c r="M200" i="180"/>
  <c r="J200" i="180" s="1"/>
  <c r="L200" i="180"/>
  <c r="I200" i="180" s="1"/>
  <c r="N199" i="180"/>
  <c r="K199" i="180" s="1"/>
  <c r="M199" i="180"/>
  <c r="J199" i="180" s="1"/>
  <c r="L199" i="180"/>
  <c r="I199" i="180" s="1"/>
  <c r="N198" i="180"/>
  <c r="K198" i="180" s="1"/>
  <c r="M198" i="180"/>
  <c r="J198" i="180" s="1"/>
  <c r="L198" i="180"/>
  <c r="I198" i="180" s="1"/>
  <c r="N197" i="180"/>
  <c r="K197" i="180" s="1"/>
  <c r="M197" i="180"/>
  <c r="J197" i="180" s="1"/>
  <c r="L197" i="180"/>
  <c r="I197" i="180" s="1"/>
  <c r="N196" i="180"/>
  <c r="K196" i="180" s="1"/>
  <c r="M196" i="180"/>
  <c r="J196" i="180" s="1"/>
  <c r="L196" i="180"/>
  <c r="I196" i="180" s="1"/>
  <c r="N195" i="180"/>
  <c r="K195" i="180" s="1"/>
  <c r="M195" i="180"/>
  <c r="J195" i="180" s="1"/>
  <c r="L195" i="180"/>
  <c r="I195" i="180" s="1"/>
  <c r="N194" i="180"/>
  <c r="K194" i="180" s="1"/>
  <c r="M194" i="180"/>
  <c r="J194" i="180" s="1"/>
  <c r="L194" i="180"/>
  <c r="I194" i="180" s="1"/>
  <c r="N193" i="180"/>
  <c r="K193" i="180" s="1"/>
  <c r="M193" i="180"/>
  <c r="J193" i="180" s="1"/>
  <c r="L193" i="180"/>
  <c r="I193" i="180" s="1"/>
  <c r="N192" i="180"/>
  <c r="K192" i="180" s="1"/>
  <c r="M192" i="180"/>
  <c r="J192" i="180" s="1"/>
  <c r="L192" i="180"/>
  <c r="I192" i="180" s="1"/>
  <c r="N191" i="180"/>
  <c r="K191" i="180" s="1"/>
  <c r="M191" i="180"/>
  <c r="J191" i="180" s="1"/>
  <c r="L191" i="180"/>
  <c r="I191" i="180" s="1"/>
  <c r="N190" i="180"/>
  <c r="K190" i="180" s="1"/>
  <c r="M190" i="180"/>
  <c r="J190" i="180" s="1"/>
  <c r="L190" i="180"/>
  <c r="I190" i="180" s="1"/>
  <c r="N189" i="180"/>
  <c r="K189" i="180" s="1"/>
  <c r="M189" i="180"/>
  <c r="J189" i="180" s="1"/>
  <c r="L189" i="180"/>
  <c r="I189" i="180" s="1"/>
  <c r="N188" i="180"/>
  <c r="K188" i="180" s="1"/>
  <c r="M188" i="180"/>
  <c r="J188" i="180" s="1"/>
  <c r="L188" i="180"/>
  <c r="I188" i="180" s="1"/>
  <c r="N187" i="180"/>
  <c r="K187" i="180" s="1"/>
  <c r="M187" i="180"/>
  <c r="J187" i="180" s="1"/>
  <c r="L187" i="180"/>
  <c r="I187" i="180" s="1"/>
  <c r="N186" i="180"/>
  <c r="K186" i="180" s="1"/>
  <c r="M186" i="180"/>
  <c r="J186" i="180" s="1"/>
  <c r="L186" i="180"/>
  <c r="I186" i="180" s="1"/>
  <c r="N185" i="180"/>
  <c r="K185" i="180" s="1"/>
  <c r="M185" i="180"/>
  <c r="J185" i="180" s="1"/>
  <c r="L185" i="180"/>
  <c r="I185" i="180" s="1"/>
  <c r="N184" i="180"/>
  <c r="K184" i="180" s="1"/>
  <c r="M184" i="180"/>
  <c r="J184" i="180" s="1"/>
  <c r="L184" i="180"/>
  <c r="I184" i="180" s="1"/>
  <c r="N183" i="180"/>
  <c r="K183" i="180" s="1"/>
  <c r="M183" i="180"/>
  <c r="J183" i="180" s="1"/>
  <c r="L183" i="180"/>
  <c r="I183" i="180" s="1"/>
  <c r="N182" i="180"/>
  <c r="K182" i="180" s="1"/>
  <c r="M182" i="180"/>
  <c r="J182" i="180" s="1"/>
  <c r="L182" i="180"/>
  <c r="I182" i="180" s="1"/>
  <c r="N181" i="180"/>
  <c r="K181" i="180" s="1"/>
  <c r="M181" i="180"/>
  <c r="J181" i="180" s="1"/>
  <c r="L181" i="180"/>
  <c r="I181" i="180" s="1"/>
  <c r="N180" i="180"/>
  <c r="K180" i="180" s="1"/>
  <c r="M180" i="180"/>
  <c r="J180" i="180" s="1"/>
  <c r="L180" i="180"/>
  <c r="I180" i="180" s="1"/>
  <c r="N179" i="180"/>
  <c r="K179" i="180" s="1"/>
  <c r="M179" i="180"/>
  <c r="J179" i="180" s="1"/>
  <c r="L179" i="180"/>
  <c r="I179" i="180" s="1"/>
  <c r="N178" i="180"/>
  <c r="K178" i="180" s="1"/>
  <c r="M178" i="180"/>
  <c r="J178" i="180" s="1"/>
  <c r="L178" i="180"/>
  <c r="I178" i="180" s="1"/>
  <c r="N177" i="180"/>
  <c r="K177" i="180" s="1"/>
  <c r="M177" i="180"/>
  <c r="J177" i="180" s="1"/>
  <c r="L177" i="180"/>
  <c r="I177" i="180" s="1"/>
  <c r="N176" i="180"/>
  <c r="K176" i="180" s="1"/>
  <c r="M176" i="180"/>
  <c r="J176" i="180" s="1"/>
  <c r="L176" i="180"/>
  <c r="I176" i="180" s="1"/>
  <c r="N175" i="180"/>
  <c r="K175" i="180" s="1"/>
  <c r="M175" i="180"/>
  <c r="J175" i="180" s="1"/>
  <c r="L175" i="180"/>
  <c r="I175" i="180" s="1"/>
  <c r="N174" i="180"/>
  <c r="K174" i="180" s="1"/>
  <c r="M174" i="180"/>
  <c r="J174" i="180" s="1"/>
  <c r="L174" i="180"/>
  <c r="I174" i="180" s="1"/>
  <c r="N173" i="180"/>
  <c r="K173" i="180" s="1"/>
  <c r="M173" i="180"/>
  <c r="J173" i="180" s="1"/>
  <c r="L173" i="180"/>
  <c r="I173" i="180" s="1"/>
  <c r="N172" i="180"/>
  <c r="K172" i="180" s="1"/>
  <c r="M172" i="180"/>
  <c r="J172" i="180" s="1"/>
  <c r="L172" i="180"/>
  <c r="I172" i="180" s="1"/>
  <c r="N171" i="180"/>
  <c r="K171" i="180" s="1"/>
  <c r="M171" i="180"/>
  <c r="J171" i="180" s="1"/>
  <c r="L171" i="180"/>
  <c r="I171" i="180" s="1"/>
  <c r="N170" i="180"/>
  <c r="K170" i="180" s="1"/>
  <c r="M170" i="180"/>
  <c r="J170" i="180" s="1"/>
  <c r="L170" i="180"/>
  <c r="I170" i="180" s="1"/>
  <c r="N169" i="180"/>
  <c r="K169" i="180" s="1"/>
  <c r="M169" i="180"/>
  <c r="J169" i="180" s="1"/>
  <c r="L169" i="180"/>
  <c r="I169" i="180" s="1"/>
  <c r="N168" i="180"/>
  <c r="K168" i="180" s="1"/>
  <c r="M168" i="180"/>
  <c r="J168" i="180" s="1"/>
  <c r="L168" i="180"/>
  <c r="I168" i="180" s="1"/>
  <c r="N167" i="180"/>
  <c r="K167" i="180" s="1"/>
  <c r="M167" i="180"/>
  <c r="J167" i="180" s="1"/>
  <c r="L167" i="180"/>
  <c r="I167" i="180" s="1"/>
  <c r="N166" i="180"/>
  <c r="K166" i="180" s="1"/>
  <c r="M166" i="180"/>
  <c r="J166" i="180" s="1"/>
  <c r="L166" i="180"/>
  <c r="I166" i="180" s="1"/>
  <c r="N165" i="180"/>
  <c r="K165" i="180" s="1"/>
  <c r="M165" i="180"/>
  <c r="J165" i="180" s="1"/>
  <c r="L165" i="180"/>
  <c r="I165" i="180" s="1"/>
  <c r="N164" i="180"/>
  <c r="K164" i="180" s="1"/>
  <c r="M164" i="180"/>
  <c r="J164" i="180" s="1"/>
  <c r="L164" i="180"/>
  <c r="I164" i="180" s="1"/>
  <c r="N163" i="180"/>
  <c r="K163" i="180" s="1"/>
  <c r="M163" i="180"/>
  <c r="J163" i="180" s="1"/>
  <c r="L163" i="180"/>
  <c r="I163" i="180" s="1"/>
  <c r="N162" i="180"/>
  <c r="K162" i="180" s="1"/>
  <c r="M162" i="180"/>
  <c r="J162" i="180" s="1"/>
  <c r="L162" i="180"/>
  <c r="I162" i="180" s="1"/>
  <c r="N161" i="180"/>
  <c r="K161" i="180" s="1"/>
  <c r="M161" i="180"/>
  <c r="J161" i="180" s="1"/>
  <c r="L161" i="180"/>
  <c r="I161" i="180" s="1"/>
  <c r="N160" i="180"/>
  <c r="K160" i="180" s="1"/>
  <c r="M160" i="180"/>
  <c r="J160" i="180" s="1"/>
  <c r="L160" i="180"/>
  <c r="I160" i="180" s="1"/>
  <c r="N159" i="180"/>
  <c r="K159" i="180" s="1"/>
  <c r="M159" i="180"/>
  <c r="J159" i="180" s="1"/>
  <c r="L159" i="180"/>
  <c r="I159" i="180" s="1"/>
  <c r="N158" i="180"/>
  <c r="K158" i="180" s="1"/>
  <c r="M158" i="180"/>
  <c r="J158" i="180" s="1"/>
  <c r="L158" i="180"/>
  <c r="I158" i="180" s="1"/>
  <c r="N157" i="180"/>
  <c r="K157" i="180" s="1"/>
  <c r="M157" i="180"/>
  <c r="J157" i="180" s="1"/>
  <c r="L157" i="180"/>
  <c r="I157" i="180" s="1"/>
  <c r="N156" i="180"/>
  <c r="K156" i="180" s="1"/>
  <c r="M156" i="180"/>
  <c r="J156" i="180" s="1"/>
  <c r="L156" i="180"/>
  <c r="I156" i="180" s="1"/>
  <c r="N155" i="180"/>
  <c r="K155" i="180" s="1"/>
  <c r="M155" i="180"/>
  <c r="J155" i="180" s="1"/>
  <c r="L155" i="180"/>
  <c r="I155" i="180" s="1"/>
  <c r="N154" i="180"/>
  <c r="K154" i="180" s="1"/>
  <c r="M154" i="180"/>
  <c r="J154" i="180" s="1"/>
  <c r="L154" i="180"/>
  <c r="I154" i="180" s="1"/>
  <c r="N153" i="180"/>
  <c r="K153" i="180" s="1"/>
  <c r="M153" i="180"/>
  <c r="J153" i="180" s="1"/>
  <c r="L153" i="180"/>
  <c r="I153" i="180" s="1"/>
  <c r="N152" i="180"/>
  <c r="K152" i="180" s="1"/>
  <c r="M152" i="180"/>
  <c r="J152" i="180" s="1"/>
  <c r="L152" i="180"/>
  <c r="I152" i="180" s="1"/>
  <c r="N151" i="180"/>
  <c r="K151" i="180" s="1"/>
  <c r="M151" i="180"/>
  <c r="J151" i="180" s="1"/>
  <c r="L151" i="180"/>
  <c r="I151" i="180" s="1"/>
  <c r="N150" i="180"/>
  <c r="K150" i="180" s="1"/>
  <c r="M150" i="180"/>
  <c r="J150" i="180" s="1"/>
  <c r="L150" i="180"/>
  <c r="I150" i="180" s="1"/>
  <c r="N149" i="180"/>
  <c r="K149" i="180" s="1"/>
  <c r="M149" i="180"/>
  <c r="J149" i="180" s="1"/>
  <c r="L149" i="180"/>
  <c r="I149" i="180" s="1"/>
  <c r="N148" i="180"/>
  <c r="K148" i="180" s="1"/>
  <c r="M148" i="180"/>
  <c r="J148" i="180" s="1"/>
  <c r="L148" i="180"/>
  <c r="I148" i="180" s="1"/>
  <c r="N147" i="180"/>
  <c r="K147" i="180" s="1"/>
  <c r="M147" i="180"/>
  <c r="J147" i="180" s="1"/>
  <c r="L147" i="180"/>
  <c r="I147" i="180" s="1"/>
  <c r="N146" i="180"/>
  <c r="K146" i="180" s="1"/>
  <c r="M146" i="180"/>
  <c r="J146" i="180" s="1"/>
  <c r="L146" i="180"/>
  <c r="I146" i="180" s="1"/>
  <c r="N145" i="180"/>
  <c r="K145" i="180" s="1"/>
  <c r="M145" i="180"/>
  <c r="J145" i="180" s="1"/>
  <c r="L145" i="180"/>
  <c r="I145" i="180" s="1"/>
  <c r="N144" i="180"/>
  <c r="K144" i="180" s="1"/>
  <c r="M144" i="180"/>
  <c r="J144" i="180" s="1"/>
  <c r="L144" i="180"/>
  <c r="I144" i="180" s="1"/>
  <c r="N143" i="180"/>
  <c r="K143" i="180" s="1"/>
  <c r="M143" i="180"/>
  <c r="J143" i="180" s="1"/>
  <c r="L143" i="180"/>
  <c r="I143" i="180" s="1"/>
  <c r="N142" i="180"/>
  <c r="K142" i="180" s="1"/>
  <c r="M142" i="180"/>
  <c r="J142" i="180" s="1"/>
  <c r="L142" i="180"/>
  <c r="I142" i="180" s="1"/>
  <c r="N141" i="180"/>
  <c r="K141" i="180" s="1"/>
  <c r="M141" i="180"/>
  <c r="J141" i="180" s="1"/>
  <c r="L141" i="180"/>
  <c r="I141" i="180" s="1"/>
  <c r="N140" i="180"/>
  <c r="K140" i="180" s="1"/>
  <c r="M140" i="180"/>
  <c r="J140" i="180" s="1"/>
  <c r="L140" i="180"/>
  <c r="I140" i="180" s="1"/>
  <c r="N139" i="180"/>
  <c r="K139" i="180" s="1"/>
  <c r="M139" i="180"/>
  <c r="J139" i="180" s="1"/>
  <c r="L139" i="180"/>
  <c r="I139" i="180" s="1"/>
  <c r="N138" i="180"/>
  <c r="K138" i="180" s="1"/>
  <c r="M138" i="180"/>
  <c r="J138" i="180" s="1"/>
  <c r="L138" i="180"/>
  <c r="I138" i="180" s="1"/>
  <c r="N137" i="180"/>
  <c r="K137" i="180" s="1"/>
  <c r="M137" i="180"/>
  <c r="J137" i="180" s="1"/>
  <c r="L137" i="180"/>
  <c r="I137" i="180" s="1"/>
  <c r="N136" i="180"/>
  <c r="K136" i="180" s="1"/>
  <c r="M136" i="180"/>
  <c r="J136" i="180" s="1"/>
  <c r="L136" i="180"/>
  <c r="I136" i="180" s="1"/>
  <c r="N135" i="180"/>
  <c r="K135" i="180" s="1"/>
  <c r="M135" i="180"/>
  <c r="J135" i="180" s="1"/>
  <c r="L135" i="180"/>
  <c r="I135" i="180" s="1"/>
  <c r="N134" i="180"/>
  <c r="K134" i="180" s="1"/>
  <c r="M134" i="180"/>
  <c r="J134" i="180" s="1"/>
  <c r="L134" i="180"/>
  <c r="I134" i="180" s="1"/>
  <c r="N133" i="180"/>
  <c r="K133" i="180" s="1"/>
  <c r="M133" i="180"/>
  <c r="J133" i="180" s="1"/>
  <c r="L133" i="180"/>
  <c r="I133" i="180" s="1"/>
  <c r="N132" i="180"/>
  <c r="K132" i="180" s="1"/>
  <c r="M132" i="180"/>
  <c r="J132" i="180" s="1"/>
  <c r="L132" i="180"/>
  <c r="I132" i="180" s="1"/>
  <c r="N131" i="180"/>
  <c r="K131" i="180" s="1"/>
  <c r="M131" i="180"/>
  <c r="J131" i="180" s="1"/>
  <c r="L131" i="180"/>
  <c r="I131" i="180" s="1"/>
  <c r="N130" i="180"/>
  <c r="K130" i="180" s="1"/>
  <c r="M130" i="180"/>
  <c r="J130" i="180" s="1"/>
  <c r="L130" i="180"/>
  <c r="I130" i="180" s="1"/>
  <c r="N129" i="180"/>
  <c r="K129" i="180" s="1"/>
  <c r="M129" i="180"/>
  <c r="J129" i="180" s="1"/>
  <c r="L129" i="180"/>
  <c r="I129" i="180" s="1"/>
  <c r="N128" i="180"/>
  <c r="K128" i="180" s="1"/>
  <c r="M128" i="180"/>
  <c r="J128" i="180" s="1"/>
  <c r="L128" i="180"/>
  <c r="I128" i="180" s="1"/>
  <c r="N127" i="180"/>
  <c r="K127" i="180" s="1"/>
  <c r="M127" i="180"/>
  <c r="J127" i="180" s="1"/>
  <c r="L127" i="180"/>
  <c r="I127" i="180" s="1"/>
  <c r="N126" i="180"/>
  <c r="K126" i="180" s="1"/>
  <c r="M126" i="180"/>
  <c r="J126" i="180" s="1"/>
  <c r="L126" i="180"/>
  <c r="I126" i="180" s="1"/>
  <c r="N125" i="180"/>
  <c r="K125" i="180" s="1"/>
  <c r="M125" i="180"/>
  <c r="J125" i="180" s="1"/>
  <c r="L125" i="180"/>
  <c r="I125" i="180" s="1"/>
  <c r="N124" i="180"/>
  <c r="K124" i="180" s="1"/>
  <c r="M124" i="180"/>
  <c r="J124" i="180" s="1"/>
  <c r="L124" i="180"/>
  <c r="I124" i="180" s="1"/>
  <c r="N123" i="180"/>
  <c r="K123" i="180" s="1"/>
  <c r="M123" i="180"/>
  <c r="J123" i="180" s="1"/>
  <c r="L123" i="180"/>
  <c r="I123" i="180" s="1"/>
  <c r="N122" i="180"/>
  <c r="K122" i="180" s="1"/>
  <c r="M122" i="180"/>
  <c r="J122" i="180" s="1"/>
  <c r="L122" i="180"/>
  <c r="I122" i="180" s="1"/>
  <c r="N121" i="180"/>
  <c r="K121" i="180" s="1"/>
  <c r="M121" i="180"/>
  <c r="J121" i="180" s="1"/>
  <c r="L121" i="180"/>
  <c r="I121" i="180" s="1"/>
  <c r="N120" i="180"/>
  <c r="K120" i="180" s="1"/>
  <c r="M120" i="180"/>
  <c r="J120" i="180" s="1"/>
  <c r="L120" i="180"/>
  <c r="I120" i="180" s="1"/>
  <c r="N119" i="180"/>
  <c r="K119" i="180" s="1"/>
  <c r="M119" i="180"/>
  <c r="J119" i="180" s="1"/>
  <c r="L119" i="180"/>
  <c r="I119" i="180" s="1"/>
  <c r="N118" i="180"/>
  <c r="K118" i="180" s="1"/>
  <c r="M118" i="180"/>
  <c r="J118" i="180" s="1"/>
  <c r="L118" i="180"/>
  <c r="I118" i="180" s="1"/>
  <c r="N117" i="180"/>
  <c r="K117" i="180" s="1"/>
  <c r="M117" i="180"/>
  <c r="J117" i="180" s="1"/>
  <c r="L117" i="180"/>
  <c r="I117" i="180" s="1"/>
  <c r="N116" i="180"/>
  <c r="K116" i="180" s="1"/>
  <c r="M116" i="180"/>
  <c r="J116" i="180" s="1"/>
  <c r="L116" i="180"/>
  <c r="I116" i="180" s="1"/>
  <c r="N115" i="180"/>
  <c r="K115" i="180" s="1"/>
  <c r="M115" i="180"/>
  <c r="J115" i="180" s="1"/>
  <c r="L115" i="180"/>
  <c r="I115" i="180" s="1"/>
  <c r="N114" i="180"/>
  <c r="K114" i="180" s="1"/>
  <c r="M114" i="180"/>
  <c r="J114" i="180" s="1"/>
  <c r="L114" i="180"/>
  <c r="I114" i="180" s="1"/>
  <c r="N113" i="180"/>
  <c r="K113" i="180" s="1"/>
  <c r="M113" i="180"/>
  <c r="J113" i="180" s="1"/>
  <c r="L113" i="180"/>
  <c r="I113" i="180" s="1"/>
  <c r="N112" i="180"/>
  <c r="K112" i="180" s="1"/>
  <c r="M112" i="180"/>
  <c r="J112" i="180" s="1"/>
  <c r="L112" i="180"/>
  <c r="I112" i="180" s="1"/>
  <c r="N111" i="180"/>
  <c r="K111" i="180" s="1"/>
  <c r="M111" i="180"/>
  <c r="J111" i="180" s="1"/>
  <c r="L111" i="180"/>
  <c r="I111" i="180" s="1"/>
  <c r="N110" i="180"/>
  <c r="K110" i="180" s="1"/>
  <c r="M110" i="180"/>
  <c r="J110" i="180" s="1"/>
  <c r="L110" i="180"/>
  <c r="I110" i="180" s="1"/>
  <c r="N109" i="180"/>
  <c r="K109" i="180" s="1"/>
  <c r="M109" i="180"/>
  <c r="J109" i="180" s="1"/>
  <c r="L109" i="180"/>
  <c r="I109" i="180" s="1"/>
  <c r="N108" i="180"/>
  <c r="K108" i="180" s="1"/>
  <c r="M108" i="180"/>
  <c r="J108" i="180" s="1"/>
  <c r="L108" i="180"/>
  <c r="I108" i="180" s="1"/>
  <c r="N107" i="180"/>
  <c r="K107" i="180" s="1"/>
  <c r="M107" i="180"/>
  <c r="J107" i="180" s="1"/>
  <c r="L107" i="180"/>
  <c r="I107" i="180" s="1"/>
  <c r="N106" i="180"/>
  <c r="K106" i="180" s="1"/>
  <c r="M106" i="180"/>
  <c r="J106" i="180" s="1"/>
  <c r="L106" i="180"/>
  <c r="I106" i="180" s="1"/>
  <c r="N105" i="180"/>
  <c r="K105" i="180" s="1"/>
  <c r="M105" i="180"/>
  <c r="J105" i="180" s="1"/>
  <c r="L105" i="180"/>
  <c r="I105" i="180" s="1"/>
  <c r="N104" i="180"/>
  <c r="K104" i="180" s="1"/>
  <c r="M104" i="180"/>
  <c r="J104" i="180" s="1"/>
  <c r="L104" i="180"/>
  <c r="I104" i="180" s="1"/>
  <c r="N103" i="180"/>
  <c r="K103" i="180" s="1"/>
  <c r="M103" i="180"/>
  <c r="J103" i="180" s="1"/>
  <c r="L103" i="180"/>
  <c r="I103" i="180" s="1"/>
  <c r="N102" i="180"/>
  <c r="K102" i="180" s="1"/>
  <c r="M102" i="180"/>
  <c r="J102" i="180" s="1"/>
  <c r="L102" i="180"/>
  <c r="I102" i="180" s="1"/>
  <c r="N101" i="180"/>
  <c r="K101" i="180" s="1"/>
  <c r="M101" i="180"/>
  <c r="J101" i="180" s="1"/>
  <c r="L101" i="180"/>
  <c r="I101" i="180" s="1"/>
  <c r="N100" i="180"/>
  <c r="K100" i="180" s="1"/>
  <c r="M100" i="180"/>
  <c r="J100" i="180" s="1"/>
  <c r="L100" i="180"/>
  <c r="I100" i="180" s="1"/>
  <c r="N99" i="180"/>
  <c r="K99" i="180" s="1"/>
  <c r="M99" i="180"/>
  <c r="J99" i="180" s="1"/>
  <c r="L99" i="180"/>
  <c r="I99" i="180" s="1"/>
  <c r="N98" i="180"/>
  <c r="K98" i="180" s="1"/>
  <c r="M98" i="180"/>
  <c r="J98" i="180" s="1"/>
  <c r="L98" i="180"/>
  <c r="I98" i="180" s="1"/>
  <c r="N97" i="180"/>
  <c r="K97" i="180" s="1"/>
  <c r="M97" i="180"/>
  <c r="J97" i="180" s="1"/>
  <c r="L97" i="180"/>
  <c r="I97" i="180" s="1"/>
  <c r="N96" i="180"/>
  <c r="K96" i="180" s="1"/>
  <c r="M96" i="180"/>
  <c r="J96" i="180" s="1"/>
  <c r="L96" i="180"/>
  <c r="I96" i="180" s="1"/>
  <c r="N95" i="180"/>
  <c r="K95" i="180" s="1"/>
  <c r="M95" i="180"/>
  <c r="J95" i="180" s="1"/>
  <c r="L95" i="180"/>
  <c r="I95" i="180" s="1"/>
  <c r="N94" i="180"/>
  <c r="K94" i="180" s="1"/>
  <c r="M94" i="180"/>
  <c r="J94" i="180" s="1"/>
  <c r="L94" i="180"/>
  <c r="I94" i="180" s="1"/>
  <c r="N93" i="180"/>
  <c r="K93" i="180" s="1"/>
  <c r="M93" i="180"/>
  <c r="J93" i="180" s="1"/>
  <c r="L93" i="180"/>
  <c r="I93" i="180" s="1"/>
  <c r="N92" i="180"/>
  <c r="K92" i="180" s="1"/>
  <c r="M92" i="180"/>
  <c r="J92" i="180" s="1"/>
  <c r="L92" i="180"/>
  <c r="I92" i="180" s="1"/>
  <c r="N91" i="180"/>
  <c r="K91" i="180" s="1"/>
  <c r="M91" i="180"/>
  <c r="J91" i="180" s="1"/>
  <c r="L91" i="180"/>
  <c r="I91" i="180" s="1"/>
  <c r="N90" i="180"/>
  <c r="K90" i="180" s="1"/>
  <c r="M90" i="180"/>
  <c r="J90" i="180" s="1"/>
  <c r="L90" i="180"/>
  <c r="I90" i="180" s="1"/>
  <c r="N89" i="180"/>
  <c r="K89" i="180" s="1"/>
  <c r="M89" i="180"/>
  <c r="J89" i="180" s="1"/>
  <c r="L89" i="180"/>
  <c r="I89" i="180" s="1"/>
  <c r="N88" i="180"/>
  <c r="K88" i="180" s="1"/>
  <c r="M88" i="180"/>
  <c r="J88" i="180" s="1"/>
  <c r="L88" i="180"/>
  <c r="I88" i="180" s="1"/>
  <c r="N87" i="180"/>
  <c r="K87" i="180" s="1"/>
  <c r="M87" i="180"/>
  <c r="J87" i="180" s="1"/>
  <c r="L87" i="180"/>
  <c r="I87" i="180" s="1"/>
  <c r="N86" i="180"/>
  <c r="K86" i="180" s="1"/>
  <c r="M86" i="180"/>
  <c r="J86" i="180" s="1"/>
  <c r="L86" i="180"/>
  <c r="I86" i="180" s="1"/>
  <c r="N85" i="180"/>
  <c r="K85" i="180" s="1"/>
  <c r="M85" i="180"/>
  <c r="J85" i="180" s="1"/>
  <c r="L85" i="180"/>
  <c r="I85" i="180" s="1"/>
  <c r="N84" i="180"/>
  <c r="K84" i="180" s="1"/>
  <c r="M84" i="180"/>
  <c r="J84" i="180" s="1"/>
  <c r="L84" i="180"/>
  <c r="I84" i="180" s="1"/>
  <c r="N83" i="180"/>
  <c r="K83" i="180" s="1"/>
  <c r="M83" i="180"/>
  <c r="J83" i="180" s="1"/>
  <c r="L83" i="180"/>
  <c r="I83" i="180" s="1"/>
  <c r="N82" i="180"/>
  <c r="K82" i="180" s="1"/>
  <c r="M82" i="180"/>
  <c r="J82" i="180" s="1"/>
  <c r="L82" i="180"/>
  <c r="I82" i="180" s="1"/>
  <c r="N81" i="180"/>
  <c r="K81" i="180" s="1"/>
  <c r="M81" i="180"/>
  <c r="J81" i="180" s="1"/>
  <c r="L81" i="180"/>
  <c r="I81" i="180" s="1"/>
  <c r="N80" i="180"/>
  <c r="K80" i="180" s="1"/>
  <c r="M80" i="180"/>
  <c r="J80" i="180" s="1"/>
  <c r="L80" i="180"/>
  <c r="I80" i="180" s="1"/>
  <c r="N79" i="180"/>
  <c r="K79" i="180" s="1"/>
  <c r="M79" i="180"/>
  <c r="J79" i="180" s="1"/>
  <c r="L79" i="180"/>
  <c r="I79" i="180" s="1"/>
  <c r="N78" i="180"/>
  <c r="K78" i="180" s="1"/>
  <c r="M78" i="180"/>
  <c r="J78" i="180" s="1"/>
  <c r="L78" i="180"/>
  <c r="I78" i="180" s="1"/>
  <c r="N77" i="180"/>
  <c r="K77" i="180" s="1"/>
  <c r="M77" i="180"/>
  <c r="J77" i="180" s="1"/>
  <c r="L77" i="180"/>
  <c r="I77" i="180" s="1"/>
  <c r="N76" i="180"/>
  <c r="K76" i="180" s="1"/>
  <c r="M76" i="180"/>
  <c r="J76" i="180" s="1"/>
  <c r="L76" i="180"/>
  <c r="I76" i="180" s="1"/>
  <c r="N75" i="180"/>
  <c r="K75" i="180" s="1"/>
  <c r="M75" i="180"/>
  <c r="J75" i="180" s="1"/>
  <c r="L75" i="180"/>
  <c r="I75" i="180" s="1"/>
  <c r="N74" i="180"/>
  <c r="K74" i="180" s="1"/>
  <c r="M74" i="180"/>
  <c r="J74" i="180" s="1"/>
  <c r="L74" i="180"/>
  <c r="I74" i="180" s="1"/>
  <c r="N73" i="180"/>
  <c r="K73" i="180" s="1"/>
  <c r="M73" i="180"/>
  <c r="J73" i="180" s="1"/>
  <c r="L73" i="180"/>
  <c r="I73" i="180" s="1"/>
  <c r="N72" i="180"/>
  <c r="K72" i="180" s="1"/>
  <c r="M72" i="180"/>
  <c r="J72" i="180" s="1"/>
  <c r="L72" i="180"/>
  <c r="I72" i="180" s="1"/>
  <c r="N71" i="180"/>
  <c r="K71" i="180" s="1"/>
  <c r="M71" i="180"/>
  <c r="J71" i="180" s="1"/>
  <c r="L71" i="180"/>
  <c r="I71" i="180" s="1"/>
  <c r="N70" i="180"/>
  <c r="K70" i="180" s="1"/>
  <c r="M70" i="180"/>
  <c r="J70" i="180" s="1"/>
  <c r="L70" i="180"/>
  <c r="I70" i="180" s="1"/>
  <c r="N69" i="180"/>
  <c r="K69" i="180" s="1"/>
  <c r="M69" i="180"/>
  <c r="J69" i="180" s="1"/>
  <c r="L69" i="180"/>
  <c r="I69" i="180" s="1"/>
  <c r="N68" i="180"/>
  <c r="K68" i="180" s="1"/>
  <c r="M68" i="180"/>
  <c r="J68" i="180" s="1"/>
  <c r="L68" i="180"/>
  <c r="I68" i="180" s="1"/>
  <c r="N67" i="180"/>
  <c r="K67" i="180" s="1"/>
  <c r="M67" i="180"/>
  <c r="J67" i="180" s="1"/>
  <c r="L67" i="180"/>
  <c r="I67" i="180" s="1"/>
  <c r="N66" i="180"/>
  <c r="K66" i="180" s="1"/>
  <c r="M66" i="180"/>
  <c r="J66" i="180" s="1"/>
  <c r="L66" i="180"/>
  <c r="I66" i="180" s="1"/>
  <c r="N65" i="180"/>
  <c r="K65" i="180" s="1"/>
  <c r="M65" i="180"/>
  <c r="J65" i="180" s="1"/>
  <c r="L65" i="180"/>
  <c r="I65" i="180" s="1"/>
  <c r="N64" i="180"/>
  <c r="K64" i="180" s="1"/>
  <c r="M64" i="180"/>
  <c r="J64" i="180" s="1"/>
  <c r="L64" i="180"/>
  <c r="I64" i="180" s="1"/>
  <c r="N63" i="180"/>
  <c r="K63" i="180" s="1"/>
  <c r="M63" i="180"/>
  <c r="J63" i="180" s="1"/>
  <c r="L63" i="180"/>
  <c r="I63" i="180" s="1"/>
  <c r="N62" i="180"/>
  <c r="K62" i="180" s="1"/>
  <c r="M62" i="180"/>
  <c r="J62" i="180" s="1"/>
  <c r="L62" i="180"/>
  <c r="I62" i="180" s="1"/>
  <c r="N61" i="180"/>
  <c r="K61" i="180" s="1"/>
  <c r="M61" i="180"/>
  <c r="J61" i="180" s="1"/>
  <c r="L61" i="180"/>
  <c r="I61" i="180" s="1"/>
  <c r="N60" i="180"/>
  <c r="K60" i="180" s="1"/>
  <c r="M60" i="180"/>
  <c r="J60" i="180" s="1"/>
  <c r="L60" i="180"/>
  <c r="I60" i="180" s="1"/>
  <c r="N59" i="180"/>
  <c r="K59" i="180" s="1"/>
  <c r="M59" i="180"/>
  <c r="J59" i="180" s="1"/>
  <c r="L59" i="180"/>
  <c r="I59" i="180" s="1"/>
  <c r="N58" i="180"/>
  <c r="K58" i="180" s="1"/>
  <c r="M58" i="180"/>
  <c r="J58" i="180" s="1"/>
  <c r="L58" i="180"/>
  <c r="I58" i="180" s="1"/>
  <c r="N57" i="180"/>
  <c r="K57" i="180" s="1"/>
  <c r="M57" i="180"/>
  <c r="J57" i="180" s="1"/>
  <c r="L57" i="180"/>
  <c r="I57" i="180" s="1"/>
  <c r="N56" i="180"/>
  <c r="K56" i="180" s="1"/>
  <c r="M56" i="180"/>
  <c r="J56" i="180" s="1"/>
  <c r="L56" i="180"/>
  <c r="I56" i="180" s="1"/>
  <c r="N55" i="180"/>
  <c r="K55" i="180" s="1"/>
  <c r="M55" i="180"/>
  <c r="J55" i="180" s="1"/>
  <c r="L55" i="180"/>
  <c r="I55" i="180" s="1"/>
  <c r="N54" i="180"/>
  <c r="K54" i="180" s="1"/>
  <c r="M54" i="180"/>
  <c r="J54" i="180" s="1"/>
  <c r="L54" i="180"/>
  <c r="I54" i="180" s="1"/>
  <c r="N52" i="180"/>
  <c r="K52" i="180" s="1"/>
  <c r="M52" i="180"/>
  <c r="J52" i="180" s="1"/>
  <c r="L52" i="180"/>
  <c r="I52" i="180" s="1"/>
  <c r="N53" i="180"/>
  <c r="K53" i="180" s="1"/>
  <c r="M53" i="180"/>
  <c r="J53" i="180" s="1"/>
  <c r="L53" i="180"/>
  <c r="I53" i="180" s="1"/>
  <c r="N51" i="180"/>
  <c r="K51" i="180" s="1"/>
  <c r="M51" i="180"/>
  <c r="J51" i="180" s="1"/>
  <c r="L51" i="180"/>
  <c r="I51" i="180" s="1"/>
  <c r="N50" i="180"/>
  <c r="K50" i="180" s="1"/>
  <c r="M50" i="180"/>
  <c r="J50" i="180" s="1"/>
  <c r="L50" i="180"/>
  <c r="I50" i="180" s="1"/>
  <c r="N49" i="180"/>
  <c r="K49" i="180" s="1"/>
  <c r="M49" i="180"/>
  <c r="J49" i="180" s="1"/>
  <c r="L49" i="180"/>
  <c r="I49" i="180" s="1"/>
  <c r="N48" i="180"/>
  <c r="K48" i="180" s="1"/>
  <c r="M48" i="180"/>
  <c r="J48" i="180" s="1"/>
  <c r="L48" i="180"/>
  <c r="I48" i="180" s="1"/>
  <c r="N47" i="180"/>
  <c r="K47" i="180" s="1"/>
  <c r="M47" i="180"/>
  <c r="J47" i="180" s="1"/>
  <c r="L47" i="180"/>
  <c r="I47" i="180" s="1"/>
  <c r="N46" i="180"/>
  <c r="K46" i="180" s="1"/>
  <c r="M46" i="180"/>
  <c r="J46" i="180" s="1"/>
  <c r="L46" i="180"/>
  <c r="I46" i="180" s="1"/>
  <c r="N45" i="180"/>
  <c r="K45" i="180" s="1"/>
  <c r="M45" i="180"/>
  <c r="J45" i="180" s="1"/>
  <c r="L45" i="180"/>
  <c r="I45" i="180" s="1"/>
  <c r="N44" i="180"/>
  <c r="K44" i="180" s="1"/>
  <c r="M44" i="180"/>
  <c r="J44" i="180" s="1"/>
  <c r="L44" i="180"/>
  <c r="I44" i="180" s="1"/>
  <c r="N43" i="180"/>
  <c r="K43" i="180" s="1"/>
  <c r="M43" i="180"/>
  <c r="J43" i="180" s="1"/>
  <c r="L43" i="180"/>
  <c r="I43" i="180" s="1"/>
  <c r="N42" i="180"/>
  <c r="K42" i="180" s="1"/>
  <c r="M42" i="180"/>
  <c r="J42" i="180" s="1"/>
  <c r="L42" i="180"/>
  <c r="I42" i="180" s="1"/>
  <c r="N41" i="180"/>
  <c r="K41" i="180" s="1"/>
  <c r="M41" i="180"/>
  <c r="J41" i="180" s="1"/>
  <c r="L41" i="180"/>
  <c r="I41" i="180" s="1"/>
  <c r="N40" i="180"/>
  <c r="K40" i="180" s="1"/>
  <c r="M40" i="180"/>
  <c r="J40" i="180" s="1"/>
  <c r="L40" i="180"/>
  <c r="I40" i="180" s="1"/>
  <c r="N39" i="180"/>
  <c r="K39" i="180" s="1"/>
  <c r="M39" i="180"/>
  <c r="J39" i="180" s="1"/>
  <c r="L39" i="180"/>
  <c r="I39" i="180" s="1"/>
  <c r="N38" i="180"/>
  <c r="K38" i="180" s="1"/>
  <c r="M38" i="180"/>
  <c r="J38" i="180" s="1"/>
  <c r="L38" i="180"/>
  <c r="I38" i="180" s="1"/>
  <c r="N37" i="180"/>
  <c r="K37" i="180" s="1"/>
  <c r="M37" i="180"/>
  <c r="J37" i="180" s="1"/>
  <c r="L37" i="180"/>
  <c r="I37" i="180" s="1"/>
  <c r="N36" i="180"/>
  <c r="K36" i="180" s="1"/>
  <c r="M36" i="180"/>
  <c r="J36" i="180" s="1"/>
  <c r="L36" i="180"/>
  <c r="I36" i="180" s="1"/>
  <c r="N35" i="180"/>
  <c r="K35" i="180" s="1"/>
  <c r="M35" i="180"/>
  <c r="J35" i="180" s="1"/>
  <c r="L35" i="180"/>
  <c r="I35" i="180" s="1"/>
  <c r="N34" i="180"/>
  <c r="K34" i="180" s="1"/>
  <c r="M34" i="180"/>
  <c r="J34" i="180" s="1"/>
  <c r="L34" i="180"/>
  <c r="I34" i="180" s="1"/>
  <c r="N33" i="180"/>
  <c r="K33" i="180" s="1"/>
  <c r="M33" i="180"/>
  <c r="J33" i="180" s="1"/>
  <c r="L33" i="180"/>
  <c r="I33" i="180" s="1"/>
  <c r="N32" i="180"/>
  <c r="K32" i="180" s="1"/>
  <c r="M32" i="180"/>
  <c r="J32" i="180" s="1"/>
  <c r="L32" i="180"/>
  <c r="I32" i="180" s="1"/>
  <c r="N31" i="180"/>
  <c r="K31" i="180" s="1"/>
  <c r="M31" i="180"/>
  <c r="J31" i="180" s="1"/>
  <c r="L31" i="180"/>
  <c r="I31" i="180" s="1"/>
  <c r="N30" i="180"/>
  <c r="K30" i="180" s="1"/>
  <c r="M30" i="180"/>
  <c r="J30" i="180" s="1"/>
  <c r="L30" i="180"/>
  <c r="I30" i="180" s="1"/>
  <c r="N29" i="180"/>
  <c r="K29" i="180" s="1"/>
  <c r="M29" i="180"/>
  <c r="J29" i="180" s="1"/>
  <c r="L29" i="180"/>
  <c r="I29" i="180" s="1"/>
  <c r="N28" i="180"/>
  <c r="K28" i="180" s="1"/>
  <c r="M28" i="180"/>
  <c r="J28" i="180" s="1"/>
  <c r="L28" i="180"/>
  <c r="I28" i="180" s="1"/>
  <c r="N27" i="180"/>
  <c r="K27" i="180" s="1"/>
  <c r="M27" i="180"/>
  <c r="J27" i="180" s="1"/>
  <c r="L27" i="180"/>
  <c r="I27" i="180" s="1"/>
  <c r="L26" i="180"/>
  <c r="I26" i="180" s="1"/>
  <c r="N26" i="180"/>
  <c r="K26" i="180" s="1"/>
  <c r="M26" i="180"/>
  <c r="J26" i="180" s="1"/>
  <c r="N25" i="180"/>
  <c r="K25" i="180" s="1"/>
  <c r="M25" i="180"/>
  <c r="J25" i="180" s="1"/>
  <c r="L25" i="180"/>
  <c r="I25" i="180" s="1"/>
  <c r="N24" i="180"/>
  <c r="K24" i="180" s="1"/>
  <c r="M24" i="180"/>
  <c r="J24" i="180" s="1"/>
  <c r="L24" i="180"/>
  <c r="I24" i="180" s="1"/>
  <c r="N23" i="180"/>
  <c r="K23" i="180" s="1"/>
  <c r="M23" i="180"/>
  <c r="J23" i="180" s="1"/>
  <c r="L23" i="180"/>
  <c r="I23" i="180" s="1"/>
  <c r="N22" i="180"/>
  <c r="K22" i="180" s="1"/>
  <c r="M22" i="180"/>
  <c r="J22" i="180" s="1"/>
  <c r="L22" i="180"/>
  <c r="I22" i="180" s="1"/>
  <c r="N21" i="180"/>
  <c r="K21" i="180" s="1"/>
  <c r="M21" i="180"/>
  <c r="J21" i="180" s="1"/>
  <c r="L21" i="180"/>
  <c r="I21" i="180" s="1"/>
  <c r="N20" i="180"/>
  <c r="K20" i="180" s="1"/>
  <c r="M20" i="180"/>
  <c r="J20" i="180" s="1"/>
  <c r="L20" i="180"/>
  <c r="I20" i="180" s="1"/>
  <c r="N19" i="180"/>
  <c r="K19" i="180" s="1"/>
  <c r="M19" i="180"/>
  <c r="J19" i="180" s="1"/>
  <c r="L19" i="180"/>
  <c r="I19" i="180" s="1"/>
  <c r="N18" i="180"/>
  <c r="K18" i="180" s="1"/>
  <c r="M18" i="180"/>
  <c r="J18" i="180" s="1"/>
  <c r="L18" i="180"/>
  <c r="I18" i="180" s="1"/>
  <c r="N17" i="180"/>
  <c r="K17" i="180" s="1"/>
  <c r="M17" i="180"/>
  <c r="J17" i="180" s="1"/>
  <c r="L17" i="180"/>
  <c r="I17" i="180" s="1"/>
  <c r="N16" i="180"/>
  <c r="K16" i="180" s="1"/>
  <c r="M16" i="180"/>
  <c r="J16" i="180" s="1"/>
  <c r="L16" i="180"/>
  <c r="I16" i="180" s="1"/>
  <c r="N15" i="180"/>
  <c r="K15" i="180" s="1"/>
  <c r="M15" i="180"/>
  <c r="J15" i="180" s="1"/>
  <c r="L15" i="180"/>
  <c r="I15" i="180" s="1"/>
  <c r="N14" i="180"/>
  <c r="K14" i="180" s="1"/>
  <c r="M14" i="180"/>
  <c r="J14" i="180" s="1"/>
  <c r="L14" i="180"/>
  <c r="I14" i="180" s="1"/>
  <c r="N13" i="180"/>
  <c r="K13" i="180" s="1"/>
  <c r="M13" i="180"/>
  <c r="J13" i="180" s="1"/>
  <c r="L13" i="180"/>
  <c r="I13" i="180" s="1"/>
  <c r="N12" i="180"/>
  <c r="K12" i="180" s="1"/>
  <c r="M12" i="180"/>
  <c r="J12" i="180" s="1"/>
  <c r="L12" i="180"/>
  <c r="I12" i="180" s="1"/>
  <c r="N11" i="180"/>
  <c r="K11" i="180" s="1"/>
  <c r="M11" i="180"/>
  <c r="J11" i="180" s="1"/>
  <c r="L11" i="180"/>
  <c r="I11" i="180" s="1"/>
  <c r="N10" i="180"/>
  <c r="K10" i="180" s="1"/>
  <c r="M10" i="180"/>
  <c r="J10" i="180" s="1"/>
  <c r="L10" i="180"/>
  <c r="I10" i="180" s="1"/>
  <c r="N9" i="180"/>
  <c r="K9" i="180" s="1"/>
  <c r="M9" i="180"/>
  <c r="J9" i="180" s="1"/>
  <c r="L9" i="180"/>
  <c r="I9" i="180" s="1"/>
  <c r="N8" i="180"/>
  <c r="K8" i="180" s="1"/>
  <c r="M8" i="180"/>
  <c r="J8" i="180" s="1"/>
  <c r="L8" i="180"/>
  <c r="I8" i="180" s="1"/>
  <c r="N7" i="180"/>
  <c r="K7" i="180" s="1"/>
  <c r="M7" i="180"/>
  <c r="J7" i="180" s="1"/>
  <c r="L7" i="180"/>
  <c r="I7" i="180" s="1"/>
  <c r="N6" i="180"/>
  <c r="K6" i="180" s="1"/>
  <c r="M6" i="180"/>
  <c r="J6" i="180" s="1"/>
  <c r="L6" i="180"/>
  <c r="I6" i="180" s="1"/>
  <c r="N5" i="180"/>
  <c r="K5" i="180" s="1"/>
  <c r="M5" i="180"/>
  <c r="J5" i="180" s="1"/>
  <c r="L5" i="180"/>
  <c r="I5" i="180" s="1"/>
  <c r="N4" i="180"/>
  <c r="K4" i="180" s="1"/>
  <c r="M4" i="180"/>
  <c r="J4" i="180" s="1"/>
  <c r="L4" i="180"/>
  <c r="I4" i="180" s="1"/>
  <c r="N3" i="180"/>
  <c r="K3" i="180" s="1"/>
  <c r="M3" i="180"/>
  <c r="J3" i="180" s="1"/>
  <c r="L3" i="180"/>
  <c r="I3" i="180" s="1"/>
  <c r="N2" i="180"/>
  <c r="K2" i="180" s="1"/>
  <c r="M2" i="180"/>
  <c r="J2" i="180" s="1"/>
  <c r="L2" i="180"/>
  <c r="I2" i="180" s="1"/>
  <c r="I301" i="180" l="1"/>
  <c r="K301" i="180"/>
  <c r="J301" i="180"/>
  <c r="S162" i="164" l="1"/>
  <c r="R162" i="164"/>
  <c r="Q162" i="164"/>
  <c r="P162" i="164"/>
  <c r="S34" i="164"/>
  <c r="P95" i="164"/>
  <c r="R146" i="164" l="1"/>
  <c r="Q146" i="164"/>
  <c r="P146" i="164"/>
  <c r="R145" i="164"/>
  <c r="Q145" i="164"/>
  <c r="P145" i="164"/>
  <c r="S82" i="164"/>
  <c r="S81" i="164"/>
  <c r="P3" i="164"/>
  <c r="S18" i="164"/>
  <c r="S17" i="164"/>
  <c r="S146" i="164" l="1"/>
  <c r="S145" i="164"/>
  <c r="D29" i="164" l="1"/>
  <c r="E29" i="164"/>
  <c r="F29" i="164"/>
  <c r="I29" i="164"/>
  <c r="M29" i="164"/>
  <c r="O29" i="164"/>
  <c r="S29" i="164"/>
  <c r="U29" i="164"/>
  <c r="Y29" i="164"/>
  <c r="G29" i="164" l="1"/>
  <c r="P67" i="164" l="1"/>
  <c r="R190" i="164" l="1"/>
  <c r="Q190" i="164"/>
  <c r="P190" i="164"/>
  <c r="R189" i="164"/>
  <c r="Q189" i="164"/>
  <c r="P189" i="164"/>
  <c r="R188" i="164"/>
  <c r="Q188" i="164"/>
  <c r="P188" i="164"/>
  <c r="R187" i="164"/>
  <c r="Q187" i="164"/>
  <c r="P187" i="164"/>
  <c r="R186" i="164"/>
  <c r="Q186" i="164"/>
  <c r="P186" i="164"/>
  <c r="R185" i="164"/>
  <c r="Q185" i="164"/>
  <c r="P185" i="164"/>
  <c r="R184" i="164"/>
  <c r="Q184" i="164"/>
  <c r="P184" i="164"/>
  <c r="R183" i="164"/>
  <c r="Q183" i="164"/>
  <c r="P183" i="164"/>
  <c r="R182" i="164"/>
  <c r="Q182" i="164"/>
  <c r="P182" i="164"/>
  <c r="X181" i="164"/>
  <c r="W181" i="164"/>
  <c r="V181" i="164"/>
  <c r="U181" i="164"/>
  <c r="R181" i="164"/>
  <c r="Q181" i="164"/>
  <c r="P181" i="164"/>
  <c r="L181" i="164"/>
  <c r="K181" i="164"/>
  <c r="E181" i="164" s="1"/>
  <c r="J181" i="164"/>
  <c r="I181" i="164"/>
  <c r="X180" i="164"/>
  <c r="W180" i="164"/>
  <c r="V180" i="164"/>
  <c r="U180" i="164"/>
  <c r="R180" i="164"/>
  <c r="Q180" i="164"/>
  <c r="P180" i="164"/>
  <c r="L180" i="164"/>
  <c r="K180" i="164"/>
  <c r="J180" i="164"/>
  <c r="D180" i="164" s="1"/>
  <c r="I180" i="164"/>
  <c r="R179" i="164"/>
  <c r="Q179" i="164"/>
  <c r="P179" i="164"/>
  <c r="L179" i="164"/>
  <c r="K179" i="164"/>
  <c r="J179" i="164"/>
  <c r="I179" i="164"/>
  <c r="R178" i="164"/>
  <c r="Q178" i="164"/>
  <c r="P178" i="164"/>
  <c r="L178" i="164"/>
  <c r="K178" i="164"/>
  <c r="J178" i="164"/>
  <c r="I178" i="164"/>
  <c r="R177" i="164"/>
  <c r="Q177" i="164"/>
  <c r="P177" i="164"/>
  <c r="L177" i="164"/>
  <c r="K177" i="164"/>
  <c r="J177" i="164"/>
  <c r="I177" i="164"/>
  <c r="X176" i="164"/>
  <c r="W176" i="164"/>
  <c r="V176" i="164"/>
  <c r="U176" i="164"/>
  <c r="R176" i="164"/>
  <c r="Q176" i="164"/>
  <c r="P176" i="164"/>
  <c r="L176" i="164"/>
  <c r="K176" i="164"/>
  <c r="J176" i="164"/>
  <c r="I176" i="164"/>
  <c r="R175" i="164"/>
  <c r="Q175" i="164"/>
  <c r="F175" i="164" s="1"/>
  <c r="P175" i="164"/>
  <c r="L175" i="164"/>
  <c r="K175" i="164"/>
  <c r="J175" i="164"/>
  <c r="I175" i="164"/>
  <c r="X174" i="164"/>
  <c r="W174" i="164"/>
  <c r="V174" i="164"/>
  <c r="U174" i="164"/>
  <c r="R174" i="164"/>
  <c r="Q174" i="164"/>
  <c r="P174" i="164"/>
  <c r="L174" i="164"/>
  <c r="K174" i="164"/>
  <c r="J174" i="164"/>
  <c r="I174" i="164"/>
  <c r="R173" i="164"/>
  <c r="Q173" i="164"/>
  <c r="P173" i="164"/>
  <c r="L173" i="164"/>
  <c r="K173" i="164"/>
  <c r="J173" i="164"/>
  <c r="I173" i="164"/>
  <c r="R172" i="164"/>
  <c r="Q172" i="164"/>
  <c r="P172" i="164"/>
  <c r="L172" i="164"/>
  <c r="K172" i="164"/>
  <c r="J172" i="164"/>
  <c r="I172" i="164"/>
  <c r="R171" i="164"/>
  <c r="Q171" i="164"/>
  <c r="P171" i="164"/>
  <c r="L171" i="164"/>
  <c r="K171" i="164"/>
  <c r="J171" i="164"/>
  <c r="D171" i="164" s="1"/>
  <c r="I171" i="164"/>
  <c r="R170" i="164"/>
  <c r="Q170" i="164"/>
  <c r="P170" i="164"/>
  <c r="E170" i="164" s="1"/>
  <c r="L170" i="164"/>
  <c r="K170" i="164"/>
  <c r="J170" i="164"/>
  <c r="I170" i="164"/>
  <c r="R169" i="164"/>
  <c r="Q169" i="164"/>
  <c r="P169" i="164"/>
  <c r="O169" i="164"/>
  <c r="L169" i="164"/>
  <c r="K169" i="164"/>
  <c r="J169" i="164"/>
  <c r="I169" i="164"/>
  <c r="X168" i="164"/>
  <c r="W168" i="164"/>
  <c r="V168" i="164"/>
  <c r="U168" i="164"/>
  <c r="R168" i="164"/>
  <c r="Q168" i="164"/>
  <c r="P168" i="164"/>
  <c r="O168" i="164"/>
  <c r="L168" i="164"/>
  <c r="K168" i="164"/>
  <c r="J168" i="164"/>
  <c r="I168" i="164"/>
  <c r="X167" i="164"/>
  <c r="W167" i="164"/>
  <c r="V167" i="164"/>
  <c r="U167" i="164"/>
  <c r="R167" i="164"/>
  <c r="Q167" i="164"/>
  <c r="P167" i="164"/>
  <c r="O167" i="164"/>
  <c r="L167" i="164"/>
  <c r="K167" i="164"/>
  <c r="J167" i="164"/>
  <c r="D167" i="164" s="1"/>
  <c r="I167" i="164"/>
  <c r="R166" i="164"/>
  <c r="Q166" i="164"/>
  <c r="P166" i="164"/>
  <c r="L166" i="164"/>
  <c r="K166" i="164"/>
  <c r="J166" i="164"/>
  <c r="I166" i="164"/>
  <c r="R165" i="164"/>
  <c r="Q165" i="164"/>
  <c r="P165" i="164"/>
  <c r="O165" i="164"/>
  <c r="L165" i="164"/>
  <c r="K165" i="164"/>
  <c r="J165" i="164"/>
  <c r="D165" i="164" s="1"/>
  <c r="I165" i="164"/>
  <c r="R164" i="164"/>
  <c r="Q164" i="164"/>
  <c r="P164" i="164"/>
  <c r="O164" i="164"/>
  <c r="L164" i="164"/>
  <c r="K164" i="164"/>
  <c r="J164" i="164"/>
  <c r="I164" i="164"/>
  <c r="R163" i="164"/>
  <c r="Q163" i="164"/>
  <c r="P163" i="164"/>
  <c r="O163" i="164"/>
  <c r="L163" i="164"/>
  <c r="K163" i="164"/>
  <c r="J163" i="164"/>
  <c r="D163" i="164" s="1"/>
  <c r="I163" i="164"/>
  <c r="X161" i="164"/>
  <c r="W161" i="164"/>
  <c r="V161" i="164"/>
  <c r="U161" i="164"/>
  <c r="R161" i="164"/>
  <c r="Q161" i="164"/>
  <c r="F161" i="164" s="1"/>
  <c r="P161" i="164"/>
  <c r="L161" i="164"/>
  <c r="K161" i="164"/>
  <c r="J161" i="164"/>
  <c r="I161" i="164"/>
  <c r="X160" i="164"/>
  <c r="W160" i="164"/>
  <c r="V160" i="164"/>
  <c r="U160" i="164"/>
  <c r="R160" i="164"/>
  <c r="Q160" i="164"/>
  <c r="P160" i="164"/>
  <c r="O160" i="164"/>
  <c r="L160" i="164"/>
  <c r="K160" i="164"/>
  <c r="E160" i="164" s="1"/>
  <c r="J160" i="164"/>
  <c r="I160" i="164"/>
  <c r="R159" i="164"/>
  <c r="Q159" i="164"/>
  <c r="P159" i="164"/>
  <c r="O159" i="164"/>
  <c r="L159" i="164"/>
  <c r="K159" i="164"/>
  <c r="J159" i="164"/>
  <c r="D159" i="164" s="1"/>
  <c r="I159" i="164"/>
  <c r="R158" i="164"/>
  <c r="Q158" i="164"/>
  <c r="P158" i="164"/>
  <c r="O158" i="164"/>
  <c r="L158" i="164"/>
  <c r="K158" i="164"/>
  <c r="J158" i="164"/>
  <c r="I158" i="164"/>
  <c r="R157" i="164"/>
  <c r="Q157" i="164"/>
  <c r="P157" i="164"/>
  <c r="O157" i="164"/>
  <c r="L157" i="164"/>
  <c r="K157" i="164"/>
  <c r="J157" i="164"/>
  <c r="I157" i="164"/>
  <c r="D157" i="164"/>
  <c r="X156" i="164"/>
  <c r="W156" i="164"/>
  <c r="V156" i="164"/>
  <c r="U156" i="164"/>
  <c r="R156" i="164"/>
  <c r="Q156" i="164"/>
  <c r="P156" i="164"/>
  <c r="O156" i="164"/>
  <c r="L156" i="164"/>
  <c r="K156" i="164"/>
  <c r="J156" i="164"/>
  <c r="I156" i="164"/>
  <c r="X155" i="164"/>
  <c r="W155" i="164"/>
  <c r="V155" i="164"/>
  <c r="U155" i="164"/>
  <c r="R155" i="164"/>
  <c r="Q155" i="164"/>
  <c r="P155" i="164"/>
  <c r="E155" i="164" s="1"/>
  <c r="O155" i="164"/>
  <c r="L155" i="164"/>
  <c r="K155" i="164"/>
  <c r="J155" i="164"/>
  <c r="I155" i="164"/>
  <c r="R154" i="164"/>
  <c r="Q154" i="164"/>
  <c r="P154" i="164"/>
  <c r="O154" i="164"/>
  <c r="L154" i="164"/>
  <c r="K154" i="164"/>
  <c r="J154" i="164"/>
  <c r="D154" i="164" s="1"/>
  <c r="I154" i="164"/>
  <c r="R153" i="164"/>
  <c r="Q153" i="164"/>
  <c r="P153" i="164"/>
  <c r="O153" i="164"/>
  <c r="L153" i="164"/>
  <c r="K153" i="164"/>
  <c r="J153" i="164"/>
  <c r="I153" i="164"/>
  <c r="X152" i="164"/>
  <c r="W152" i="164"/>
  <c r="V152" i="164"/>
  <c r="U152" i="164"/>
  <c r="R152" i="164"/>
  <c r="Q152" i="164"/>
  <c r="P152" i="164"/>
  <c r="O152" i="164"/>
  <c r="L152" i="164"/>
  <c r="K152" i="164"/>
  <c r="J152" i="164"/>
  <c r="D152" i="164" s="1"/>
  <c r="I152" i="164"/>
  <c r="X151" i="164"/>
  <c r="W151" i="164"/>
  <c r="V151" i="164"/>
  <c r="U151" i="164"/>
  <c r="R151" i="164"/>
  <c r="Q151" i="164"/>
  <c r="P151" i="164"/>
  <c r="O151" i="164"/>
  <c r="L151" i="164"/>
  <c r="K151" i="164"/>
  <c r="J151" i="164"/>
  <c r="I151" i="164"/>
  <c r="X150" i="164"/>
  <c r="W150" i="164"/>
  <c r="V150" i="164"/>
  <c r="U150" i="164"/>
  <c r="R150" i="164"/>
  <c r="Q150" i="164"/>
  <c r="P150" i="164"/>
  <c r="O150" i="164"/>
  <c r="L150" i="164"/>
  <c r="K150" i="164"/>
  <c r="J150" i="164"/>
  <c r="I150" i="164"/>
  <c r="X149" i="164"/>
  <c r="W149" i="164"/>
  <c r="V149" i="164"/>
  <c r="U149" i="164"/>
  <c r="R149" i="164"/>
  <c r="Q149" i="164"/>
  <c r="P149" i="164"/>
  <c r="O149" i="164"/>
  <c r="L149" i="164"/>
  <c r="K149" i="164"/>
  <c r="J149" i="164"/>
  <c r="I149" i="164"/>
  <c r="X148" i="164"/>
  <c r="W148" i="164"/>
  <c r="V148" i="164"/>
  <c r="U148" i="164"/>
  <c r="R148" i="164"/>
  <c r="Q148" i="164"/>
  <c r="P148" i="164"/>
  <c r="O148" i="164"/>
  <c r="L148" i="164"/>
  <c r="K148" i="164"/>
  <c r="J148" i="164"/>
  <c r="D148" i="164" s="1"/>
  <c r="I148" i="164"/>
  <c r="X147" i="164"/>
  <c r="W147" i="164"/>
  <c r="V147" i="164"/>
  <c r="U147" i="164"/>
  <c r="R147" i="164"/>
  <c r="Q147" i="164"/>
  <c r="P147" i="164"/>
  <c r="O147" i="164"/>
  <c r="L147" i="164"/>
  <c r="K147" i="164"/>
  <c r="J147" i="164"/>
  <c r="I147" i="164"/>
  <c r="R144" i="164"/>
  <c r="Q144" i="164"/>
  <c r="P144" i="164"/>
  <c r="O144" i="164"/>
  <c r="L144" i="164"/>
  <c r="K144" i="164"/>
  <c r="J144" i="164"/>
  <c r="I144" i="164"/>
  <c r="X143" i="164"/>
  <c r="W143" i="164"/>
  <c r="V143" i="164"/>
  <c r="U143" i="164"/>
  <c r="R143" i="164"/>
  <c r="Q143" i="164"/>
  <c r="P143" i="164"/>
  <c r="O143" i="164"/>
  <c r="L143" i="164"/>
  <c r="K143" i="164"/>
  <c r="J143" i="164"/>
  <c r="I143" i="164"/>
  <c r="R142" i="164"/>
  <c r="Q142" i="164"/>
  <c r="P142" i="164"/>
  <c r="O142" i="164"/>
  <c r="L142" i="164"/>
  <c r="K142" i="164"/>
  <c r="J142" i="164"/>
  <c r="I142" i="164"/>
  <c r="R141" i="164"/>
  <c r="Q141" i="164"/>
  <c r="P141" i="164"/>
  <c r="O141" i="164"/>
  <c r="L141" i="164"/>
  <c r="K141" i="164"/>
  <c r="J141" i="164"/>
  <c r="D141" i="164" s="1"/>
  <c r="I141" i="164"/>
  <c r="R140" i="164"/>
  <c r="Q140" i="164"/>
  <c r="P140" i="164"/>
  <c r="O140" i="164"/>
  <c r="L140" i="164"/>
  <c r="K140" i="164"/>
  <c r="J140" i="164"/>
  <c r="D140" i="164" s="1"/>
  <c r="I140" i="164"/>
  <c r="R139" i="164"/>
  <c r="Q139" i="164"/>
  <c r="P139" i="164"/>
  <c r="O139" i="164"/>
  <c r="L139" i="164"/>
  <c r="K139" i="164"/>
  <c r="J139" i="164"/>
  <c r="D139" i="164" s="1"/>
  <c r="I139" i="164"/>
  <c r="X138" i="164"/>
  <c r="W138" i="164"/>
  <c r="V138" i="164"/>
  <c r="U138" i="164"/>
  <c r="R138" i="164"/>
  <c r="Q138" i="164"/>
  <c r="P138" i="164"/>
  <c r="O138" i="164"/>
  <c r="L138" i="164"/>
  <c r="K138" i="164"/>
  <c r="J138" i="164"/>
  <c r="I138" i="164"/>
  <c r="X137" i="164"/>
  <c r="W137" i="164"/>
  <c r="V137" i="164"/>
  <c r="U137" i="164"/>
  <c r="R137" i="164"/>
  <c r="Q137" i="164"/>
  <c r="P137" i="164"/>
  <c r="O137" i="164"/>
  <c r="L137" i="164"/>
  <c r="K137" i="164"/>
  <c r="J137" i="164"/>
  <c r="D137" i="164" s="1"/>
  <c r="I137" i="164"/>
  <c r="X136" i="164"/>
  <c r="W136" i="164"/>
  <c r="V136" i="164"/>
  <c r="U136" i="164"/>
  <c r="R136" i="164"/>
  <c r="Q136" i="164"/>
  <c r="P136" i="164"/>
  <c r="O136" i="164"/>
  <c r="L136" i="164"/>
  <c r="K136" i="164"/>
  <c r="J136" i="164"/>
  <c r="I136" i="164"/>
  <c r="X135" i="164"/>
  <c r="W135" i="164"/>
  <c r="V135" i="164"/>
  <c r="U135" i="164"/>
  <c r="R135" i="164"/>
  <c r="Q135" i="164"/>
  <c r="P135" i="164"/>
  <c r="O135" i="164"/>
  <c r="L135" i="164"/>
  <c r="K135" i="164"/>
  <c r="J135" i="164"/>
  <c r="D135" i="164" s="1"/>
  <c r="I135" i="164"/>
  <c r="X134" i="164"/>
  <c r="W134" i="164"/>
  <c r="V134" i="164"/>
  <c r="U134" i="164"/>
  <c r="R134" i="164"/>
  <c r="Q134" i="164"/>
  <c r="P134" i="164"/>
  <c r="O134" i="164"/>
  <c r="L134" i="164"/>
  <c r="K134" i="164"/>
  <c r="J134" i="164"/>
  <c r="I134" i="164"/>
  <c r="R133" i="164"/>
  <c r="Q133" i="164"/>
  <c r="P133" i="164"/>
  <c r="O133" i="164"/>
  <c r="L133" i="164"/>
  <c r="K133" i="164"/>
  <c r="J133" i="164"/>
  <c r="I133" i="164"/>
  <c r="R132" i="164"/>
  <c r="Q132" i="164"/>
  <c r="P132" i="164"/>
  <c r="O132" i="164"/>
  <c r="L132" i="164"/>
  <c r="K132" i="164"/>
  <c r="J132" i="164"/>
  <c r="I132" i="164"/>
  <c r="X130" i="164"/>
  <c r="M130" i="164"/>
  <c r="G130" i="164"/>
  <c r="F130" i="164"/>
  <c r="E130" i="164"/>
  <c r="D130" i="164"/>
  <c r="A130" i="164"/>
  <c r="S126" i="164"/>
  <c r="S125" i="164"/>
  <c r="S124" i="164"/>
  <c r="S123" i="164"/>
  <c r="S122" i="164"/>
  <c r="S121" i="164"/>
  <c r="S120" i="164"/>
  <c r="Y119" i="164"/>
  <c r="U119" i="164"/>
  <c r="S119" i="164"/>
  <c r="M119" i="164"/>
  <c r="I119" i="164"/>
  <c r="F119" i="164"/>
  <c r="E119" i="164"/>
  <c r="D119" i="164"/>
  <c r="S118" i="164"/>
  <c r="Y117" i="164"/>
  <c r="U117" i="164"/>
  <c r="S117" i="164"/>
  <c r="M117" i="164"/>
  <c r="I117" i="164"/>
  <c r="F117" i="164"/>
  <c r="E117" i="164"/>
  <c r="D117" i="164"/>
  <c r="Y116" i="164"/>
  <c r="U116" i="164"/>
  <c r="S116" i="164"/>
  <c r="M116" i="164"/>
  <c r="I116" i="164"/>
  <c r="F116" i="164"/>
  <c r="E116" i="164"/>
  <c r="D116" i="164"/>
  <c r="Y115" i="164"/>
  <c r="U115" i="164"/>
  <c r="S115" i="164"/>
  <c r="M115" i="164"/>
  <c r="I115" i="164"/>
  <c r="F115" i="164"/>
  <c r="E115" i="164"/>
  <c r="D115" i="164"/>
  <c r="Y114" i="164"/>
  <c r="U114" i="164"/>
  <c r="S114" i="164"/>
  <c r="M114" i="164"/>
  <c r="I114" i="164"/>
  <c r="F114" i="164"/>
  <c r="E114" i="164"/>
  <c r="D114" i="164"/>
  <c r="Y113" i="164"/>
  <c r="U113" i="164"/>
  <c r="S113" i="164"/>
  <c r="M113" i="164"/>
  <c r="I113" i="164"/>
  <c r="F113" i="164"/>
  <c r="E113" i="164"/>
  <c r="D113" i="164"/>
  <c r="Y112" i="164"/>
  <c r="U112" i="164"/>
  <c r="S112" i="164"/>
  <c r="M112" i="164"/>
  <c r="I112" i="164"/>
  <c r="F112" i="164"/>
  <c r="E112" i="164"/>
  <c r="D112" i="164"/>
  <c r="Y111" i="164"/>
  <c r="U111" i="164"/>
  <c r="S111" i="164"/>
  <c r="M111" i="164"/>
  <c r="I111" i="164"/>
  <c r="F111" i="164"/>
  <c r="E111" i="164"/>
  <c r="D111" i="164"/>
  <c r="Y110" i="164"/>
  <c r="U110" i="164"/>
  <c r="S110" i="164"/>
  <c r="M110" i="164"/>
  <c r="I110" i="164"/>
  <c r="F110" i="164"/>
  <c r="E110" i="164"/>
  <c r="D110" i="164"/>
  <c r="Y109" i="164"/>
  <c r="U109" i="164"/>
  <c r="S109" i="164"/>
  <c r="M109" i="164"/>
  <c r="I109" i="164"/>
  <c r="F109" i="164"/>
  <c r="E109" i="164"/>
  <c r="D109" i="164"/>
  <c r="Y108" i="164"/>
  <c r="U108" i="164"/>
  <c r="S108" i="164"/>
  <c r="M108" i="164"/>
  <c r="I108" i="164"/>
  <c r="F108" i="164"/>
  <c r="E108" i="164"/>
  <c r="D108" i="164"/>
  <c r="Y107" i="164"/>
  <c r="U107" i="164"/>
  <c r="S107" i="164"/>
  <c r="M107" i="164"/>
  <c r="I107" i="164"/>
  <c r="F107" i="164"/>
  <c r="E107" i="164"/>
  <c r="D107" i="164"/>
  <c r="Y106" i="164"/>
  <c r="U106" i="164"/>
  <c r="S106" i="164"/>
  <c r="M106" i="164"/>
  <c r="I106" i="164"/>
  <c r="F106" i="164"/>
  <c r="E106" i="164"/>
  <c r="D106" i="164"/>
  <c r="Y105" i="164"/>
  <c r="U105" i="164"/>
  <c r="S105" i="164"/>
  <c r="O105" i="164"/>
  <c r="M105" i="164"/>
  <c r="I105" i="164"/>
  <c r="F105" i="164"/>
  <c r="E105" i="164"/>
  <c r="D105" i="164"/>
  <c r="Y104" i="164"/>
  <c r="U104" i="164"/>
  <c r="S104" i="164"/>
  <c r="O104" i="164"/>
  <c r="M104" i="164"/>
  <c r="I104" i="164"/>
  <c r="F104" i="164"/>
  <c r="E104" i="164"/>
  <c r="D104" i="164"/>
  <c r="Y103" i="164"/>
  <c r="U103" i="164"/>
  <c r="S103" i="164"/>
  <c r="O103" i="164"/>
  <c r="M103" i="164"/>
  <c r="I103" i="164"/>
  <c r="F103" i="164"/>
  <c r="E103" i="164"/>
  <c r="D103" i="164"/>
  <c r="Y102" i="164"/>
  <c r="U102" i="164"/>
  <c r="S102" i="164"/>
  <c r="M102" i="164"/>
  <c r="I102" i="164"/>
  <c r="F102" i="164"/>
  <c r="E102" i="164"/>
  <c r="D102" i="164"/>
  <c r="Y101" i="164"/>
  <c r="U101" i="164"/>
  <c r="S101" i="164"/>
  <c r="O101" i="164"/>
  <c r="M101" i="164"/>
  <c r="I101" i="164"/>
  <c r="F101" i="164"/>
  <c r="E101" i="164"/>
  <c r="D101" i="164"/>
  <c r="Y100" i="164"/>
  <c r="U100" i="164"/>
  <c r="S100" i="164"/>
  <c r="O100" i="164"/>
  <c r="M100" i="164"/>
  <c r="I100" i="164"/>
  <c r="F100" i="164"/>
  <c r="E100" i="164"/>
  <c r="D100" i="164"/>
  <c r="Y99" i="164"/>
  <c r="U99" i="164"/>
  <c r="S99" i="164"/>
  <c r="O99" i="164"/>
  <c r="M99" i="164"/>
  <c r="I99" i="164"/>
  <c r="F99" i="164"/>
  <c r="E99" i="164"/>
  <c r="D99" i="164"/>
  <c r="Y97" i="164"/>
  <c r="U97" i="164"/>
  <c r="S97" i="164"/>
  <c r="M97" i="164"/>
  <c r="I97" i="164"/>
  <c r="F97" i="164"/>
  <c r="E97" i="164"/>
  <c r="D97" i="164"/>
  <c r="Y96" i="164"/>
  <c r="U96" i="164"/>
  <c r="S96" i="164"/>
  <c r="O96" i="164"/>
  <c r="M96" i="164"/>
  <c r="I96" i="164"/>
  <c r="F96" i="164"/>
  <c r="E96" i="164"/>
  <c r="D96" i="164"/>
  <c r="Y95" i="164"/>
  <c r="U95" i="164"/>
  <c r="S95" i="164"/>
  <c r="O95" i="164"/>
  <c r="M95" i="164"/>
  <c r="I95" i="164"/>
  <c r="F95" i="164"/>
  <c r="E95" i="164"/>
  <c r="D95" i="164"/>
  <c r="Y94" i="164"/>
  <c r="U94" i="164"/>
  <c r="S94" i="164"/>
  <c r="O94" i="164"/>
  <c r="M94" i="164"/>
  <c r="I94" i="164"/>
  <c r="F94" i="164"/>
  <c r="E94" i="164"/>
  <c r="D94" i="164"/>
  <c r="Y93" i="164"/>
  <c r="U93" i="164"/>
  <c r="S93" i="164"/>
  <c r="O93" i="164"/>
  <c r="M93" i="164"/>
  <c r="I93" i="164"/>
  <c r="F93" i="164"/>
  <c r="E93" i="164"/>
  <c r="D93" i="164"/>
  <c r="Y92" i="164"/>
  <c r="U92" i="164"/>
  <c r="S92" i="164"/>
  <c r="O92" i="164"/>
  <c r="M92" i="164"/>
  <c r="I92" i="164"/>
  <c r="F92" i="164"/>
  <c r="E92" i="164"/>
  <c r="D92" i="164"/>
  <c r="Y91" i="164"/>
  <c r="U91" i="164"/>
  <c r="S91" i="164"/>
  <c r="O91" i="164"/>
  <c r="M91" i="164"/>
  <c r="I91" i="164"/>
  <c r="F91" i="164"/>
  <c r="E91" i="164"/>
  <c r="D91" i="164"/>
  <c r="Y90" i="164"/>
  <c r="U90" i="164"/>
  <c r="S90" i="164"/>
  <c r="O90" i="164"/>
  <c r="M90" i="164"/>
  <c r="I90" i="164"/>
  <c r="F90" i="164"/>
  <c r="E90" i="164"/>
  <c r="D90" i="164"/>
  <c r="Y89" i="164"/>
  <c r="U89" i="164"/>
  <c r="S89" i="164"/>
  <c r="O89" i="164"/>
  <c r="M89" i="164"/>
  <c r="I89" i="164"/>
  <c r="F89" i="164"/>
  <c r="E89" i="164"/>
  <c r="D89" i="164"/>
  <c r="Y88" i="164"/>
  <c r="U88" i="164"/>
  <c r="S88" i="164"/>
  <c r="O88" i="164"/>
  <c r="M88" i="164"/>
  <c r="I88" i="164"/>
  <c r="F88" i="164"/>
  <c r="E88" i="164"/>
  <c r="D88" i="164"/>
  <c r="Y87" i="164"/>
  <c r="U87" i="164"/>
  <c r="S87" i="164"/>
  <c r="O87" i="164"/>
  <c r="M87" i="164"/>
  <c r="I87" i="164"/>
  <c r="F87" i="164"/>
  <c r="E87" i="164"/>
  <c r="D87" i="164"/>
  <c r="Y86" i="164"/>
  <c r="U86" i="164"/>
  <c r="S86" i="164"/>
  <c r="O86" i="164"/>
  <c r="M86" i="164"/>
  <c r="I86" i="164"/>
  <c r="F86" i="164"/>
  <c r="E86" i="164"/>
  <c r="D86" i="164"/>
  <c r="Y85" i="164"/>
  <c r="U85" i="164"/>
  <c r="S85" i="164"/>
  <c r="O85" i="164"/>
  <c r="M85" i="164"/>
  <c r="I85" i="164"/>
  <c r="F85" i="164"/>
  <c r="E85" i="164"/>
  <c r="D85" i="164"/>
  <c r="Y84" i="164"/>
  <c r="U84" i="164"/>
  <c r="S84" i="164"/>
  <c r="O84" i="164"/>
  <c r="M84" i="164"/>
  <c r="I84" i="164"/>
  <c r="F84" i="164"/>
  <c r="E84" i="164"/>
  <c r="D84" i="164"/>
  <c r="Y83" i="164"/>
  <c r="U83" i="164"/>
  <c r="S83" i="164"/>
  <c r="O83" i="164"/>
  <c r="M83" i="164"/>
  <c r="I83" i="164"/>
  <c r="F83" i="164"/>
  <c r="E83" i="164"/>
  <c r="D83" i="164"/>
  <c r="Y80" i="164"/>
  <c r="U80" i="164"/>
  <c r="S80" i="164"/>
  <c r="O80" i="164"/>
  <c r="M80" i="164"/>
  <c r="I80" i="164"/>
  <c r="F80" i="164"/>
  <c r="E80" i="164"/>
  <c r="D80" i="164"/>
  <c r="Y79" i="164"/>
  <c r="U79" i="164"/>
  <c r="S79" i="164"/>
  <c r="O79" i="164"/>
  <c r="M79" i="164"/>
  <c r="I79" i="164"/>
  <c r="F79" i="164"/>
  <c r="E79" i="164"/>
  <c r="D79" i="164"/>
  <c r="Y78" i="164"/>
  <c r="U78" i="164"/>
  <c r="S78" i="164"/>
  <c r="O78" i="164"/>
  <c r="I78" i="164"/>
  <c r="F78" i="164"/>
  <c r="E78" i="164"/>
  <c r="D78" i="164"/>
  <c r="Y77" i="164"/>
  <c r="U77" i="164"/>
  <c r="S77" i="164"/>
  <c r="O77" i="164"/>
  <c r="M77" i="164"/>
  <c r="I77" i="164"/>
  <c r="F77" i="164"/>
  <c r="E77" i="164"/>
  <c r="D77" i="164"/>
  <c r="Y76" i="164"/>
  <c r="U76" i="164"/>
  <c r="S76" i="164"/>
  <c r="O76" i="164"/>
  <c r="M76" i="164"/>
  <c r="I76" i="164"/>
  <c r="F76" i="164"/>
  <c r="E76" i="164"/>
  <c r="D76" i="164"/>
  <c r="Y75" i="164"/>
  <c r="U75" i="164"/>
  <c r="S75" i="164"/>
  <c r="O75" i="164"/>
  <c r="M75" i="164"/>
  <c r="I75" i="164"/>
  <c r="F75" i="164"/>
  <c r="E75" i="164"/>
  <c r="D75" i="164"/>
  <c r="Y74" i="164"/>
  <c r="U74" i="164"/>
  <c r="S74" i="164"/>
  <c r="O74" i="164"/>
  <c r="M74" i="164"/>
  <c r="I74" i="164"/>
  <c r="F74" i="164"/>
  <c r="E74" i="164"/>
  <c r="D74" i="164"/>
  <c r="Y73" i="164"/>
  <c r="U73" i="164"/>
  <c r="S73" i="164"/>
  <c r="O73" i="164"/>
  <c r="M73" i="164"/>
  <c r="I73" i="164"/>
  <c r="F73" i="164"/>
  <c r="E73" i="164"/>
  <c r="D73" i="164"/>
  <c r="Y72" i="164"/>
  <c r="U72" i="164"/>
  <c r="S72" i="164"/>
  <c r="O72" i="164"/>
  <c r="I72" i="164"/>
  <c r="F72" i="164"/>
  <c r="E72" i="164"/>
  <c r="D72" i="164"/>
  <c r="Y71" i="164"/>
  <c r="U71" i="164"/>
  <c r="S71" i="164"/>
  <c r="O71" i="164"/>
  <c r="I71" i="164"/>
  <c r="F71" i="164"/>
  <c r="E71" i="164"/>
  <c r="D71" i="164"/>
  <c r="Y70" i="164"/>
  <c r="U70" i="164"/>
  <c r="S70" i="164"/>
  <c r="O70" i="164"/>
  <c r="I70" i="164"/>
  <c r="F70" i="164"/>
  <c r="E70" i="164"/>
  <c r="D70" i="164"/>
  <c r="Y69" i="164"/>
  <c r="U69" i="164"/>
  <c r="S69" i="164"/>
  <c r="O69" i="164"/>
  <c r="I69" i="164"/>
  <c r="F69" i="164"/>
  <c r="E69" i="164"/>
  <c r="D69" i="164"/>
  <c r="Y68" i="164"/>
  <c r="U68" i="164"/>
  <c r="S68" i="164"/>
  <c r="O68" i="164"/>
  <c r="I68" i="164"/>
  <c r="F68" i="164"/>
  <c r="E68" i="164"/>
  <c r="D68" i="164"/>
  <c r="X67" i="164"/>
  <c r="W67" i="164"/>
  <c r="V67" i="164"/>
  <c r="R67" i="164"/>
  <c r="Q67" i="164"/>
  <c r="L67" i="164"/>
  <c r="K67" i="164"/>
  <c r="J67" i="164"/>
  <c r="D67" i="164"/>
  <c r="X66" i="164"/>
  <c r="W66" i="164"/>
  <c r="V66" i="164"/>
  <c r="F66" i="164"/>
  <c r="E66" i="164"/>
  <c r="D66" i="164"/>
  <c r="A66" i="164"/>
  <c r="S62" i="164"/>
  <c r="S61" i="164"/>
  <c r="S60" i="164"/>
  <c r="S59" i="164"/>
  <c r="Y58" i="164"/>
  <c r="U58" i="164"/>
  <c r="S58" i="164"/>
  <c r="M58" i="164"/>
  <c r="I58" i="164"/>
  <c r="F58" i="164"/>
  <c r="E58" i="164"/>
  <c r="D58" i="164"/>
  <c r="Y57" i="164"/>
  <c r="U57" i="164"/>
  <c r="S57" i="164"/>
  <c r="M57" i="164"/>
  <c r="I57" i="164"/>
  <c r="F57" i="164"/>
  <c r="E57" i="164"/>
  <c r="D57" i="164"/>
  <c r="Y56" i="164"/>
  <c r="U56" i="164"/>
  <c r="S56" i="164"/>
  <c r="M56" i="164"/>
  <c r="I56" i="164"/>
  <c r="F56" i="164"/>
  <c r="E56" i="164"/>
  <c r="D56" i="164"/>
  <c r="S55" i="164"/>
  <c r="S54" i="164"/>
  <c r="S53" i="164"/>
  <c r="S52" i="164"/>
  <c r="Y51" i="164"/>
  <c r="U51" i="164"/>
  <c r="S51" i="164"/>
  <c r="M51" i="164"/>
  <c r="I51" i="164"/>
  <c r="F51" i="164"/>
  <c r="E51" i="164"/>
  <c r="D51" i="164"/>
  <c r="Y50" i="164"/>
  <c r="U50" i="164"/>
  <c r="S50" i="164"/>
  <c r="M50" i="164"/>
  <c r="I50" i="164"/>
  <c r="F50" i="164"/>
  <c r="E50" i="164"/>
  <c r="D50" i="164"/>
  <c r="Y49" i="164"/>
  <c r="U49" i="164"/>
  <c r="S49" i="164"/>
  <c r="M49" i="164"/>
  <c r="I49" i="164"/>
  <c r="F49" i="164"/>
  <c r="E49" i="164"/>
  <c r="D49" i="164"/>
  <c r="Y48" i="164"/>
  <c r="U48" i="164"/>
  <c r="S48" i="164"/>
  <c r="M48" i="164"/>
  <c r="I48" i="164"/>
  <c r="F48" i="164"/>
  <c r="E48" i="164"/>
  <c r="D48" i="164"/>
  <c r="Y47" i="164"/>
  <c r="U47" i="164"/>
  <c r="S47" i="164"/>
  <c r="M47" i="164"/>
  <c r="I47" i="164"/>
  <c r="F47" i="164"/>
  <c r="E47" i="164"/>
  <c r="D47" i="164"/>
  <c r="Y46" i="164"/>
  <c r="U46" i="164"/>
  <c r="S46" i="164"/>
  <c r="M46" i="164"/>
  <c r="I46" i="164"/>
  <c r="F46" i="164"/>
  <c r="E46" i="164"/>
  <c r="D46" i="164"/>
  <c r="Y45" i="164"/>
  <c r="U45" i="164"/>
  <c r="S45" i="164"/>
  <c r="M45" i="164"/>
  <c r="I45" i="164"/>
  <c r="F45" i="164"/>
  <c r="E45" i="164"/>
  <c r="D45" i="164"/>
  <c r="Y44" i="164"/>
  <c r="U44" i="164"/>
  <c r="S44" i="164"/>
  <c r="M44" i="164"/>
  <c r="I44" i="164"/>
  <c r="F44" i="164"/>
  <c r="E44" i="164"/>
  <c r="D44" i="164"/>
  <c r="Y43" i="164"/>
  <c r="U43" i="164"/>
  <c r="S43" i="164"/>
  <c r="M43" i="164"/>
  <c r="I43" i="164"/>
  <c r="F43" i="164"/>
  <c r="E43" i="164"/>
  <c r="D43" i="164"/>
  <c r="Y42" i="164"/>
  <c r="U42" i="164"/>
  <c r="S42" i="164"/>
  <c r="M42" i="164"/>
  <c r="I42" i="164"/>
  <c r="F42" i="164"/>
  <c r="E42" i="164"/>
  <c r="D42" i="164"/>
  <c r="Y41" i="164"/>
  <c r="U41" i="164"/>
  <c r="S41" i="164"/>
  <c r="O41" i="164"/>
  <c r="M41" i="164"/>
  <c r="I41" i="164"/>
  <c r="F41" i="164"/>
  <c r="E41" i="164"/>
  <c r="D41" i="164"/>
  <c r="Y40" i="164"/>
  <c r="U40" i="164"/>
  <c r="S40" i="164"/>
  <c r="O40" i="164"/>
  <c r="M40" i="164"/>
  <c r="I40" i="164"/>
  <c r="F40" i="164"/>
  <c r="E40" i="164"/>
  <c r="D40" i="164"/>
  <c r="Y39" i="164"/>
  <c r="U39" i="164"/>
  <c r="S39" i="164"/>
  <c r="O39" i="164"/>
  <c r="M39" i="164"/>
  <c r="I39" i="164"/>
  <c r="F39" i="164"/>
  <c r="E39" i="164"/>
  <c r="D39" i="164"/>
  <c r="Y38" i="164"/>
  <c r="U38" i="164"/>
  <c r="S38" i="164"/>
  <c r="M38" i="164"/>
  <c r="I38" i="164"/>
  <c r="F38" i="164"/>
  <c r="E38" i="164"/>
  <c r="D38" i="164"/>
  <c r="Y37" i="164"/>
  <c r="U37" i="164"/>
  <c r="S37" i="164"/>
  <c r="O37" i="164"/>
  <c r="M37" i="164"/>
  <c r="I37" i="164"/>
  <c r="F37" i="164"/>
  <c r="E37" i="164"/>
  <c r="D37" i="164"/>
  <c r="Y36" i="164"/>
  <c r="U36" i="164"/>
  <c r="S36" i="164"/>
  <c r="O36" i="164"/>
  <c r="M36" i="164"/>
  <c r="I36" i="164"/>
  <c r="F36" i="164"/>
  <c r="E36" i="164"/>
  <c r="D36" i="164"/>
  <c r="Y35" i="164"/>
  <c r="U35" i="164"/>
  <c r="S35" i="164"/>
  <c r="O35" i="164"/>
  <c r="M35" i="164"/>
  <c r="I35" i="164"/>
  <c r="F35" i="164"/>
  <c r="E35" i="164"/>
  <c r="D35" i="164"/>
  <c r="Y33" i="164"/>
  <c r="U33" i="164"/>
  <c r="S33" i="164"/>
  <c r="M33" i="164"/>
  <c r="I33" i="164"/>
  <c r="F33" i="164"/>
  <c r="E33" i="164"/>
  <c r="D33" i="164"/>
  <c r="Y32" i="164"/>
  <c r="U32" i="164"/>
  <c r="S32" i="164"/>
  <c r="O32" i="164"/>
  <c r="M32" i="164"/>
  <c r="I32" i="164"/>
  <c r="F32" i="164"/>
  <c r="E32" i="164"/>
  <c r="D32" i="164"/>
  <c r="Y31" i="164"/>
  <c r="U31" i="164"/>
  <c r="S31" i="164"/>
  <c r="O31" i="164"/>
  <c r="M31" i="164"/>
  <c r="I31" i="164"/>
  <c r="F31" i="164"/>
  <c r="E31" i="164"/>
  <c r="D31" i="164"/>
  <c r="Y30" i="164"/>
  <c r="U30" i="164"/>
  <c r="S30" i="164"/>
  <c r="O30" i="164"/>
  <c r="M30" i="164"/>
  <c r="I30" i="164"/>
  <c r="F30" i="164"/>
  <c r="E30" i="164"/>
  <c r="D30" i="164"/>
  <c r="Y28" i="164"/>
  <c r="U28" i="164"/>
  <c r="S28" i="164"/>
  <c r="O28" i="164"/>
  <c r="M28" i="164"/>
  <c r="I28" i="164"/>
  <c r="F28" i="164"/>
  <c r="E28" i="164"/>
  <c r="D28" i="164"/>
  <c r="Y27" i="164"/>
  <c r="U27" i="164"/>
  <c r="S27" i="164"/>
  <c r="O27" i="164"/>
  <c r="M27" i="164"/>
  <c r="I27" i="164"/>
  <c r="F27" i="164"/>
  <c r="E27" i="164"/>
  <c r="D27" i="164"/>
  <c r="Y26" i="164"/>
  <c r="U26" i="164"/>
  <c r="S26" i="164"/>
  <c r="O26" i="164"/>
  <c r="M26" i="164"/>
  <c r="I26" i="164"/>
  <c r="F26" i="164"/>
  <c r="E26" i="164"/>
  <c r="D26" i="164"/>
  <c r="Y25" i="164"/>
  <c r="U25" i="164"/>
  <c r="S25" i="164"/>
  <c r="O25" i="164"/>
  <c r="M25" i="164"/>
  <c r="I25" i="164"/>
  <c r="F25" i="164"/>
  <c r="E25" i="164"/>
  <c r="D25" i="164"/>
  <c r="Y24" i="164"/>
  <c r="U24" i="164"/>
  <c r="S24" i="164"/>
  <c r="O24" i="164"/>
  <c r="M24" i="164"/>
  <c r="I24" i="164"/>
  <c r="F24" i="164"/>
  <c r="E24" i="164"/>
  <c r="D24" i="164"/>
  <c r="Y23" i="164"/>
  <c r="U23" i="164"/>
  <c r="S23" i="164"/>
  <c r="O23" i="164"/>
  <c r="M23" i="164"/>
  <c r="I23" i="164"/>
  <c r="F23" i="164"/>
  <c r="E23" i="164"/>
  <c r="D23" i="164"/>
  <c r="Y22" i="164"/>
  <c r="U22" i="164"/>
  <c r="S22" i="164"/>
  <c r="O22" i="164"/>
  <c r="M22" i="164"/>
  <c r="I22" i="164"/>
  <c r="F22" i="164"/>
  <c r="E22" i="164"/>
  <c r="D22" i="164"/>
  <c r="Y21" i="164"/>
  <c r="U21" i="164"/>
  <c r="S21" i="164"/>
  <c r="O21" i="164"/>
  <c r="M21" i="164"/>
  <c r="I21" i="164"/>
  <c r="F21" i="164"/>
  <c r="E21" i="164"/>
  <c r="D21" i="164"/>
  <c r="Y20" i="164"/>
  <c r="U20" i="164"/>
  <c r="S20" i="164"/>
  <c r="O20" i="164"/>
  <c r="M20" i="164"/>
  <c r="I20" i="164"/>
  <c r="F20" i="164"/>
  <c r="E20" i="164"/>
  <c r="D20" i="164"/>
  <c r="Y19" i="164"/>
  <c r="U19" i="164"/>
  <c r="S19" i="164"/>
  <c r="O19" i="164"/>
  <c r="M19" i="164"/>
  <c r="I19" i="164"/>
  <c r="F19" i="164"/>
  <c r="E19" i="164"/>
  <c r="D19" i="164"/>
  <c r="Y16" i="164"/>
  <c r="U16" i="164"/>
  <c r="S16" i="164"/>
  <c r="M16" i="164"/>
  <c r="I16" i="164"/>
  <c r="F16" i="164"/>
  <c r="E16" i="164"/>
  <c r="D16" i="164"/>
  <c r="Y15" i="164"/>
  <c r="U15" i="164"/>
  <c r="S15" i="164"/>
  <c r="O15" i="164"/>
  <c r="M15" i="164"/>
  <c r="I15" i="164"/>
  <c r="F15" i="164"/>
  <c r="E15" i="164"/>
  <c r="D15" i="164"/>
  <c r="Y14" i="164"/>
  <c r="U14" i="164"/>
  <c r="S14" i="164"/>
  <c r="O14" i="164"/>
  <c r="M14" i="164"/>
  <c r="I14" i="164"/>
  <c r="F14" i="164"/>
  <c r="E14" i="164"/>
  <c r="D14" i="164"/>
  <c r="Y13" i="164"/>
  <c r="U13" i="164"/>
  <c r="S13" i="164"/>
  <c r="O13" i="164"/>
  <c r="M13" i="164"/>
  <c r="I13" i="164"/>
  <c r="F13" i="164"/>
  <c r="E13" i="164"/>
  <c r="D13" i="164"/>
  <c r="Y12" i="164"/>
  <c r="U12" i="164"/>
  <c r="S12" i="164"/>
  <c r="O12" i="164"/>
  <c r="M12" i="164"/>
  <c r="I12" i="164"/>
  <c r="F12" i="164"/>
  <c r="E12" i="164"/>
  <c r="D12" i="164"/>
  <c r="Y11" i="164"/>
  <c r="U11" i="164"/>
  <c r="S11" i="164"/>
  <c r="O11" i="164"/>
  <c r="M11" i="164"/>
  <c r="I11" i="164"/>
  <c r="F11" i="164"/>
  <c r="E11" i="164"/>
  <c r="D11" i="164"/>
  <c r="Y10" i="164"/>
  <c r="U10" i="164"/>
  <c r="S10" i="164"/>
  <c r="O10" i="164"/>
  <c r="M10" i="164"/>
  <c r="I10" i="164"/>
  <c r="F10" i="164"/>
  <c r="E10" i="164"/>
  <c r="D10" i="164"/>
  <c r="Y9" i="164"/>
  <c r="U9" i="164"/>
  <c r="S9" i="164"/>
  <c r="O9" i="164"/>
  <c r="M9" i="164"/>
  <c r="I9" i="164"/>
  <c r="F9" i="164"/>
  <c r="E9" i="164"/>
  <c r="D9" i="164"/>
  <c r="Y8" i="164"/>
  <c r="U8" i="164"/>
  <c r="S8" i="164"/>
  <c r="O8" i="164"/>
  <c r="M8" i="164"/>
  <c r="I8" i="164"/>
  <c r="F8" i="164"/>
  <c r="E8" i="164"/>
  <c r="D8" i="164"/>
  <c r="Y7" i="164"/>
  <c r="U7" i="164"/>
  <c r="S7" i="164"/>
  <c r="O7" i="164"/>
  <c r="M7" i="164"/>
  <c r="I7" i="164"/>
  <c r="F7" i="164"/>
  <c r="E7" i="164"/>
  <c r="D7" i="164"/>
  <c r="Y6" i="164"/>
  <c r="U6" i="164"/>
  <c r="S6" i="164"/>
  <c r="O6" i="164"/>
  <c r="M6" i="164"/>
  <c r="I6" i="164"/>
  <c r="F6" i="164"/>
  <c r="E6" i="164"/>
  <c r="D6" i="164"/>
  <c r="Y5" i="164"/>
  <c r="U5" i="164"/>
  <c r="S5" i="164"/>
  <c r="O5" i="164"/>
  <c r="M5" i="164"/>
  <c r="I5" i="164"/>
  <c r="F5" i="164"/>
  <c r="E5" i="164"/>
  <c r="D5" i="164"/>
  <c r="Y4" i="164"/>
  <c r="U4" i="164"/>
  <c r="S4" i="164"/>
  <c r="O4" i="164"/>
  <c r="M4" i="164"/>
  <c r="I4" i="164"/>
  <c r="F4" i="164"/>
  <c r="E4" i="164"/>
  <c r="D4" i="164"/>
  <c r="D3" i="164" s="1"/>
  <c r="X3" i="164"/>
  <c r="W3" i="164"/>
  <c r="V3" i="164"/>
  <c r="R3" i="164"/>
  <c r="Q3" i="164"/>
  <c r="L3" i="164"/>
  <c r="K3" i="164"/>
  <c r="J3" i="164"/>
  <c r="X2" i="164"/>
  <c r="W2" i="164"/>
  <c r="W130" i="164" s="1"/>
  <c r="V2" i="164"/>
  <c r="V130" i="164" s="1"/>
  <c r="L2" i="164"/>
  <c r="L130" i="164" s="1"/>
  <c r="K2" i="164"/>
  <c r="K130" i="164" s="1"/>
  <c r="J2" i="164"/>
  <c r="J130" i="164" s="1"/>
  <c r="Y1" i="164"/>
  <c r="X1" i="164"/>
  <c r="W1" i="164"/>
  <c r="V1" i="164"/>
  <c r="M1" i="164"/>
  <c r="L1" i="164"/>
  <c r="K1" i="164"/>
  <c r="J1" i="164"/>
  <c r="G1" i="164"/>
  <c r="F1" i="164"/>
  <c r="E1" i="164"/>
  <c r="D1" i="164"/>
  <c r="B1" i="164"/>
  <c r="J66" i="164" l="1"/>
  <c r="M156" i="164"/>
  <c r="M150" i="164"/>
  <c r="G104" i="164"/>
  <c r="G31" i="164"/>
  <c r="G33" i="164"/>
  <c r="G84" i="164"/>
  <c r="G86" i="164"/>
  <c r="G94" i="164"/>
  <c r="G100" i="164"/>
  <c r="F139" i="164"/>
  <c r="F150" i="164"/>
  <c r="G37" i="164"/>
  <c r="G38" i="164"/>
  <c r="G48" i="164"/>
  <c r="G49" i="164"/>
  <c r="G50" i="164"/>
  <c r="G56" i="164"/>
  <c r="S182" i="164"/>
  <c r="E132" i="164"/>
  <c r="M133" i="164"/>
  <c r="M134" i="164"/>
  <c r="E134" i="164"/>
  <c r="E176" i="164"/>
  <c r="G21" i="164"/>
  <c r="G23" i="164"/>
  <c r="G30" i="164"/>
  <c r="E141" i="164"/>
  <c r="E166" i="164"/>
  <c r="M170" i="164"/>
  <c r="M174" i="164"/>
  <c r="G9" i="164"/>
  <c r="G13" i="164"/>
  <c r="M141" i="164"/>
  <c r="F166" i="164"/>
  <c r="G44" i="164"/>
  <c r="G15" i="164"/>
  <c r="G20" i="164"/>
  <c r="F133" i="164"/>
  <c r="M135" i="164"/>
  <c r="E136" i="164"/>
  <c r="F153" i="164"/>
  <c r="F156" i="164"/>
  <c r="E169" i="164"/>
  <c r="F169" i="164"/>
  <c r="F173" i="164"/>
  <c r="M177" i="164"/>
  <c r="M180" i="164"/>
  <c r="F141" i="164"/>
  <c r="Y161" i="164"/>
  <c r="S170" i="164"/>
  <c r="G6" i="164"/>
  <c r="G10" i="164"/>
  <c r="G14" i="164"/>
  <c r="G27" i="164"/>
  <c r="G36" i="164"/>
  <c r="G39" i="164"/>
  <c r="G43" i="164"/>
  <c r="G78" i="164"/>
  <c r="G92" i="164"/>
  <c r="M139" i="164"/>
  <c r="F140" i="164"/>
  <c r="M143" i="164"/>
  <c r="D143" i="164"/>
  <c r="E144" i="164"/>
  <c r="M147" i="164"/>
  <c r="M152" i="164"/>
  <c r="M161" i="164"/>
  <c r="M167" i="164"/>
  <c r="M172" i="164"/>
  <c r="F172" i="164"/>
  <c r="E179" i="164"/>
  <c r="E139" i="164"/>
  <c r="F143" i="164"/>
  <c r="E149" i="164"/>
  <c r="G116" i="164"/>
  <c r="F135" i="164"/>
  <c r="E138" i="164"/>
  <c r="F181" i="164"/>
  <c r="G117" i="164"/>
  <c r="G87" i="164"/>
  <c r="E177" i="164"/>
  <c r="G41" i="164"/>
  <c r="S168" i="164"/>
  <c r="G28" i="164"/>
  <c r="S158" i="164"/>
  <c r="G19" i="164"/>
  <c r="G22" i="164"/>
  <c r="G25" i="164"/>
  <c r="S153" i="164"/>
  <c r="S138" i="164"/>
  <c r="E3" i="164"/>
  <c r="G112" i="164"/>
  <c r="G80" i="164"/>
  <c r="G90" i="164"/>
  <c r="G93" i="164"/>
  <c r="G108" i="164"/>
  <c r="G109" i="164"/>
  <c r="G113" i="164"/>
  <c r="F148" i="164"/>
  <c r="E153" i="164"/>
  <c r="E175" i="164"/>
  <c r="E178" i="164"/>
  <c r="G85" i="164"/>
  <c r="E157" i="164"/>
  <c r="G107" i="164"/>
  <c r="D133" i="164"/>
  <c r="F138" i="164"/>
  <c r="D147" i="164"/>
  <c r="M148" i="164"/>
  <c r="F159" i="164"/>
  <c r="F168" i="164"/>
  <c r="G4" i="164"/>
  <c r="Y3" i="164"/>
  <c r="G8" i="164"/>
  <c r="G12" i="164"/>
  <c r="G26" i="164"/>
  <c r="G35" i="164"/>
  <c r="G42" i="164"/>
  <c r="G47" i="164"/>
  <c r="G73" i="164"/>
  <c r="Y137" i="164"/>
  <c r="S160" i="164"/>
  <c r="S161" i="164"/>
  <c r="G119" i="164"/>
  <c r="M132" i="164"/>
  <c r="F144" i="164"/>
  <c r="E147" i="164"/>
  <c r="F149" i="164"/>
  <c r="E158" i="164"/>
  <c r="E164" i="164"/>
  <c r="E168" i="164"/>
  <c r="D170" i="164"/>
  <c r="E171" i="164"/>
  <c r="D174" i="164"/>
  <c r="D177" i="164"/>
  <c r="F132" i="164"/>
  <c r="D151" i="164"/>
  <c r="F3" i="164"/>
  <c r="S3" i="164"/>
  <c r="G57" i="164"/>
  <c r="G58" i="164"/>
  <c r="Y67" i="164"/>
  <c r="G102" i="164"/>
  <c r="S172" i="164"/>
  <c r="S174" i="164"/>
  <c r="G111" i="164"/>
  <c r="S176" i="164"/>
  <c r="G115" i="164"/>
  <c r="S180" i="164"/>
  <c r="E150" i="164"/>
  <c r="E151" i="164"/>
  <c r="E174" i="164"/>
  <c r="G7" i="164"/>
  <c r="G11" i="164"/>
  <c r="G16" i="164"/>
  <c r="G24" i="164"/>
  <c r="G32" i="164"/>
  <c r="G40" i="164"/>
  <c r="G45" i="164"/>
  <c r="G46" i="164"/>
  <c r="G51" i="164"/>
  <c r="S132" i="164"/>
  <c r="G71" i="164"/>
  <c r="S136" i="164"/>
  <c r="S140" i="164"/>
  <c r="S144" i="164"/>
  <c r="S149" i="164"/>
  <c r="Y150" i="164"/>
  <c r="G88" i="164"/>
  <c r="S155" i="164"/>
  <c r="Y156" i="164"/>
  <c r="G101" i="164"/>
  <c r="Y174" i="164"/>
  <c r="Y176" i="164"/>
  <c r="G114" i="164"/>
  <c r="S186" i="164"/>
  <c r="S190" i="164"/>
  <c r="F137" i="164"/>
  <c r="F142" i="164"/>
  <c r="F152" i="164"/>
  <c r="F158" i="164"/>
  <c r="F164" i="164"/>
  <c r="M165" i="164"/>
  <c r="F167" i="164"/>
  <c r="M178" i="164"/>
  <c r="F178" i="164"/>
  <c r="G95" i="164"/>
  <c r="F171" i="164"/>
  <c r="Q131" i="164"/>
  <c r="Q1" i="164" s="1"/>
  <c r="E142" i="164"/>
  <c r="G77" i="164"/>
  <c r="F179" i="164"/>
  <c r="F67" i="164"/>
  <c r="R131" i="164"/>
  <c r="R1" i="164" s="1"/>
  <c r="G96" i="164"/>
  <c r="E133" i="164"/>
  <c r="E167" i="164"/>
  <c r="P131" i="164"/>
  <c r="P1" i="164" s="1"/>
  <c r="G83" i="164"/>
  <c r="G91" i="164"/>
  <c r="G105" i="164"/>
  <c r="G106" i="164"/>
  <c r="E143" i="164"/>
  <c r="E148" i="164"/>
  <c r="E152" i="164"/>
  <c r="E165" i="164"/>
  <c r="F177" i="164"/>
  <c r="E67" i="164"/>
  <c r="F147" i="164"/>
  <c r="E154" i="164"/>
  <c r="F160" i="164"/>
  <c r="F176" i="164"/>
  <c r="G69" i="164"/>
  <c r="G75" i="164"/>
  <c r="G79" i="164"/>
  <c r="G89" i="164"/>
  <c r="G97" i="164"/>
  <c r="G99" i="164"/>
  <c r="G103" i="164"/>
  <c r="F155" i="164"/>
  <c r="E159" i="164"/>
  <c r="E163" i="164"/>
  <c r="F170" i="164"/>
  <c r="E172" i="164"/>
  <c r="E180" i="164"/>
  <c r="Y134" i="164"/>
  <c r="G74" i="164"/>
  <c r="E140" i="164"/>
  <c r="M140" i="164"/>
  <c r="G140" i="164" s="1"/>
  <c r="M153" i="164"/>
  <c r="D153" i="164"/>
  <c r="K66" i="164"/>
  <c r="M67" i="164"/>
  <c r="S67" i="164"/>
  <c r="G68" i="164"/>
  <c r="S133" i="164"/>
  <c r="G133" i="164" s="1"/>
  <c r="Y135" i="164"/>
  <c r="G72" i="164"/>
  <c r="S143" i="164"/>
  <c r="S147" i="164"/>
  <c r="Y148" i="164"/>
  <c r="S151" i="164"/>
  <c r="Y152" i="164"/>
  <c r="S157" i="164"/>
  <c r="S159" i="164"/>
  <c r="Y160" i="164"/>
  <c r="S167" i="164"/>
  <c r="Y168" i="164"/>
  <c r="S169" i="164"/>
  <c r="S173" i="164"/>
  <c r="S177" i="164"/>
  <c r="S181" i="164"/>
  <c r="S187" i="164"/>
  <c r="F154" i="164"/>
  <c r="S164" i="164"/>
  <c r="M168" i="164"/>
  <c r="D168" i="164"/>
  <c r="M173" i="164"/>
  <c r="D173" i="164"/>
  <c r="M179" i="164"/>
  <c r="D179" i="164"/>
  <c r="G5" i="164"/>
  <c r="G76" i="164"/>
  <c r="E137" i="164"/>
  <c r="M137" i="164"/>
  <c r="M149" i="164"/>
  <c r="D149" i="164"/>
  <c r="M155" i="164"/>
  <c r="D155" i="164"/>
  <c r="M3" i="164"/>
  <c r="L66" i="164"/>
  <c r="S134" i="164"/>
  <c r="Y136" i="164"/>
  <c r="S137" i="164"/>
  <c r="Y138" i="164"/>
  <c r="S139" i="164"/>
  <c r="G139" i="164" s="1"/>
  <c r="S141" i="164"/>
  <c r="G141" i="164" s="1"/>
  <c r="S163" i="164"/>
  <c r="S165" i="164"/>
  <c r="S178" i="164"/>
  <c r="Y180" i="164"/>
  <c r="S184" i="164"/>
  <c r="S188" i="164"/>
  <c r="F134" i="164"/>
  <c r="F136" i="164"/>
  <c r="M138" i="164"/>
  <c r="F151" i="164"/>
  <c r="E161" i="164"/>
  <c r="F163" i="164"/>
  <c r="M164" i="164"/>
  <c r="D164" i="164"/>
  <c r="E173" i="164"/>
  <c r="M136" i="164"/>
  <c r="D136" i="164"/>
  <c r="G70" i="164"/>
  <c r="S135" i="164"/>
  <c r="S142" i="164"/>
  <c r="Y143" i="164"/>
  <c r="Y147" i="164"/>
  <c r="S148" i="164"/>
  <c r="Y149" i="164"/>
  <c r="S150" i="164"/>
  <c r="Y151" i="164"/>
  <c r="S152" i="164"/>
  <c r="S154" i="164"/>
  <c r="Y155" i="164"/>
  <c r="S156" i="164"/>
  <c r="S166" i="164"/>
  <c r="Y167" i="164"/>
  <c r="S171" i="164"/>
  <c r="G110" i="164"/>
  <c r="S175" i="164"/>
  <c r="S179" i="164"/>
  <c r="Y181" i="164"/>
  <c r="S183" i="164"/>
  <c r="S185" i="164"/>
  <c r="S189" i="164"/>
  <c r="D132" i="164"/>
  <c r="E135" i="164"/>
  <c r="M142" i="164"/>
  <c r="M144" i="164"/>
  <c r="D144" i="164"/>
  <c r="E156" i="164"/>
  <c r="F157" i="164"/>
  <c r="M158" i="164"/>
  <c r="G158" i="164" s="1"/>
  <c r="D158" i="164"/>
  <c r="M160" i="164"/>
  <c r="D160" i="164"/>
  <c r="F165" i="164"/>
  <c r="M166" i="164"/>
  <c r="D166" i="164"/>
  <c r="M169" i="164"/>
  <c r="F174" i="164"/>
  <c r="M175" i="164"/>
  <c r="M176" i="164"/>
  <c r="D176" i="164"/>
  <c r="F180" i="164"/>
  <c r="M181" i="164"/>
  <c r="D134" i="164"/>
  <c r="D138" i="164"/>
  <c r="M151" i="164"/>
  <c r="M154" i="164"/>
  <c r="M157" i="164"/>
  <c r="M159" i="164"/>
  <c r="M163" i="164"/>
  <c r="M171" i="164"/>
  <c r="D142" i="164"/>
  <c r="D150" i="164"/>
  <c r="D156" i="164"/>
  <c r="D161" i="164"/>
  <c r="D169" i="164"/>
  <c r="D172" i="164"/>
  <c r="D175" i="164"/>
  <c r="D178" i="164"/>
  <c r="D181" i="164"/>
  <c r="G170" i="164" l="1"/>
  <c r="G136" i="164"/>
  <c r="G163" i="164"/>
  <c r="G132" i="164"/>
  <c r="G134" i="164"/>
  <c r="G174" i="164"/>
  <c r="G177" i="164"/>
  <c r="G172" i="164"/>
  <c r="G144" i="164"/>
  <c r="G138" i="164"/>
  <c r="G157" i="164"/>
  <c r="G176" i="164"/>
  <c r="G152" i="164"/>
  <c r="G148" i="164"/>
  <c r="G135" i="164"/>
  <c r="G178" i="164"/>
  <c r="G153" i="164"/>
  <c r="G161" i="164"/>
  <c r="G180" i="164"/>
  <c r="G181" i="164"/>
  <c r="G168" i="164"/>
  <c r="C1" i="164"/>
  <c r="G171" i="164"/>
  <c r="G160" i="164"/>
  <c r="G175" i="164"/>
  <c r="G166" i="164"/>
  <c r="G156" i="164"/>
  <c r="G165" i="164"/>
  <c r="G3" i="164"/>
  <c r="G147" i="164"/>
  <c r="G150" i="164"/>
  <c r="G167" i="164"/>
  <c r="G143" i="164"/>
  <c r="Y129" i="164"/>
  <c r="G154" i="164"/>
  <c r="G151" i="164"/>
  <c r="G173" i="164"/>
  <c r="S131" i="164"/>
  <c r="S1" i="164" s="1"/>
  <c r="G159" i="164"/>
  <c r="G169" i="164"/>
  <c r="G164" i="164"/>
  <c r="G67" i="164"/>
  <c r="G149" i="164"/>
  <c r="G137" i="164"/>
  <c r="G142" i="164"/>
  <c r="G155" i="164"/>
  <c r="G179" i="164"/>
  <c r="G129" i="16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2" authorId="0" shapeId="0" xr:uid="{11A2BBA8-2134-435A-9FE6-A32FF96694FE}">
      <text>
        <r>
          <rPr>
            <b/>
            <sz val="9"/>
            <color indexed="81"/>
            <rFont val="宋体"/>
            <charset val="1"/>
          </rPr>
          <t>M21/25/26 共用</t>
        </r>
      </text>
    </comment>
    <comment ref="C26" authorId="0" shapeId="0" xr:uid="{96A49474-E8E8-4325-A2CC-46671F364FD1}">
      <text>
        <r>
          <rPr>
            <b/>
            <sz val="9"/>
            <color indexed="81"/>
            <rFont val="宋体"/>
            <charset val="1"/>
          </rPr>
          <t>M25、105 共用</t>
        </r>
      </text>
    </comment>
    <comment ref="C27" authorId="0" shapeId="0" xr:uid="{22DFCB6C-6397-4193-B78B-5444F1372118}">
      <text>
        <r>
          <rPr>
            <b/>
            <sz val="9"/>
            <color indexed="81"/>
            <rFont val="宋体"/>
            <charset val="1"/>
          </rPr>
          <t>M26、106 共用</t>
        </r>
      </text>
    </comment>
    <comment ref="A65" authorId="0" shapeId="0" xr:uid="{9503AB73-4EC7-4E61-A068-BF6C27014663}">
      <text>
        <r>
          <rPr>
            <b/>
            <sz val="9"/>
            <color indexed="81"/>
            <rFont val="宋体"/>
            <charset val="1"/>
          </rPr>
          <t>成都厂生产</t>
        </r>
      </text>
    </comment>
    <comment ref="B75" authorId="0" shapeId="0" xr:uid="{5144B9A9-25CB-48BA-8279-C78FE2C8C12E}">
      <text>
        <r>
          <rPr>
            <b/>
            <sz val="9"/>
            <color indexed="81"/>
            <rFont val="宋体"/>
            <charset val="1"/>
          </rPr>
          <t>SBC39353159</t>
        </r>
      </text>
    </comment>
    <comment ref="B76" authorId="0" shapeId="0" xr:uid="{22CEF7CA-38FB-41F2-9CCD-47E6D3A39339}">
      <text>
        <r>
          <rPr>
            <b/>
            <sz val="9"/>
            <color indexed="81"/>
            <rFont val="宋体"/>
            <charset val="1"/>
          </rPr>
          <t xml:space="preserve">
SBC39353162</t>
        </r>
      </text>
    </comment>
    <comment ref="B77" authorId="0" shapeId="0" xr:uid="{B26D181C-D266-42C0-B596-0C6A0314B7BD}">
      <text>
        <r>
          <rPr>
            <b/>
            <sz val="9"/>
            <color indexed="81"/>
            <rFont val="宋体"/>
            <charset val="1"/>
          </rPr>
          <t>SBC39353160</t>
        </r>
        <r>
          <rPr>
            <sz val="9"/>
            <color indexed="81"/>
            <rFont val="宋体"/>
            <charset val="1"/>
          </rPr>
          <t xml:space="preserve">
</t>
        </r>
      </text>
    </comment>
    <comment ref="B78" authorId="0" shapeId="0" xr:uid="{F019E7A9-0D09-4124-BCB0-D75DAA1E3F99}">
      <text>
        <r>
          <rPr>
            <b/>
            <sz val="9"/>
            <color indexed="81"/>
            <rFont val="宋体"/>
            <charset val="1"/>
          </rPr>
          <t xml:space="preserve">
SBCAKASF2019
</t>
        </r>
      </text>
    </comment>
    <comment ref="B79" authorId="0" shapeId="0" xr:uid="{A50A2FAC-800A-43AE-B6FA-FFE67E091FFD}">
      <text>
        <r>
          <rPr>
            <b/>
            <sz val="9"/>
            <color indexed="81"/>
            <rFont val="宋体"/>
            <charset val="1"/>
          </rPr>
          <t>SBCAKASF6007</t>
        </r>
        <r>
          <rPr>
            <sz val="9"/>
            <color indexed="81"/>
            <rFont val="宋体"/>
            <charset val="1"/>
          </rPr>
          <t xml:space="preserve">
</t>
        </r>
      </text>
    </comment>
    <comment ref="B80" authorId="0" shapeId="0" xr:uid="{46E70121-4A18-4D76-AA66-6DD03CF23EC0}">
      <text>
        <r>
          <rPr>
            <b/>
            <sz val="9"/>
            <color indexed="81"/>
            <rFont val="宋体"/>
            <charset val="1"/>
          </rPr>
          <t>SBCAKASF6009</t>
        </r>
        <r>
          <rPr>
            <sz val="9"/>
            <color indexed="81"/>
            <rFont val="宋体"/>
            <charset val="1"/>
          </rPr>
          <t xml:space="preserve">
</t>
        </r>
      </text>
    </comment>
    <comment ref="B81" authorId="0" shapeId="0" xr:uid="{2A494F48-E981-4F97-9B45-39D8F04F3CA8}">
      <text>
        <r>
          <rPr>
            <b/>
            <sz val="9"/>
            <color indexed="81"/>
            <rFont val="宋体"/>
            <charset val="1"/>
          </rPr>
          <t>SBCAKASF2038</t>
        </r>
        <r>
          <rPr>
            <sz val="9"/>
            <color indexed="81"/>
            <rFont val="宋体"/>
            <charset val="1"/>
          </rPr>
          <t xml:space="preserve">
</t>
        </r>
      </text>
    </comment>
    <comment ref="A182" authorId="0" shapeId="0" xr:uid="{3E7DC324-E595-4CBC-A137-31F4E17A3E37}">
      <text>
        <r>
          <rPr>
            <sz val="9"/>
            <color indexed="81"/>
            <rFont val="Tahoma"/>
            <family val="2"/>
          </rPr>
          <t>替代8DCPFM01019AP</t>
        </r>
      </text>
    </comment>
    <comment ref="A184" authorId="0" shapeId="0" xr:uid="{CE2A5AAA-4249-4F19-B47B-5683BE191E8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切换为8DCPFM01191AP</t>
        </r>
      </text>
    </comment>
    <comment ref="B192" authorId="0" shapeId="0" xr:uid="{50C9F65E-4F71-4AE6-8B28-FE8C397AD486}">
      <text>
        <r>
          <rPr>
            <sz val="9"/>
            <color indexed="81"/>
            <rFont val="Tahoma"/>
            <family val="2"/>
          </rPr>
          <t xml:space="preserve">被#1638替代
</t>
        </r>
      </text>
    </comment>
    <comment ref="A194" authorId="0" shapeId="0" xr:uid="{4F08F976-08C6-49E1-B978-02D223200FC1}">
      <text>
        <r>
          <rPr>
            <sz val="9"/>
            <color indexed="81"/>
            <rFont val="Tahoma"/>
            <family val="2"/>
          </rPr>
          <t xml:space="preserve">被自动膜#1371取代
</t>
        </r>
      </text>
    </comment>
    <comment ref="A195" authorId="0" shapeId="0" xr:uid="{2F7C8F56-C107-4C0D-8584-7641B115DF33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质量问题，处理中</t>
        </r>
      </text>
    </comment>
    <comment ref="A199" authorId="0" shapeId="0" xr:uid="{FA477170-3984-4791-9263-19B1999ED5E9}">
      <text>
        <r>
          <rPr>
            <sz val="9"/>
            <color indexed="81"/>
            <rFont val="Tahoma"/>
            <family val="2"/>
          </rPr>
          <t xml:space="preserve">被#1571取代
</t>
        </r>
      </text>
    </comment>
    <comment ref="A209" authorId="0" shapeId="0" xr:uid="{CDF1CB85-83F4-44B0-9BA9-304B71AD833A}">
      <text>
        <r>
          <rPr>
            <b/>
            <sz val="9"/>
            <color indexed="81"/>
            <rFont val="Tahoma"/>
            <family val="2"/>
          </rPr>
          <t xml:space="preserve">被#1566替代
</t>
        </r>
      </text>
    </comment>
    <comment ref="A210" authorId="0" shapeId="0" xr:uid="{6904CD68-AABF-4370-9E6A-91078CA118CD}">
      <text>
        <r>
          <rPr>
            <b/>
            <sz val="9"/>
            <color indexed="81"/>
            <rFont val="Tahoma"/>
            <family val="2"/>
          </rPr>
          <t xml:space="preserve">被#1487替代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4" authorId="0" shapeId="0" xr:uid="{F1B73B90-C4CE-4397-991C-16E7000B11C9}">
      <text>
        <r>
          <rPr>
            <sz val="9"/>
            <color indexed="81"/>
            <rFont val="Tahoma"/>
            <family val="2"/>
          </rPr>
          <t xml:space="preserve">被#5029替代
</t>
        </r>
      </text>
    </comment>
    <comment ref="A217" authorId="0" shapeId="0" xr:uid="{896A697A-3BE4-4D57-8AC4-282C8F1D215F}">
      <text>
        <r>
          <rPr>
            <sz val="9"/>
            <color indexed="81"/>
            <rFont val="Tahoma"/>
            <family val="2"/>
          </rPr>
          <t xml:space="preserve">被#1492取代
</t>
        </r>
      </text>
    </comment>
    <comment ref="A219" authorId="0" shapeId="0" xr:uid="{619CE8D9-C07C-4E9C-AE76-C3149C945056}">
      <text>
        <r>
          <rPr>
            <b/>
            <sz val="9"/>
            <color indexed="81"/>
            <rFont val="Tahoma"/>
            <family val="2"/>
          </rPr>
          <t>被#1585取代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1" authorId="0" shapeId="0" xr:uid="{86DC1627-923D-4B4C-B81D-A69E9765F90D}">
      <text>
        <r>
          <rPr>
            <sz val="9"/>
            <color indexed="81"/>
            <rFont val="Tahoma"/>
            <family val="2"/>
          </rPr>
          <t xml:space="preserve">取消
</t>
        </r>
      </text>
    </comment>
    <comment ref="A222" authorId="0" shapeId="0" xr:uid="{7DB9C35C-45C4-4B75-A7B6-31B188CD4078}">
      <text>
        <r>
          <rPr>
            <b/>
            <sz val="9"/>
            <color indexed="81"/>
            <rFont val="Tahoma"/>
            <family val="2"/>
          </rPr>
          <t>取消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6" authorId="0" shapeId="0" xr:uid="{72ABC21C-B293-4C03-B212-1458293108C1}">
      <text>
        <r>
          <rPr>
            <sz val="9"/>
            <color indexed="81"/>
            <rFont val="Tahoma"/>
            <family val="2"/>
          </rPr>
          <t xml:space="preserve">取代8DCPFM01147AP
</t>
        </r>
      </text>
    </comment>
    <comment ref="A227" authorId="0" shapeId="0" xr:uid="{15A96D4D-9E30-4324-99BB-3D3C8048FFAC}">
      <text>
        <r>
          <rPr>
            <sz val="9"/>
            <color indexed="81"/>
            <rFont val="Tahoma"/>
            <family val="2"/>
          </rPr>
          <t xml:space="preserve">取代8DCPFM01147AP
</t>
        </r>
      </text>
    </comment>
    <comment ref="A228" authorId="0" shapeId="0" xr:uid="{F3B9A6D2-1AFD-45E6-9832-C2D2D9F2381C}">
      <text>
        <r>
          <rPr>
            <sz val="9"/>
            <color indexed="81"/>
            <rFont val="Tahoma"/>
            <family val="2"/>
          </rPr>
          <t xml:space="preserve">取代8DCPFM01148AP
</t>
        </r>
      </text>
    </comment>
    <comment ref="A229" authorId="0" shapeId="0" xr:uid="{CCAE2844-3B6C-430D-BD16-DC42D354D5B2}">
      <text>
        <r>
          <rPr>
            <sz val="9"/>
            <color indexed="81"/>
            <rFont val="Tahoma"/>
            <family val="2"/>
          </rPr>
          <t xml:space="preserve">被#1510取代
</t>
        </r>
      </text>
    </comment>
    <comment ref="A230" authorId="0" shapeId="0" xr:uid="{EC1914F4-DD9C-48BF-8E76-49BD1BBBAA5B}">
      <text>
        <r>
          <rPr>
            <b/>
            <sz val="9"/>
            <color indexed="81"/>
            <rFont val="Tahoma"/>
            <family val="2"/>
          </rPr>
          <t>被#1508取代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2" authorId="0" shapeId="0" xr:uid="{FAD5AE79-E955-44E7-AE8B-818B5AF644B2}">
      <text>
        <r>
          <rPr>
            <sz val="9"/>
            <color indexed="81"/>
            <rFont val="Tahoma"/>
            <family val="2"/>
          </rPr>
          <t xml:space="preserve">取代8DCPFM01154AP
</t>
        </r>
      </text>
    </comment>
    <comment ref="A233" authorId="0" shapeId="0" xr:uid="{82178EC2-0D1C-4E22-97D8-E457562B3C92}">
      <text>
        <r>
          <rPr>
            <b/>
            <sz val="9"/>
            <color indexed="81"/>
            <rFont val="Tahoma"/>
            <family val="2"/>
          </rPr>
          <t xml:space="preserve">被#1509取代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6" authorId="0" shapeId="0" xr:uid="{2C00DE90-67A1-48A1-A9FD-718449D19C23}">
      <text>
        <r>
          <rPr>
            <b/>
            <sz val="9"/>
            <color indexed="81"/>
            <rFont val="Tahoma"/>
            <family val="2"/>
          </rPr>
          <t>被#1605取代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4" authorId="0" shapeId="0" xr:uid="{3D7DC447-A3D0-4DB3-86CD-8BBAD75DBDEA}">
      <text>
        <r>
          <rPr>
            <b/>
            <sz val="9"/>
            <color indexed="81"/>
            <rFont val="Tahoma"/>
            <family val="2"/>
          </rPr>
          <t>被#1689取代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5" authorId="0" shapeId="0" xr:uid="{908BD0D1-B58D-448C-8793-58430BC39BB6}">
      <text>
        <r>
          <rPr>
            <b/>
            <sz val="9"/>
            <color indexed="81"/>
            <rFont val="Tahoma"/>
            <family val="2"/>
          </rPr>
          <t xml:space="preserve">被#1690取代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2" authorId="0" shapeId="0" xr:uid="{63B7FC2B-98B4-498B-8DE3-2EE6A50B7C04}">
      <text>
        <r>
          <rPr>
            <b/>
            <sz val="9"/>
            <color indexed="81"/>
            <rFont val="宋体"/>
            <charset val="1"/>
          </rPr>
          <t>M21/25/26 共用</t>
        </r>
      </text>
    </comment>
    <comment ref="C26" authorId="0" shapeId="0" xr:uid="{B2315174-2CC3-42D1-962E-07D367893AC2}">
      <text>
        <r>
          <rPr>
            <b/>
            <sz val="9"/>
            <color indexed="81"/>
            <rFont val="宋体"/>
            <charset val="1"/>
          </rPr>
          <t>M25、105 共用</t>
        </r>
      </text>
    </comment>
    <comment ref="C27" authorId="0" shapeId="0" xr:uid="{5713F88F-B04A-4CA8-9BF8-A3F4842B024B}">
      <text>
        <r>
          <rPr>
            <b/>
            <sz val="9"/>
            <color indexed="81"/>
            <rFont val="宋体"/>
            <charset val="1"/>
          </rPr>
          <t>M26、106 共用</t>
        </r>
      </text>
    </comment>
    <comment ref="A65" authorId="0" shapeId="0" xr:uid="{1DEB26B6-C0AA-4A73-B3C3-538E16125E00}">
      <text>
        <r>
          <rPr>
            <b/>
            <sz val="9"/>
            <color indexed="81"/>
            <rFont val="宋体"/>
            <charset val="1"/>
          </rPr>
          <t>成都厂生产</t>
        </r>
      </text>
    </comment>
    <comment ref="B75" authorId="0" shapeId="0" xr:uid="{A6944A6D-D559-4362-85C8-35D6D2F47F12}">
      <text>
        <r>
          <rPr>
            <b/>
            <sz val="9"/>
            <color indexed="81"/>
            <rFont val="宋体"/>
            <charset val="1"/>
          </rPr>
          <t>SBC39353159</t>
        </r>
      </text>
    </comment>
    <comment ref="B76" authorId="0" shapeId="0" xr:uid="{D6771613-9860-41C5-88CD-B2A0D8E07C12}">
      <text>
        <r>
          <rPr>
            <b/>
            <sz val="9"/>
            <color indexed="81"/>
            <rFont val="宋体"/>
            <charset val="1"/>
          </rPr>
          <t xml:space="preserve">
SBC39353162</t>
        </r>
      </text>
    </comment>
    <comment ref="B77" authorId="0" shapeId="0" xr:uid="{06B679D3-30DF-4E4D-BA90-7A5842D2EB92}">
      <text>
        <r>
          <rPr>
            <b/>
            <sz val="9"/>
            <color indexed="81"/>
            <rFont val="宋体"/>
            <charset val="1"/>
          </rPr>
          <t>SBC39353160</t>
        </r>
        <r>
          <rPr>
            <sz val="9"/>
            <color indexed="81"/>
            <rFont val="宋体"/>
            <charset val="1"/>
          </rPr>
          <t xml:space="preserve">
</t>
        </r>
      </text>
    </comment>
    <comment ref="B78" authorId="0" shapeId="0" xr:uid="{CA4A68E1-5FFA-46B7-8330-F30B9C06D872}">
      <text>
        <r>
          <rPr>
            <b/>
            <sz val="9"/>
            <color indexed="81"/>
            <rFont val="宋体"/>
            <charset val="1"/>
          </rPr>
          <t xml:space="preserve">
SBCAKASF2019
</t>
        </r>
      </text>
    </comment>
    <comment ref="B79" authorId="0" shapeId="0" xr:uid="{950734C1-E2D3-4653-A629-0FD3B2DC0255}">
      <text>
        <r>
          <rPr>
            <b/>
            <sz val="9"/>
            <color indexed="81"/>
            <rFont val="宋体"/>
            <charset val="1"/>
          </rPr>
          <t>SBCAKASF6007</t>
        </r>
        <r>
          <rPr>
            <sz val="9"/>
            <color indexed="81"/>
            <rFont val="宋体"/>
            <charset val="1"/>
          </rPr>
          <t xml:space="preserve">
</t>
        </r>
      </text>
    </comment>
    <comment ref="B80" authorId="0" shapeId="0" xr:uid="{6FD13D02-7874-4A40-B02C-E5D2AB1D42E8}">
      <text>
        <r>
          <rPr>
            <b/>
            <sz val="9"/>
            <color indexed="81"/>
            <rFont val="宋体"/>
            <charset val="1"/>
          </rPr>
          <t>SBCAKASF6009</t>
        </r>
        <r>
          <rPr>
            <sz val="9"/>
            <color indexed="81"/>
            <rFont val="宋体"/>
            <charset val="1"/>
          </rPr>
          <t xml:space="preserve">
</t>
        </r>
      </text>
    </comment>
    <comment ref="B81" authorId="0" shapeId="0" xr:uid="{9B7265A3-5A5E-4BF6-AA90-0BB3B0398194}">
      <text>
        <r>
          <rPr>
            <b/>
            <sz val="9"/>
            <color indexed="81"/>
            <rFont val="宋体"/>
            <charset val="1"/>
          </rPr>
          <t>SBCAKASF2038</t>
        </r>
        <r>
          <rPr>
            <sz val="9"/>
            <color indexed="81"/>
            <rFont val="宋体"/>
            <charset val="1"/>
          </rPr>
          <t xml:space="preserve">
</t>
        </r>
      </text>
    </comment>
    <comment ref="A182" authorId="0" shapeId="0" xr:uid="{B3EA3350-BCEC-4385-AD2C-B002048781CF}">
      <text>
        <r>
          <rPr>
            <sz val="9"/>
            <color indexed="81"/>
            <rFont val="Tahoma"/>
            <family val="2"/>
          </rPr>
          <t>替代8DCPFM01019AP</t>
        </r>
      </text>
    </comment>
    <comment ref="A184" authorId="0" shapeId="0" xr:uid="{DB8BC889-FED6-434D-A1BA-EFA1BC42E5C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切换为8DCPFM01191AP</t>
        </r>
      </text>
    </comment>
    <comment ref="B192" authorId="0" shapeId="0" xr:uid="{E95FB5FE-9A3E-4437-8B33-B7453B791A76}">
      <text>
        <r>
          <rPr>
            <sz val="9"/>
            <color indexed="81"/>
            <rFont val="Tahoma"/>
            <family val="2"/>
          </rPr>
          <t xml:space="preserve">被#1638替代
</t>
        </r>
      </text>
    </comment>
    <comment ref="A194" authorId="0" shapeId="0" xr:uid="{535AEABD-DB28-49E3-A5ED-342FA08DD6D4}">
      <text>
        <r>
          <rPr>
            <sz val="9"/>
            <color indexed="81"/>
            <rFont val="Tahoma"/>
            <family val="2"/>
          </rPr>
          <t xml:space="preserve">被自动膜#1371取代
</t>
        </r>
      </text>
    </comment>
    <comment ref="A195" authorId="0" shapeId="0" xr:uid="{ECDD1789-3C0F-4132-8409-4792DA75E93D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质量问题，处理中</t>
        </r>
      </text>
    </comment>
    <comment ref="A199" authorId="0" shapeId="0" xr:uid="{5AE27F83-3A3D-492D-89D3-84D8774BAE4D}">
      <text>
        <r>
          <rPr>
            <sz val="9"/>
            <color indexed="81"/>
            <rFont val="Tahoma"/>
            <family val="2"/>
          </rPr>
          <t xml:space="preserve">被#1571取代
</t>
        </r>
      </text>
    </comment>
    <comment ref="A209" authorId="0" shapeId="0" xr:uid="{0401EE13-7336-437D-A967-0BA1E41DD7F5}">
      <text>
        <r>
          <rPr>
            <b/>
            <sz val="9"/>
            <color indexed="81"/>
            <rFont val="Tahoma"/>
            <family val="2"/>
          </rPr>
          <t xml:space="preserve">被#1566替代
</t>
        </r>
      </text>
    </comment>
    <comment ref="A210" authorId="0" shapeId="0" xr:uid="{BC8E38C8-9AF5-4EA1-85D8-7161845E3ACB}">
      <text>
        <r>
          <rPr>
            <b/>
            <sz val="9"/>
            <color indexed="81"/>
            <rFont val="Tahoma"/>
            <family val="2"/>
          </rPr>
          <t xml:space="preserve">被#1487替代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4" authorId="0" shapeId="0" xr:uid="{6D1C68E5-67B6-4310-81EA-9417BE531EBD}">
      <text>
        <r>
          <rPr>
            <sz val="9"/>
            <color indexed="81"/>
            <rFont val="Tahoma"/>
            <family val="2"/>
          </rPr>
          <t xml:space="preserve">被#5029替代
</t>
        </r>
      </text>
    </comment>
    <comment ref="A217" authorId="0" shapeId="0" xr:uid="{85953B2A-1C28-4FC0-8136-0B0053C70783}">
      <text>
        <r>
          <rPr>
            <sz val="9"/>
            <color indexed="81"/>
            <rFont val="Tahoma"/>
            <family val="2"/>
          </rPr>
          <t xml:space="preserve">被#1492取代
</t>
        </r>
      </text>
    </comment>
    <comment ref="A219" authorId="0" shapeId="0" xr:uid="{475644CD-5381-4D2D-A36D-82A40A85F407}">
      <text>
        <r>
          <rPr>
            <b/>
            <sz val="9"/>
            <color indexed="81"/>
            <rFont val="Tahoma"/>
            <family val="2"/>
          </rPr>
          <t>被#1585取代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1" authorId="0" shapeId="0" xr:uid="{E2116071-1DCB-476F-AD3A-4B344D7C91CA}">
      <text>
        <r>
          <rPr>
            <sz val="9"/>
            <color indexed="81"/>
            <rFont val="Tahoma"/>
            <family val="2"/>
          </rPr>
          <t xml:space="preserve">取消
</t>
        </r>
      </text>
    </comment>
    <comment ref="A222" authorId="0" shapeId="0" xr:uid="{E81F3015-6A6C-4719-9318-3C96DA1CE4D4}">
      <text>
        <r>
          <rPr>
            <b/>
            <sz val="9"/>
            <color indexed="81"/>
            <rFont val="Tahoma"/>
            <family val="2"/>
          </rPr>
          <t>取消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6" authorId="0" shapeId="0" xr:uid="{AFD0511E-9742-4113-AD33-4197820D30F6}">
      <text>
        <r>
          <rPr>
            <sz val="9"/>
            <color indexed="81"/>
            <rFont val="Tahoma"/>
            <family val="2"/>
          </rPr>
          <t xml:space="preserve">取代8DCPFM01147AP
</t>
        </r>
      </text>
    </comment>
    <comment ref="A227" authorId="0" shapeId="0" xr:uid="{AB0C12AD-6EEF-4830-9F5B-E26577D2FDAA}">
      <text>
        <r>
          <rPr>
            <sz val="9"/>
            <color indexed="81"/>
            <rFont val="Tahoma"/>
            <family val="2"/>
          </rPr>
          <t xml:space="preserve">取代8DCPFM01147AP
</t>
        </r>
      </text>
    </comment>
    <comment ref="A228" authorId="0" shapeId="0" xr:uid="{C61DB897-D2B5-4E02-96BC-86F7902FFF0D}">
      <text>
        <r>
          <rPr>
            <sz val="9"/>
            <color indexed="81"/>
            <rFont val="Tahoma"/>
            <family val="2"/>
          </rPr>
          <t xml:space="preserve">取代8DCPFM01148AP
</t>
        </r>
      </text>
    </comment>
    <comment ref="A229" authorId="0" shapeId="0" xr:uid="{4BE51850-A028-403D-B759-52FAF58A5DE0}">
      <text>
        <r>
          <rPr>
            <sz val="9"/>
            <color indexed="81"/>
            <rFont val="Tahoma"/>
            <family val="2"/>
          </rPr>
          <t xml:space="preserve">被#1510取代
</t>
        </r>
      </text>
    </comment>
    <comment ref="A230" authorId="0" shapeId="0" xr:uid="{D6DAD6A4-E1AE-4590-9206-825180BBDD13}">
      <text>
        <r>
          <rPr>
            <b/>
            <sz val="9"/>
            <color indexed="81"/>
            <rFont val="Tahoma"/>
            <family val="2"/>
          </rPr>
          <t>被#1508取代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2" authorId="0" shapeId="0" xr:uid="{7F932360-0962-4FDA-83AD-7F794855CC1D}">
      <text>
        <r>
          <rPr>
            <sz val="9"/>
            <color indexed="81"/>
            <rFont val="Tahoma"/>
            <family val="2"/>
          </rPr>
          <t xml:space="preserve">取代8DCPFM01154AP
</t>
        </r>
      </text>
    </comment>
    <comment ref="A233" authorId="0" shapeId="0" xr:uid="{4D2A548C-11EF-4C93-BA41-B22BD58C02DB}">
      <text>
        <r>
          <rPr>
            <b/>
            <sz val="9"/>
            <color indexed="81"/>
            <rFont val="Tahoma"/>
            <family val="2"/>
          </rPr>
          <t xml:space="preserve">被#1509取代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6" authorId="0" shapeId="0" xr:uid="{AA77FAB5-CF2A-49CB-BB2B-C1E6233E309C}">
      <text>
        <r>
          <rPr>
            <b/>
            <sz val="9"/>
            <color indexed="81"/>
            <rFont val="Tahoma"/>
            <family val="2"/>
          </rPr>
          <t>被#1605取代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4" authorId="0" shapeId="0" xr:uid="{92A531F6-23BB-49EE-BBE4-726083C4E29C}">
      <text>
        <r>
          <rPr>
            <b/>
            <sz val="9"/>
            <color indexed="81"/>
            <rFont val="Tahoma"/>
            <family val="2"/>
          </rPr>
          <t>被#1689取代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5" authorId="0" shapeId="0" xr:uid="{95149E19-06FA-4E5E-AD95-5AC79C158D9B}">
      <text>
        <r>
          <rPr>
            <b/>
            <sz val="9"/>
            <color indexed="81"/>
            <rFont val="Tahoma"/>
            <family val="2"/>
          </rPr>
          <t xml:space="preserve">被#1690取代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2" authorId="0" shapeId="0" xr:uid="{C75BDAF4-012C-406F-9F6D-0F94BB7D0ED7}">
      <text>
        <r>
          <rPr>
            <b/>
            <sz val="9"/>
            <color indexed="81"/>
            <rFont val="宋体"/>
            <charset val="1"/>
          </rPr>
          <t>M21/25/26 共用</t>
        </r>
      </text>
    </comment>
    <comment ref="C26" authorId="0" shapeId="0" xr:uid="{060F4B53-511F-4B34-B384-8F38CDD5EDC8}">
      <text>
        <r>
          <rPr>
            <b/>
            <sz val="9"/>
            <color indexed="81"/>
            <rFont val="宋体"/>
            <charset val="1"/>
          </rPr>
          <t>M25、105 共用</t>
        </r>
      </text>
    </comment>
    <comment ref="C27" authorId="0" shapeId="0" xr:uid="{25B96ED4-687C-4E80-9D81-3903123BB04C}">
      <text>
        <r>
          <rPr>
            <b/>
            <sz val="9"/>
            <color indexed="81"/>
            <rFont val="宋体"/>
            <charset val="1"/>
          </rPr>
          <t>M26、106 共用</t>
        </r>
      </text>
    </comment>
    <comment ref="A65" authorId="0" shapeId="0" xr:uid="{D7619952-526D-447F-84B2-AFEF92C16716}">
      <text>
        <r>
          <rPr>
            <b/>
            <sz val="9"/>
            <color indexed="81"/>
            <rFont val="宋体"/>
            <charset val="1"/>
          </rPr>
          <t>成都厂生产</t>
        </r>
      </text>
    </comment>
    <comment ref="B75" authorId="0" shapeId="0" xr:uid="{9C1C10D0-8A66-4E16-8E95-C1FC26D8C2FF}">
      <text>
        <r>
          <rPr>
            <b/>
            <sz val="9"/>
            <color indexed="81"/>
            <rFont val="宋体"/>
            <charset val="1"/>
          </rPr>
          <t>SBC39353159</t>
        </r>
      </text>
    </comment>
    <comment ref="B76" authorId="0" shapeId="0" xr:uid="{27543AC6-DF75-479F-9D48-4AB4CB341739}">
      <text>
        <r>
          <rPr>
            <b/>
            <sz val="9"/>
            <color indexed="81"/>
            <rFont val="宋体"/>
            <charset val="1"/>
          </rPr>
          <t xml:space="preserve">
SBC39353162</t>
        </r>
      </text>
    </comment>
    <comment ref="B77" authorId="0" shapeId="0" xr:uid="{A0DD677F-2084-40C2-9EB4-AEB171A6AECC}">
      <text>
        <r>
          <rPr>
            <b/>
            <sz val="9"/>
            <color indexed="81"/>
            <rFont val="宋体"/>
            <charset val="1"/>
          </rPr>
          <t>SBC39353160</t>
        </r>
        <r>
          <rPr>
            <sz val="9"/>
            <color indexed="81"/>
            <rFont val="宋体"/>
            <charset val="1"/>
          </rPr>
          <t xml:space="preserve">
</t>
        </r>
      </text>
    </comment>
    <comment ref="B78" authorId="0" shapeId="0" xr:uid="{B430A3E0-8E10-4EBC-8F42-8C5A231D64A3}">
      <text>
        <r>
          <rPr>
            <b/>
            <sz val="9"/>
            <color indexed="81"/>
            <rFont val="宋体"/>
            <charset val="1"/>
          </rPr>
          <t xml:space="preserve">
SBCAKASF2019
</t>
        </r>
      </text>
    </comment>
    <comment ref="B79" authorId="0" shapeId="0" xr:uid="{A267AADC-6C48-4751-8144-B0D2B6EFC8D6}">
      <text>
        <r>
          <rPr>
            <b/>
            <sz val="9"/>
            <color indexed="81"/>
            <rFont val="宋体"/>
            <charset val="1"/>
          </rPr>
          <t>SBCAKASF6007</t>
        </r>
        <r>
          <rPr>
            <sz val="9"/>
            <color indexed="81"/>
            <rFont val="宋体"/>
            <charset val="1"/>
          </rPr>
          <t xml:space="preserve">
</t>
        </r>
      </text>
    </comment>
    <comment ref="B80" authorId="0" shapeId="0" xr:uid="{D7C74167-AE0D-4390-96B6-530C2F1D8058}">
      <text>
        <r>
          <rPr>
            <b/>
            <sz val="9"/>
            <color indexed="81"/>
            <rFont val="宋体"/>
            <charset val="1"/>
          </rPr>
          <t>SBCAKASF6009</t>
        </r>
        <r>
          <rPr>
            <sz val="9"/>
            <color indexed="81"/>
            <rFont val="宋体"/>
            <charset val="1"/>
          </rPr>
          <t xml:space="preserve">
</t>
        </r>
      </text>
    </comment>
    <comment ref="B81" authorId="0" shapeId="0" xr:uid="{52634ED8-95C4-4DFD-946A-EB623BA46EE1}">
      <text>
        <r>
          <rPr>
            <b/>
            <sz val="9"/>
            <color indexed="81"/>
            <rFont val="宋体"/>
            <charset val="1"/>
          </rPr>
          <t>SBCAKASF2038</t>
        </r>
        <r>
          <rPr>
            <sz val="9"/>
            <color indexed="81"/>
            <rFont val="宋体"/>
            <charset val="1"/>
          </rPr>
          <t xml:space="preserve">
</t>
        </r>
      </text>
    </comment>
    <comment ref="A182" authorId="0" shapeId="0" xr:uid="{31E1FBF5-E276-486D-B085-3FCAAF6F741D}">
      <text>
        <r>
          <rPr>
            <sz val="9"/>
            <color indexed="81"/>
            <rFont val="Tahoma"/>
            <family val="2"/>
          </rPr>
          <t>替代8DCPFM01019AP</t>
        </r>
      </text>
    </comment>
    <comment ref="A184" authorId="0" shapeId="0" xr:uid="{3E083100-2131-4E16-AA0C-DBE8A907561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切换为8DCPFM01191AP</t>
        </r>
      </text>
    </comment>
    <comment ref="B192" authorId="0" shapeId="0" xr:uid="{2F3B3FB7-8194-4D0E-95CC-8A384AB12FF5}">
      <text>
        <r>
          <rPr>
            <sz val="9"/>
            <color indexed="81"/>
            <rFont val="Tahoma"/>
            <family val="2"/>
          </rPr>
          <t xml:space="preserve">被#1638替代
</t>
        </r>
      </text>
    </comment>
    <comment ref="A194" authorId="0" shapeId="0" xr:uid="{17193A41-FF0A-4C79-9421-AD5122AD7205}">
      <text>
        <r>
          <rPr>
            <sz val="9"/>
            <color indexed="81"/>
            <rFont val="Tahoma"/>
            <family val="2"/>
          </rPr>
          <t xml:space="preserve">被自动膜#1371取代
</t>
        </r>
      </text>
    </comment>
    <comment ref="A195" authorId="0" shapeId="0" xr:uid="{7106AD78-7B16-4A60-A9EA-9888518182DA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质量问题，处理中</t>
        </r>
      </text>
    </comment>
    <comment ref="A199" authorId="0" shapeId="0" xr:uid="{40220128-8D71-4CED-BD4C-3B684D74881F}">
      <text>
        <r>
          <rPr>
            <sz val="9"/>
            <color indexed="81"/>
            <rFont val="Tahoma"/>
            <family val="2"/>
          </rPr>
          <t xml:space="preserve">被#1571取代
</t>
        </r>
      </text>
    </comment>
    <comment ref="A209" authorId="0" shapeId="0" xr:uid="{A1C85FDB-F93F-48FB-A173-4AE53864AA4C}">
      <text>
        <r>
          <rPr>
            <b/>
            <sz val="9"/>
            <color indexed="81"/>
            <rFont val="Tahoma"/>
            <family val="2"/>
          </rPr>
          <t xml:space="preserve">被#1566替代
</t>
        </r>
      </text>
    </comment>
    <comment ref="A210" authorId="0" shapeId="0" xr:uid="{19C29ADB-3D4E-407D-9DE5-772DEA40C0CC}">
      <text>
        <r>
          <rPr>
            <b/>
            <sz val="9"/>
            <color indexed="81"/>
            <rFont val="Tahoma"/>
            <family val="2"/>
          </rPr>
          <t xml:space="preserve">被#1487替代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4" authorId="0" shapeId="0" xr:uid="{0AB9D554-1833-4D6C-8F1B-2C0EE77EFE4D}">
      <text>
        <r>
          <rPr>
            <sz val="9"/>
            <color indexed="81"/>
            <rFont val="Tahoma"/>
            <family val="2"/>
          </rPr>
          <t xml:space="preserve">被#5029替代
</t>
        </r>
      </text>
    </comment>
    <comment ref="A217" authorId="0" shapeId="0" xr:uid="{CA9F1FED-86C8-4EB1-B62F-E3617989A7BC}">
      <text>
        <r>
          <rPr>
            <sz val="9"/>
            <color indexed="81"/>
            <rFont val="Tahoma"/>
            <family val="2"/>
          </rPr>
          <t xml:space="preserve">被#1492取代
</t>
        </r>
      </text>
    </comment>
    <comment ref="A219" authorId="0" shapeId="0" xr:uid="{2B38BFF0-6F88-47F3-968D-C61541A2D5EE}">
      <text>
        <r>
          <rPr>
            <b/>
            <sz val="9"/>
            <color indexed="81"/>
            <rFont val="Tahoma"/>
            <family val="2"/>
          </rPr>
          <t>被#1585取代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1" authorId="0" shapeId="0" xr:uid="{86511A9F-BAF5-484E-878E-C03F9670A561}">
      <text>
        <r>
          <rPr>
            <sz val="9"/>
            <color indexed="81"/>
            <rFont val="Tahoma"/>
            <family val="2"/>
          </rPr>
          <t xml:space="preserve">取消
</t>
        </r>
      </text>
    </comment>
    <comment ref="A222" authorId="0" shapeId="0" xr:uid="{74A46E2E-1958-4D84-BC23-BFB6ECA9DF2F}">
      <text>
        <r>
          <rPr>
            <b/>
            <sz val="9"/>
            <color indexed="81"/>
            <rFont val="Tahoma"/>
            <family val="2"/>
          </rPr>
          <t>取消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6" authorId="0" shapeId="0" xr:uid="{C11A9600-6DC4-4099-B2B8-D27C9F057E95}">
      <text>
        <r>
          <rPr>
            <sz val="9"/>
            <color indexed="81"/>
            <rFont val="Tahoma"/>
            <family val="2"/>
          </rPr>
          <t xml:space="preserve">取代8DCPFM01147AP
</t>
        </r>
      </text>
    </comment>
    <comment ref="A227" authorId="0" shapeId="0" xr:uid="{5CB82305-9D47-4F0B-B6D9-09227B876E75}">
      <text>
        <r>
          <rPr>
            <sz val="9"/>
            <color indexed="81"/>
            <rFont val="Tahoma"/>
            <family val="2"/>
          </rPr>
          <t xml:space="preserve">取代8DCPFM01147AP
</t>
        </r>
      </text>
    </comment>
    <comment ref="A228" authorId="0" shapeId="0" xr:uid="{356C9279-829B-414F-B873-F82E8C584412}">
      <text>
        <r>
          <rPr>
            <sz val="9"/>
            <color indexed="81"/>
            <rFont val="Tahoma"/>
            <family val="2"/>
          </rPr>
          <t xml:space="preserve">取代8DCPFM01148AP
</t>
        </r>
      </text>
    </comment>
    <comment ref="A229" authorId="0" shapeId="0" xr:uid="{90FFC622-1FB7-45E4-9419-F18E9E7839D4}">
      <text>
        <r>
          <rPr>
            <sz val="9"/>
            <color indexed="81"/>
            <rFont val="Tahoma"/>
            <family val="2"/>
          </rPr>
          <t xml:space="preserve">被#1510取代
</t>
        </r>
      </text>
    </comment>
    <comment ref="A230" authorId="0" shapeId="0" xr:uid="{EFED8D56-2320-4415-87B4-56A81A865EF4}">
      <text>
        <r>
          <rPr>
            <b/>
            <sz val="9"/>
            <color indexed="81"/>
            <rFont val="Tahoma"/>
            <family val="2"/>
          </rPr>
          <t>被#1508取代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2" authorId="0" shapeId="0" xr:uid="{E8FE651B-9915-4116-92BF-D07ED05DA3CE}">
      <text>
        <r>
          <rPr>
            <sz val="9"/>
            <color indexed="81"/>
            <rFont val="Tahoma"/>
            <family val="2"/>
          </rPr>
          <t xml:space="preserve">取代8DCPFM01154AP
</t>
        </r>
      </text>
    </comment>
    <comment ref="A233" authorId="0" shapeId="0" xr:uid="{CD1570D4-9F60-4DF5-A0DA-7B74A397050D}">
      <text>
        <r>
          <rPr>
            <b/>
            <sz val="9"/>
            <color indexed="81"/>
            <rFont val="Tahoma"/>
            <family val="2"/>
          </rPr>
          <t xml:space="preserve">被#1509取代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6" authorId="0" shapeId="0" xr:uid="{0FC8ECB6-D66D-4B64-B053-77470CF0EA28}">
      <text>
        <r>
          <rPr>
            <b/>
            <sz val="9"/>
            <color indexed="81"/>
            <rFont val="Tahoma"/>
            <family val="2"/>
          </rPr>
          <t>被#1605取代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4" authorId="0" shapeId="0" xr:uid="{BA11120A-824C-4B22-BFF3-62E603D0B1AB}">
      <text>
        <r>
          <rPr>
            <b/>
            <sz val="9"/>
            <color indexed="81"/>
            <rFont val="Tahoma"/>
            <family val="2"/>
          </rPr>
          <t>被#1689取代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5" authorId="0" shapeId="0" xr:uid="{ED6A323D-EB56-4B76-9519-47B1CC498E14}">
      <text>
        <r>
          <rPr>
            <b/>
            <sz val="9"/>
            <color indexed="81"/>
            <rFont val="Tahoma"/>
            <family val="2"/>
          </rPr>
          <t xml:space="preserve">被#1690取代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00" authorId="0" shapeId="0" xr:uid="{276EE2B1-1BD9-49FD-9322-4829D0B127C5}">
      <text>
        <r>
          <rPr>
            <b/>
            <sz val="9"/>
            <color indexed="81"/>
            <rFont val="宋体"/>
            <charset val="1"/>
          </rPr>
          <t>M21/25/26 共用</t>
        </r>
      </text>
    </comment>
    <comment ref="C324" authorId="0" shapeId="0" xr:uid="{3F5841F5-9053-47E9-A762-7288EADF2D62}">
      <text>
        <r>
          <rPr>
            <b/>
            <sz val="9"/>
            <color indexed="81"/>
            <rFont val="宋体"/>
            <charset val="1"/>
          </rPr>
          <t>M25、105 共用</t>
        </r>
      </text>
    </comment>
    <comment ref="C325" authorId="0" shapeId="0" xr:uid="{45DC530F-EE14-45ED-B2CB-380ED519371B}">
      <text>
        <r>
          <rPr>
            <b/>
            <sz val="9"/>
            <color indexed="81"/>
            <rFont val="宋体"/>
            <charset val="1"/>
          </rPr>
          <t>M26、106 共用</t>
        </r>
      </text>
    </comment>
    <comment ref="A363" authorId="0" shapeId="0" xr:uid="{D80BBE7E-5C88-4D3E-BDAF-9E8CE4BACA65}">
      <text>
        <r>
          <rPr>
            <b/>
            <sz val="9"/>
            <color indexed="81"/>
            <rFont val="宋体"/>
            <charset val="1"/>
          </rPr>
          <t>成都厂生产</t>
        </r>
      </text>
    </comment>
    <comment ref="B373" authorId="0" shapeId="0" xr:uid="{FAE3D877-5CCF-4B2A-B983-2D45B65831B9}">
      <text>
        <r>
          <rPr>
            <b/>
            <sz val="9"/>
            <color indexed="81"/>
            <rFont val="宋体"/>
            <charset val="1"/>
          </rPr>
          <t>SBC39353159</t>
        </r>
      </text>
    </comment>
    <comment ref="B374" authorId="0" shapeId="0" xr:uid="{552F5281-C1E3-46E9-A37A-9233AC59F192}">
      <text>
        <r>
          <rPr>
            <b/>
            <sz val="9"/>
            <color indexed="81"/>
            <rFont val="宋体"/>
            <charset val="1"/>
          </rPr>
          <t xml:space="preserve">
SBC39353162</t>
        </r>
      </text>
    </comment>
    <comment ref="B375" authorId="0" shapeId="0" xr:uid="{D1F27ADA-DE53-4B52-AADC-B6E211768A4A}">
      <text>
        <r>
          <rPr>
            <b/>
            <sz val="9"/>
            <color indexed="81"/>
            <rFont val="宋体"/>
            <charset val="1"/>
          </rPr>
          <t>SBC39353160</t>
        </r>
        <r>
          <rPr>
            <sz val="9"/>
            <color indexed="81"/>
            <rFont val="宋体"/>
            <charset val="1"/>
          </rPr>
          <t xml:space="preserve">
</t>
        </r>
      </text>
    </comment>
    <comment ref="B376" authorId="0" shapeId="0" xr:uid="{7050FB07-F2D7-4E3E-8C45-A1A0C2EFDF20}">
      <text>
        <r>
          <rPr>
            <b/>
            <sz val="9"/>
            <color indexed="81"/>
            <rFont val="宋体"/>
            <charset val="1"/>
          </rPr>
          <t xml:space="preserve">
SBCAKASF2019
</t>
        </r>
      </text>
    </comment>
    <comment ref="B377" authorId="0" shapeId="0" xr:uid="{01BA1905-A3D6-456D-8FC2-F62F813764DF}">
      <text>
        <r>
          <rPr>
            <b/>
            <sz val="9"/>
            <color indexed="81"/>
            <rFont val="宋体"/>
            <charset val="1"/>
          </rPr>
          <t>SBCAKASF6007</t>
        </r>
        <r>
          <rPr>
            <sz val="9"/>
            <color indexed="81"/>
            <rFont val="宋体"/>
            <charset val="1"/>
          </rPr>
          <t xml:space="preserve">
</t>
        </r>
      </text>
    </comment>
    <comment ref="B378" authorId="0" shapeId="0" xr:uid="{716D8782-37A0-41CE-BAB0-82CF5349F57D}">
      <text>
        <r>
          <rPr>
            <b/>
            <sz val="9"/>
            <color indexed="81"/>
            <rFont val="宋体"/>
            <charset val="1"/>
          </rPr>
          <t>SBCAKASF6009</t>
        </r>
        <r>
          <rPr>
            <sz val="9"/>
            <color indexed="81"/>
            <rFont val="宋体"/>
            <charset val="1"/>
          </rPr>
          <t xml:space="preserve">
</t>
        </r>
      </text>
    </comment>
    <comment ref="B379" authorId="0" shapeId="0" xr:uid="{A25D956A-4EAC-4AEF-ABB9-1776B15C051A}">
      <text>
        <r>
          <rPr>
            <b/>
            <sz val="9"/>
            <color indexed="81"/>
            <rFont val="宋体"/>
            <charset val="1"/>
          </rPr>
          <t>SBCAKASF2038</t>
        </r>
        <r>
          <rPr>
            <sz val="9"/>
            <color indexed="81"/>
            <rFont val="宋体"/>
            <charset val="1"/>
          </rPr>
          <t xml:space="preserve">
</t>
        </r>
      </text>
    </comment>
    <comment ref="A480" authorId="0" shapeId="0" xr:uid="{A9BC7E5F-DF69-499A-BAEC-002099C059C2}">
      <text>
        <r>
          <rPr>
            <sz val="9"/>
            <color indexed="81"/>
            <rFont val="Tahoma"/>
            <family val="2"/>
          </rPr>
          <t>替代8DCPFM01019AP</t>
        </r>
      </text>
    </comment>
    <comment ref="A482" authorId="0" shapeId="0" xr:uid="{EDA3F69F-E90B-4D70-89AB-BAB1FEE8F75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切换为8DCPFM01191AP</t>
        </r>
      </text>
    </comment>
    <comment ref="B490" authorId="0" shapeId="0" xr:uid="{47202BA9-6143-43DA-9B3A-58E0804364FF}">
      <text>
        <r>
          <rPr>
            <sz val="9"/>
            <color indexed="81"/>
            <rFont val="Tahoma"/>
            <family val="2"/>
          </rPr>
          <t xml:space="preserve">被#1638替代
</t>
        </r>
      </text>
    </comment>
    <comment ref="A492" authorId="0" shapeId="0" xr:uid="{240010CB-C692-4524-AE5B-EAD1EF4E3E45}">
      <text>
        <r>
          <rPr>
            <sz val="9"/>
            <color indexed="81"/>
            <rFont val="Tahoma"/>
            <family val="2"/>
          </rPr>
          <t xml:space="preserve">被自动膜#1371取代
</t>
        </r>
      </text>
    </comment>
    <comment ref="A493" authorId="0" shapeId="0" xr:uid="{78B52841-E55E-460A-ADF1-0EB650C09ED4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质量问题，处理中</t>
        </r>
      </text>
    </comment>
    <comment ref="A497" authorId="0" shapeId="0" xr:uid="{6F0575F5-6285-4FD6-A60B-6B292A24D04E}">
      <text>
        <r>
          <rPr>
            <sz val="9"/>
            <color indexed="81"/>
            <rFont val="Tahoma"/>
            <family val="2"/>
          </rPr>
          <t xml:space="preserve">被#1571取代
</t>
        </r>
      </text>
    </comment>
    <comment ref="A507" authorId="0" shapeId="0" xr:uid="{D038DBF1-9E06-43DB-BB71-AB1B4B9C5CE0}">
      <text>
        <r>
          <rPr>
            <b/>
            <sz val="9"/>
            <color indexed="81"/>
            <rFont val="Tahoma"/>
            <family val="2"/>
          </rPr>
          <t xml:space="preserve">被#1566替代
</t>
        </r>
      </text>
    </comment>
    <comment ref="A508" authorId="0" shapeId="0" xr:uid="{EF341EF0-4A06-434B-9C4F-4F5EFE4C5C5F}">
      <text>
        <r>
          <rPr>
            <b/>
            <sz val="9"/>
            <color indexed="81"/>
            <rFont val="Tahoma"/>
            <family val="2"/>
          </rPr>
          <t xml:space="preserve">被#1487替代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12" authorId="0" shapeId="0" xr:uid="{D851D062-D179-460D-A7F9-9CC5B10F418A}">
      <text>
        <r>
          <rPr>
            <sz val="9"/>
            <color indexed="81"/>
            <rFont val="Tahoma"/>
            <family val="2"/>
          </rPr>
          <t xml:space="preserve">被#5029替代
</t>
        </r>
      </text>
    </comment>
    <comment ref="A515" authorId="0" shapeId="0" xr:uid="{E1379128-74DD-4975-BEAB-C73F28060989}">
      <text>
        <r>
          <rPr>
            <sz val="9"/>
            <color indexed="81"/>
            <rFont val="Tahoma"/>
            <family val="2"/>
          </rPr>
          <t xml:space="preserve">被#1492取代
</t>
        </r>
      </text>
    </comment>
    <comment ref="A517" authorId="0" shapeId="0" xr:uid="{F4489585-1CAD-4D3D-82BE-C5B34C5FAEF7}">
      <text>
        <r>
          <rPr>
            <b/>
            <sz val="9"/>
            <color indexed="81"/>
            <rFont val="Tahoma"/>
            <family val="2"/>
          </rPr>
          <t>被#1585取代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19" authorId="0" shapeId="0" xr:uid="{8107F54B-E3DF-42EB-996C-D9819301F996}">
      <text>
        <r>
          <rPr>
            <sz val="9"/>
            <color indexed="81"/>
            <rFont val="Tahoma"/>
            <family val="2"/>
          </rPr>
          <t xml:space="preserve">取消
</t>
        </r>
      </text>
    </comment>
    <comment ref="A520" authorId="0" shapeId="0" xr:uid="{7B61B792-E749-49B0-A3EF-A34F15732A2A}">
      <text>
        <r>
          <rPr>
            <b/>
            <sz val="9"/>
            <color indexed="81"/>
            <rFont val="Tahoma"/>
            <family val="2"/>
          </rPr>
          <t>取消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24" authorId="0" shapeId="0" xr:uid="{47CBE105-6C32-42A4-BE9C-3034E9F168DC}">
      <text>
        <r>
          <rPr>
            <sz val="9"/>
            <color indexed="81"/>
            <rFont val="Tahoma"/>
            <family val="2"/>
          </rPr>
          <t xml:space="preserve">取代8DCPFM01147AP
</t>
        </r>
      </text>
    </comment>
    <comment ref="A525" authorId="0" shapeId="0" xr:uid="{8BAF9B09-F94A-48F8-8DBA-648007D8C6CE}">
      <text>
        <r>
          <rPr>
            <sz val="9"/>
            <color indexed="81"/>
            <rFont val="Tahoma"/>
            <family val="2"/>
          </rPr>
          <t xml:space="preserve">取代8DCPFM01147AP
</t>
        </r>
      </text>
    </comment>
    <comment ref="A526" authorId="0" shapeId="0" xr:uid="{57CA00B1-8E6B-4F88-8841-2362F69B5494}">
      <text>
        <r>
          <rPr>
            <sz val="9"/>
            <color indexed="81"/>
            <rFont val="Tahoma"/>
            <family val="2"/>
          </rPr>
          <t xml:space="preserve">取代8DCPFM01148AP
</t>
        </r>
      </text>
    </comment>
    <comment ref="A527" authorId="0" shapeId="0" xr:uid="{2CD9DFB0-0F6C-4AFE-82D8-67E3BF22440D}">
      <text>
        <r>
          <rPr>
            <sz val="9"/>
            <color indexed="81"/>
            <rFont val="Tahoma"/>
            <family val="2"/>
          </rPr>
          <t xml:space="preserve">被#1510取代
</t>
        </r>
      </text>
    </comment>
    <comment ref="A528" authorId="0" shapeId="0" xr:uid="{F850D287-0EA9-4297-94C8-E65241C99657}">
      <text>
        <r>
          <rPr>
            <b/>
            <sz val="9"/>
            <color indexed="81"/>
            <rFont val="Tahoma"/>
            <family val="2"/>
          </rPr>
          <t>被#1508取代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30" authorId="0" shapeId="0" xr:uid="{0F7AF334-0989-4757-9DB4-124AD7F295CE}">
      <text>
        <r>
          <rPr>
            <sz val="9"/>
            <color indexed="81"/>
            <rFont val="Tahoma"/>
            <family val="2"/>
          </rPr>
          <t xml:space="preserve">取代8DCPFM01154AP
</t>
        </r>
      </text>
    </comment>
    <comment ref="A531" authorId="0" shapeId="0" xr:uid="{BCDE32F2-06E6-44C4-98D3-AFC46EDFEEE3}">
      <text>
        <r>
          <rPr>
            <b/>
            <sz val="9"/>
            <color indexed="81"/>
            <rFont val="Tahoma"/>
            <family val="2"/>
          </rPr>
          <t xml:space="preserve">被#1509取代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34" authorId="0" shapeId="0" xr:uid="{3098F7DD-E7F2-4B67-B923-8A93C45DFBAF}">
      <text>
        <r>
          <rPr>
            <b/>
            <sz val="9"/>
            <color indexed="81"/>
            <rFont val="Tahoma"/>
            <family val="2"/>
          </rPr>
          <t>被#1605取代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52" authorId="0" shapeId="0" xr:uid="{B4F0CDCD-806E-4DCF-BE39-503CF2D37603}">
      <text>
        <r>
          <rPr>
            <b/>
            <sz val="9"/>
            <color indexed="81"/>
            <rFont val="Tahoma"/>
            <family val="2"/>
          </rPr>
          <t>被#1689取代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53" authorId="0" shapeId="0" xr:uid="{C678CF0C-1CA7-4F1E-808A-7532F7FF5735}">
      <text>
        <r>
          <rPr>
            <b/>
            <sz val="9"/>
            <color indexed="81"/>
            <rFont val="Tahoma"/>
            <family val="2"/>
          </rPr>
          <t xml:space="preserve">被#1690取代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<sst xmlns="http://schemas.openxmlformats.org/spreadsheetml/2006/main" count="23048" uniqueCount="1948">
  <si>
    <t>Project</t>
  </si>
  <si>
    <t>Location</t>
  </si>
  <si>
    <t>Date</t>
  </si>
  <si>
    <t>Exchange
 rate</t>
  </si>
  <si>
    <t>WGT</t>
  </si>
  <si>
    <t>8ACUN71360-1</t>
  </si>
  <si>
    <t>ACUN71360-1</t>
  </si>
  <si>
    <t>Dora-TJ</t>
  </si>
  <si>
    <t>8ACUN71477</t>
  </si>
  <si>
    <t>ACUN71477</t>
  </si>
  <si>
    <t>8ACUN71474</t>
  </si>
  <si>
    <t>ACUN71474</t>
  </si>
  <si>
    <t>Sony-TJ</t>
  </si>
  <si>
    <t>8ACUN71475</t>
  </si>
  <si>
    <t>ACUN71475</t>
  </si>
  <si>
    <t>8ACUN71497</t>
  </si>
  <si>
    <t>ACUN71497</t>
  </si>
  <si>
    <t>8ACUN87041</t>
  </si>
  <si>
    <t>ACUN87041</t>
  </si>
  <si>
    <t>8ACUN87045</t>
  </si>
  <si>
    <t>ACUN87045</t>
  </si>
  <si>
    <t>8ACUN87063-SE</t>
  </si>
  <si>
    <t>ACUN87063-SE</t>
  </si>
  <si>
    <t>8ACUN87109</t>
  </si>
  <si>
    <t>ACUN87109</t>
  </si>
  <si>
    <t>8ACUN87404</t>
  </si>
  <si>
    <t>ACUN87404</t>
  </si>
  <si>
    <t>8ACUN87405</t>
  </si>
  <si>
    <t>ACUN87405</t>
  </si>
  <si>
    <t>8ACUN87407</t>
  </si>
  <si>
    <t>ACUN87407</t>
  </si>
  <si>
    <t>8ACUN87408</t>
  </si>
  <si>
    <t>ACUN87408</t>
  </si>
  <si>
    <t>8ACUN87409</t>
  </si>
  <si>
    <t>ACUN87409</t>
  </si>
  <si>
    <t>8ACUN87427</t>
  </si>
  <si>
    <t>ACUN87427</t>
  </si>
  <si>
    <t>8ACUN87428</t>
  </si>
  <si>
    <t>ACUN87428</t>
  </si>
  <si>
    <t>8ACUN87429</t>
  </si>
  <si>
    <t>ACUN87429</t>
  </si>
  <si>
    <t>8ACUN87430</t>
  </si>
  <si>
    <t>ACUN87430</t>
  </si>
  <si>
    <t>8ACUN87431</t>
  </si>
  <si>
    <t>ACUN87431</t>
  </si>
  <si>
    <t>8ACUN87434-1</t>
  </si>
  <si>
    <t>ACUN87434-1</t>
  </si>
  <si>
    <t>8ACUN87435-1</t>
  </si>
  <si>
    <t>ACUN87435-1</t>
  </si>
  <si>
    <t>8ACUN87437-1</t>
  </si>
  <si>
    <t>ACUN87437-1</t>
  </si>
  <si>
    <t>8ACUN87438-1</t>
  </si>
  <si>
    <t>ACUN87438-1</t>
  </si>
  <si>
    <t>8ACUN87441</t>
  </si>
  <si>
    <t>ACUN87441</t>
  </si>
  <si>
    <t>8ACUN87442</t>
  </si>
  <si>
    <t>ACUN87442</t>
  </si>
  <si>
    <t>8ACUN87443</t>
  </si>
  <si>
    <t>ACUN87443</t>
  </si>
  <si>
    <t>Kagura</t>
  </si>
  <si>
    <t>8ACUN87450</t>
  </si>
  <si>
    <t>ACUN87450</t>
  </si>
  <si>
    <t>8ACUN87451</t>
  </si>
  <si>
    <t>ACUN87451</t>
  </si>
  <si>
    <t>8ACUN87452</t>
  </si>
  <si>
    <t>ACUN87452</t>
  </si>
  <si>
    <t>8ACUN87453</t>
  </si>
  <si>
    <t>ACUN87453</t>
  </si>
  <si>
    <t>8ACUN87454</t>
  </si>
  <si>
    <t>ACUN87454</t>
  </si>
  <si>
    <t>8ACUN87455</t>
  </si>
  <si>
    <t>ACUN87455</t>
  </si>
  <si>
    <t>8ACUN87457</t>
  </si>
  <si>
    <t>ACUN87457</t>
  </si>
  <si>
    <t>8ACUN87458</t>
  </si>
  <si>
    <t>ACUN87458</t>
  </si>
  <si>
    <t>8ACUN87459</t>
  </si>
  <si>
    <t>ACUN87459</t>
  </si>
  <si>
    <t>8ACUN87460</t>
  </si>
  <si>
    <t>ACUN87460</t>
  </si>
  <si>
    <t>8ACUN87461</t>
  </si>
  <si>
    <t>ACUN87461</t>
  </si>
  <si>
    <t>8ACUN87462</t>
  </si>
  <si>
    <t>ACUN87462</t>
  </si>
  <si>
    <t>8ACUN87463</t>
  </si>
  <si>
    <t>ACUN87463</t>
  </si>
  <si>
    <t>8ACUN87466-1</t>
  </si>
  <si>
    <t>ACUN87466-1</t>
  </si>
  <si>
    <t>8ACUN87467</t>
  </si>
  <si>
    <t>ACUN87467</t>
  </si>
  <si>
    <t>8ACUN87468</t>
  </si>
  <si>
    <t>ACUN87468</t>
  </si>
  <si>
    <t>8ACUN87469</t>
  </si>
  <si>
    <t>ACUN87469</t>
  </si>
  <si>
    <t>8ACUN87481</t>
  </si>
  <si>
    <t>ACUN87481</t>
  </si>
  <si>
    <t>8ACUN87489</t>
  </si>
  <si>
    <t>ACUN87489</t>
  </si>
  <si>
    <t>KEYAKI</t>
  </si>
  <si>
    <t>8ACUN87490</t>
  </si>
  <si>
    <t>8ACUN87491</t>
  </si>
  <si>
    <t>ACUN87491</t>
  </si>
  <si>
    <t>8ACUN87492</t>
  </si>
  <si>
    <t>ACUN87492</t>
  </si>
  <si>
    <t>8ACUN87493</t>
  </si>
  <si>
    <t>ACUN87493</t>
  </si>
  <si>
    <t>8ACUN87494</t>
  </si>
  <si>
    <t>ACUN87494</t>
  </si>
  <si>
    <t>8ACUN87495</t>
  </si>
  <si>
    <t>ACUN87495</t>
  </si>
  <si>
    <t>8ACUN87496</t>
  </si>
  <si>
    <t>ACUN87496</t>
  </si>
  <si>
    <t>8ACUN87497</t>
  </si>
  <si>
    <t>ACUN87497</t>
  </si>
  <si>
    <t>POPLAR</t>
  </si>
  <si>
    <t>8ACUN87498</t>
  </si>
  <si>
    <t>ACUN87498</t>
  </si>
  <si>
    <t>8ACUN87499</t>
  </si>
  <si>
    <t>ACUN87499</t>
  </si>
  <si>
    <t>8ACUN87500</t>
  </si>
  <si>
    <t>ACUN87500</t>
  </si>
  <si>
    <t>ACUN87501</t>
  </si>
  <si>
    <t>8ACUN87502</t>
  </si>
  <si>
    <t>ACUN87502</t>
  </si>
  <si>
    <t>8ACUN87503</t>
  </si>
  <si>
    <t>ACUN87503</t>
  </si>
  <si>
    <t>8ACUP25185</t>
  </si>
  <si>
    <t>ACUP25185</t>
  </si>
  <si>
    <t>Q13</t>
  </si>
  <si>
    <t>8ACUP25194</t>
  </si>
  <si>
    <t>ACUP25194</t>
  </si>
  <si>
    <t>8ACUP25197</t>
  </si>
  <si>
    <t>ACUP25197</t>
  </si>
  <si>
    <t>8DCPFM01163</t>
  </si>
  <si>
    <t>DCPFM01163</t>
  </si>
  <si>
    <t>8DCGSK01001SE</t>
  </si>
  <si>
    <t>DCGSK01001SE</t>
  </si>
  <si>
    <t>8DCGSK01003SE-1</t>
  </si>
  <si>
    <t>DCGSK01003SE</t>
  </si>
  <si>
    <t>8DCGSK01008SE</t>
  </si>
  <si>
    <t>DCGSK01008SE</t>
  </si>
  <si>
    <t>AKARI</t>
  </si>
  <si>
    <t>DCGSK01009SE</t>
  </si>
  <si>
    <t>DCGSK01010SE</t>
  </si>
  <si>
    <t>8DCPFM01019AP</t>
  </si>
  <si>
    <t>DCPFM01019AP-TJ</t>
  </si>
  <si>
    <t>F6</t>
  </si>
  <si>
    <t>8DCPFM01020AP</t>
  </si>
  <si>
    <t>DCPFM01020AP-TJ</t>
  </si>
  <si>
    <t>8DCPFM01021AP</t>
  </si>
  <si>
    <t>DCPFM01021AP-TJ</t>
  </si>
  <si>
    <t>8DCPFM01022AP</t>
  </si>
  <si>
    <t>DCPFM01022AP-TJ</t>
  </si>
  <si>
    <t>8DCPFM01075AP</t>
  </si>
  <si>
    <t>DCPFM01075AP</t>
  </si>
  <si>
    <t>8DCPFM01076AP</t>
  </si>
  <si>
    <t>DCPFM01076AP</t>
  </si>
  <si>
    <t>8DCPFM01191AP</t>
  </si>
  <si>
    <t>DCPFM01191AP</t>
  </si>
  <si>
    <t>DCPFM01192AP</t>
  </si>
  <si>
    <t>8DCPFM01105AP</t>
  </si>
  <si>
    <t>DCPFM01105AP-TJ</t>
  </si>
  <si>
    <t>C11</t>
  </si>
  <si>
    <t>8DCPFM01106AP</t>
  </si>
  <si>
    <t>DCPFM01106AP-TJ</t>
  </si>
  <si>
    <t>8DCPFM01111</t>
  </si>
  <si>
    <t>DCPFM01111</t>
  </si>
  <si>
    <t>8PFM01033AP-TJ</t>
  </si>
  <si>
    <t>DCPFM01033AP-TJ</t>
  </si>
  <si>
    <t>8DCPFM01170AP</t>
  </si>
  <si>
    <t>DCPFM01170AP</t>
  </si>
  <si>
    <t>8DCPFM01171AP</t>
  </si>
  <si>
    <t>DCPFM01171AP</t>
  </si>
  <si>
    <t>8DCPFM01038SE-1</t>
  </si>
  <si>
    <t>DCPFM01038SE-1</t>
  </si>
  <si>
    <t>Akari</t>
  </si>
  <si>
    <t>8DCPFM01039SE</t>
  </si>
  <si>
    <t>DCPFM01039SE</t>
  </si>
  <si>
    <t>8DCPFM01040SE</t>
  </si>
  <si>
    <t>DCPFM01040SE</t>
  </si>
  <si>
    <t>8DCPFM01041SE</t>
  </si>
  <si>
    <t>DCPFM01041SE</t>
  </si>
  <si>
    <t>8DCPFM01119SE</t>
  </si>
  <si>
    <t>DCPFM01119SE</t>
  </si>
  <si>
    <t>8DCPFM01181SE</t>
  </si>
  <si>
    <t>DCPFM01181SE</t>
  </si>
  <si>
    <t>8DCPFM01027AP</t>
  </si>
  <si>
    <t>DCPFM01027AP-TJ</t>
  </si>
  <si>
    <t>F7</t>
  </si>
  <si>
    <t>8DCPFM01028AP</t>
  </si>
  <si>
    <t>DCPFM01028AP-TJ</t>
  </si>
  <si>
    <t>8DCPFM01129AP</t>
  </si>
  <si>
    <t>DCPFM01129AP-TJ</t>
  </si>
  <si>
    <t>8DCPFM01140AP</t>
  </si>
  <si>
    <t>DCPFM01140AP-TJ</t>
  </si>
  <si>
    <t>DCPFM01098AP-TJ</t>
  </si>
  <si>
    <t>8DCPFM01099AP</t>
  </si>
  <si>
    <t>DCPFM01099AP-TJ</t>
  </si>
  <si>
    <t>8DCPFM01147AP</t>
  </si>
  <si>
    <t>DCPFM01147AP</t>
  </si>
  <si>
    <t>F9</t>
  </si>
  <si>
    <t>8DCPFM01148AP</t>
  </si>
  <si>
    <t>DCPFM01148AP</t>
  </si>
  <si>
    <t>8DCPFM01152AP</t>
  </si>
  <si>
    <t>DCPFM01152AP</t>
  </si>
  <si>
    <t>8DCPFM01153AP</t>
  </si>
  <si>
    <t>DCPFM01153AP</t>
  </si>
  <si>
    <t>8DCPFM01154AP</t>
  </si>
  <si>
    <t>DCPFM01154AP</t>
  </si>
  <si>
    <t>8DCPFM01155AP</t>
  </si>
  <si>
    <t>DCPFM01155AP</t>
  </si>
  <si>
    <t>M21</t>
  </si>
  <si>
    <t>CTU FATP</t>
  </si>
  <si>
    <t>8AJ818-00010-B</t>
  </si>
  <si>
    <t>AJ818-00010-B</t>
  </si>
  <si>
    <t>8AJ818-4132-Jab</t>
  </si>
  <si>
    <t>AJ818-4132</t>
  </si>
  <si>
    <t>8AJ818-4133-Jab</t>
  </si>
  <si>
    <t>AJ818-4133</t>
  </si>
  <si>
    <t>8AJ946-4829-Jab</t>
  </si>
  <si>
    <t>AJ946-4829</t>
  </si>
  <si>
    <t>8AJ946-4830-Jab</t>
  </si>
  <si>
    <t>AJ946-4830</t>
  </si>
  <si>
    <t>8AJ870-2101-Jab</t>
  </si>
  <si>
    <t>AJ870-2101</t>
  </si>
  <si>
    <t>8AJ870-2102-jab</t>
  </si>
  <si>
    <t>AJ870-2102</t>
  </si>
  <si>
    <t>8AJ870-2137-jab</t>
  </si>
  <si>
    <t>AJ870-2137</t>
  </si>
  <si>
    <t>8AJ870-2138-jab</t>
  </si>
  <si>
    <t>AJ870-2138</t>
  </si>
  <si>
    <t>8AJ946-2528-Jab</t>
  </si>
  <si>
    <t>AJ946-2528</t>
  </si>
  <si>
    <t>AJ946-2402</t>
  </si>
  <si>
    <t>8AJ825-7565</t>
  </si>
  <si>
    <t>AJ825-7565</t>
  </si>
  <si>
    <t>8AJ946-2449-Jab</t>
  </si>
  <si>
    <t>AJ946-2449</t>
  </si>
  <si>
    <t>89ZU000301AGEN</t>
  </si>
  <si>
    <t>9ZU000301AGEN</t>
  </si>
  <si>
    <t>8AJ875-02656-A</t>
  </si>
  <si>
    <t>AJ875-02656-A</t>
  </si>
  <si>
    <t>M25</t>
  </si>
  <si>
    <t>8AJ946-00090</t>
  </si>
  <si>
    <t>AJ946-00090</t>
  </si>
  <si>
    <t>8AJ946-00092</t>
  </si>
  <si>
    <t>AJ946-00092</t>
  </si>
  <si>
    <t>AJ875-00003</t>
  </si>
  <si>
    <t>8AJ946-04905</t>
  </si>
  <si>
    <t>AJ946-04905</t>
  </si>
  <si>
    <t>8AJ946-04717</t>
  </si>
  <si>
    <t>AJ946-04717</t>
  </si>
  <si>
    <t>8AJ946-04716</t>
  </si>
  <si>
    <t>AJ946-04716</t>
  </si>
  <si>
    <t>8AJ725-00418</t>
  </si>
  <si>
    <t>AJ725-00418</t>
  </si>
  <si>
    <t>89ZU000264AGEN</t>
  </si>
  <si>
    <t>9ZU000264AGEN</t>
  </si>
  <si>
    <t>8AJ818-00030C</t>
  </si>
  <si>
    <t>AJ818-00030C</t>
  </si>
  <si>
    <t>8AJ818-00050C</t>
  </si>
  <si>
    <t>AJ818-00050C-R</t>
  </si>
  <si>
    <t>M26</t>
  </si>
  <si>
    <t>8AJ946-04853</t>
  </si>
  <si>
    <t>AJ946-04853</t>
  </si>
  <si>
    <t>8AJ946-00098</t>
  </si>
  <si>
    <t>AJ946-00098</t>
  </si>
  <si>
    <t>8AJ946-00099</t>
  </si>
  <si>
    <t>AJ946-00099</t>
  </si>
  <si>
    <t>8AJ946-05945</t>
  </si>
  <si>
    <t>AJ946-05945</t>
  </si>
  <si>
    <t>8AJ875-03564</t>
  </si>
  <si>
    <t>AJ875-03564</t>
  </si>
  <si>
    <t>8AJ875-03566</t>
  </si>
  <si>
    <t>AJ875-03566</t>
  </si>
  <si>
    <t>8AJ725-00006</t>
  </si>
  <si>
    <t>AJ725-00006</t>
  </si>
  <si>
    <t>8AJ725-00007</t>
  </si>
  <si>
    <t>AJ725-00007</t>
  </si>
  <si>
    <t>8AJ725-00408</t>
  </si>
  <si>
    <t>AJ725-00408</t>
  </si>
  <si>
    <t>M101</t>
  </si>
  <si>
    <t>AJ946-09907</t>
  </si>
  <si>
    <t>AJ875-00741</t>
  </si>
  <si>
    <t>AJ725-00867</t>
  </si>
  <si>
    <t>AJ946-08512</t>
  </si>
  <si>
    <t>8AJ725-00775</t>
  </si>
  <si>
    <t>AJ725-00775</t>
  </si>
  <si>
    <t>CTU CNC</t>
  </si>
  <si>
    <t>Shanghai</t>
  </si>
  <si>
    <t>8SSTPF02019</t>
  </si>
  <si>
    <t>SSTPF02019</t>
  </si>
  <si>
    <t>Milan</t>
  </si>
  <si>
    <t>8SSTPF02020</t>
  </si>
  <si>
    <t>SSTPF02020</t>
  </si>
  <si>
    <t>8SSTPF02004</t>
  </si>
  <si>
    <t>8SSTPF02009</t>
  </si>
  <si>
    <t>8SSTPF02017</t>
  </si>
  <si>
    <t>SSTPF02017</t>
  </si>
  <si>
    <t>8SSTPF02021</t>
  </si>
  <si>
    <t>SSTPF02021</t>
  </si>
  <si>
    <t>8DCADH99002AP</t>
  </si>
  <si>
    <t>DCADH99002AP</t>
  </si>
  <si>
    <t>SSTPF02029</t>
  </si>
  <si>
    <t>SSTPF02030</t>
  </si>
  <si>
    <t>8SSTPF02031</t>
  </si>
  <si>
    <t>SSTPF02031</t>
  </si>
  <si>
    <t>8SSTPF02034BC</t>
  </si>
  <si>
    <t>8PSA18413-WHP</t>
  </si>
  <si>
    <t>PSA18413-WHP</t>
  </si>
  <si>
    <t>Whirlpool</t>
  </si>
  <si>
    <t>MX</t>
  </si>
  <si>
    <t>8W10553651</t>
  </si>
  <si>
    <t>W10553651</t>
  </si>
  <si>
    <t>8W34313-JAM-00003</t>
  </si>
  <si>
    <t>W34313-JAM-00003</t>
  </si>
  <si>
    <t>8W34313-JAM-00002</t>
  </si>
  <si>
    <t>W34313-JAM-00002</t>
  </si>
  <si>
    <t>8W34313-JAM-00006</t>
  </si>
  <si>
    <t>W34313-JAM-00006</t>
  </si>
  <si>
    <t>8W10828213</t>
  </si>
  <si>
    <t>W10828213</t>
  </si>
  <si>
    <t>8EL318581200_5925</t>
  </si>
  <si>
    <t>EL318581200_5925</t>
  </si>
  <si>
    <t>Electrolux</t>
  </si>
  <si>
    <t>8EL316357203</t>
  </si>
  <si>
    <t>EL316357203</t>
  </si>
  <si>
    <t>8EL316357201C</t>
  </si>
  <si>
    <t>EL316357201C</t>
  </si>
  <si>
    <t>8EL316357205-2</t>
  </si>
  <si>
    <t>EL316357205-2</t>
  </si>
  <si>
    <t>8EL316356800A</t>
  </si>
  <si>
    <t>EL316356800A</t>
  </si>
  <si>
    <t>8CM-MNTBM-R0A-LF</t>
  </si>
  <si>
    <t>MN</t>
  </si>
  <si>
    <t>GZ</t>
  </si>
  <si>
    <t>8296154708AB</t>
  </si>
  <si>
    <t>296154708AB</t>
  </si>
  <si>
    <t>Ingenico</t>
  </si>
  <si>
    <t>Vietnam</t>
  </si>
  <si>
    <t>8ACUP27387AP</t>
  </si>
  <si>
    <t>ACUP27387-AP</t>
  </si>
  <si>
    <t>Q12</t>
  </si>
  <si>
    <t>Shenzhen</t>
  </si>
  <si>
    <t>8ACUP27377AP</t>
  </si>
  <si>
    <t>ACUP27377-AP</t>
  </si>
  <si>
    <t>8ACUP27374AP</t>
  </si>
  <si>
    <t>ACUP27374-AP</t>
  </si>
  <si>
    <t>8DCPFM01096AP</t>
  </si>
  <si>
    <t>DCPFM01096AP</t>
  </si>
  <si>
    <t>S2</t>
  </si>
  <si>
    <t>8ACUP27438-AP</t>
  </si>
  <si>
    <t>ACUP27438-AP</t>
  </si>
  <si>
    <t>8ACUP310-016743</t>
  </si>
  <si>
    <t>ACUP310-016743-DSY</t>
  </si>
  <si>
    <t>MB 2b</t>
  </si>
  <si>
    <t xml:space="preserve"> </t>
    <phoneticPr fontId="7" type="noConversion"/>
  </si>
  <si>
    <t>ACUN87490</t>
    <phoneticPr fontId="7" type="noConversion"/>
  </si>
  <si>
    <t>DCPFM01263AP</t>
    <phoneticPr fontId="7" type="noConversion"/>
  </si>
  <si>
    <t>F7</t>
    <phoneticPr fontId="7" type="noConversion"/>
  </si>
  <si>
    <t>DCPFM01258AP</t>
    <phoneticPr fontId="7" type="noConversion"/>
  </si>
  <si>
    <t>C11</t>
    <phoneticPr fontId="7" type="noConversion"/>
  </si>
  <si>
    <t>SSTPF02034BC</t>
    <phoneticPr fontId="7" type="noConversion"/>
  </si>
  <si>
    <t>CM-MNTBM-R0B-LF-C</t>
  </si>
  <si>
    <t>8ACUN87501</t>
  </si>
  <si>
    <t>8DCGSK01009SE</t>
  </si>
  <si>
    <t>8DCGSK01010SE</t>
  </si>
  <si>
    <t>8AJ875-00741</t>
  </si>
  <si>
    <t>8AJ725-00867</t>
  </si>
  <si>
    <t>8AJ946-08512</t>
  </si>
  <si>
    <t>8SSTPF02029</t>
  </si>
  <si>
    <t xml:space="preserve">Lock Total </t>
    <phoneticPr fontId="4" type="noConversion"/>
  </si>
  <si>
    <t>Lock CTU</t>
    <phoneticPr fontId="4" type="noConversion"/>
  </si>
  <si>
    <t>Lock TJ</t>
    <phoneticPr fontId="4" type="noConversion"/>
  </si>
  <si>
    <t>Lock SZ</t>
    <phoneticPr fontId="4" type="noConversion"/>
  </si>
  <si>
    <t>Month</t>
    <phoneticPr fontId="4" type="noConversion"/>
  </si>
  <si>
    <t>Total TJ&amp;SZ&amp;CTU</t>
    <phoneticPr fontId="4" type="noConversion"/>
  </si>
  <si>
    <t>Total CTU</t>
    <phoneticPr fontId="7" type="noConversion"/>
  </si>
  <si>
    <t>Total TJ</t>
  </si>
  <si>
    <t>Total SZ</t>
  </si>
  <si>
    <t>Total Revenue $</t>
  </si>
  <si>
    <t>Site</t>
    <phoneticPr fontId="7" type="noConversion"/>
  </si>
  <si>
    <t>Parts</t>
    <phoneticPr fontId="7" type="noConversion"/>
  </si>
  <si>
    <t>MU</t>
  </si>
  <si>
    <t>New York</t>
    <phoneticPr fontId="7" type="noConversion"/>
  </si>
  <si>
    <t>CTU-CNC</t>
  </si>
  <si>
    <t>B2-M</t>
  </si>
  <si>
    <t>Milan</t>
    <phoneticPr fontId="7" type="noConversion"/>
  </si>
  <si>
    <t>POPLAR(Sony)</t>
  </si>
  <si>
    <t>Sony</t>
  </si>
  <si>
    <t>N69_CG</t>
  </si>
  <si>
    <t>ABC</t>
  </si>
  <si>
    <t>Jabil Hua</t>
  </si>
  <si>
    <t>M21(ABC)</t>
  </si>
  <si>
    <t>CTU</t>
  </si>
  <si>
    <t>KEYAKI(Sony)</t>
  </si>
  <si>
    <t>M101</t>
    <phoneticPr fontId="7" type="noConversion"/>
  </si>
  <si>
    <t>C70</t>
  </si>
  <si>
    <t>Shenzhen GP</t>
  </si>
  <si>
    <t>M13</t>
  </si>
  <si>
    <t>M15 &amp; M16</t>
  </si>
  <si>
    <t>M16</t>
  </si>
  <si>
    <t>Coral</t>
  </si>
  <si>
    <t>Huawei</t>
  </si>
  <si>
    <t>BEIJING</t>
  </si>
  <si>
    <t>Suzuran(Sony)</t>
  </si>
  <si>
    <t>Suzu(Sony)</t>
  </si>
  <si>
    <t>V16BG</t>
    <phoneticPr fontId="7" type="noConversion"/>
  </si>
  <si>
    <t>Potential-6</t>
  </si>
  <si>
    <t>Hui Zhou</t>
  </si>
  <si>
    <t>B24B</t>
  </si>
  <si>
    <t>F9</t>
    <phoneticPr fontId="7" type="noConversion"/>
  </si>
  <si>
    <t>GE</t>
    <phoneticPr fontId="7" type="noConversion"/>
  </si>
  <si>
    <t>Lyon</t>
    <phoneticPr fontId="7" type="noConversion"/>
  </si>
  <si>
    <t>MU</t>
    <phoneticPr fontId="7" type="noConversion"/>
  </si>
  <si>
    <t>PMI</t>
    <phoneticPr fontId="7" type="noConversion"/>
  </si>
  <si>
    <t>TSH</t>
    <phoneticPr fontId="7" type="noConversion"/>
  </si>
  <si>
    <t>AKARI</t>
    <phoneticPr fontId="7" type="noConversion"/>
  </si>
  <si>
    <t>Sony</t>
    <phoneticPr fontId="7" type="noConversion"/>
  </si>
  <si>
    <t>Rolling Total</t>
    <phoneticPr fontId="4" type="noConversion"/>
  </si>
  <si>
    <t>Rolling CTU</t>
    <phoneticPr fontId="4" type="noConversion"/>
  </si>
  <si>
    <t>Rolling TJ</t>
    <phoneticPr fontId="4" type="noConversion"/>
  </si>
  <si>
    <t>Rolling SZ</t>
    <phoneticPr fontId="4" type="noConversion"/>
  </si>
  <si>
    <t>Total TJ&amp;SZ</t>
  </si>
  <si>
    <t>Month</t>
  </si>
  <si>
    <t>Total CD</t>
    <phoneticPr fontId="7" type="noConversion"/>
  </si>
  <si>
    <t>Site</t>
    <phoneticPr fontId="4" type="noConversion"/>
  </si>
  <si>
    <t>MB 2b</t>
    <phoneticPr fontId="7" type="noConversion"/>
  </si>
  <si>
    <t>GE</t>
  </si>
  <si>
    <t>PMI</t>
  </si>
  <si>
    <t>TSH</t>
  </si>
  <si>
    <t>Variance Total</t>
  </si>
  <si>
    <t>Variance CTU</t>
  </si>
  <si>
    <t>Variance TJ</t>
  </si>
  <si>
    <t>Variance SZ</t>
  </si>
  <si>
    <t>Comments</t>
    <phoneticPr fontId="4" type="noConversion"/>
  </si>
  <si>
    <t xml:space="preserve"> </t>
    <phoneticPr fontId="4" type="noConversion"/>
  </si>
  <si>
    <t>Weekly rolling  demand increased than lock forecast</t>
  </si>
  <si>
    <t>Beijing</t>
  </si>
  <si>
    <t>DCPFM01076AP-1</t>
  </si>
  <si>
    <t>8AJ818-00030C-101</t>
  </si>
  <si>
    <t>AJ818-00030C-101</t>
  </si>
  <si>
    <t>SSTPF02038</t>
  </si>
  <si>
    <t>AJ946-09216</t>
  </si>
  <si>
    <t>AJ946-09217</t>
  </si>
  <si>
    <t>8AJ946-09216</t>
  </si>
  <si>
    <t>DRPFM02022</t>
  </si>
  <si>
    <t>8DRPFM02022-01</t>
  </si>
  <si>
    <t>Cortes</t>
  </si>
  <si>
    <t>8DCPFM01076AP-1</t>
  </si>
  <si>
    <t>8DCPFM01140APJDC</t>
  </si>
  <si>
    <t>DCPFM01363AP</t>
  </si>
  <si>
    <t>8DCPFM01363AP</t>
  </si>
  <si>
    <t>SSTPF02022</t>
    <phoneticPr fontId="4" type="noConversion"/>
  </si>
  <si>
    <t>Cortes(2.5)</t>
  </si>
  <si>
    <t>9ZU000311AGEN</t>
  </si>
  <si>
    <t>8DCPFM01263AP</t>
  </si>
  <si>
    <t>8DCPFM01258AP</t>
  </si>
  <si>
    <t>8SSTPF02022</t>
  </si>
  <si>
    <t>8SSTPF02030</t>
  </si>
  <si>
    <t>8DCPFM01371AP</t>
  </si>
  <si>
    <t>DCPFM01371AP</t>
  </si>
  <si>
    <t>8DRPFM01069</t>
  </si>
  <si>
    <t>DRPFM01069</t>
  </si>
  <si>
    <t>8DRPFM01070</t>
  </si>
  <si>
    <t>DRPFM01070</t>
  </si>
  <si>
    <t>8DCPFM01075AP-1</t>
  </si>
  <si>
    <t>DCPFM01075AP-1</t>
  </si>
  <si>
    <t>8DCPFM01076AP-2</t>
  </si>
  <si>
    <t>DCPFM01076AP-2</t>
  </si>
  <si>
    <t>8SSTPF02038</t>
    <phoneticPr fontId="4" type="noConversion"/>
  </si>
  <si>
    <t>SSTPF02037</t>
    <phoneticPr fontId="4" type="noConversion"/>
  </si>
  <si>
    <t>TTL value</t>
  </si>
  <si>
    <t>8SSTPF02037-1</t>
    <phoneticPr fontId="4" type="noConversion"/>
  </si>
  <si>
    <t>8DCPFM01435AP</t>
  </si>
  <si>
    <t>DCPFM01435AP</t>
  </si>
  <si>
    <t>8DCPFM01436AP</t>
  </si>
  <si>
    <t>DCPFM01436AP</t>
  </si>
  <si>
    <t>8DCPFM01108AP-1</t>
  </si>
  <si>
    <t>DCPFM01108AP-1</t>
  </si>
  <si>
    <t>SSTPF02004</t>
    <phoneticPr fontId="4" type="noConversion"/>
  </si>
  <si>
    <t>SSTPF02009</t>
    <phoneticPr fontId="4" type="noConversion"/>
  </si>
  <si>
    <t>Weekly rolling  demand decreased than lock forecast</t>
  </si>
  <si>
    <t>SSTPF02041</t>
  </si>
  <si>
    <t>DRPFM02026</t>
  </si>
  <si>
    <t>DRPFM02027</t>
  </si>
  <si>
    <t>8DRPFM02026</t>
  </si>
  <si>
    <t>8DRPFM02027</t>
  </si>
  <si>
    <t>V17</t>
  </si>
  <si>
    <t>8SSTPF02042</t>
    <phoneticPr fontId="4" type="noConversion"/>
  </si>
  <si>
    <t>SSTPF02042</t>
    <phoneticPr fontId="4" type="noConversion"/>
  </si>
  <si>
    <t>8AJ946-09907-JAB</t>
    <phoneticPr fontId="4" type="noConversion"/>
  </si>
  <si>
    <t>AJ946-08514-L</t>
    <phoneticPr fontId="4" type="noConversion"/>
  </si>
  <si>
    <t>AJ946-08514-R</t>
    <phoneticPr fontId="4" type="noConversion"/>
  </si>
  <si>
    <t>8AJ946-08514-L</t>
    <phoneticPr fontId="4" type="noConversion"/>
  </si>
  <si>
    <t>8AJ946-08514-R</t>
    <phoneticPr fontId="4" type="noConversion"/>
  </si>
  <si>
    <t>Griffin</t>
  </si>
  <si>
    <t>DCPFM05021SE</t>
  </si>
  <si>
    <t>DCADH01155SE</t>
  </si>
  <si>
    <t>DCPFM05024SE</t>
  </si>
  <si>
    <t>8DCADH01155SE</t>
  </si>
  <si>
    <t>8DCPFM05021SE</t>
  </si>
  <si>
    <t>8DCPFM05024SE</t>
  </si>
  <si>
    <t>SSTPF02044</t>
  </si>
  <si>
    <t>8SSTPF02044</t>
  </si>
  <si>
    <t>8ACUN87063-PMI</t>
  </si>
  <si>
    <t>ACUN87063-PMI</t>
  </si>
  <si>
    <t>8DCGSK01022SE</t>
  </si>
  <si>
    <t>DCGSK01022SE</t>
  </si>
  <si>
    <t>Griffin(WGT)</t>
  </si>
  <si>
    <t>Griffin(CTU CNC)</t>
  </si>
  <si>
    <t>89ZU000311AGEN</t>
    <phoneticPr fontId="4" type="noConversion"/>
  </si>
  <si>
    <t>CTU FATP</t>
    <phoneticPr fontId="4" type="noConversion"/>
  </si>
  <si>
    <t>M105</t>
  </si>
  <si>
    <t>8AJ875-00003</t>
    <phoneticPr fontId="4" type="noConversion"/>
  </si>
  <si>
    <t>8AJ946-2402-Jab</t>
    <phoneticPr fontId="4" type="noConversion"/>
  </si>
  <si>
    <t>M106</t>
  </si>
  <si>
    <t>Variance</t>
  </si>
  <si>
    <t>AJ946-09906</t>
    <phoneticPr fontId="4" type="noConversion"/>
  </si>
  <si>
    <t>Alaska</t>
    <phoneticPr fontId="4" type="noConversion"/>
  </si>
  <si>
    <t>DCPFM01391AP</t>
  </si>
  <si>
    <t>DCPFM01392AP</t>
  </si>
  <si>
    <t>DCPFM01393AP</t>
  </si>
  <si>
    <t>DCPFM01417AP</t>
  </si>
  <si>
    <t>DCPFM01502AP</t>
  </si>
  <si>
    <t>DCPFM01503AP</t>
  </si>
  <si>
    <t>DCPFM01504AP</t>
  </si>
  <si>
    <t>DCPFM01505AP</t>
  </si>
  <si>
    <t>8DCPFM01391AP</t>
  </si>
  <si>
    <t>8DCPFM01392AP</t>
  </si>
  <si>
    <t>8DCPFM01393AP</t>
  </si>
  <si>
    <t>8DCPFM01417AP</t>
  </si>
  <si>
    <t>8DCPFM01502AP</t>
  </si>
  <si>
    <t>8DCPFM01503AP</t>
  </si>
  <si>
    <t>8DCPFM01504AP</t>
  </si>
  <si>
    <t>8DCPFM01505AP</t>
  </si>
  <si>
    <t>F10</t>
  </si>
  <si>
    <t>Alaska</t>
  </si>
  <si>
    <t>Bahamut</t>
  </si>
  <si>
    <t>F12</t>
  </si>
  <si>
    <t>8AJ946-09217</t>
    <phoneticPr fontId="4" type="noConversion"/>
  </si>
  <si>
    <t>8AJ946-12886</t>
    <phoneticPr fontId="4" type="noConversion"/>
  </si>
  <si>
    <t>AJ946-12886</t>
    <phoneticPr fontId="4" type="noConversion"/>
  </si>
  <si>
    <t>DCPFM01508AP</t>
  </si>
  <si>
    <t>DCPFM01509AP</t>
  </si>
  <si>
    <t>DCPFM01510AP</t>
  </si>
  <si>
    <t>8DCPFM01508AP</t>
  </si>
  <si>
    <t>8DCPFM01509AP</t>
  </si>
  <si>
    <t>8DCPFM01510AP</t>
  </si>
  <si>
    <t>8DCPFM01192AP-B</t>
  </si>
  <si>
    <t>9ZU000080BGEN</t>
  </si>
  <si>
    <t>89ZU000080BGEN</t>
  </si>
  <si>
    <t>DCPFM01375AP</t>
  </si>
  <si>
    <t>8DCPFM01375AP</t>
  </si>
  <si>
    <t>8AJ946-09906-JAB</t>
  </si>
  <si>
    <t>8ALASKA-02020</t>
  </si>
  <si>
    <t>8ALASKA-02030</t>
  </si>
  <si>
    <t>8ALASKA-02019</t>
  </si>
  <si>
    <t>8ALASKA-02004</t>
  </si>
  <si>
    <t>8ALASKA-02038</t>
  </si>
  <si>
    <t>8ALASKA-02031</t>
  </si>
  <si>
    <t>ALASKA-02020</t>
  </si>
  <si>
    <t>ALASKA-02030</t>
  </si>
  <si>
    <t>ALASKA-02019</t>
  </si>
  <si>
    <t>ALASKA-02004</t>
  </si>
  <si>
    <t>ALASKA-02038</t>
  </si>
  <si>
    <t>ALASKA-02031</t>
  </si>
  <si>
    <t>8DCPFM01395AP</t>
  </si>
  <si>
    <t>DCPFM01395AP</t>
  </si>
  <si>
    <t>DCPFM05025AP</t>
  </si>
  <si>
    <t>8DCPFM05025AP</t>
  </si>
  <si>
    <t>8DCPFM01394AP</t>
  </si>
  <si>
    <t>DCPFM01394AP</t>
  </si>
  <si>
    <t>DCPFM01566AP</t>
  </si>
  <si>
    <t>DCPFM05029</t>
  </si>
  <si>
    <t>8DCPFM01566AP</t>
  </si>
  <si>
    <t>8DCPFM05029</t>
  </si>
  <si>
    <t>DCPFM01507SE</t>
  </si>
  <si>
    <t>DRPFM02031</t>
  </si>
  <si>
    <t>DCADH01260SE</t>
  </si>
  <si>
    <t>DCADH01239SE</t>
  </si>
  <si>
    <t>8DCPFM01507SE</t>
  </si>
  <si>
    <t>8DRPFM02031</t>
  </si>
  <si>
    <t>8DCADH01260SE</t>
  </si>
  <si>
    <t>8DCADH01239SE</t>
  </si>
  <si>
    <t>8SSTPF02041-jab</t>
  </si>
  <si>
    <t>DCPFM01487AP</t>
  </si>
  <si>
    <t>8DCPFM01487AP</t>
  </si>
  <si>
    <t>PN#</t>
  </si>
  <si>
    <t>DCPFM05026AP</t>
  </si>
  <si>
    <t>DCPFM05027AP</t>
  </si>
  <si>
    <t>DCPFM05028AP</t>
  </si>
  <si>
    <t>8DCPFM05026AP</t>
  </si>
  <si>
    <t>8DCPFM05027AP</t>
  </si>
  <si>
    <t>8DCPFM05028AP</t>
  </si>
  <si>
    <t>DCPFM01506AP</t>
  </si>
  <si>
    <t>8DCPFM01506AP</t>
  </si>
  <si>
    <t>8DCPFM01098AP</t>
  </si>
  <si>
    <t>M115</t>
  </si>
  <si>
    <t>M111</t>
  </si>
  <si>
    <t>成都模切厂</t>
  </si>
  <si>
    <t>外包 三卓韩一</t>
  </si>
  <si>
    <t>Remark</t>
  </si>
  <si>
    <t>泰诺信</t>
  </si>
  <si>
    <t>联德</t>
  </si>
  <si>
    <t>外包 钜祥</t>
  </si>
  <si>
    <t xml:space="preserve">DCPFM01535AP </t>
  </si>
  <si>
    <t xml:space="preserve">DCPFM01575AP </t>
  </si>
  <si>
    <t xml:space="preserve">8DCPFM01535AP </t>
  </si>
  <si>
    <t xml:space="preserve">8DCPFM01575AP </t>
  </si>
  <si>
    <t>DCPFM01492AP</t>
  </si>
  <si>
    <t>8DCPFM01492AP</t>
  </si>
  <si>
    <t>DCPFM01588AP</t>
  </si>
  <si>
    <t>8DCPFM01588AP</t>
  </si>
  <si>
    <t>Suzhou</t>
  </si>
  <si>
    <t>8ACUP29157BC-SZ</t>
  </si>
  <si>
    <t>8ACUP29215BC-SZ</t>
  </si>
  <si>
    <t>New York</t>
  </si>
  <si>
    <t>6-ACUP29215BC</t>
  </si>
  <si>
    <t>6-ACUP29157BC</t>
  </si>
  <si>
    <t>DCPFM01585AP</t>
  </si>
  <si>
    <t>8DCPFM01585AP</t>
  </si>
  <si>
    <t>DCADH01315SE</t>
  </si>
  <si>
    <t>DCPFM01609SE</t>
  </si>
  <si>
    <t>8DCADH01315SE</t>
  </si>
  <si>
    <t>8DCPFM01609SE</t>
  </si>
  <si>
    <t>8DCPFM01287BCSZ</t>
  </si>
  <si>
    <t>8DCADH01211BCSZ</t>
  </si>
  <si>
    <t>8ACUP29159BC</t>
  </si>
  <si>
    <t>Moscow</t>
  </si>
  <si>
    <t>DCPFM01287BCSZ</t>
  </si>
  <si>
    <t>DCADH01211BCSZ</t>
  </si>
  <si>
    <t>6-ACUP29159BC</t>
  </si>
  <si>
    <t>DCPFM01605AP</t>
  </si>
  <si>
    <t>8DCPFM01605AP</t>
  </si>
  <si>
    <t>ACUP27274-AP</t>
  </si>
  <si>
    <t>8ACUP27274-AP</t>
  </si>
  <si>
    <t>DCPFM01108BCSZ</t>
  </si>
  <si>
    <t>DCPFM01109BCSZ</t>
  </si>
  <si>
    <t>8DCPFM01108BCSZ</t>
  </si>
  <si>
    <t>8DCPFM01109BCSZ</t>
  </si>
  <si>
    <t>DCPFM01576AP</t>
  </si>
  <si>
    <t>DCPFM01577AP</t>
  </si>
  <si>
    <t>DCPFM01578AP</t>
  </si>
  <si>
    <t>DCPFM01579AP</t>
  </si>
  <si>
    <t>8DCPFM01576AP</t>
  </si>
  <si>
    <t>8DCPFM01577AP</t>
  </si>
  <si>
    <t>8DCPFM01578AP</t>
  </si>
  <si>
    <t>8DCPFM01579AP</t>
  </si>
  <si>
    <t>DCPFM01581AP</t>
  </si>
  <si>
    <t>8DCPFM01581AP</t>
  </si>
  <si>
    <t>8DCPFM01360MI</t>
  </si>
  <si>
    <t>8DCPFM01361MI</t>
  </si>
  <si>
    <t>DCPFM01360MI</t>
  </si>
  <si>
    <t>DCPFM01361MI</t>
  </si>
  <si>
    <t>DCPFM01515AP</t>
  </si>
  <si>
    <t>DCPFM01517AP</t>
  </si>
  <si>
    <t>DCPFM01518AP</t>
  </si>
  <si>
    <t>8DCPFM01515AP</t>
  </si>
  <si>
    <t>8DCPFM01517AP</t>
  </si>
  <si>
    <t>8DCPFM01518AP</t>
  </si>
  <si>
    <t>DCPFM03032BCSZ</t>
  </si>
  <si>
    <t>8DCPFM03032BCSZ</t>
  </si>
  <si>
    <t>BA68</t>
  </si>
  <si>
    <t>8ALASKA-02019-1</t>
  </si>
  <si>
    <t>ALASKA-02019-1</t>
  </si>
  <si>
    <t>Lifescan</t>
  </si>
  <si>
    <t>Soyuz</t>
  </si>
  <si>
    <t>Vienna ST</t>
  </si>
  <si>
    <t>B24</t>
  </si>
  <si>
    <t>DCPFM01571AP</t>
  </si>
  <si>
    <t>8DCPFM01571AP</t>
  </si>
  <si>
    <t>DCPFM01638AP</t>
  </si>
  <si>
    <t>8DCPFM01638AP</t>
  </si>
  <si>
    <t>8DCPFM01584MI</t>
  </si>
  <si>
    <t>DCPFM01584MI</t>
  </si>
  <si>
    <t>8ACUP29201BC</t>
  </si>
  <si>
    <t>8AJ860-00283</t>
  </si>
  <si>
    <t>8AJ946-00596</t>
  </si>
  <si>
    <t>8AJ946-00497</t>
  </si>
  <si>
    <t>8AJ946-01797</t>
  </si>
  <si>
    <t>8AJ946-7526</t>
  </si>
  <si>
    <t>BC42</t>
  </si>
  <si>
    <t>M36</t>
  </si>
  <si>
    <t>AJ946-00596SZ</t>
  </si>
  <si>
    <t>ACUP29201BC</t>
  </si>
  <si>
    <t>AJ860-00283</t>
  </si>
  <si>
    <t>AJ946-00497</t>
  </si>
  <si>
    <t>AJ946-01797</t>
  </si>
  <si>
    <t>AJ946-7526</t>
  </si>
  <si>
    <t>86406863</t>
  </si>
  <si>
    <t>86406875</t>
  </si>
  <si>
    <t>DCPFM01494MI-N</t>
  </si>
  <si>
    <t>8DCPFM01494MI-N</t>
  </si>
  <si>
    <t>Nypro Shenzhen</t>
  </si>
  <si>
    <t>AJ946-14546-N</t>
  </si>
  <si>
    <t>AJ946-14547-N</t>
  </si>
  <si>
    <t>8AJ946-14546-N</t>
  </si>
  <si>
    <t>8AJ946-14547-N</t>
  </si>
  <si>
    <t>8AJ946-09906-N</t>
  </si>
  <si>
    <t>8AJ946-09907-N</t>
  </si>
  <si>
    <t>AJ946-09906-N</t>
  </si>
  <si>
    <t>AJ946-09907-N</t>
  </si>
  <si>
    <t>AJ725-00775-N</t>
  </si>
  <si>
    <t>8AJ725-00775-N</t>
  </si>
  <si>
    <t>DCPFM01448MI</t>
  </si>
  <si>
    <t>8DCPFM01448MI</t>
  </si>
  <si>
    <t>JAN Wk1
1.5-1.11</t>
  </si>
  <si>
    <t>JAN Wk4
1.26-2.1</t>
  </si>
  <si>
    <t>Jan.
demand$</t>
  </si>
  <si>
    <t>Jan.
demand
pcs</t>
  </si>
  <si>
    <t>Customer P/N</t>
  </si>
  <si>
    <t>M102</t>
  </si>
  <si>
    <t>8AJ818-11028</t>
  </si>
  <si>
    <t>M103</t>
  </si>
  <si>
    <t>Column Labels</t>
  </si>
  <si>
    <t>(blank)</t>
  </si>
  <si>
    <t>Row Labels</t>
  </si>
  <si>
    <t>Grand Total</t>
  </si>
  <si>
    <t>9ZU000080BGEN-101</t>
  </si>
  <si>
    <t>89ZU000080BGEN101</t>
  </si>
  <si>
    <t>DCPFM01689AP</t>
  </si>
  <si>
    <t>DCPFM01690AP</t>
  </si>
  <si>
    <t>8DCPFM01689AP</t>
  </si>
  <si>
    <t>8DCPFM01690AP</t>
  </si>
  <si>
    <t>Feb.
demand
pcs</t>
  </si>
  <si>
    <t>Feb.
demand$</t>
  </si>
  <si>
    <t>Total Sum of Feb.
demand$</t>
  </si>
  <si>
    <t>Sum of Feb.
demand$</t>
  </si>
  <si>
    <t>JNJ</t>
  </si>
  <si>
    <t>Philips</t>
  </si>
  <si>
    <t>F12(Shenzhen)</t>
  </si>
  <si>
    <t>F7(Shenzhen)</t>
  </si>
  <si>
    <t>Not start</t>
  </si>
  <si>
    <t>Feb.</t>
  </si>
  <si>
    <t>8DCPFM01554AP</t>
  </si>
  <si>
    <t>DCPFM01554AP</t>
  </si>
  <si>
    <t>DCPFM01621AP</t>
  </si>
  <si>
    <t>8DCPFM01621AP</t>
  </si>
  <si>
    <t>DCPFM01623AP</t>
  </si>
  <si>
    <t>8DCPFM01623AP</t>
  </si>
  <si>
    <t>B21/24</t>
  </si>
  <si>
    <t>8AJ946-14952-JD-P2</t>
  </si>
  <si>
    <t>8AJ946-15653-JC-P2</t>
  </si>
  <si>
    <t>JET</t>
  </si>
  <si>
    <t>DCPFM01295BCSZ</t>
  </si>
  <si>
    <t>8DCPFM01295BCSZ</t>
  </si>
  <si>
    <t>0.0199</t>
  </si>
  <si>
    <t>0.0392</t>
  </si>
  <si>
    <t>UP RMB/
pc  Jan.</t>
  </si>
  <si>
    <t>8DCPFM01705AP</t>
  </si>
  <si>
    <t>DCPFM01705AP</t>
  </si>
  <si>
    <t>Feb Wk1 
2.2-2.8</t>
  </si>
  <si>
    <t>Feb Wk2
2.9-2.15</t>
  </si>
  <si>
    <t>Feb Wk3
2.16-2.22</t>
  </si>
  <si>
    <t>Feb Wk4
2.3-2.29</t>
  </si>
  <si>
    <t>Other</t>
  </si>
  <si>
    <t>Suzhou transfer</t>
  </si>
  <si>
    <t>Mar Wk1
3.1-3.7</t>
  </si>
  <si>
    <t>Mar Wk2
3.8-3.14</t>
  </si>
  <si>
    <t>Mar Wk3
3.15-3.21</t>
  </si>
  <si>
    <t>Mar Wk4
3.22-3.28</t>
  </si>
  <si>
    <t>Mar Wk5
3.29-4.4</t>
  </si>
  <si>
    <t>Mar.
demand
pcs</t>
  </si>
  <si>
    <t>Mar.
demand$</t>
  </si>
  <si>
    <t>8DRPFM02026-1</t>
  </si>
  <si>
    <t>DRPFM02026-1</t>
  </si>
  <si>
    <t>Sum of Mar.
demand$</t>
  </si>
  <si>
    <t>Total Sum of Mar.
demand$</t>
  </si>
  <si>
    <t>Mar.</t>
  </si>
  <si>
    <t>JAN Wk0
1.1-1.4</t>
  </si>
  <si>
    <t>ACUP27504-AP</t>
  </si>
  <si>
    <t>B1</t>
  </si>
  <si>
    <t>8ACUP27504-AP</t>
  </si>
  <si>
    <t>AJ818-11028-N</t>
  </si>
  <si>
    <t>AJ946-15653-N</t>
  </si>
  <si>
    <t>AJ946-14952-N</t>
  </si>
  <si>
    <t>8AJ946-14952-N</t>
  </si>
  <si>
    <t>8AJ946-15653-N</t>
  </si>
  <si>
    <t>JAN Wk2
1.12-1.19</t>
  </si>
  <si>
    <t>JAN Wk3
1.20-1.25</t>
  </si>
  <si>
    <t>Plnt</t>
  </si>
  <si>
    <t>MRP</t>
  </si>
  <si>
    <t>Matl grp</t>
  </si>
  <si>
    <t>SaTy</t>
  </si>
  <si>
    <t>Material</t>
  </si>
  <si>
    <t>Sold to</t>
  </si>
  <si>
    <t>Ship To</t>
  </si>
  <si>
    <t>Created on</t>
  </si>
  <si>
    <t>Sales doc.</t>
  </si>
  <si>
    <t>Purchase order no.</t>
  </si>
  <si>
    <t>Net price</t>
  </si>
  <si>
    <t>Open quantity</t>
  </si>
  <si>
    <t>Item</t>
  </si>
  <si>
    <t>SLNo</t>
  </si>
  <si>
    <t>Ship To PO</t>
  </si>
  <si>
    <t>Mat.av.dt.</t>
  </si>
  <si>
    <t>Req.dlv.dt</t>
  </si>
  <si>
    <t>MTyp</t>
  </si>
  <si>
    <t>by</t>
  </si>
  <si>
    <t>Qty. f. avail.check</t>
  </si>
  <si>
    <t>Payer</t>
  </si>
  <si>
    <t>Created by</t>
  </si>
  <si>
    <t>CN35</t>
  </si>
  <si>
    <t>TDD</t>
  </si>
  <si>
    <t>ZIC</t>
  </si>
  <si>
    <t>28954</t>
  </si>
  <si>
    <t>7037133120</t>
  </si>
  <si>
    <t>9181243158</t>
  </si>
  <si>
    <t>000010</t>
  </si>
  <si>
    <t>0001</t>
  </si>
  <si>
    <t/>
  </si>
  <si>
    <t>FERT</t>
  </si>
  <si>
    <t>CNY</t>
  </si>
  <si>
    <t>YANJINGF</t>
  </si>
  <si>
    <t>7037188900</t>
  </si>
  <si>
    <t>9181243933</t>
  </si>
  <si>
    <t>1435453</t>
  </si>
  <si>
    <t>608120</t>
  </si>
  <si>
    <t>7036164093</t>
  </si>
  <si>
    <t>4700006736</t>
  </si>
  <si>
    <t>7037064302</t>
  </si>
  <si>
    <t>4700009424</t>
  </si>
  <si>
    <t>7037152181</t>
  </si>
  <si>
    <t>4506098065</t>
  </si>
  <si>
    <t>7037215794</t>
  </si>
  <si>
    <t>4506076803</t>
  </si>
  <si>
    <t>7037099176</t>
  </si>
  <si>
    <t>4506076804</t>
  </si>
  <si>
    <t>7037149302</t>
  </si>
  <si>
    <t>4506035036</t>
  </si>
  <si>
    <t>7037234099</t>
  </si>
  <si>
    <t>4506100772</t>
  </si>
  <si>
    <t>7037116875</t>
  </si>
  <si>
    <t>4506109597</t>
  </si>
  <si>
    <t>7037190912</t>
  </si>
  <si>
    <t>4506076807</t>
  </si>
  <si>
    <t>7037214519</t>
  </si>
  <si>
    <t>4700010580</t>
  </si>
  <si>
    <t>7036162352</t>
  </si>
  <si>
    <t>4700006731</t>
  </si>
  <si>
    <t>7037180467</t>
  </si>
  <si>
    <t>4506093908</t>
  </si>
  <si>
    <t>28955</t>
  </si>
  <si>
    <t>7036799372</t>
  </si>
  <si>
    <t>4505852748</t>
  </si>
  <si>
    <t>7036897962</t>
  </si>
  <si>
    <t>4505840159</t>
  </si>
  <si>
    <t>7037204172</t>
  </si>
  <si>
    <t>4506100696</t>
  </si>
  <si>
    <t>7037105564</t>
  </si>
  <si>
    <t>4700010148</t>
  </si>
  <si>
    <t>7037143904</t>
  </si>
  <si>
    <t>4700010149</t>
  </si>
  <si>
    <t>8AJ946-14547-JD-03</t>
  </si>
  <si>
    <t>7037179946</t>
  </si>
  <si>
    <t>4506059209</t>
  </si>
  <si>
    <t>7037181645</t>
  </si>
  <si>
    <t>4506055668</t>
  </si>
  <si>
    <t>7036995183</t>
  </si>
  <si>
    <t>4700009421</t>
  </si>
  <si>
    <t>7037160584</t>
  </si>
  <si>
    <t>4506088785</t>
  </si>
  <si>
    <t>7037196410</t>
  </si>
  <si>
    <t>4506088780</t>
  </si>
  <si>
    <t>7037131251</t>
  </si>
  <si>
    <t>4506006618</t>
  </si>
  <si>
    <t>28960</t>
  </si>
  <si>
    <t>7036317483</t>
  </si>
  <si>
    <t>9310503421</t>
  </si>
  <si>
    <t>000030</t>
  </si>
  <si>
    <t>0002</t>
  </si>
  <si>
    <t>7036468967</t>
  </si>
  <si>
    <t>9310506542</t>
  </si>
  <si>
    <t>7036495399</t>
  </si>
  <si>
    <t>9310506194</t>
  </si>
  <si>
    <t>7037188935</t>
  </si>
  <si>
    <t>9310521471</t>
  </si>
  <si>
    <t>7037257846</t>
  </si>
  <si>
    <t>9310521448</t>
  </si>
  <si>
    <t>7037103077</t>
  </si>
  <si>
    <t>9310519329</t>
  </si>
  <si>
    <t>7037137405</t>
  </si>
  <si>
    <t>9310519500</t>
  </si>
  <si>
    <t>7037037058</t>
  </si>
  <si>
    <t>9310517719</t>
  </si>
  <si>
    <t>000020</t>
  </si>
  <si>
    <t>7037083370</t>
  </si>
  <si>
    <t>9310520311</t>
  </si>
  <si>
    <t>7037187620</t>
  </si>
  <si>
    <t>9310520895</t>
  </si>
  <si>
    <t>7037204206</t>
  </si>
  <si>
    <t>9310521005</t>
  </si>
  <si>
    <t>7037206978</t>
  </si>
  <si>
    <t>9310521467</t>
  </si>
  <si>
    <t>7037224501</t>
  </si>
  <si>
    <t>9310521386</t>
  </si>
  <si>
    <t>7037257845</t>
  </si>
  <si>
    <t>9310521440</t>
  </si>
  <si>
    <t>7036646907</t>
  </si>
  <si>
    <t>9310509840</t>
  </si>
  <si>
    <t>7037207063</t>
  </si>
  <si>
    <t>9310521205</t>
  </si>
  <si>
    <t>7037210621</t>
  </si>
  <si>
    <t>9310521376</t>
  </si>
  <si>
    <t>7037239908</t>
  </si>
  <si>
    <t>9310521428</t>
  </si>
  <si>
    <t>7037172836</t>
  </si>
  <si>
    <t>9310521434</t>
  </si>
  <si>
    <t>7037201975</t>
  </si>
  <si>
    <t>9310521461</t>
  </si>
  <si>
    <t>7036733797</t>
  </si>
  <si>
    <t>9310511609</t>
  </si>
  <si>
    <t>7036736365</t>
  </si>
  <si>
    <t>9310511939</t>
  </si>
  <si>
    <t>7036742917</t>
  </si>
  <si>
    <t>9310511940</t>
  </si>
  <si>
    <t>7036713313</t>
  </si>
  <si>
    <t>9310511884</t>
  </si>
  <si>
    <t>7036739809</t>
  </si>
  <si>
    <t>9310511883</t>
  </si>
  <si>
    <t>7036979759</t>
  </si>
  <si>
    <t>9310517396</t>
  </si>
  <si>
    <t>7037210620</t>
  </si>
  <si>
    <t>9310521380</t>
  </si>
  <si>
    <t>7037249745</t>
  </si>
  <si>
    <t>9310521449</t>
  </si>
  <si>
    <t>7037111339</t>
  </si>
  <si>
    <t>9310518711</t>
  </si>
  <si>
    <t>7037204461</t>
  </si>
  <si>
    <t>9310521382</t>
  </si>
  <si>
    <t>7037258049</t>
  </si>
  <si>
    <t>9310521451</t>
  </si>
  <si>
    <t>7037241842</t>
  </si>
  <si>
    <t>9310521384</t>
  </si>
  <si>
    <t>7037246904</t>
  </si>
  <si>
    <t>9310521453</t>
  </si>
  <si>
    <t>7037179322</t>
  </si>
  <si>
    <t>9310521296</t>
  </si>
  <si>
    <t>7037232592</t>
  </si>
  <si>
    <t>9310521169</t>
  </si>
  <si>
    <t>7037187125</t>
  </si>
  <si>
    <t>9310521298</t>
  </si>
  <si>
    <t>7037231842</t>
  </si>
  <si>
    <t>9310521171</t>
  </si>
  <si>
    <t>7037174980</t>
  </si>
  <si>
    <t>9310521300</t>
  </si>
  <si>
    <t>7037223749</t>
  </si>
  <si>
    <t>9310521173</t>
  </si>
  <si>
    <t>7037174338</t>
  </si>
  <si>
    <t>9310520949</t>
  </si>
  <si>
    <t>7037202608</t>
  </si>
  <si>
    <t>9310520951</t>
  </si>
  <si>
    <t>7037213890</t>
  </si>
  <si>
    <t>9310520831</t>
  </si>
  <si>
    <t>8DCPFM01575AP</t>
  </si>
  <si>
    <t>7037121821</t>
  </si>
  <si>
    <t>9310521304</t>
  </si>
  <si>
    <t>7037228554</t>
  </si>
  <si>
    <t>9310521177</t>
  </si>
  <si>
    <t>7037210908</t>
  </si>
  <si>
    <t>9310521305</t>
  </si>
  <si>
    <t>7037214176</t>
  </si>
  <si>
    <t>9310521178</t>
  </si>
  <si>
    <t>7037179323</t>
  </si>
  <si>
    <t>9310521302</t>
  </si>
  <si>
    <t>7037236941</t>
  </si>
  <si>
    <t>9310521175</t>
  </si>
  <si>
    <t>7036745857</t>
  </si>
  <si>
    <t>9310511944</t>
  </si>
  <si>
    <t>7036754491</t>
  </si>
  <si>
    <t>9310511887</t>
  </si>
  <si>
    <t>7037197666</t>
  </si>
  <si>
    <t>9310520954</t>
  </si>
  <si>
    <t>7037206977</t>
  </si>
  <si>
    <t>9310521463</t>
  </si>
  <si>
    <t>7037246695</t>
  </si>
  <si>
    <t>9310521436</t>
  </si>
  <si>
    <t>7037215570</t>
  </si>
  <si>
    <t>9310521438</t>
  </si>
  <si>
    <t>7037239452</t>
  </si>
  <si>
    <t>9310521465</t>
  </si>
  <si>
    <t>7037186770</t>
  </si>
  <si>
    <t>9310521306</t>
  </si>
  <si>
    <t>7037216100</t>
  </si>
  <si>
    <t>9310521308</t>
  </si>
  <si>
    <t>7037228516</t>
  </si>
  <si>
    <t>9310521410</t>
  </si>
  <si>
    <t>7037239451</t>
  </si>
  <si>
    <t>9310521459</t>
  </si>
  <si>
    <t>7037116437</t>
  </si>
  <si>
    <t>9310521203</t>
  </si>
  <si>
    <t>7037244240</t>
  </si>
  <si>
    <t>9310521393</t>
  </si>
  <si>
    <t>7037244653</t>
  </si>
  <si>
    <t>9310521430</t>
  </si>
  <si>
    <t>7037195227</t>
  </si>
  <si>
    <t>9310521374</t>
  </si>
  <si>
    <t>7037231305</t>
  </si>
  <si>
    <t>9310521431</t>
  </si>
  <si>
    <t>7037236942</t>
  </si>
  <si>
    <t>9310521202</t>
  </si>
  <si>
    <t>7037210622</t>
  </si>
  <si>
    <t>9310521375</t>
  </si>
  <si>
    <t>7037215527</t>
  </si>
  <si>
    <t>9310521432</t>
  </si>
  <si>
    <t>8SSTPF02042</t>
  </si>
  <si>
    <t>7037218498</t>
  </si>
  <si>
    <t>4506092522</t>
  </si>
  <si>
    <t>BC-P HS</t>
  </si>
  <si>
    <t>7037165844</t>
  </si>
  <si>
    <t>4506044190</t>
  </si>
  <si>
    <t>7037211060</t>
  </si>
  <si>
    <t>4506098108</t>
  </si>
  <si>
    <t>7037017729</t>
  </si>
  <si>
    <t>4505943968</t>
  </si>
  <si>
    <t>7036165589</t>
  </si>
  <si>
    <t>4700006723</t>
  </si>
  <si>
    <t>8AJ946-2528-JAB</t>
  </si>
  <si>
    <t>7036687874</t>
  </si>
  <si>
    <t>4700008643</t>
  </si>
  <si>
    <t>8AJ946-4830-JAB</t>
  </si>
  <si>
    <t>7036159905</t>
  </si>
  <si>
    <t>4700006726</t>
  </si>
  <si>
    <t>ELECTROLX</t>
  </si>
  <si>
    <t>10730</t>
  </si>
  <si>
    <t>7037129788</t>
  </si>
  <si>
    <t>4506031112</t>
  </si>
  <si>
    <t>USD</t>
  </si>
  <si>
    <t>7036986930</t>
  </si>
  <si>
    <t>4505930285</t>
  </si>
  <si>
    <t>7037130199</t>
  </si>
  <si>
    <t>4505983118</t>
  </si>
  <si>
    <t>7037175332</t>
  </si>
  <si>
    <t>9310521087</t>
  </si>
  <si>
    <t>7037175333</t>
  </si>
  <si>
    <t>9310521088</t>
  </si>
  <si>
    <t>NETAPP</t>
  </si>
  <si>
    <t>8NY351-J8271</t>
  </si>
  <si>
    <t>18828</t>
  </si>
  <si>
    <t>7037103770</t>
  </si>
  <si>
    <t>9085302065</t>
  </si>
  <si>
    <t>ZOR</t>
  </si>
  <si>
    <t>8NY352-J8257</t>
  </si>
  <si>
    <t>625554</t>
  </si>
  <si>
    <t>7036933725</t>
  </si>
  <si>
    <t>XZP1-19110087</t>
  </si>
  <si>
    <t>7037093879</t>
  </si>
  <si>
    <t>XZP1-19120128</t>
  </si>
  <si>
    <t>8NY352-J8263</t>
  </si>
  <si>
    <t>7036789313</t>
  </si>
  <si>
    <t>XZP1-19100036</t>
  </si>
  <si>
    <t>8NY352-J8264</t>
  </si>
  <si>
    <t>7037141268</t>
  </si>
  <si>
    <t>XZP1-19120169</t>
  </si>
  <si>
    <t>8NY352-J8266</t>
  </si>
  <si>
    <t>7037223841</t>
  </si>
  <si>
    <t>XZP1-20010046</t>
  </si>
  <si>
    <t>8NY352-J8267</t>
  </si>
  <si>
    <t>7037191668</t>
  </si>
  <si>
    <t>9085315706</t>
  </si>
  <si>
    <t>8NY352-J8268</t>
  </si>
  <si>
    <t>8NY352-J8272</t>
  </si>
  <si>
    <t>7036797673</t>
  </si>
  <si>
    <t>XZP1-19090145</t>
  </si>
  <si>
    <t>8NY352-J8278</t>
  </si>
  <si>
    <t>617233</t>
  </si>
  <si>
    <t>902181</t>
  </si>
  <si>
    <t>7037132286</t>
  </si>
  <si>
    <t>XPCP-20010010</t>
  </si>
  <si>
    <t>8NY352-J8279</t>
  </si>
  <si>
    <t>8NY352-J8280</t>
  </si>
  <si>
    <t>8NY352-J8290</t>
  </si>
  <si>
    <t>000040</t>
  </si>
  <si>
    <t>8NY352-J8291</t>
  </si>
  <si>
    <t>000050</t>
  </si>
  <si>
    <t>8NY352-J8292</t>
  </si>
  <si>
    <t>000060</t>
  </si>
  <si>
    <t>8NY352-J8293</t>
  </si>
  <si>
    <t>000070</t>
  </si>
  <si>
    <t>NYPRO</t>
  </si>
  <si>
    <t>86406861</t>
  </si>
  <si>
    <t>613255</t>
  </si>
  <si>
    <t>7037191039</t>
  </si>
  <si>
    <t>4500149355</t>
  </si>
  <si>
    <t>7037191359</t>
  </si>
  <si>
    <t>4500150935</t>
  </si>
  <si>
    <t>86406862</t>
  </si>
  <si>
    <t>SONY</t>
  </si>
  <si>
    <t>7037213494</t>
  </si>
  <si>
    <t>9310520921</t>
  </si>
  <si>
    <t>WHIRLPOOL</t>
  </si>
  <si>
    <t>7037001432</t>
  </si>
  <si>
    <t>4505930155</t>
  </si>
  <si>
    <t>7037053482</t>
  </si>
  <si>
    <t>4505963977</t>
  </si>
  <si>
    <t>7037087133</t>
  </si>
  <si>
    <t>4506086673</t>
  </si>
  <si>
    <t>7036768029</t>
  </si>
  <si>
    <t>4505803135</t>
  </si>
  <si>
    <t>7037084711</t>
  </si>
  <si>
    <t>4505975996</t>
  </si>
  <si>
    <t>7037197456</t>
  </si>
  <si>
    <t>4506069674</t>
  </si>
  <si>
    <t>7037180532</t>
  </si>
  <si>
    <t>4506100062</t>
  </si>
  <si>
    <t>FG Stock</t>
  </si>
  <si>
    <t>SOrg</t>
  </si>
  <si>
    <t>Ext.Mat G</t>
  </si>
  <si>
    <t>Mate</t>
  </si>
  <si>
    <t>SoldTo</t>
  </si>
  <si>
    <t>ShipTo</t>
  </si>
  <si>
    <t>Mth</t>
  </si>
  <si>
    <t>Actual PGI</t>
  </si>
  <si>
    <t>Delivery</t>
  </si>
  <si>
    <t>DlvT</t>
  </si>
  <si>
    <t>S/order #</t>
  </si>
  <si>
    <t>CustomerPO</t>
  </si>
  <si>
    <t>Dlv Qty</t>
  </si>
  <si>
    <t>Std Cost@P</t>
  </si>
  <si>
    <t>Sell Price</t>
  </si>
  <si>
    <t>Cur</t>
  </si>
  <si>
    <t>Total Ship $</t>
  </si>
  <si>
    <t>SLoc</t>
  </si>
  <si>
    <t>Version</t>
  </si>
  <si>
    <t>SR No.</t>
  </si>
  <si>
    <t>0935</t>
  </si>
  <si>
    <t>202001</t>
  </si>
  <si>
    <t>838001307</t>
  </si>
  <si>
    <t>LF</t>
  </si>
  <si>
    <t>7037180499</t>
  </si>
  <si>
    <t>9310520452</t>
  </si>
  <si>
    <t>0199</t>
  </si>
  <si>
    <t>837940769</t>
  </si>
  <si>
    <t>7037133981</t>
  </si>
  <si>
    <t>9310519863</t>
  </si>
  <si>
    <t>7037152298</t>
  </si>
  <si>
    <t>9310519726</t>
  </si>
  <si>
    <t>000080</t>
  </si>
  <si>
    <t>7037116133</t>
  </si>
  <si>
    <t>9310519729</t>
  </si>
  <si>
    <t>837959764</t>
  </si>
  <si>
    <t>7037145393</t>
  </si>
  <si>
    <t>9310519481</t>
  </si>
  <si>
    <t>900001</t>
  </si>
  <si>
    <t>900002</t>
  </si>
  <si>
    <t>900003</t>
  </si>
  <si>
    <t>837946528</t>
  </si>
  <si>
    <t>7037157562</t>
  </si>
  <si>
    <t>9310519872</t>
  </si>
  <si>
    <t>7037145915</t>
  </si>
  <si>
    <t>9310519867</t>
  </si>
  <si>
    <t>837939394</t>
  </si>
  <si>
    <t>7037096535</t>
  </si>
  <si>
    <t>9310519499</t>
  </si>
  <si>
    <t>837928691</t>
  </si>
  <si>
    <t>000090</t>
  </si>
  <si>
    <t>7037145254</t>
  </si>
  <si>
    <t>9310519850</t>
  </si>
  <si>
    <t>900004</t>
  </si>
  <si>
    <t>837948369</t>
  </si>
  <si>
    <t>7037164299</t>
  </si>
  <si>
    <t>4700010144</t>
  </si>
  <si>
    <t>837942982</t>
  </si>
  <si>
    <t>7037117456</t>
  </si>
  <si>
    <t>9310519479</t>
  </si>
  <si>
    <t>837954465</t>
  </si>
  <si>
    <t>7037143770</t>
  </si>
  <si>
    <t>9310519888</t>
  </si>
  <si>
    <t>837971470</t>
  </si>
  <si>
    <t>ALASKA</t>
  </si>
  <si>
    <t>837977216</t>
  </si>
  <si>
    <t>7037105308</t>
  </si>
  <si>
    <t>4506044313</t>
  </si>
  <si>
    <t>837968765</t>
  </si>
  <si>
    <t>7037145255</t>
  </si>
  <si>
    <t>9310520202</t>
  </si>
  <si>
    <t>MOSCOW</t>
  </si>
  <si>
    <t>837924443</t>
  </si>
  <si>
    <t>7037130061</t>
  </si>
  <si>
    <t>4506028492</t>
  </si>
  <si>
    <t>900005</t>
  </si>
  <si>
    <t>837977272</t>
  </si>
  <si>
    <t>7037121393</t>
  </si>
  <si>
    <t>9310518995</t>
  </si>
  <si>
    <t>SHANGHAI</t>
  </si>
  <si>
    <t>837929904</t>
  </si>
  <si>
    <t>7037151996</t>
  </si>
  <si>
    <t>4506046501</t>
  </si>
  <si>
    <t>837959789</t>
  </si>
  <si>
    <t>837998865</t>
  </si>
  <si>
    <t>8AJ946-14546-JD-MD</t>
  </si>
  <si>
    <t>7037183799</t>
  </si>
  <si>
    <t>4506059201</t>
  </si>
  <si>
    <t>837973780</t>
  </si>
  <si>
    <t>7037179090</t>
  </si>
  <si>
    <t>9310520042</t>
  </si>
  <si>
    <t>900006</t>
  </si>
  <si>
    <t>837972100</t>
  </si>
  <si>
    <t>7037099628</t>
  </si>
  <si>
    <t>9310520339</t>
  </si>
  <si>
    <t>8AJ946-00591-JT-01</t>
  </si>
  <si>
    <t>837973426</t>
  </si>
  <si>
    <t>7037076420</t>
  </si>
  <si>
    <t>4505980573</t>
  </si>
  <si>
    <t>KAGURA</t>
  </si>
  <si>
    <t>7037183603</t>
  </si>
  <si>
    <t>9310520539</t>
  </si>
  <si>
    <t>BAHAMUT</t>
  </si>
  <si>
    <t>7037093315</t>
  </si>
  <si>
    <t>9310520473</t>
  </si>
  <si>
    <t>000100</t>
  </si>
  <si>
    <t>7037184545</t>
  </si>
  <si>
    <t>9310520410</t>
  </si>
  <si>
    <t>837990367</t>
  </si>
  <si>
    <t>7037178450</t>
  </si>
  <si>
    <t>4506035034</t>
  </si>
  <si>
    <t>7037115480</t>
  </si>
  <si>
    <t>9310519984</t>
  </si>
  <si>
    <t>900009</t>
  </si>
  <si>
    <t>7037104963</t>
  </si>
  <si>
    <t>9310519467</t>
  </si>
  <si>
    <t>900008</t>
  </si>
  <si>
    <t>7037141422</t>
  </si>
  <si>
    <t>9310519986</t>
  </si>
  <si>
    <t>837945487</t>
  </si>
  <si>
    <t>7037174289</t>
  </si>
  <si>
    <t>9310519865</t>
  </si>
  <si>
    <t>7037106300</t>
  </si>
  <si>
    <t>9310519356</t>
  </si>
  <si>
    <t>7037108923</t>
  </si>
  <si>
    <t>9310519484</t>
  </si>
  <si>
    <t>900007</t>
  </si>
  <si>
    <t>7037111474</t>
  </si>
  <si>
    <t>9310519878</t>
  </si>
  <si>
    <t>7037179389</t>
  </si>
  <si>
    <t>9310519995</t>
  </si>
  <si>
    <t>7037104293</t>
  </si>
  <si>
    <t>9310518893</t>
  </si>
  <si>
    <t>7037047032</t>
  </si>
  <si>
    <t>9310519354</t>
  </si>
  <si>
    <t>7037030333</t>
  </si>
  <si>
    <t>9310519355</t>
  </si>
  <si>
    <t>7037115479</t>
  </si>
  <si>
    <t>9310519982</t>
  </si>
  <si>
    <t>7037133674</t>
  </si>
  <si>
    <t>9310519993</t>
  </si>
  <si>
    <t>7037135378</t>
  </si>
  <si>
    <t>9310519988</t>
  </si>
  <si>
    <t>7037139017</t>
  </si>
  <si>
    <t>9310520152</t>
  </si>
  <si>
    <t>7037093623</t>
  </si>
  <si>
    <t>9310519461</t>
  </si>
  <si>
    <t>CORTES</t>
  </si>
  <si>
    <t>7037062786</t>
  </si>
  <si>
    <t>9310519538</t>
  </si>
  <si>
    <t>7037145100</t>
  </si>
  <si>
    <t>9310519712</t>
  </si>
  <si>
    <t>7037124456</t>
  </si>
  <si>
    <t>9310519491</t>
  </si>
  <si>
    <t>7037130651</t>
  </si>
  <si>
    <t>9310519505</t>
  </si>
  <si>
    <t>7037090384</t>
  </si>
  <si>
    <t>9310519498</t>
  </si>
  <si>
    <t>900010</t>
  </si>
  <si>
    <t>900011</t>
  </si>
  <si>
    <t>R2</t>
  </si>
  <si>
    <t>8DCPFM01736AP</t>
  </si>
  <si>
    <t>837936747</t>
  </si>
  <si>
    <t>7037111685</t>
  </si>
  <si>
    <t>9181242527</t>
  </si>
  <si>
    <t>7037096616</t>
  </si>
  <si>
    <t>9310519502</t>
  </si>
  <si>
    <t>7037144492</t>
  </si>
  <si>
    <t>9310519460</t>
  </si>
  <si>
    <t>7037129221</t>
  </si>
  <si>
    <t>9310520084</t>
  </si>
  <si>
    <t>7037119587</t>
  </si>
  <si>
    <t>9310520191</t>
  </si>
  <si>
    <t>7037121426</t>
  </si>
  <si>
    <t>9310519871</t>
  </si>
  <si>
    <t>7037153296</t>
  </si>
  <si>
    <t>4506028493</t>
  </si>
  <si>
    <t>7037140133</t>
  </si>
  <si>
    <t>9310519990</t>
  </si>
  <si>
    <t>MILAN</t>
  </si>
  <si>
    <t>8SSTPF02041-JAB</t>
  </si>
  <si>
    <t>837922354</t>
  </si>
  <si>
    <t>7037127338</t>
  </si>
  <si>
    <t>4506032755</t>
  </si>
  <si>
    <t>7036979942</t>
  </si>
  <si>
    <t>4700009297</t>
  </si>
  <si>
    <t>7036970350</t>
  </si>
  <si>
    <t>4700009298</t>
  </si>
  <si>
    <t>7036387000</t>
  </si>
  <si>
    <t>4700007715</t>
  </si>
  <si>
    <t>7037098023</t>
  </si>
  <si>
    <t>4700010146</t>
  </si>
  <si>
    <t>7037131010</t>
  </si>
  <si>
    <t>4700010147</t>
  </si>
  <si>
    <t>7037105563</t>
  </si>
  <si>
    <t>4700010145</t>
  </si>
  <si>
    <t>INGENICO</t>
  </si>
  <si>
    <t>1386</t>
  </si>
  <si>
    <t>837947689</t>
  </si>
  <si>
    <t>7037131804</t>
  </si>
  <si>
    <t>1205379572</t>
  </si>
  <si>
    <t>GRIFFIN</t>
  </si>
  <si>
    <t>837945025</t>
  </si>
  <si>
    <t>7037135131</t>
  </si>
  <si>
    <t>4506033074</t>
  </si>
  <si>
    <t>837968815</t>
  </si>
  <si>
    <t>7037111845</t>
  </si>
  <si>
    <t>4500147395</t>
  </si>
  <si>
    <t>837952917</t>
  </si>
  <si>
    <t>7037116310</t>
  </si>
  <si>
    <t>9310519331</t>
  </si>
  <si>
    <t>7037144939</t>
  </si>
  <si>
    <t>9310519333</t>
  </si>
  <si>
    <t>7037121135</t>
  </si>
  <si>
    <t>9310519893</t>
  </si>
  <si>
    <t>7037096617</t>
  </si>
  <si>
    <t>9310519504</t>
  </si>
  <si>
    <t>7037095481</t>
  </si>
  <si>
    <t>9310519503</t>
  </si>
  <si>
    <t>837920644</t>
  </si>
  <si>
    <t>7037156144</t>
  </si>
  <si>
    <t>4506032672</t>
  </si>
  <si>
    <t>8SSTPF02037-1</t>
  </si>
  <si>
    <t>7037096618</t>
  </si>
  <si>
    <t>4506014993</t>
  </si>
  <si>
    <t>7037153209</t>
  </si>
  <si>
    <t>4506032748</t>
  </si>
  <si>
    <t>837929842</t>
  </si>
  <si>
    <t>7037143402</t>
  </si>
  <si>
    <t>4506039182</t>
  </si>
  <si>
    <t>7037135178</t>
  </si>
  <si>
    <t>4506039161</t>
  </si>
  <si>
    <t>ZROH</t>
  </si>
  <si>
    <t>DRFOM13004</t>
  </si>
  <si>
    <t>7037103828</t>
  </si>
  <si>
    <t>4506048690</t>
  </si>
  <si>
    <t>7037156354</t>
  </si>
  <si>
    <t>9310520150</t>
  </si>
  <si>
    <t>7037156355</t>
  </si>
  <si>
    <t>9310520146</t>
  </si>
  <si>
    <t>7037186698</t>
  </si>
  <si>
    <t>9310520369</t>
  </si>
  <si>
    <t>7037120714</t>
  </si>
  <si>
    <t>9310519501</t>
  </si>
  <si>
    <t>7037131986</t>
  </si>
  <si>
    <t>9310520013</t>
  </si>
  <si>
    <t>7037134923</t>
  </si>
  <si>
    <t>9310519858</t>
  </si>
  <si>
    <t>7037174095</t>
  </si>
  <si>
    <t>9310520014</t>
  </si>
  <si>
    <t>7037060224</t>
  </si>
  <si>
    <t>4500146708</t>
  </si>
  <si>
    <t>7037139448</t>
  </si>
  <si>
    <t>4500148279</t>
  </si>
  <si>
    <t>7037062224</t>
  </si>
  <si>
    <t>4506044316</t>
  </si>
  <si>
    <t>837940488</t>
  </si>
  <si>
    <t>V16BG</t>
  </si>
  <si>
    <t>837966281</t>
  </si>
  <si>
    <t>7037111073</t>
  </si>
  <si>
    <t>4506043887</t>
  </si>
  <si>
    <t>7037145298</t>
  </si>
  <si>
    <t>4506020646</t>
  </si>
  <si>
    <t>837964334</t>
  </si>
  <si>
    <t>7037161441</t>
  </si>
  <si>
    <t>4506021160</t>
  </si>
  <si>
    <t>7037180190</t>
  </si>
  <si>
    <t>4506039419</t>
  </si>
  <si>
    <t>7037161440</t>
  </si>
  <si>
    <t>4506021182</t>
  </si>
  <si>
    <t>837931003</t>
  </si>
  <si>
    <t>837947887</t>
  </si>
  <si>
    <t>7037171298</t>
  </si>
  <si>
    <t>4506046542</t>
  </si>
  <si>
    <t>7037131987</t>
  </si>
  <si>
    <t>9310520044</t>
  </si>
  <si>
    <t>7037135721</t>
  </si>
  <si>
    <t>9310520045</t>
  </si>
  <si>
    <t>7037165751</t>
  </si>
  <si>
    <t>9310520047</t>
  </si>
  <si>
    <t>7037100226</t>
  </si>
  <si>
    <t>9310520290</t>
  </si>
  <si>
    <t>7037115417</t>
  </si>
  <si>
    <t>9310520148</t>
  </si>
  <si>
    <t>837950798</t>
  </si>
  <si>
    <t>7037120483</t>
  </si>
  <si>
    <t>9310520004</t>
  </si>
  <si>
    <t>7037154506</t>
  </si>
  <si>
    <t>9310520005</t>
  </si>
  <si>
    <t>7037162424</t>
  </si>
  <si>
    <t>9310520412</t>
  </si>
  <si>
    <t>7037086683</t>
  </si>
  <si>
    <t>4506014977</t>
  </si>
  <si>
    <t>7037147162</t>
  </si>
  <si>
    <t>4506032679</t>
  </si>
  <si>
    <t>837961383</t>
  </si>
  <si>
    <t>7037153016</t>
  </si>
  <si>
    <t>9310520038</t>
  </si>
  <si>
    <t>7037174290</t>
  </si>
  <si>
    <t>9310519870</t>
  </si>
  <si>
    <t>837976911</t>
  </si>
  <si>
    <t>7036934520</t>
  </si>
  <si>
    <t>XPCP-19100063</t>
  </si>
  <si>
    <t>8Y481927</t>
  </si>
  <si>
    <t>618722</t>
  </si>
  <si>
    <t>837992008</t>
  </si>
  <si>
    <t>7037202591</t>
  </si>
  <si>
    <t>3310010866</t>
  </si>
  <si>
    <t>7037161511</t>
  </si>
  <si>
    <t>4506059231</t>
  </si>
  <si>
    <t>7037146662</t>
  </si>
  <si>
    <t>4506059238</t>
  </si>
  <si>
    <t>837990368</t>
  </si>
  <si>
    <t>7037106028</t>
  </si>
  <si>
    <t>4506035039</t>
  </si>
  <si>
    <t>837950894</t>
  </si>
  <si>
    <t>7037102356</t>
  </si>
  <si>
    <t>4700006706 RMAA91223</t>
  </si>
  <si>
    <t>838028731</t>
  </si>
  <si>
    <t>7037180595</t>
  </si>
  <si>
    <t>9310520437</t>
  </si>
  <si>
    <t>7037135329</t>
  </si>
  <si>
    <t>9310520040</t>
  </si>
  <si>
    <t>7037074172</t>
  </si>
  <si>
    <t>9310518982</t>
  </si>
  <si>
    <t>7037120497</t>
  </si>
  <si>
    <t>9310519118</t>
  </si>
  <si>
    <t>7037174148</t>
  </si>
  <si>
    <t>4506039412</t>
  </si>
  <si>
    <t>7037135282</t>
  </si>
  <si>
    <t>4506039561</t>
  </si>
  <si>
    <t>837981773</t>
  </si>
  <si>
    <t>7037073396</t>
  </si>
  <si>
    <t>4505958950</t>
  </si>
  <si>
    <t>7037116898</t>
  </si>
  <si>
    <t>4505995990</t>
  </si>
  <si>
    <t>837997262</t>
  </si>
  <si>
    <t>7037110277</t>
  </si>
  <si>
    <t>9310520336</t>
  </si>
  <si>
    <t>7037162415</t>
  </si>
  <si>
    <t>9310519991</t>
  </si>
  <si>
    <t>7037124624</t>
  </si>
  <si>
    <t>9310520216</t>
  </si>
  <si>
    <t>7037163856</t>
  </si>
  <si>
    <t>9310520293</t>
  </si>
  <si>
    <t>7037170202</t>
  </si>
  <si>
    <t>9310520295</t>
  </si>
  <si>
    <t>7037179140</t>
  </si>
  <si>
    <t>9310520023</t>
  </si>
  <si>
    <t>7037174951</t>
  </si>
  <si>
    <t>9310520314</t>
  </si>
  <si>
    <t>7037072929</t>
  </si>
  <si>
    <t>9310520534</t>
  </si>
  <si>
    <t>7037193291</t>
  </si>
  <si>
    <t>9310520535</t>
  </si>
  <si>
    <t>7037163065</t>
  </si>
  <si>
    <t>9310520552</t>
  </si>
  <si>
    <t>7037131516</t>
  </si>
  <si>
    <t>9310520538</t>
  </si>
  <si>
    <t>8AJ946-14741-JD-02</t>
  </si>
  <si>
    <t>7037068203</t>
  </si>
  <si>
    <t>4505964779</t>
  </si>
  <si>
    <t>8AJ946-14742-01-JD</t>
  </si>
  <si>
    <t>7037088993</t>
  </si>
  <si>
    <t>4505964776</t>
  </si>
  <si>
    <t>8AJ946-00590-JT-01</t>
  </si>
  <si>
    <t>7037021236</t>
  </si>
  <si>
    <t>4505964780</t>
  </si>
  <si>
    <t>8AJ875-00003-JA</t>
  </si>
  <si>
    <t>7037047738</t>
  </si>
  <si>
    <t>4505980577</t>
  </si>
  <si>
    <t>8AJ875-02656-JA-M2</t>
  </si>
  <si>
    <t>7037038174</t>
  </si>
  <si>
    <t>4505964936</t>
  </si>
  <si>
    <t>8AJ725-00418-JA-2</t>
  </si>
  <si>
    <t>7037054462</t>
  </si>
  <si>
    <t>4505964912</t>
  </si>
  <si>
    <t>7037180996</t>
  </si>
  <si>
    <t>9310520436</t>
  </si>
  <si>
    <t>838003314</t>
  </si>
  <si>
    <t>838033898</t>
  </si>
  <si>
    <t>7037183036</t>
  </si>
  <si>
    <t>9310520780</t>
  </si>
  <si>
    <t>000110</t>
  </si>
  <si>
    <t>7037153031</t>
  </si>
  <si>
    <t>9310520411</t>
  </si>
  <si>
    <t>837953622</t>
  </si>
  <si>
    <t>838005072</t>
  </si>
  <si>
    <t>838002358</t>
  </si>
  <si>
    <t>837978545</t>
  </si>
  <si>
    <t>7037172399</t>
  </si>
  <si>
    <t>9310520321</t>
  </si>
  <si>
    <t>837969047</t>
  </si>
  <si>
    <t>7037126366</t>
  </si>
  <si>
    <t>4506049363</t>
  </si>
  <si>
    <t>838004972</t>
  </si>
  <si>
    <t>7037186747</t>
  </si>
  <si>
    <t>9310520300</t>
  </si>
  <si>
    <t>838015443</t>
  </si>
  <si>
    <t>7037191441</t>
  </si>
  <si>
    <t>9310520417</t>
  </si>
  <si>
    <t>837984287</t>
  </si>
  <si>
    <t>7037171808</t>
  </si>
  <si>
    <t>9310520307</t>
  </si>
  <si>
    <t>7037115868</t>
  </si>
  <si>
    <t>9310520319</t>
  </si>
  <si>
    <t>7037073285</t>
  </si>
  <si>
    <t>9310519493</t>
  </si>
  <si>
    <t>838003929</t>
  </si>
  <si>
    <t>7037094366</t>
  </si>
  <si>
    <t>4500148815</t>
  </si>
  <si>
    <t>838000237</t>
  </si>
  <si>
    <t>7037154504</t>
  </si>
  <si>
    <t>9310519996</t>
  </si>
  <si>
    <t>837983892</t>
  </si>
  <si>
    <t>838010426</t>
  </si>
  <si>
    <t>8AJ946-08514-JD-L</t>
  </si>
  <si>
    <t>838017288</t>
  </si>
  <si>
    <t>7037130528</t>
  </si>
  <si>
    <t>4506056011</t>
  </si>
  <si>
    <t>837995651</t>
  </si>
  <si>
    <t>7037184195</t>
  </si>
  <si>
    <t>9310520428</t>
  </si>
  <si>
    <t>838009127</t>
  </si>
  <si>
    <t>837994253</t>
  </si>
  <si>
    <t>838027027</t>
  </si>
  <si>
    <t>838008224</t>
  </si>
  <si>
    <t>7037192189</t>
  </si>
  <si>
    <t>9310520430</t>
  </si>
  <si>
    <t>838030294</t>
  </si>
  <si>
    <t>7037142917</t>
  </si>
  <si>
    <t>9310520513</t>
  </si>
  <si>
    <t>838017477</t>
  </si>
  <si>
    <t>838005739</t>
  </si>
  <si>
    <t>837995652</t>
  </si>
  <si>
    <t>837999648</t>
  </si>
  <si>
    <t>7037089166</t>
  </si>
  <si>
    <t>9310520619</t>
  </si>
  <si>
    <t>838006181</t>
  </si>
  <si>
    <t>7037213098</t>
  </si>
  <si>
    <t>4506088938</t>
  </si>
  <si>
    <t>7037121808</t>
  </si>
  <si>
    <t>9310520643</t>
  </si>
  <si>
    <t>838034260</t>
  </si>
  <si>
    <t>838062162</t>
  </si>
  <si>
    <t>7037190548</t>
  </si>
  <si>
    <t>9310520549</t>
  </si>
  <si>
    <t>7037190549</t>
  </si>
  <si>
    <t>9310520551</t>
  </si>
  <si>
    <t>7037177686</t>
  </si>
  <si>
    <t>9310520953</t>
  </si>
  <si>
    <t>838045458</t>
  </si>
  <si>
    <t>838041239</t>
  </si>
  <si>
    <t>838073491</t>
  </si>
  <si>
    <t>7037214177</t>
  </si>
  <si>
    <t>9310521181</t>
  </si>
  <si>
    <t>838008754</t>
  </si>
  <si>
    <t>7037213490</t>
  </si>
  <si>
    <t>9310520855</t>
  </si>
  <si>
    <t>838071140</t>
  </si>
  <si>
    <t>838074573</t>
  </si>
  <si>
    <t>7037197762</t>
  </si>
  <si>
    <t>9310520870</t>
  </si>
  <si>
    <t>838023855</t>
  </si>
  <si>
    <t>7037197856</t>
  </si>
  <si>
    <t>9310520853</t>
  </si>
  <si>
    <t>838061252</t>
  </si>
  <si>
    <t>7037181388</t>
  </si>
  <si>
    <t>9310520816</t>
  </si>
  <si>
    <t>837952885</t>
  </si>
  <si>
    <t>8AJ818-4133-JAB</t>
  </si>
  <si>
    <t>837947502</t>
  </si>
  <si>
    <t>7036099326</t>
  </si>
  <si>
    <t>4700006725</t>
  </si>
  <si>
    <t>837947077</t>
  </si>
  <si>
    <t>837977837</t>
  </si>
  <si>
    <t>8AJ875-00003</t>
  </si>
  <si>
    <t>837945024</t>
  </si>
  <si>
    <t>7036486890</t>
  </si>
  <si>
    <t>4700007708</t>
  </si>
  <si>
    <t>837965997</t>
  </si>
  <si>
    <t>7036122620</t>
  </si>
  <si>
    <t>4700006708</t>
  </si>
  <si>
    <t>8AJ870-2138-JAB</t>
  </si>
  <si>
    <t>7036113931</t>
  </si>
  <si>
    <t>4700006724</t>
  </si>
  <si>
    <t>838032773</t>
  </si>
  <si>
    <t>8AJ946-2449-JAB</t>
  </si>
  <si>
    <t>7036160804</t>
  </si>
  <si>
    <t>4700006721</t>
  </si>
  <si>
    <t>838038178</t>
  </si>
  <si>
    <t>7037145575</t>
  </si>
  <si>
    <t>4506052654</t>
  </si>
  <si>
    <t>7037137060</t>
  </si>
  <si>
    <t>9181243022</t>
  </si>
  <si>
    <t>7037179650</t>
  </si>
  <si>
    <t>4506058352</t>
  </si>
  <si>
    <t>837989621</t>
  </si>
  <si>
    <t>7037118766</t>
  </si>
  <si>
    <t>9310519486</t>
  </si>
  <si>
    <t>7037143769</t>
  </si>
  <si>
    <t>9310519873</t>
  </si>
  <si>
    <t>7037168650</t>
  </si>
  <si>
    <t>9310520086</t>
  </si>
  <si>
    <t>7037170450</t>
  </si>
  <si>
    <t>9310520324</t>
  </si>
  <si>
    <t>SOYUZ</t>
  </si>
  <si>
    <t>8DCPFM01718MI</t>
  </si>
  <si>
    <t>7037165348</t>
  </si>
  <si>
    <t>9310520297</t>
  </si>
  <si>
    <t>7037103730</t>
  </si>
  <si>
    <t>9310520078</t>
  </si>
  <si>
    <t>7037154856</t>
  </si>
  <si>
    <t>9310520082</t>
  </si>
  <si>
    <t>7037187040</t>
  </si>
  <si>
    <t>9310520298</t>
  </si>
  <si>
    <t>7037157387</t>
  </si>
  <si>
    <t>4506068566</t>
  </si>
  <si>
    <t>7037180098</t>
  </si>
  <si>
    <t>4506058348</t>
  </si>
  <si>
    <t>7037165349</t>
  </si>
  <si>
    <t>4506058366</t>
  </si>
  <si>
    <t>838032868</t>
  </si>
  <si>
    <t>7037183947</t>
  </si>
  <si>
    <t>4506046157</t>
  </si>
  <si>
    <t>838013643</t>
  </si>
  <si>
    <t>7037096533</t>
  </si>
  <si>
    <t>9310519458</t>
  </si>
  <si>
    <t>7037186494</t>
  </si>
  <si>
    <t>9310520367</t>
  </si>
  <si>
    <t>837997622</t>
  </si>
  <si>
    <t>7037131331</t>
  </si>
  <si>
    <t>4506055456</t>
  </si>
  <si>
    <t>838008297</t>
  </si>
  <si>
    <t>7037086036</t>
  </si>
  <si>
    <t>4506058327</t>
  </si>
  <si>
    <t>838060156</t>
  </si>
  <si>
    <t>7037135281</t>
  </si>
  <si>
    <t>4506039565</t>
  </si>
  <si>
    <t>7037187640</t>
  </si>
  <si>
    <t>9310520359</t>
  </si>
  <si>
    <t>7037154918</t>
  </si>
  <si>
    <t>9310520462</t>
  </si>
  <si>
    <t>7037177952</t>
  </si>
  <si>
    <t>9310520347</t>
  </si>
  <si>
    <t>7037179100</t>
  </si>
  <si>
    <t>9310520351</t>
  </si>
  <si>
    <t>7037181257</t>
  </si>
  <si>
    <t>9310520355</t>
  </si>
  <si>
    <t>7037119588</t>
  </si>
  <si>
    <t>9310520190</t>
  </si>
  <si>
    <t>7037157586</t>
  </si>
  <si>
    <t>9310520368</t>
  </si>
  <si>
    <t>7037184047</t>
  </si>
  <si>
    <t>9310520364</t>
  </si>
  <si>
    <t>7037164168</t>
  </si>
  <si>
    <t>9310520373</t>
  </si>
  <si>
    <t>7037187543</t>
  </si>
  <si>
    <t>9310520375</t>
  </si>
  <si>
    <t>7037181505</t>
  </si>
  <si>
    <t>9310520363</t>
  </si>
  <si>
    <t>838058371</t>
  </si>
  <si>
    <t>7037144473</t>
  </si>
  <si>
    <t>9310520380</t>
  </si>
  <si>
    <t>7037169157</t>
  </si>
  <si>
    <t>9310520377</t>
  </si>
  <si>
    <t>7037161612</t>
  </si>
  <si>
    <t>4506058325</t>
  </si>
  <si>
    <t>VEGA</t>
  </si>
  <si>
    <t>838000919</t>
  </si>
  <si>
    <t>7037040887</t>
  </si>
  <si>
    <t>4505957833</t>
  </si>
  <si>
    <t>8AJ946-08512-JD-M4</t>
  </si>
  <si>
    <t>7037194890</t>
  </si>
  <si>
    <t>4506055976</t>
  </si>
  <si>
    <t>8AJ946-08514-JD-R</t>
  </si>
  <si>
    <t>7037163910</t>
  </si>
  <si>
    <t>4506056052</t>
  </si>
  <si>
    <t>7037041181</t>
  </si>
  <si>
    <t>4506058358</t>
  </si>
  <si>
    <t>7037131855</t>
  </si>
  <si>
    <t>9310519494</t>
  </si>
  <si>
    <t>7037151818</t>
  </si>
  <si>
    <t>9310520443</t>
  </si>
  <si>
    <t>7037105952</t>
  </si>
  <si>
    <t>4505983117</t>
  </si>
  <si>
    <t>000140</t>
  </si>
  <si>
    <t>838018694</t>
  </si>
  <si>
    <t>7037107528</t>
  </si>
  <si>
    <t>4506070691</t>
  </si>
  <si>
    <t>7037111488</t>
  </si>
  <si>
    <t>9310520371</t>
  </si>
  <si>
    <t>7037191141</t>
  </si>
  <si>
    <t>9310520454</t>
  </si>
  <si>
    <t>838018146</t>
  </si>
  <si>
    <t>7037072930</t>
  </si>
  <si>
    <t>9310520537</t>
  </si>
  <si>
    <t>7037099771</t>
  </si>
  <si>
    <t>9310520536</t>
  </si>
  <si>
    <t>7037206992</t>
  </si>
  <si>
    <t>9310520824</t>
  </si>
  <si>
    <t>838030189</t>
  </si>
  <si>
    <t>7037183037</t>
  </si>
  <si>
    <t>9310520893</t>
  </si>
  <si>
    <t>7037130272</t>
  </si>
  <si>
    <t>9310520432</t>
  </si>
  <si>
    <t>7037200312</t>
  </si>
  <si>
    <t>9310520828</t>
  </si>
  <si>
    <t>838056777</t>
  </si>
  <si>
    <t>838077259</t>
  </si>
  <si>
    <t>7037202113</t>
  </si>
  <si>
    <t>9310520802</t>
  </si>
  <si>
    <t>7037199510</t>
  </si>
  <si>
    <t>9310520866</t>
  </si>
  <si>
    <t>7037184000</t>
  </si>
  <si>
    <t>9310520366</t>
  </si>
  <si>
    <t>7037190771</t>
  </si>
  <si>
    <t>9310520833</t>
  </si>
  <si>
    <t>838004738</t>
  </si>
  <si>
    <t>7037121981</t>
  </si>
  <si>
    <t>4506059221</t>
  </si>
  <si>
    <t>7037194817</t>
  </si>
  <si>
    <t>4506068162</t>
  </si>
  <si>
    <t>7037166911</t>
  </si>
  <si>
    <t>9310520434</t>
  </si>
  <si>
    <t>7037142915</t>
  </si>
  <si>
    <t>9310520487</t>
  </si>
  <si>
    <t>7037187641</t>
  </si>
  <si>
    <t>9310520361</t>
  </si>
  <si>
    <t>7037136922</t>
  </si>
  <si>
    <t>9310520644</t>
  </si>
  <si>
    <t>7037168528</t>
  </si>
  <si>
    <t>9310520550</t>
  </si>
  <si>
    <t>7037190553</t>
  </si>
  <si>
    <t>4506068169</t>
  </si>
  <si>
    <t>7037149438</t>
  </si>
  <si>
    <t>4506068175</t>
  </si>
  <si>
    <t>7037121807</t>
  </si>
  <si>
    <t>9310520642</t>
  </si>
  <si>
    <t>7037147926</t>
  </si>
  <si>
    <t>9310520349</t>
  </si>
  <si>
    <t>7037214540</t>
  </si>
  <si>
    <t>9310520826</t>
  </si>
  <si>
    <t>838018787</t>
  </si>
  <si>
    <t>7037198007</t>
  </si>
  <si>
    <t>4506073833</t>
  </si>
  <si>
    <t>7037196809</t>
  </si>
  <si>
    <t>4506073905</t>
  </si>
  <si>
    <t>7037141216</t>
  </si>
  <si>
    <t>4506046543</t>
  </si>
  <si>
    <t>7037196902</t>
  </si>
  <si>
    <t>4506073943</t>
  </si>
  <si>
    <t>7037170650</t>
  </si>
  <si>
    <t>9310520558</t>
  </si>
  <si>
    <t>7037197139</t>
  </si>
  <si>
    <t>4506052344</t>
  </si>
  <si>
    <t>7037203510</t>
  </si>
  <si>
    <t>4506088150</t>
  </si>
  <si>
    <t>7037212194</t>
  </si>
  <si>
    <t>9310520821</t>
  </si>
  <si>
    <t>7037196123</t>
  </si>
  <si>
    <t>9310520804</t>
  </si>
  <si>
    <t>7037182976</t>
  </si>
  <si>
    <t>9310520818</t>
  </si>
  <si>
    <t>7037193490</t>
  </si>
  <si>
    <t>4506058371</t>
  </si>
  <si>
    <t>7037207659</t>
  </si>
  <si>
    <t>4506091133</t>
  </si>
  <si>
    <t>7037242841</t>
  </si>
  <si>
    <t>9310521294</t>
  </si>
  <si>
    <t>7037193313</t>
  </si>
  <si>
    <t>9310521219</t>
  </si>
  <si>
    <t>7037202116</t>
  </si>
  <si>
    <t>9310520924</t>
  </si>
  <si>
    <t>7037189431</t>
  </si>
  <si>
    <t>9310520808</t>
  </si>
  <si>
    <t>8DCPFM01687AP</t>
  </si>
  <si>
    <t>7037172773</t>
  </si>
  <si>
    <t>9310521076</t>
  </si>
  <si>
    <t>8DCPFM01688AP</t>
  </si>
  <si>
    <t>7037180320</t>
  </si>
  <si>
    <t>9310521077</t>
  </si>
  <si>
    <t>7037126285</t>
  </si>
  <si>
    <t>9310521066</t>
  </si>
  <si>
    <t>7037226254</t>
  </si>
  <si>
    <t>9310521288</t>
  </si>
  <si>
    <t>838073771</t>
  </si>
  <si>
    <t>7037075332</t>
  </si>
  <si>
    <t>4506088927</t>
  </si>
  <si>
    <t>7037108178</t>
  </si>
  <si>
    <t>9310519541</t>
  </si>
  <si>
    <t>7037142698</t>
  </si>
  <si>
    <t>9310519542</t>
  </si>
  <si>
    <t>7037147927</t>
  </si>
  <si>
    <t>9310520353</t>
  </si>
  <si>
    <t>7037192625</t>
  </si>
  <si>
    <t>9310520796</t>
  </si>
  <si>
    <t>7037197702</t>
  </si>
  <si>
    <t>9310520798</t>
  </si>
  <si>
    <t>7037174551</t>
  </si>
  <si>
    <t>9310520357</t>
  </si>
  <si>
    <t>7037203056</t>
  </si>
  <si>
    <t>9310520800</t>
  </si>
  <si>
    <t>838095206</t>
  </si>
  <si>
    <t>7037188378</t>
  </si>
  <si>
    <t>9310520906</t>
  </si>
  <si>
    <t>7037183578</t>
  </si>
  <si>
    <t>9310520792</t>
  </si>
  <si>
    <t>7037207044</t>
  </si>
  <si>
    <t>9310520794</t>
  </si>
  <si>
    <t>7037191020</t>
  </si>
  <si>
    <t>9310521015</t>
  </si>
  <si>
    <t>7037186736</t>
  </si>
  <si>
    <t>9310520809</t>
  </si>
  <si>
    <t>838064968</t>
  </si>
  <si>
    <t>7037168733</t>
  </si>
  <si>
    <t>4506092491</t>
  </si>
  <si>
    <t>7037166276</t>
  </si>
  <si>
    <t>4506073824</t>
  </si>
  <si>
    <t>7037184377</t>
  </si>
  <si>
    <t>4506092472</t>
  </si>
  <si>
    <t>7037218497</t>
  </si>
  <si>
    <t>4506092511</t>
  </si>
  <si>
    <t>7037134485</t>
  </si>
  <si>
    <t>9310519890</t>
  </si>
  <si>
    <t>7037139314</t>
  </si>
  <si>
    <t>9310519891</t>
  </si>
  <si>
    <t>7037186738</t>
  </si>
  <si>
    <t>9310520850</t>
  </si>
  <si>
    <t>7037187049</t>
  </si>
  <si>
    <t>9310520858</t>
  </si>
  <si>
    <t>7037186530</t>
  </si>
  <si>
    <t>9310520856</t>
  </si>
  <si>
    <t>DISNEY</t>
  </si>
  <si>
    <t>7037156253</t>
  </si>
  <si>
    <t>9181242596</t>
  </si>
  <si>
    <t>7037192626</t>
  </si>
  <si>
    <t>9310520836</t>
  </si>
  <si>
    <t>838090557</t>
  </si>
  <si>
    <t>838064348</t>
  </si>
  <si>
    <t>7037177566</t>
  </si>
  <si>
    <t>9310521292</t>
  </si>
  <si>
    <t>838012550</t>
  </si>
  <si>
    <t>838047839</t>
  </si>
  <si>
    <t>838078960</t>
  </si>
  <si>
    <t>838057799</t>
  </si>
  <si>
    <t>838073772</t>
  </si>
  <si>
    <t>838090213</t>
  </si>
  <si>
    <t>838057649</t>
  </si>
  <si>
    <t>7037134519</t>
  </si>
  <si>
    <t>9310520857</t>
  </si>
  <si>
    <t>838071290</t>
  </si>
  <si>
    <t>7037196016</t>
  </si>
  <si>
    <t>9310520854</t>
  </si>
  <si>
    <t>838064349</t>
  </si>
  <si>
    <t>7036447459</t>
  </si>
  <si>
    <t>4700007707</t>
  </si>
  <si>
    <t>8AJ870-2101-JAB</t>
  </si>
  <si>
    <t>7036110172</t>
  </si>
  <si>
    <t>4700006727</t>
  </si>
  <si>
    <t>7036711580</t>
  </si>
  <si>
    <t>4700008539</t>
  </si>
  <si>
    <t>838049366</t>
  </si>
  <si>
    <t>7036789905</t>
  </si>
  <si>
    <t>4700008540</t>
  </si>
  <si>
    <t>7037214740</t>
  </si>
  <si>
    <t>9310520827</t>
  </si>
  <si>
    <t>7037214741</t>
  </si>
  <si>
    <t>9310520862</t>
  </si>
  <si>
    <t>7037188919</t>
  </si>
  <si>
    <t>9310521084</t>
  </si>
  <si>
    <t>7037203011</t>
  </si>
  <si>
    <t>9310521083</t>
  </si>
  <si>
    <t>7037215402</t>
  </si>
  <si>
    <t>9310521204</t>
  </si>
  <si>
    <t>7037177684</t>
  </si>
  <si>
    <t>9310520764</t>
  </si>
  <si>
    <t>838070344</t>
  </si>
  <si>
    <t>7037214539</t>
  </si>
  <si>
    <t>9310520769</t>
  </si>
  <si>
    <t>7037186737</t>
  </si>
  <si>
    <t>9310520843</t>
  </si>
  <si>
    <t>7037182979</t>
  </si>
  <si>
    <t>9310520909</t>
  </si>
  <si>
    <t>7037199663</t>
  </si>
  <si>
    <t>9310520775</t>
  </si>
  <si>
    <t>7037220199</t>
  </si>
  <si>
    <t>4506087743</t>
  </si>
  <si>
    <t>7037214739</t>
  </si>
  <si>
    <t>9310520820</t>
  </si>
  <si>
    <t>838087266</t>
  </si>
  <si>
    <t>7037070656</t>
  </si>
  <si>
    <t>9310518306</t>
  </si>
  <si>
    <t>838077013</t>
  </si>
  <si>
    <t>7037200236</t>
  </si>
  <si>
    <t>4506094017</t>
  </si>
  <si>
    <t>7037183331</t>
  </si>
  <si>
    <t>4506093927</t>
  </si>
  <si>
    <t>838066926</t>
  </si>
  <si>
    <t>7037211345</t>
  </si>
  <si>
    <t>9310520811</t>
  </si>
  <si>
    <t>7037211346</t>
  </si>
  <si>
    <t>9310520810</t>
  </si>
  <si>
    <t>7037194616</t>
  </si>
  <si>
    <t>9310520806</t>
  </si>
  <si>
    <t>7037177685</t>
  </si>
  <si>
    <t>9310520814</t>
  </si>
  <si>
    <t>7037198370</t>
  </si>
  <si>
    <t>9310520812</t>
  </si>
  <si>
    <t>7037192624</t>
  </si>
  <si>
    <t>9310520766</t>
  </si>
  <si>
    <t>838073773</t>
  </si>
  <si>
    <t>7037194669</t>
  </si>
  <si>
    <t>9310520846</t>
  </si>
  <si>
    <t>7037205067</t>
  </si>
  <si>
    <t>9310521290</t>
  </si>
  <si>
    <t>7037199786</t>
  </si>
  <si>
    <t>9310521200</t>
  </si>
  <si>
    <t>7037213493</t>
  </si>
  <si>
    <t>9310520918</t>
  </si>
  <si>
    <t>7037214743</t>
  </si>
  <si>
    <t>9310520868</t>
  </si>
  <si>
    <t>7037200060</t>
  </si>
  <si>
    <t>9310520958</t>
  </si>
  <si>
    <t>7037206000</t>
  </si>
  <si>
    <t>9310521224</t>
  </si>
  <si>
    <t>838060389</t>
  </si>
  <si>
    <t>7037214141</t>
  </si>
  <si>
    <t>9310520864</t>
  </si>
  <si>
    <t>7037161065</t>
  </si>
  <si>
    <t>9310520860</t>
  </si>
  <si>
    <t>7037181286</t>
  </si>
  <si>
    <t>9310520926</t>
  </si>
  <si>
    <t>7037163375</t>
  </si>
  <si>
    <t>4506093976</t>
  </si>
  <si>
    <t>Total Ship CNY</t>
  </si>
  <si>
    <t>PO value $</t>
  </si>
  <si>
    <t>TTL</t>
  </si>
  <si>
    <t>Open PO Qty</t>
  </si>
  <si>
    <t>Open PO Value$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</si>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</sst>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3" formatCode="_(* #,##0.00_);_(* \(#,##0.00\);_(* &quot;-&quot;??_);_(@_)"/>
    <numFmt numFmtId="164" formatCode="_ * #,##0.00_ ;_ * \-#,##0.00_ ;_ * &quot;-&quot;??_ ;_ @_ "/>
    <numFmt numFmtId="165" formatCode="[$-409]d\-mmm\-yy;@"/>
    <numFmt numFmtId="166" formatCode="_ * #,##0_ ;_ * \-#,##0_ ;_ * &quot;-&quot;??_ ;_ @_ "/>
    <numFmt numFmtId="167" formatCode="0.0000"/>
    <numFmt numFmtId="168" formatCode="_ * #,##0.0000_ ;_ * \-#,##0.0000_ ;_ * &quot;-&quot;??_ ;_ @_ "/>
    <numFmt numFmtId="169" formatCode="0.0%"/>
    <numFmt numFmtId="170" formatCode="#,##0_ ;[Red]\-#,##0\ "/>
    <numFmt numFmtId="171" formatCode="#,##0.0000_ ;[Red]\-#,##0.0000\ "/>
    <numFmt numFmtId="172" formatCode="0.00_ "/>
    <numFmt numFmtId="173" formatCode="0.00_);[Red]\(0.00\)"/>
    <numFmt numFmtId="174" formatCode="0_);[Red]\(0\)"/>
    <numFmt numFmtId="175" formatCode="[$-409]dd\-mmm\-yy;@"/>
    <numFmt numFmtId="176" formatCode="[$-409]d\-mmm"/>
    <numFmt numFmtId="177" formatCode="_ * #,##0.00000_ ;_ * \-#,##0.00000_ ;_ * &quot;-&quot;??_ ;_ @_ "/>
    <numFmt numFmtId="178" formatCode="_-[$€-2]* #,##0.00_-;\-[$€-2]* #,##0.00_-;_-[$€-2]* &quot;-&quot;??_-"/>
    <numFmt numFmtId="179" formatCode="[$-409]d\-mmm;@"/>
    <numFmt numFmtId="180" formatCode="0.0000_ "/>
    <numFmt numFmtId="181" formatCode="#,##0_);[Red]\([$￥]#,##0\)"/>
    <numFmt numFmtId="183" formatCode="_(* #,##0_);_(* \(#,##0\);_(* &quot;-&quot;??_);_(@_)"/>
    <numFmt numFmtId="184" formatCode="mm/dd/yyyy"/>
    <numFmt numFmtId="185" formatCode="#,##0.000"/>
    <numFmt numFmtId="187" formatCode="yyyy/mm/dd"/>
    <numFmt numFmtId="188" formatCode="#,##0.0000"/>
  </numFmts>
  <fonts count="4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0"/>
      <color theme="1"/>
      <name val="Calibri"/>
      <family val="2"/>
    </font>
    <font>
      <sz val="9"/>
      <name val="Calibri"/>
      <family val="3"/>
      <charset val="134"/>
      <scheme val="minor"/>
    </font>
    <font>
      <b/>
      <sz val="1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Arial Unicode MS"/>
      <family val="2"/>
      <charset val="134"/>
    </font>
    <font>
      <sz val="10"/>
      <color theme="0"/>
      <name val="Arial Unicode MS"/>
      <family val="2"/>
      <charset val="134"/>
    </font>
    <font>
      <sz val="12"/>
      <color theme="1"/>
      <name val="Calibri"/>
      <family val="2"/>
      <charset val="134"/>
      <scheme val="minor"/>
    </font>
    <font>
      <sz val="12"/>
      <name val="新細明體"/>
      <family val="1"/>
      <charset val="136"/>
    </font>
    <font>
      <sz val="10.5"/>
      <color theme="1"/>
      <name val="Calibri"/>
      <family val="2"/>
      <charset val="134"/>
    </font>
    <font>
      <b/>
      <sz val="9"/>
      <color indexed="81"/>
      <name val="宋体"/>
      <charset val="1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34"/>
      <scheme val="minor"/>
    </font>
    <font>
      <sz val="9"/>
      <color indexed="81"/>
      <name val="宋体"/>
      <charset val="1"/>
    </font>
    <font>
      <sz val="12"/>
      <name val="新細明體"/>
      <family val="1"/>
    </font>
    <font>
      <sz val="11"/>
      <name val="Calibri"/>
      <family val="2"/>
      <scheme val="minor"/>
    </font>
    <font>
      <sz val="10"/>
      <color rgb="FFFF0000"/>
      <name val="Calibri"/>
      <family val="2"/>
    </font>
    <font>
      <sz val="11"/>
      <color theme="1"/>
      <name val="Calibri"/>
      <family val="2"/>
    </font>
    <font>
      <sz val="10"/>
      <color indexed="8"/>
      <name val="Helvetica Neue"/>
      <family val="2"/>
    </font>
    <font>
      <sz val="8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/>
      </patternFill>
    </fill>
    <fill>
      <patternFill patternType="solid">
        <fgColor rgb="FFFF0000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70">
    <xf numFmtId="0" fontId="0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5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5" fontId="15" fillId="0" borderId="0"/>
    <xf numFmtId="165" fontId="5" fillId="0" borderId="0">
      <alignment vertical="center"/>
    </xf>
    <xf numFmtId="0" fontId="18" fillId="0" borderId="0"/>
    <xf numFmtId="164" fontId="15" fillId="0" borderId="0" applyFont="0" applyFill="0" applyBorder="0" applyAlignment="0" applyProtection="0"/>
    <xf numFmtId="165" fontId="5" fillId="0" borderId="0">
      <alignment vertical="center"/>
    </xf>
    <xf numFmtId="9" fontId="15" fillId="0" borderId="0" applyFont="0" applyFill="0" applyBorder="0" applyAlignment="0" applyProtection="0"/>
    <xf numFmtId="165" fontId="5" fillId="0" borderId="0">
      <alignment vertical="center"/>
    </xf>
    <xf numFmtId="0" fontId="15" fillId="0" borderId="0"/>
    <xf numFmtId="165" fontId="5" fillId="0" borderId="0">
      <alignment vertical="center"/>
    </xf>
    <xf numFmtId="165" fontId="5" fillId="0" borderId="0">
      <alignment vertical="center"/>
    </xf>
    <xf numFmtId="165" fontId="5" fillId="0" borderId="0">
      <alignment vertical="center"/>
    </xf>
    <xf numFmtId="165" fontId="5" fillId="0" borderId="0">
      <alignment vertical="center"/>
    </xf>
    <xf numFmtId="165" fontId="5" fillId="0" borderId="0">
      <alignment vertical="center"/>
    </xf>
    <xf numFmtId="165" fontId="5" fillId="0" borderId="0">
      <alignment vertical="center"/>
    </xf>
    <xf numFmtId="0" fontId="24" fillId="0" borderId="0">
      <alignment vertical="center"/>
    </xf>
    <xf numFmtId="164" fontId="24" fillId="0" borderId="0" applyFont="0" applyFill="0" applyBorder="0" applyAlignment="0" applyProtection="0"/>
    <xf numFmtId="0" fontId="24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15" fillId="0" borderId="0" applyFont="0" applyFill="0" applyBorder="0" applyAlignment="0" applyProtection="0"/>
    <xf numFmtId="175" fontId="3" fillId="0" borderId="0"/>
    <xf numFmtId="175" fontId="18" fillId="0" borderId="0"/>
    <xf numFmtId="175" fontId="25" fillId="0" borderId="0">
      <alignment vertical="center"/>
    </xf>
    <xf numFmtId="175" fontId="18" fillId="0" borderId="0"/>
    <xf numFmtId="175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175" fontId="26" fillId="0" borderId="0">
      <alignment vertical="center"/>
    </xf>
    <xf numFmtId="164" fontId="3" fillId="0" borderId="0" applyFont="0" applyFill="0" applyBorder="0" applyAlignment="0" applyProtection="0"/>
    <xf numFmtId="175" fontId="27" fillId="13" borderId="0" applyNumberFormat="0" applyBorder="0" applyAlignment="0" applyProtection="0">
      <alignment vertical="center"/>
    </xf>
    <xf numFmtId="175" fontId="24" fillId="0" borderId="0">
      <alignment vertical="center"/>
    </xf>
    <xf numFmtId="16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5" fontId="28" fillId="0" borderId="0"/>
    <xf numFmtId="175" fontId="29" fillId="0" borderId="0"/>
    <xf numFmtId="175" fontId="18" fillId="0" borderId="0"/>
    <xf numFmtId="175" fontId="28" fillId="0" borderId="0"/>
    <xf numFmtId="175" fontId="3" fillId="0" borderId="0"/>
    <xf numFmtId="175" fontId="25" fillId="0" borderId="0">
      <alignment vertical="center"/>
    </xf>
    <xf numFmtId="175" fontId="18" fillId="0" borderId="0"/>
    <xf numFmtId="175" fontId="25" fillId="0" borderId="0">
      <alignment vertical="center"/>
    </xf>
    <xf numFmtId="164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175" fontId="5" fillId="0" borderId="0">
      <alignment vertical="center"/>
    </xf>
    <xf numFmtId="175" fontId="3" fillId="0" borderId="0"/>
    <xf numFmtId="175" fontId="18" fillId="0" borderId="0"/>
    <xf numFmtId="175" fontId="25" fillId="0" borderId="0">
      <alignment vertical="center"/>
    </xf>
    <xf numFmtId="175" fontId="18" fillId="0" borderId="0"/>
    <xf numFmtId="175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175" fontId="26" fillId="0" borderId="0">
      <alignment vertical="center"/>
    </xf>
    <xf numFmtId="175" fontId="27" fillId="13" borderId="0" applyNumberFormat="0" applyBorder="0" applyAlignment="0" applyProtection="0">
      <alignment vertical="center"/>
    </xf>
    <xf numFmtId="175" fontId="24" fillId="0" borderId="0">
      <alignment vertical="center"/>
    </xf>
    <xf numFmtId="175" fontId="28" fillId="0" borderId="0"/>
    <xf numFmtId="175" fontId="29" fillId="0" borderId="0"/>
    <xf numFmtId="175" fontId="18" fillId="0" borderId="0"/>
    <xf numFmtId="175" fontId="28" fillId="0" borderId="0"/>
    <xf numFmtId="175" fontId="5" fillId="0" borderId="0">
      <alignment vertical="center"/>
    </xf>
    <xf numFmtId="175" fontId="25" fillId="0" borderId="0">
      <alignment vertical="center"/>
    </xf>
    <xf numFmtId="175" fontId="18" fillId="0" borderId="0"/>
    <xf numFmtId="175" fontId="5" fillId="0" borderId="0">
      <alignment vertical="center"/>
    </xf>
    <xf numFmtId="175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5" fontId="5" fillId="0" borderId="0">
      <alignment vertical="center"/>
    </xf>
    <xf numFmtId="175" fontId="3" fillId="0" borderId="0"/>
    <xf numFmtId="175" fontId="18" fillId="0" borderId="0"/>
    <xf numFmtId="175" fontId="25" fillId="0" borderId="0">
      <alignment vertical="center"/>
    </xf>
    <xf numFmtId="175" fontId="18" fillId="0" borderId="0"/>
    <xf numFmtId="175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75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175" fontId="25" fillId="0" borderId="0">
      <alignment vertical="center"/>
    </xf>
    <xf numFmtId="164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175" fontId="5" fillId="0" borderId="0">
      <alignment vertical="center"/>
    </xf>
    <xf numFmtId="175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175" fontId="5" fillId="0" borderId="0">
      <alignment vertical="center"/>
    </xf>
    <xf numFmtId="175" fontId="5" fillId="0" borderId="0">
      <alignment vertical="center"/>
    </xf>
    <xf numFmtId="175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5" fontId="5" fillId="0" borderId="0">
      <alignment vertical="center"/>
    </xf>
    <xf numFmtId="175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75" fontId="25" fillId="0" borderId="0">
      <alignment vertical="center"/>
    </xf>
    <xf numFmtId="175" fontId="18" fillId="0" borderId="0"/>
    <xf numFmtId="175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175" fontId="25" fillId="0" borderId="0">
      <alignment vertical="center"/>
    </xf>
    <xf numFmtId="175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175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175" fontId="25" fillId="0" borderId="0">
      <alignment vertical="center"/>
    </xf>
    <xf numFmtId="175" fontId="18" fillId="0" borderId="0"/>
    <xf numFmtId="175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175" fontId="18" fillId="0" borderId="0"/>
    <xf numFmtId="175" fontId="25" fillId="0" borderId="0">
      <alignment vertical="center"/>
    </xf>
    <xf numFmtId="175" fontId="25" fillId="0" borderId="0">
      <alignment vertical="center"/>
    </xf>
    <xf numFmtId="175" fontId="18" fillId="0" borderId="0"/>
    <xf numFmtId="9" fontId="5" fillId="0" borderId="0" applyFont="0" applyFill="0" applyBorder="0" applyAlignment="0" applyProtection="0">
      <alignment vertical="center"/>
    </xf>
    <xf numFmtId="175" fontId="5" fillId="0" borderId="0">
      <alignment vertical="center"/>
    </xf>
    <xf numFmtId="175" fontId="25" fillId="0" borderId="0">
      <alignment vertical="center"/>
    </xf>
    <xf numFmtId="174" fontId="29" fillId="0" borderId="0" applyFont="0" applyFill="0" applyBorder="0" applyAlignment="0" applyProtection="0">
      <alignment vertical="center"/>
    </xf>
    <xf numFmtId="175" fontId="25" fillId="0" borderId="0">
      <alignment vertical="center"/>
    </xf>
    <xf numFmtId="175" fontId="18" fillId="0" borderId="0"/>
    <xf numFmtId="175" fontId="5" fillId="0" borderId="0">
      <alignment vertical="center"/>
    </xf>
    <xf numFmtId="175" fontId="3" fillId="0" borderId="0"/>
    <xf numFmtId="175" fontId="5" fillId="0" borderId="0">
      <alignment vertical="center"/>
    </xf>
    <xf numFmtId="175" fontId="18" fillId="0" borderId="0"/>
    <xf numFmtId="0" fontId="24" fillId="0" borderId="0">
      <alignment vertical="center"/>
    </xf>
    <xf numFmtId="164" fontId="24" fillId="0" borderId="0" applyFont="0" applyFill="0" applyBorder="0" applyAlignment="0" applyProtection="0">
      <alignment vertical="center"/>
    </xf>
    <xf numFmtId="164" fontId="15" fillId="0" borderId="0" applyFont="0" applyFill="0" applyBorder="0" applyAlignment="0" applyProtection="0"/>
    <xf numFmtId="176" fontId="18" fillId="0" borderId="0"/>
    <xf numFmtId="165" fontId="3" fillId="0" borderId="0"/>
    <xf numFmtId="0" fontId="29" fillId="0" borderId="0"/>
    <xf numFmtId="0" fontId="18" fillId="0" borderId="0"/>
    <xf numFmtId="0" fontId="5" fillId="0" borderId="0">
      <alignment vertical="center"/>
    </xf>
    <xf numFmtId="0" fontId="3" fillId="0" borderId="0"/>
    <xf numFmtId="0" fontId="30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2" fillId="0" borderId="0"/>
    <xf numFmtId="0" fontId="2" fillId="0" borderId="0"/>
    <xf numFmtId="164" fontId="2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18" fillId="0" borderId="0"/>
    <xf numFmtId="0" fontId="1" fillId="0" borderId="0"/>
    <xf numFmtId="164" fontId="1" fillId="0" borderId="0" applyFont="0" applyFill="0" applyBorder="0" applyAlignment="0" applyProtection="0">
      <alignment vertical="center"/>
    </xf>
    <xf numFmtId="0" fontId="1" fillId="0" borderId="0"/>
    <xf numFmtId="164" fontId="1" fillId="0" borderId="0" applyFont="0" applyFill="0" applyBorder="0" applyAlignment="0" applyProtection="0">
      <alignment vertical="center"/>
    </xf>
    <xf numFmtId="178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79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24" fillId="0" borderId="0"/>
    <xf numFmtId="0" fontId="1" fillId="0" borderId="0"/>
    <xf numFmtId="164" fontId="24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0" fontId="39" fillId="0" borderId="0"/>
    <xf numFmtId="0" fontId="18" fillId="0" borderId="0"/>
    <xf numFmtId="0" fontId="18" fillId="0" borderId="0"/>
    <xf numFmtId="0" fontId="18" fillId="0" borderId="0"/>
    <xf numFmtId="181" fontId="24" fillId="0" borderId="0">
      <alignment vertical="center"/>
    </xf>
    <xf numFmtId="0" fontId="40" fillId="0" borderId="0" applyNumberFormat="0" applyFill="0" applyBorder="0" applyProtection="0">
      <alignment vertical="top" wrapText="1"/>
    </xf>
    <xf numFmtId="164" fontId="40" fillId="0" borderId="0" applyFont="0" applyFill="0" applyBorder="0" applyAlignment="0" applyProtection="0"/>
    <xf numFmtId="164" fontId="1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</cellStyleXfs>
  <cellXfs count="180">
    <xf numFmtId="0" fontId="0" fillId="0" borderId="0" xfId="0">
      <alignment vertical="center"/>
    </xf>
    <xf numFmtId="0" fontId="9" fillId="0" borderId="0" xfId="0" applyFont="1">
      <alignment vertical="center"/>
    </xf>
    <xf numFmtId="166" fontId="9" fillId="0" borderId="0" xfId="1" applyNumberFormat="1" applyFont="1">
      <alignment vertical="center"/>
    </xf>
    <xf numFmtId="0" fontId="9" fillId="0" borderId="0" xfId="0" applyFont="1" applyFill="1">
      <alignment vertical="center"/>
    </xf>
    <xf numFmtId="166" fontId="6" fillId="0" borderId="0" xfId="1" applyNumberFormat="1" applyFont="1">
      <alignment vertical="center"/>
    </xf>
    <xf numFmtId="165" fontId="16" fillId="0" borderId="0" xfId="4" applyFont="1" applyAlignment="1">
      <alignment horizontal="left"/>
    </xf>
    <xf numFmtId="169" fontId="16" fillId="0" borderId="0" xfId="4" applyNumberFormat="1" applyFont="1" applyAlignment="1">
      <alignment horizontal="left"/>
    </xf>
    <xf numFmtId="166" fontId="16" fillId="0" borderId="0" xfId="4" applyNumberFormat="1" applyFont="1" applyAlignment="1">
      <alignment horizontal="left"/>
    </xf>
    <xf numFmtId="170" fontId="16" fillId="0" borderId="0" xfId="3" applyNumberFormat="1" applyFont="1" applyAlignment="1"/>
    <xf numFmtId="165" fontId="17" fillId="6" borderId="0" xfId="4" applyFont="1" applyFill="1"/>
    <xf numFmtId="166" fontId="17" fillId="0" borderId="0" xfId="3" applyNumberFormat="1" applyFont="1" applyAlignment="1"/>
    <xf numFmtId="165" fontId="17" fillId="0" borderId="0" xfId="5" applyFont="1">
      <alignment vertical="center"/>
    </xf>
    <xf numFmtId="171" fontId="16" fillId="8" borderId="0" xfId="4" applyNumberFormat="1" applyFont="1" applyFill="1" applyAlignment="1">
      <alignment horizontal="left"/>
    </xf>
    <xf numFmtId="165" fontId="16" fillId="6" borderId="0" xfId="4" applyFont="1" applyFill="1" applyAlignment="1">
      <alignment horizontal="left"/>
    </xf>
    <xf numFmtId="172" fontId="16" fillId="8" borderId="0" xfId="6" applyNumberFormat="1" applyFont="1" applyFill="1" applyAlignment="1">
      <alignment horizontal="left" vertical="center"/>
    </xf>
    <xf numFmtId="165" fontId="19" fillId="9" borderId="1" xfId="7" applyNumberFormat="1" applyFont="1" applyFill="1" applyBorder="1" applyAlignment="1" applyProtection="1">
      <alignment horizontal="center" vertical="center"/>
    </xf>
    <xf numFmtId="165" fontId="16" fillId="6" borderId="0" xfId="4" applyFont="1" applyFill="1" applyAlignment="1">
      <alignment horizontal="center"/>
    </xf>
    <xf numFmtId="166" fontId="16" fillId="10" borderId="0" xfId="7" applyNumberFormat="1" applyFont="1" applyFill="1" applyAlignment="1">
      <alignment vertical="center"/>
    </xf>
    <xf numFmtId="166" fontId="17" fillId="6" borderId="0" xfId="4" applyNumberFormat="1" applyFont="1" applyFill="1" applyAlignment="1">
      <alignment vertical="center"/>
    </xf>
    <xf numFmtId="166" fontId="16" fillId="10" borderId="0" xfId="7" applyNumberFormat="1" applyFont="1" applyFill="1" applyAlignment="1">
      <alignment horizontal="left" vertical="center"/>
    </xf>
    <xf numFmtId="9" fontId="17" fillId="6" borderId="0" xfId="9" applyFont="1" applyFill="1" applyBorder="1" applyAlignment="1">
      <alignment horizontal="center"/>
    </xf>
    <xf numFmtId="165" fontId="17" fillId="6" borderId="0" xfId="5" applyFont="1" applyFill="1">
      <alignment vertical="center"/>
    </xf>
    <xf numFmtId="166" fontId="17" fillId="11" borderId="0" xfId="7" applyNumberFormat="1" applyFont="1" applyFill="1" applyBorder="1"/>
    <xf numFmtId="166" fontId="16" fillId="11" borderId="0" xfId="7" applyNumberFormat="1" applyFont="1" applyFill="1" applyBorder="1"/>
    <xf numFmtId="166" fontId="18" fillId="11" borderId="0" xfId="7" applyNumberFormat="1" applyFont="1" applyFill="1" applyBorder="1"/>
    <xf numFmtId="166" fontId="18" fillId="11" borderId="0" xfId="7" applyNumberFormat="1" applyFont="1" applyFill="1"/>
    <xf numFmtId="166" fontId="20" fillId="11" borderId="0" xfId="7" applyNumberFormat="1" applyFont="1" applyFill="1"/>
    <xf numFmtId="170" fontId="17" fillId="11" borderId="0" xfId="7" applyNumberFormat="1" applyFont="1" applyFill="1" applyBorder="1"/>
    <xf numFmtId="170" fontId="16" fillId="11" borderId="0" xfId="10" applyNumberFormat="1" applyFont="1" applyFill="1">
      <alignment vertical="center"/>
    </xf>
    <xf numFmtId="166" fontId="17" fillId="11" borderId="0" xfId="7" applyNumberFormat="1" applyFont="1" applyFill="1"/>
    <xf numFmtId="165" fontId="17" fillId="11" borderId="0" xfId="11" applyNumberFormat="1" applyFont="1" applyFill="1" applyAlignment="1">
      <alignment horizontal="left"/>
    </xf>
    <xf numFmtId="166" fontId="17" fillId="6" borderId="0" xfId="7" applyNumberFormat="1" applyFont="1" applyFill="1" applyBorder="1"/>
    <xf numFmtId="166" fontId="16" fillId="6" borderId="0" xfId="7" applyNumberFormat="1" applyFont="1" applyFill="1" applyBorder="1"/>
    <xf numFmtId="166" fontId="18" fillId="6" borderId="0" xfId="7" applyNumberFormat="1" applyFont="1" applyFill="1" applyBorder="1"/>
    <xf numFmtId="166" fontId="20" fillId="6" borderId="0" xfId="7" applyNumberFormat="1" applyFont="1" applyFill="1" applyBorder="1"/>
    <xf numFmtId="165" fontId="20" fillId="0" borderId="0" xfId="4" applyFont="1" applyAlignment="1">
      <alignment horizontal="left"/>
    </xf>
    <xf numFmtId="166" fontId="17" fillId="0" borderId="0" xfId="7" applyNumberFormat="1" applyFont="1"/>
    <xf numFmtId="166" fontId="17" fillId="6" borderId="0" xfId="7" applyNumberFormat="1" applyFont="1" applyFill="1"/>
    <xf numFmtId="165" fontId="17" fillId="0" borderId="0" xfId="4" applyFont="1"/>
    <xf numFmtId="165" fontId="16" fillId="0" borderId="0" xfId="4" applyFont="1"/>
    <xf numFmtId="166" fontId="17" fillId="0" borderId="0" xfId="4" applyNumberFormat="1" applyFont="1"/>
    <xf numFmtId="166" fontId="16" fillId="0" borderId="0" xfId="4" applyNumberFormat="1" applyFont="1"/>
    <xf numFmtId="0" fontId="16" fillId="8" borderId="0" xfId="4" applyNumberFormat="1" applyFont="1" applyFill="1" applyAlignment="1">
      <alignment horizontal="left"/>
    </xf>
    <xf numFmtId="165" fontId="16" fillId="8" borderId="0" xfId="4" applyFont="1" applyFill="1" applyAlignment="1">
      <alignment horizontal="left"/>
    </xf>
    <xf numFmtId="166" fontId="19" fillId="9" borderId="1" xfId="7" applyNumberFormat="1" applyFont="1" applyFill="1" applyBorder="1" applyAlignment="1" applyProtection="1">
      <alignment horizontal="center" vertical="center"/>
    </xf>
    <xf numFmtId="166" fontId="16" fillId="10" borderId="0" xfId="7" applyNumberFormat="1" applyFont="1" applyFill="1"/>
    <xf numFmtId="166" fontId="17" fillId="6" borderId="0" xfId="4" applyNumberFormat="1" applyFont="1" applyFill="1"/>
    <xf numFmtId="166" fontId="16" fillId="10" borderId="0" xfId="7" applyNumberFormat="1" applyFont="1" applyFill="1" applyAlignment="1">
      <alignment horizontal="left"/>
    </xf>
    <xf numFmtId="165" fontId="17" fillId="11" borderId="2" xfId="4" applyFont="1" applyFill="1" applyBorder="1" applyAlignment="1">
      <alignment horizontal="left"/>
    </xf>
    <xf numFmtId="166" fontId="17" fillId="11" borderId="2" xfId="7" applyNumberFormat="1" applyFont="1" applyFill="1" applyBorder="1"/>
    <xf numFmtId="166" fontId="16" fillId="11" borderId="2" xfId="7" applyNumberFormat="1" applyFont="1" applyFill="1" applyBorder="1"/>
    <xf numFmtId="166" fontId="18" fillId="11" borderId="2" xfId="7" applyNumberFormat="1" applyFont="1" applyFill="1" applyBorder="1"/>
    <xf numFmtId="166" fontId="20" fillId="11" borderId="2" xfId="7" applyNumberFormat="1" applyFont="1" applyFill="1" applyBorder="1"/>
    <xf numFmtId="165" fontId="18" fillId="11" borderId="2" xfId="4" applyFont="1" applyFill="1" applyBorder="1" applyAlignment="1">
      <alignment horizontal="left"/>
    </xf>
    <xf numFmtId="166" fontId="20" fillId="11" borderId="0" xfId="7" applyNumberFormat="1" applyFont="1" applyFill="1" applyBorder="1"/>
    <xf numFmtId="170" fontId="21" fillId="0" borderId="0" xfId="1" applyNumberFormat="1" applyFont="1" applyAlignment="1"/>
    <xf numFmtId="173" fontId="16" fillId="0" borderId="0" xfId="4" applyNumberFormat="1" applyFont="1"/>
    <xf numFmtId="165" fontId="20" fillId="6" borderId="1" xfId="7" applyNumberFormat="1" applyFont="1" applyFill="1" applyBorder="1" applyAlignment="1" applyProtection="1">
      <alignment horizontal="center" vertical="center"/>
    </xf>
    <xf numFmtId="165" fontId="19" fillId="6" borderId="1" xfId="7" applyNumberFormat="1" applyFont="1" applyFill="1" applyBorder="1" applyAlignment="1" applyProtection="1">
      <alignment horizontal="center" vertical="center"/>
    </xf>
    <xf numFmtId="165" fontId="19" fillId="9" borderId="3" xfId="7" applyNumberFormat="1" applyFont="1" applyFill="1" applyBorder="1" applyAlignment="1" applyProtection="1">
      <alignment horizontal="center" vertical="center"/>
    </xf>
    <xf numFmtId="166" fontId="18" fillId="12" borderId="0" xfId="4" applyNumberFormat="1" applyFont="1" applyFill="1"/>
    <xf numFmtId="166" fontId="18" fillId="12" borderId="0" xfId="11" applyNumberFormat="1" applyFont="1" applyFill="1"/>
    <xf numFmtId="170" fontId="16" fillId="11" borderId="0" xfId="7" applyNumberFormat="1" applyFont="1" applyFill="1" applyBorder="1"/>
    <xf numFmtId="170" fontId="18" fillId="11" borderId="0" xfId="7" applyNumberFormat="1" applyFont="1" applyFill="1" applyBorder="1"/>
    <xf numFmtId="170" fontId="20" fillId="11" borderId="0" xfId="7" applyNumberFormat="1" applyFont="1" applyFill="1" applyBorder="1"/>
    <xf numFmtId="165" fontId="21" fillId="11" borderId="0" xfId="11" applyNumberFormat="1" applyFont="1" applyFill="1" applyAlignment="1">
      <alignment horizontal="left"/>
    </xf>
    <xf numFmtId="165" fontId="17" fillId="0" borderId="0" xfId="5" applyFont="1" applyAlignment="1">
      <alignment horizontal="left" vertical="center"/>
    </xf>
    <xf numFmtId="165" fontId="16" fillId="0" borderId="0" xfId="5" applyFont="1">
      <alignment vertical="center"/>
    </xf>
    <xf numFmtId="166" fontId="18" fillId="11" borderId="0" xfId="1" applyNumberFormat="1" applyFont="1" applyFill="1" applyBorder="1" applyAlignment="1"/>
    <xf numFmtId="165" fontId="17" fillId="11" borderId="2" xfId="4" applyFont="1" applyFill="1" applyBorder="1"/>
    <xf numFmtId="0" fontId="22" fillId="0" borderId="0" xfId="0" applyFont="1">
      <alignment vertical="center"/>
    </xf>
    <xf numFmtId="166" fontId="0" fillId="0" borderId="0" xfId="1" applyNumberFormat="1" applyFon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166" fontId="0" fillId="0" borderId="0" xfId="0" applyNumberFormat="1">
      <alignment vertical="center"/>
    </xf>
    <xf numFmtId="0" fontId="23" fillId="2" borderId="0" xfId="0" applyFont="1" applyFill="1">
      <alignment vertical="center"/>
    </xf>
    <xf numFmtId="166" fontId="6" fillId="2" borderId="6" xfId="3" applyNumberFormat="1" applyFont="1" applyFill="1" applyBorder="1" applyAlignment="1">
      <alignment horizontal="center" vertical="center" wrapText="1"/>
    </xf>
    <xf numFmtId="166" fontId="6" fillId="2" borderId="5" xfId="3" applyNumberFormat="1" applyFont="1" applyFill="1" applyBorder="1" applyAlignment="1">
      <alignment horizontal="center" vertical="center" wrapText="1"/>
    </xf>
    <xf numFmtId="167" fontId="8" fillId="2" borderId="5" xfId="3" applyNumberFormat="1" applyFont="1" applyFill="1" applyBorder="1" applyAlignment="1">
      <alignment horizontal="center" vertical="center" wrapText="1"/>
    </xf>
    <xf numFmtId="166" fontId="8" fillId="3" borderId="5" xfId="1" applyNumberFormat="1" applyFont="1" applyFill="1" applyBorder="1" applyAlignment="1">
      <alignment horizontal="center" vertical="center" wrapText="1"/>
    </xf>
    <xf numFmtId="166" fontId="8" fillId="3" borderId="3" xfId="1" applyNumberFormat="1" applyFont="1" applyFill="1" applyBorder="1" applyAlignment="1">
      <alignment horizontal="center" vertical="center" wrapText="1"/>
    </xf>
    <xf numFmtId="166" fontId="6" fillId="0" borderId="6" xfId="1" applyNumberFormat="1" applyFont="1" applyFill="1" applyBorder="1" applyAlignment="1">
      <alignment horizontal="center" vertical="center" wrapText="1"/>
    </xf>
    <xf numFmtId="166" fontId="6" fillId="2" borderId="6" xfId="1" applyNumberFormat="1" applyFont="1" applyFill="1" applyBorder="1" applyAlignment="1">
      <alignment horizontal="center" vertical="center" wrapText="1"/>
    </xf>
    <xf numFmtId="166" fontId="33" fillId="0" borderId="0" xfId="1" applyNumberFormat="1" applyFont="1">
      <alignment vertical="center"/>
    </xf>
    <xf numFmtId="0" fontId="34" fillId="0" borderId="0" xfId="0" applyFont="1">
      <alignment vertical="center"/>
    </xf>
    <xf numFmtId="166" fontId="9" fillId="0" borderId="0" xfId="1" applyNumberFormat="1" applyFont="1" applyFill="1">
      <alignment vertical="center"/>
    </xf>
    <xf numFmtId="0" fontId="0" fillId="0" borderId="0" xfId="0" applyAlignment="1">
      <alignment vertical="center" wrapText="1"/>
    </xf>
    <xf numFmtId="0" fontId="23" fillId="2" borderId="4" xfId="0" applyFont="1" applyFill="1" applyBorder="1" applyAlignment="1">
      <alignment vertical="center" wrapText="1"/>
    </xf>
    <xf numFmtId="0" fontId="10" fillId="0" borderId="0" xfId="0" applyFont="1">
      <alignment vertical="center"/>
    </xf>
    <xf numFmtId="14" fontId="9" fillId="0" borderId="0" xfId="0" applyNumberFormat="1" applyFont="1">
      <alignment vertical="center"/>
    </xf>
    <xf numFmtId="168" fontId="10" fillId="0" borderId="0" xfId="1" applyNumberFormat="1" applyFont="1">
      <alignment vertical="center"/>
    </xf>
    <xf numFmtId="166" fontId="9" fillId="4" borderId="0" xfId="1" applyNumberFormat="1" applyFont="1" applyFill="1">
      <alignment vertical="center"/>
    </xf>
    <xf numFmtId="166" fontId="10" fillId="0" borderId="0" xfId="1" applyNumberFormat="1" applyFont="1">
      <alignment vertical="center"/>
    </xf>
    <xf numFmtId="166" fontId="10" fillId="4" borderId="0" xfId="1" applyNumberFormat="1" applyFont="1" applyFill="1">
      <alignment vertical="center"/>
    </xf>
    <xf numFmtId="0" fontId="10" fillId="7" borderId="0" xfId="0" applyFont="1" applyFill="1">
      <alignment vertical="center"/>
    </xf>
    <xf numFmtId="0" fontId="9" fillId="7" borderId="0" xfId="0" applyFont="1" applyFill="1">
      <alignment vertical="center"/>
    </xf>
    <xf numFmtId="0" fontId="9" fillId="5" borderId="0" xfId="0" applyFont="1" applyFill="1">
      <alignment vertical="center"/>
    </xf>
    <xf numFmtId="0" fontId="9" fillId="6" borderId="0" xfId="0" applyFont="1" applyFill="1">
      <alignment vertical="center"/>
    </xf>
    <xf numFmtId="0" fontId="10" fillId="6" borderId="0" xfId="0" applyFont="1" applyFill="1">
      <alignment vertical="center"/>
    </xf>
    <xf numFmtId="166" fontId="10" fillId="0" borderId="0" xfId="1" applyNumberFormat="1" applyFont="1" applyFill="1">
      <alignment vertical="center"/>
    </xf>
    <xf numFmtId="166" fontId="9" fillId="6" borderId="0" xfId="1" applyNumberFormat="1" applyFont="1" applyFill="1">
      <alignment vertical="center"/>
    </xf>
    <xf numFmtId="0" fontId="10" fillId="0" borderId="0" xfId="0" applyFont="1" applyBorder="1">
      <alignment vertical="center"/>
    </xf>
    <xf numFmtId="166" fontId="33" fillId="4" borderId="0" xfId="1" applyNumberFormat="1" applyFont="1" applyFill="1">
      <alignment vertical="center"/>
    </xf>
    <xf numFmtId="0" fontId="9" fillId="4" borderId="0" xfId="0" applyFont="1" applyFill="1">
      <alignment vertical="center"/>
    </xf>
    <xf numFmtId="0" fontId="9" fillId="0" borderId="0" xfId="0" applyFont="1" applyAlignment="1">
      <alignment horizontal="left" vertical="center"/>
    </xf>
    <xf numFmtId="166" fontId="10" fillId="6" borderId="0" xfId="1" applyNumberFormat="1" applyFont="1" applyFill="1">
      <alignment vertical="center"/>
    </xf>
    <xf numFmtId="166" fontId="34" fillId="0" borderId="0" xfId="1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pivotButton="1" applyAlignment="1">
      <alignment vertical="center" wrapText="1"/>
    </xf>
    <xf numFmtId="166" fontId="23" fillId="0" borderId="4" xfId="0" applyNumberFormat="1" applyFont="1" applyBorder="1">
      <alignment vertical="center"/>
    </xf>
    <xf numFmtId="166" fontId="23" fillId="2" borderId="7" xfId="0" applyNumberFormat="1" applyFont="1" applyFill="1" applyBorder="1">
      <alignment vertical="center"/>
    </xf>
    <xf numFmtId="166" fontId="0" fillId="0" borderId="0" xfId="1" applyNumberFormat="1" applyFont="1" applyFill="1">
      <alignment vertical="center"/>
    </xf>
    <xf numFmtId="168" fontId="38" fillId="0" borderId="0" xfId="1" applyNumberFormat="1" applyFont="1">
      <alignment vertical="center"/>
    </xf>
    <xf numFmtId="165" fontId="17" fillId="11" borderId="0" xfId="4" applyFont="1" applyFill="1" applyAlignment="1">
      <alignment horizontal="left"/>
    </xf>
    <xf numFmtId="165" fontId="18" fillId="11" borderId="0" xfId="4" applyFont="1" applyFill="1" applyAlignment="1">
      <alignment horizontal="left"/>
    </xf>
    <xf numFmtId="165" fontId="17" fillId="6" borderId="0" xfId="4" applyFont="1" applyFill="1" applyAlignment="1">
      <alignment horizontal="left"/>
    </xf>
    <xf numFmtId="165" fontId="17" fillId="11" borderId="0" xfId="4" applyFont="1" applyFill="1"/>
    <xf numFmtId="165" fontId="19" fillId="9" borderId="0" xfId="7" applyNumberFormat="1" applyFont="1" applyFill="1" applyBorder="1" applyAlignment="1" applyProtection="1">
      <alignment horizontal="center" vertical="center"/>
    </xf>
    <xf numFmtId="165" fontId="20" fillId="6" borderId="0" xfId="7" applyNumberFormat="1" applyFont="1" applyFill="1" applyBorder="1" applyAlignment="1" applyProtection="1">
      <alignment horizontal="center" vertical="center"/>
    </xf>
    <xf numFmtId="165" fontId="19" fillId="6" borderId="0" xfId="7" applyNumberFormat="1" applyFont="1" applyFill="1" applyBorder="1" applyAlignment="1" applyProtection="1">
      <alignment horizontal="center" vertical="center"/>
    </xf>
    <xf numFmtId="166" fontId="9" fillId="8" borderId="0" xfId="1" applyNumberFormat="1" applyFont="1" applyFill="1">
      <alignment vertical="center"/>
    </xf>
    <xf numFmtId="168" fontId="38" fillId="0" borderId="0" xfId="1" applyNumberFormat="1" applyFont="1" applyAlignment="1">
      <alignment horizontal="right" vertical="center"/>
    </xf>
    <xf numFmtId="0" fontId="37" fillId="0" borderId="0" xfId="0" applyFont="1" applyAlignment="1">
      <alignment horizontal="right" vertical="center"/>
    </xf>
    <xf numFmtId="167" fontId="8" fillId="14" borderId="6" xfId="3" applyNumberFormat="1" applyFont="1" applyFill="1" applyBorder="1" applyAlignment="1">
      <alignment horizontal="left" vertical="center" wrapText="1"/>
    </xf>
    <xf numFmtId="177" fontId="38" fillId="0" borderId="0" xfId="1" applyNumberFormat="1" applyFont="1" applyAlignment="1">
      <alignment horizontal="right" vertical="center"/>
    </xf>
    <xf numFmtId="168" fontId="10" fillId="0" borderId="0" xfId="1" applyNumberFormat="1" applyFont="1" applyAlignment="1">
      <alignment horizontal="right" vertical="center"/>
    </xf>
    <xf numFmtId="180" fontId="38" fillId="0" borderId="0" xfId="120" applyNumberFormat="1" applyFont="1" applyAlignment="1">
      <alignment horizontal="right" vertical="center"/>
    </xf>
    <xf numFmtId="166" fontId="6" fillId="4" borderId="6" xfId="1" applyNumberFormat="1" applyFont="1" applyFill="1" applyBorder="1" applyAlignment="1">
      <alignment horizontal="center" vertical="center" wrapText="1"/>
    </xf>
    <xf numFmtId="168" fontId="8" fillId="0" borderId="0" xfId="1" applyNumberFormat="1" applyFont="1">
      <alignment vertical="center"/>
    </xf>
    <xf numFmtId="166" fontId="18" fillId="12" borderId="0" xfId="11" applyNumberFormat="1" applyFont="1" applyFill="1" applyAlignment="1">
      <alignment horizontal="left"/>
    </xf>
    <xf numFmtId="166" fontId="9" fillId="0" borderId="0" xfId="168" applyNumberFormat="1" applyFont="1" applyFill="1" applyBorder="1">
      <alignment vertical="center"/>
    </xf>
    <xf numFmtId="166" fontId="6" fillId="15" borderId="6" xfId="1" applyNumberFormat="1" applyFont="1" applyFill="1" applyBorder="1" applyAlignment="1">
      <alignment horizontal="center" vertical="center" wrapText="1"/>
    </xf>
    <xf numFmtId="166" fontId="9" fillId="15" borderId="0" xfId="1" applyNumberFormat="1" applyFont="1" applyFill="1">
      <alignment vertical="center"/>
    </xf>
    <xf numFmtId="43" fontId="34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Fill="1">
      <alignment vertical="center"/>
    </xf>
    <xf numFmtId="14" fontId="23" fillId="2" borderId="0" xfId="0" applyNumberFormat="1" applyFont="1" applyFill="1" applyAlignment="1">
      <alignment horizontal="left" vertical="center"/>
    </xf>
    <xf numFmtId="0" fontId="9" fillId="0" borderId="0" xfId="0" applyNumberFormat="1" applyFont="1" applyAlignment="1">
      <alignment horizontal="left" vertical="center"/>
    </xf>
    <xf numFmtId="166" fontId="18" fillId="12" borderId="0" xfId="11" applyNumberFormat="1" applyFont="1" applyFill="1" applyAlignment="1">
      <alignment horizontal="left"/>
    </xf>
    <xf numFmtId="0" fontId="0" fillId="0" borderId="0" xfId="0" applyAlignment="1"/>
    <xf numFmtId="0" fontId="0" fillId="8" borderId="0" xfId="0" applyFill="1" applyAlignment="1"/>
    <xf numFmtId="0" fontId="0" fillId="0" borderId="0" xfId="0" applyAlignment="1">
      <alignment horizontal="left"/>
    </xf>
    <xf numFmtId="0" fontId="0" fillId="8" borderId="0" xfId="0" applyFill="1" applyAlignment="1">
      <alignment horizontal="left"/>
    </xf>
    <xf numFmtId="183" fontId="0" fillId="8" borderId="0" xfId="1" applyNumberFormat="1" applyFont="1" applyFill="1" applyAlignment="1">
      <alignment horizontal="left"/>
    </xf>
    <xf numFmtId="49" fontId="0" fillId="0" borderId="0" xfId="0" applyNumberFormat="1" applyAlignment="1"/>
    <xf numFmtId="49" fontId="0" fillId="8" borderId="0" xfId="0" applyNumberFormat="1" applyFill="1" applyAlignment="1"/>
    <xf numFmtId="184" fontId="0" fillId="0" borderId="0" xfId="0" applyNumberFormat="1" applyAlignment="1"/>
    <xf numFmtId="4" fontId="0" fillId="0" borderId="0" xfId="0" applyNumberFormat="1" applyAlignment="1"/>
    <xf numFmtId="183" fontId="0" fillId="8" borderId="0" xfId="1" applyNumberFormat="1" applyFont="1" applyFill="1" applyAlignment="1"/>
    <xf numFmtId="185" fontId="0" fillId="8" borderId="0" xfId="0" applyNumberFormat="1" applyFill="1" applyAlignment="1"/>
    <xf numFmtId="3" fontId="0" fillId="0" borderId="0" xfId="0" applyNumberFormat="1" applyAlignment="1"/>
    <xf numFmtId="185" fontId="0" fillId="0" borderId="0" xfId="0" applyNumberFormat="1" applyAlignment="1"/>
    <xf numFmtId="0" fontId="23" fillId="2" borderId="4" xfId="0" applyFont="1" applyFill="1" applyBorder="1">
      <alignment vertical="center"/>
    </xf>
    <xf numFmtId="0" fontId="0" fillId="16" borderId="0" xfId="0" applyFill="1">
      <alignment vertical="center"/>
    </xf>
    <xf numFmtId="0" fontId="0" fillId="17" borderId="0" xfId="0" applyFill="1" applyAlignment="1">
      <alignment horizontal="left" vertical="center"/>
    </xf>
    <xf numFmtId="49" fontId="0" fillId="17" borderId="0" xfId="0" applyNumberFormat="1" applyFill="1">
      <alignment vertical="center"/>
    </xf>
    <xf numFmtId="187" fontId="0" fillId="0" borderId="0" xfId="0" applyNumberFormat="1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  <xf numFmtId="188" fontId="0" fillId="0" borderId="0" xfId="0" applyNumberFormat="1">
      <alignment vertical="center"/>
    </xf>
    <xf numFmtId="4" fontId="0" fillId="0" borderId="0" xfId="0" applyNumberFormat="1">
      <alignment vertical="center"/>
    </xf>
    <xf numFmtId="4" fontId="0" fillId="8" borderId="0" xfId="0" applyNumberFormat="1" applyFill="1">
      <alignment vertical="center"/>
    </xf>
    <xf numFmtId="0" fontId="0" fillId="17" borderId="0" xfId="0" applyFill="1">
      <alignment vertical="center"/>
    </xf>
    <xf numFmtId="0" fontId="0" fillId="16" borderId="0" xfId="0" applyNumberFormat="1" applyFill="1">
      <alignment vertical="center"/>
    </xf>
    <xf numFmtId="0" fontId="0" fillId="17" borderId="0" xfId="0" applyNumberFormat="1" applyFill="1">
      <alignment vertical="center"/>
    </xf>
    <xf numFmtId="4" fontId="0" fillId="8" borderId="0" xfId="0" applyNumberFormat="1" applyFill="1" applyAlignment="1"/>
    <xf numFmtId="4" fontId="0" fillId="8" borderId="0" xfId="0" applyNumberFormat="1" applyFill="1" applyAlignment="1">
      <alignment horizontal="left"/>
    </xf>
    <xf numFmtId="166" fontId="0" fillId="8" borderId="0" xfId="1" applyNumberFormat="1" applyFont="1" applyFill="1" applyAlignment="1">
      <alignment horizontal="left"/>
    </xf>
    <xf numFmtId="166" fontId="0" fillId="8" borderId="0" xfId="1" applyNumberFormat="1" applyFont="1" applyFill="1" applyAlignment="1"/>
    <xf numFmtId="0" fontId="42" fillId="0" borderId="0" xfId="0" applyFont="1" applyAlignment="1"/>
    <xf numFmtId="0" fontId="42" fillId="8" borderId="0" xfId="0" applyFont="1" applyFill="1" applyAlignment="1"/>
    <xf numFmtId="4" fontId="42" fillId="8" borderId="0" xfId="0" applyNumberFormat="1" applyFont="1" applyFill="1" applyAlignment="1"/>
    <xf numFmtId="166" fontId="42" fillId="8" borderId="0" xfId="1" applyNumberFormat="1" applyFont="1" applyFill="1" applyAlignment="1"/>
    <xf numFmtId="183" fontId="42" fillId="8" borderId="0" xfId="1" applyNumberFormat="1" applyFont="1" applyFill="1" applyAlignment="1"/>
    <xf numFmtId="0" fontId="42" fillId="0" borderId="0" xfId="0" applyFont="1" applyAlignment="1">
      <alignment horizontal="right"/>
    </xf>
    <xf numFmtId="166" fontId="23" fillId="2" borderId="4" xfId="1" applyNumberFormat="1" applyFont="1" applyFill="1" applyBorder="1">
      <alignment vertical="center"/>
    </xf>
    <xf numFmtId="166" fontId="42" fillId="0" borderId="0" xfId="1" applyNumberFormat="1" applyFont="1">
      <alignment vertical="center"/>
    </xf>
    <xf numFmtId="0" fontId="42" fillId="0" borderId="0" xfId="0" applyFont="1">
      <alignment vertical="center"/>
    </xf>
    <xf numFmtId="166" fontId="0" fillId="17" borderId="0" xfId="1" applyNumberFormat="1" applyFont="1" applyFill="1" applyAlignment="1">
      <alignment horizontal="left" vertical="center"/>
    </xf>
  </cellXfs>
  <cellStyles count="170">
    <cellStyle name="Comma" xfId="1" builtinId="3"/>
    <cellStyle name="Comma 2" xfId="3" xr:uid="{00000000-0005-0000-0000-000000000000}"/>
    <cellStyle name="Comma 2 10" xfId="167" xr:uid="{A97AE717-E177-4649-8338-DDBFC355CBF1}"/>
    <cellStyle name="Comma 2 11" xfId="169" xr:uid="{D99A5434-35E0-4527-BC8B-70C368AAB62B}"/>
    <cellStyle name="Comma 2 2" xfId="23" xr:uid="{00000000-0005-0000-0000-000000000000}"/>
    <cellStyle name="Comma 2 3" xfId="32" xr:uid="{00000000-0005-0000-0000-000000000000}"/>
    <cellStyle name="Comma 2 4" xfId="141" xr:uid="{1F99FD85-AB09-4EC0-BF99-2D2DE3647ECC}"/>
    <cellStyle name="Comma 2 5" xfId="143" xr:uid="{6B6259D6-2104-4B82-86E4-EF51E1B9B481}"/>
    <cellStyle name="Comma 2 6" xfId="145" xr:uid="{04739A73-0CAE-4394-B782-1A47921B9093}"/>
    <cellStyle name="Comma 2 7" xfId="147" xr:uid="{B20C5ADF-CB19-4774-BB93-D1280C2B79A1}"/>
    <cellStyle name="Comma 2 8" xfId="156" xr:uid="{4203913D-3782-4C90-ABF8-EA9B05BEBADF}"/>
    <cellStyle name="Comma 2 9" xfId="165" xr:uid="{26C42F9C-DD11-4520-99FD-7A5E4C345321}"/>
    <cellStyle name="Comma 3" xfId="130" xr:uid="{00000000-0005-0000-0000-000046000000}"/>
    <cellStyle name="Comma 4" xfId="133" xr:uid="{9CC1CC39-5565-4970-8331-C657A722BB9C}"/>
    <cellStyle name="Comma 5" xfId="137" xr:uid="{8A39B353-54EE-4905-9231-67F8C027DCCC}"/>
    <cellStyle name="Comma 7" xfId="163" xr:uid="{8AEB3F0B-9267-41D6-BD11-5E6B0BBB90FA}"/>
    <cellStyle name="Norm੎੎" xfId="38" xr:uid="{00000000-0005-0000-0000-000001000000}"/>
    <cellStyle name="Norm੎੎ 2" xfId="58" xr:uid="{00000000-0005-0000-0000-000002000000}"/>
    <cellStyle name="Normal" xfId="0" builtinId="0"/>
    <cellStyle name="Normal 10" xfId="148" xr:uid="{029FCF8B-308F-4611-886C-B3EC668DCA2E}"/>
    <cellStyle name="Normal 2" xfId="29" xr:uid="{00000000-0005-0000-0000-000003000000}"/>
    <cellStyle name="Normal 2 10" xfId="154" xr:uid="{A5C9C5C4-6DCB-44C9-A339-D3EAE9ECECF1}"/>
    <cellStyle name="Normal 2 2" xfId="52" xr:uid="{00000000-0005-0000-0000-000004000000}"/>
    <cellStyle name="Normal 2 2 2" xfId="82" xr:uid="{00000000-0005-0000-0000-000005000000}"/>
    <cellStyle name="Normal 2 2 3" xfId="98" xr:uid="{00000000-0005-0000-0000-000006000000}"/>
    <cellStyle name="Normal 2 2 4" xfId="106" xr:uid="{00000000-0005-0000-0000-000007000000}"/>
    <cellStyle name="Normal 2 2 5" xfId="124" xr:uid="{00000000-0005-0000-0000-000002000000}"/>
    <cellStyle name="Normal 2 3" xfId="68" xr:uid="{00000000-0005-0000-0000-000008000000}"/>
    <cellStyle name="Normal 2 3 2" xfId="6" xr:uid="{00000000-0005-0000-0000-000001000000}"/>
    <cellStyle name="Normal 2 3 2 2" xfId="89" xr:uid="{00000000-0005-0000-0000-000009000000}"/>
    <cellStyle name="Normal 2 3 3" xfId="100" xr:uid="{00000000-0005-0000-0000-00000A000000}"/>
    <cellStyle name="Normal 2 4" xfId="76" xr:uid="{00000000-0005-0000-0000-00000B000000}"/>
    <cellStyle name="Normal 2 5" xfId="95" xr:uid="{00000000-0005-0000-0000-00000C000000}"/>
    <cellStyle name="Normal 2 6" xfId="104" xr:uid="{00000000-0005-0000-0000-00000D000000}"/>
    <cellStyle name="Normal 2 7" xfId="111" xr:uid="{00000000-0005-0000-0000-00000E000000}"/>
    <cellStyle name="Normal 2 8" xfId="116" xr:uid="{00000000-0005-0000-0000-00000F000000}"/>
    <cellStyle name="Normal 2 9" xfId="123" xr:uid="{00000000-0005-0000-0000-000001000000}"/>
    <cellStyle name="Normal 3" xfId="25" xr:uid="{00000000-0005-0000-0000-00004A000000}"/>
    <cellStyle name="Normal 4" xfId="107" xr:uid="{00000000-0005-0000-0000-000010000000}"/>
    <cellStyle name="Normal 4 2" xfId="162" xr:uid="{174E76BC-F0F4-4B29-ADE5-3DC0D27FC216}"/>
    <cellStyle name="Normal 4 2 2" xfId="37" xr:uid="{00000000-0005-0000-0000-000011000000}"/>
    <cellStyle name="Normal 4 2 2 2" xfId="57" xr:uid="{00000000-0005-0000-0000-000012000000}"/>
    <cellStyle name="Normal 5" xfId="132" xr:uid="{FFBB80DD-0369-4FC5-8798-D2C5B0FD9FBA}"/>
    <cellStyle name="Normal 58" xfId="20" xr:uid="{00000000-0005-0000-0000-000000000000}"/>
    <cellStyle name="Normal 6" xfId="136" xr:uid="{283F1177-A914-4D1E-9115-2E9AEC4B950F}"/>
    <cellStyle name="Normal 8" xfId="150" xr:uid="{4FE45113-F78B-41CF-9AC7-00D639B7D581}"/>
    <cellStyle name="Percent 2" xfId="30" xr:uid="{00000000-0005-0000-0000-000014000000}"/>
    <cellStyle name="Percent 2 2" xfId="53" xr:uid="{00000000-0005-0000-0000-000015000000}"/>
    <cellStyle name="Percent 2 2 2" xfId="83" xr:uid="{00000000-0005-0000-0000-000016000000}"/>
    <cellStyle name="Percent 2 2 3" xfId="99" xr:uid="{00000000-0005-0000-0000-000017000000}"/>
    <cellStyle name="Percent 2 3" xfId="77" xr:uid="{00000000-0005-0000-0000-000018000000}"/>
    <cellStyle name="Percent 2 3 2" xfId="101" xr:uid="{00000000-0005-0000-0000-000019000000}"/>
    <cellStyle name="Percent 2 4" xfId="96" xr:uid="{00000000-0005-0000-0000-00001A000000}"/>
    <cellStyle name="Percent 2 5" xfId="105" xr:uid="{00000000-0005-0000-0000-00001B000000}"/>
    <cellStyle name="Percent 2 6" xfId="110" xr:uid="{00000000-0005-0000-0000-00001C000000}"/>
    <cellStyle name="一般 2" xfId="31" xr:uid="{00000000-0005-0000-0000-00005C000000}"/>
    <cellStyle name="一般 2 2" xfId="54" xr:uid="{00000000-0005-0000-0000-00005D000000}"/>
    <cellStyle name="一般 2 2 2" xfId="128" xr:uid="{00000000-0005-0000-0000-00000D000000}"/>
    <cellStyle name="一般 2 2 2 2" xfId="152" xr:uid="{E236DD53-4C23-48CC-920A-0A98889B59CC}"/>
    <cellStyle name="一般 2 2 2 3" xfId="39" xr:uid="{00000000-0005-0000-0000-00005E000000}"/>
    <cellStyle name="一般 2 2 2 3 2" xfId="59" xr:uid="{00000000-0005-0000-0000-00005F000000}"/>
    <cellStyle name="一般 2 2 3" xfId="40" xr:uid="{00000000-0005-0000-0000-000060000000}"/>
    <cellStyle name="一般 2 2 3 2" xfId="60" xr:uid="{00000000-0005-0000-0000-000061000000}"/>
    <cellStyle name="一般 2 2 4" xfId="151" xr:uid="{122FA65A-2FBB-4DEE-917B-4D62970EF09A}"/>
    <cellStyle name="一般 2 3" xfId="127" xr:uid="{00000000-0005-0000-0000-00000C000000}"/>
    <cellStyle name="一般 2 4" xfId="149" xr:uid="{48CF9673-9DF2-4311-AC3E-89DA04634019}"/>
    <cellStyle name="一般 3" xfId="134" xr:uid="{6522633A-72C4-4786-9B9B-AB6883235078}"/>
    <cellStyle name="千位分隔 10" xfId="146" xr:uid="{D61CECBA-BA67-4F25-ADC3-63A31C8DC56C}"/>
    <cellStyle name="千位分隔 11" xfId="155" xr:uid="{2FEF1D82-9362-4235-9A6E-92A17FDDA566}"/>
    <cellStyle name="千位分隔 12" xfId="164" xr:uid="{C7455F16-DD7F-4A7A-9FE5-03231006110B}"/>
    <cellStyle name="千位分隔 13" xfId="166" xr:uid="{A8B8FD91-FFA2-43ED-858F-5DCCADAE43CB}"/>
    <cellStyle name="千位分隔 14" xfId="168" xr:uid="{4AADA4B7-A2E2-4BDF-BF01-35C98B53D460}"/>
    <cellStyle name="千位分隔 2" xfId="22" xr:uid="{00000000-0005-0000-0000-000040000000}"/>
    <cellStyle name="千位分隔 2 2" xfId="35" xr:uid="{00000000-0005-0000-0000-000053000000}"/>
    <cellStyle name="千位分隔 3" xfId="19" xr:uid="{00000000-0005-0000-0000-000045000000}"/>
    <cellStyle name="千位分隔 3 2" xfId="79" xr:uid="{00000000-0005-0000-0000-000055000000}"/>
    <cellStyle name="千位分隔 3 3" xfId="45" xr:uid="{00000000-0005-0000-0000-000054000000}"/>
    <cellStyle name="千位分隔 4" xfId="66" xr:uid="{00000000-0005-0000-0000-000056000000}"/>
    <cellStyle name="千位分隔 4 2" xfId="87" xr:uid="{00000000-0005-0000-0000-000057000000}"/>
    <cellStyle name="千位分隔 5" xfId="75" xr:uid="{00000000-0005-0000-0000-000058000000}"/>
    <cellStyle name="千位分隔 5 2" xfId="92" xr:uid="{00000000-0005-0000-0000-000059000000}"/>
    <cellStyle name="千位分隔 6" xfId="121" xr:uid="{00000000-0005-0000-0000-000097000000}"/>
    <cellStyle name="千位分隔 6 2 2" xfId="7" xr:uid="{00000000-0005-0000-0000-000011000000}"/>
    <cellStyle name="千位分隔 6 2 2 2" xfId="24" xr:uid="{00000000-0005-0000-0000-000011000000}"/>
    <cellStyle name="千位分隔 6 3" xfId="122" xr:uid="{00000000-0005-0000-0000-00000B000000}"/>
    <cellStyle name="千位分隔 7" xfId="139" xr:uid="{6DC8E482-4DB6-4FD5-AAA9-B3A645881A4A}"/>
    <cellStyle name="千位分隔 8" xfId="142" xr:uid="{3041FFCC-F033-489D-948A-9B0FA60E74F5}"/>
    <cellStyle name="千位分隔 9" xfId="144" xr:uid="{A97AEAFC-2DCA-4036-92EB-97A75F5A9047}"/>
    <cellStyle name="千分位 2 2" xfId="113" xr:uid="{00000000-0005-0000-0000-000051000000}"/>
    <cellStyle name="常规 10" xfId="61" xr:uid="{00000000-0005-0000-0000-000026000000}"/>
    <cellStyle name="常规 10 2" xfId="84" xr:uid="{00000000-0005-0000-0000-000027000000}"/>
    <cellStyle name="常规 10 3" xfId="160" xr:uid="{60EEE3A8-8A0F-4D69-8044-3155C9C74897}"/>
    <cellStyle name="常规 107" xfId="5" xr:uid="{00000000-0005-0000-0000-000004000000}"/>
    <cellStyle name="常规 11" xfId="62" xr:uid="{00000000-0005-0000-0000-000028000000}"/>
    <cellStyle name="常规 12" xfId="64" xr:uid="{00000000-0005-0000-0000-000029000000}"/>
    <cellStyle name="常规 12 2" xfId="85" xr:uid="{00000000-0005-0000-0000-00002A000000}"/>
    <cellStyle name="常规 12 3" xfId="153" xr:uid="{12D81BF4-9BA9-4173-A093-C8C17F90226A}"/>
    <cellStyle name="常规 13" xfId="65" xr:uid="{00000000-0005-0000-0000-00002B000000}"/>
    <cellStyle name="常规 13 2" xfId="86" xr:uid="{00000000-0005-0000-0000-00002C000000}"/>
    <cellStyle name="常规 14" xfId="73" xr:uid="{00000000-0005-0000-0000-00002D000000}"/>
    <cellStyle name="常规 14 2" xfId="90" xr:uid="{00000000-0005-0000-0000-00002E000000}"/>
    <cellStyle name="常规 15" xfId="93" xr:uid="{00000000-0005-0000-0000-00002F000000}"/>
    <cellStyle name="常规 15 2" xfId="125" xr:uid="{00000000-0005-0000-0000-000006000000}"/>
    <cellStyle name="常规 16" xfId="102" xr:uid="{00000000-0005-0000-0000-000030000000}"/>
    <cellStyle name="常规 17" xfId="108" xr:uid="{00000000-0005-0000-0000-000031000000}"/>
    <cellStyle name="常规 18" xfId="114" xr:uid="{00000000-0005-0000-0000-000032000000}"/>
    <cellStyle name="常规 19" xfId="117" xr:uid="{00000000-0005-0000-0000-000033000000}"/>
    <cellStyle name="常规 19 2" xfId="158" xr:uid="{15A0A39A-0220-4513-9D00-07FFCD875320}"/>
    <cellStyle name="常规 2" xfId="21" xr:uid="{00000000-0005-0000-0000-000033000000}"/>
    <cellStyle name="常规 2 10" xfId="115" xr:uid="{00000000-0005-0000-0000-000035000000}"/>
    <cellStyle name="常规 2 11" xfId="126" xr:uid="{00000000-0005-0000-0000-000007000000}"/>
    <cellStyle name="常规 2 12" xfId="26" xr:uid="{00000000-0005-0000-0000-000034000000}"/>
    <cellStyle name="常规 2 13" xfId="157" xr:uid="{E71109B7-9949-4B8A-965A-C35A58E2215C}"/>
    <cellStyle name="常规 2 2" xfId="28" xr:uid="{00000000-0005-0000-0000-000036000000}"/>
    <cellStyle name="常规 2 2 2" xfId="51" xr:uid="{00000000-0005-0000-0000-000037000000}"/>
    <cellStyle name="常规 2 2 3" xfId="72" xr:uid="{00000000-0005-0000-0000-000038000000}"/>
    <cellStyle name="常规 2 2 4" xfId="159" xr:uid="{5537B89E-4B13-4FA3-89D2-D7A34A1CA347}"/>
    <cellStyle name="常规 2 3" xfId="43" xr:uid="{00000000-0005-0000-0000-000039000000}"/>
    <cellStyle name="常规 2 4" xfId="49" xr:uid="{00000000-0005-0000-0000-00003A000000}"/>
    <cellStyle name="常规 2 5" xfId="63" xr:uid="{00000000-0005-0000-0000-00003B000000}"/>
    <cellStyle name="常规 2 6" xfId="70" xr:uid="{00000000-0005-0000-0000-00003C000000}"/>
    <cellStyle name="常规 2 7" xfId="94" xr:uid="{00000000-0005-0000-0000-00003D000000}"/>
    <cellStyle name="常规 2 8" xfId="103" xr:uid="{00000000-0005-0000-0000-00003E000000}"/>
    <cellStyle name="常规 2 9" xfId="109" xr:uid="{00000000-0005-0000-0000-00003F000000}"/>
    <cellStyle name="常规 20" xfId="119" xr:uid="{00000000-0005-0000-0000-000040000000}"/>
    <cellStyle name="常规 21" xfId="120" xr:uid="{00000000-0005-0000-0000-000092000000}"/>
    <cellStyle name="常规 22" xfId="129" xr:uid="{00000000-0005-0000-0000-00009A000000}"/>
    <cellStyle name="常规 23" xfId="131" xr:uid="{E53809EC-EB48-402F-85D7-620596281C19}"/>
    <cellStyle name="常规 231" xfId="2" xr:uid="{00000000-0005-0000-0000-000005000000}"/>
    <cellStyle name="常规 231 2" xfId="140" xr:uid="{6C0CD0B8-5F1D-401E-8496-45E17AEFF436}"/>
    <cellStyle name="常规 232 2" xfId="11" xr:uid="{00000000-0005-0000-0000-000006000000}"/>
    <cellStyle name="常规 232 3" xfId="4" xr:uid="{00000000-0005-0000-0000-000007000000}"/>
    <cellStyle name="常规 24" xfId="138" xr:uid="{D7B10FB6-CDC1-42B4-B2C2-B19696A6CEAE}"/>
    <cellStyle name="常规 258" xfId="8" xr:uid="{00000000-0005-0000-0000-000008000000}"/>
    <cellStyle name="常规 259" xfId="10" xr:uid="{00000000-0005-0000-0000-000009000000}"/>
    <cellStyle name="常规 273" xfId="12" xr:uid="{00000000-0005-0000-0000-00000A000000}"/>
    <cellStyle name="常规 274" xfId="135" xr:uid="{7F0F848B-0C0C-49E4-BD9A-EE79619A552B}"/>
    <cellStyle name="常规 279" xfId="118" xr:uid="{00000000-0005-0000-0000-000041000000}"/>
    <cellStyle name="常规 295" xfId="13" xr:uid="{00000000-0005-0000-0000-00000B000000}"/>
    <cellStyle name="常规 296" xfId="14" xr:uid="{00000000-0005-0000-0000-00000C000000}"/>
    <cellStyle name="常规 298" xfId="15" xr:uid="{00000000-0005-0000-0000-00000D000000}"/>
    <cellStyle name="常规 299" xfId="16" xr:uid="{00000000-0005-0000-0000-00000E000000}"/>
    <cellStyle name="常规 3" xfId="18" xr:uid="{00000000-0005-0000-0000-000043000000}"/>
    <cellStyle name="常规 3 2" xfId="50" xr:uid="{00000000-0005-0000-0000-000043000000}"/>
    <cellStyle name="常规 3 3" xfId="71" xr:uid="{00000000-0005-0000-0000-000044000000}"/>
    <cellStyle name="常规 3 4" xfId="97" xr:uid="{00000000-0005-0000-0000-000045000000}"/>
    <cellStyle name="常规 3 5" xfId="112" xr:uid="{00000000-0005-0000-0000-000046000000}"/>
    <cellStyle name="常规 3 6" xfId="27" xr:uid="{00000000-0005-0000-0000-000042000000}"/>
    <cellStyle name="常规 300" xfId="17" xr:uid="{00000000-0005-0000-0000-00000F000000}"/>
    <cellStyle name="常规 4" xfId="34" xr:uid="{00000000-0005-0000-0000-000047000000}"/>
    <cellStyle name="常规 4 2" xfId="56" xr:uid="{00000000-0005-0000-0000-000048000000}"/>
    <cellStyle name="常规 4 3" xfId="69" xr:uid="{00000000-0005-0000-0000-000049000000}"/>
    <cellStyle name="常规 5" xfId="41" xr:uid="{00000000-0005-0000-0000-00004A000000}"/>
    <cellStyle name="常规 5 2" xfId="161" xr:uid="{C35CE9A7-5076-4820-B2B3-D000FA0BC5E1}"/>
    <cellStyle name="常规 6" xfId="42" xr:uid="{00000000-0005-0000-0000-00004B000000}"/>
    <cellStyle name="常规 7" xfId="44" xr:uid="{00000000-0005-0000-0000-00004C000000}"/>
    <cellStyle name="常规 7 2" xfId="78" xr:uid="{00000000-0005-0000-0000-00004D000000}"/>
    <cellStyle name="常规 8" xfId="47" xr:uid="{00000000-0005-0000-0000-00004E000000}"/>
    <cellStyle name="常规 8 2" xfId="81" xr:uid="{00000000-0005-0000-0000-00004F000000}"/>
    <cellStyle name="常规 9" xfId="48" xr:uid="{00000000-0005-0000-0000-000050000000}"/>
    <cellStyle name="强调文字颜色 5 2" xfId="33" xr:uid="{00000000-0005-0000-0000-00005A000000}"/>
    <cellStyle name="强调文字颜色 5 2 2" xfId="55" xr:uid="{00000000-0005-0000-0000-00005B000000}"/>
    <cellStyle name="百分比 2" xfId="36" xr:uid="{00000000-0005-0000-0000-00001E000000}"/>
    <cellStyle name="百分比 2 4" xfId="9" xr:uid="{00000000-0005-0000-0000-000002000000}"/>
    <cellStyle name="百分比 3" xfId="46" xr:uid="{00000000-0005-0000-0000-00001F000000}"/>
    <cellStyle name="百分比 3 2" xfId="80" xr:uid="{00000000-0005-0000-0000-000020000000}"/>
    <cellStyle name="百分比 4" xfId="67" xr:uid="{00000000-0005-0000-0000-000021000000}"/>
    <cellStyle name="百分比 4 2" xfId="88" xr:uid="{00000000-0005-0000-0000-000022000000}"/>
    <cellStyle name="百分比 5" xfId="74" xr:uid="{00000000-0005-0000-0000-000023000000}"/>
    <cellStyle name="百分比 5 2" xfId="91" xr:uid="{00000000-0005-0000-0000-000024000000}"/>
  </cellStyles>
  <dxfs count="10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86" formatCode="_ * #,##0.0_ ;_ * \-#,##0.0_ ;_ * &quot;-&quot;??_ ;_ @_ "/>
    </dxf>
    <dxf>
      <numFmt numFmtId="166" formatCode="_ * #,##0_ ;_ * \-#,##0_ ;_ * &quot;-&quot;??_ ;_ @_ "/>
    </dxf>
    <dxf>
      <numFmt numFmtId="186" formatCode="_ * #,##0.0_ ;_ * \-#,##0.0_ ;_ * &quot;-&quot;??_ ;_ @_ "/>
    </dxf>
    <dxf>
      <numFmt numFmtId="166" formatCode="_ * #,##0_ ;_ * \-#,##0_ ;_ * &quot;-&quot;??_ ;_ @_ "/>
    </dxf>
    <dxf>
      <alignment horizontal="left"/>
    </dxf>
    <dxf>
      <alignment horizontal="left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66" formatCode="_ * #,##0_ ;_ * \-#,##0_ ;_ * &quot;-&quot;??_ ;_ @_ 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861.529087962961" createdVersion="6" refreshedVersion="6" minRefreshableVersion="3" recordCount="597" xr:uid="{F63F966E-F5F6-4263-8274-A2C0B64C3285}">
  <cacheSource type="worksheet">
    <worksheetSource ref="A1:J1048576" sheet="Waterfall"/>
  </cacheSource>
  <cacheFields count="10">
    <cacheField name="PN#" numFmtId="0">
      <sharedItems containsBlank="1" containsMixedTypes="1" containsNumber="1" containsInteger="1" minValue="86406861" maxValue="86406875"/>
    </cacheField>
    <cacheField name="Customer P/N" numFmtId="0">
      <sharedItems containsBlank="1" containsMixedTypes="1" containsNumber="1" containsInteger="1" minValue="6406861" maxValue="6406875"/>
    </cacheField>
    <cacheField name="Project" numFmtId="0">
      <sharedItems containsBlank="1" count="45">
        <s v="M21"/>
        <s v="M25"/>
        <s v="M26"/>
        <s v="M101"/>
        <s v="M102"/>
        <s v="M103"/>
        <s v="M111"/>
        <s v="Milan"/>
        <s v="V17"/>
        <s v="Alaska"/>
        <s v="Whirlpool"/>
        <s v="Electrolux"/>
        <s v="MN"/>
        <s v="Ingenico"/>
        <s v="Q12"/>
        <s v="S2"/>
        <s v="B24"/>
        <s v="MB 2b"/>
        <s v="F12"/>
        <s v="F7"/>
        <s v="B1"/>
        <s v="Dora-TJ"/>
        <s v="Sony-TJ"/>
        <s v="JET"/>
        <s v="Kagura"/>
        <s v="KEYAKI"/>
        <s v="POPLAR"/>
        <s v="Q13"/>
        <s v="Akari"/>
        <s v="Bahamut"/>
        <s v="F6"/>
        <s v="F9"/>
        <s v="C11"/>
        <s v="F10"/>
        <s v="Griffin"/>
        <s v="Cortes"/>
        <s v="Soyuz"/>
        <s v="BA68"/>
        <s v="Beijing"/>
        <s v="New York"/>
        <s v="Moscow"/>
        <s v="BC42"/>
        <s v="M36"/>
        <s v="Lifescan"/>
        <m/>
      </sharedItems>
    </cacheField>
    <cacheField name="Remark" numFmtId="0">
      <sharedItems containsBlank="1" containsMixedTypes="1" containsNumber="1" containsInteger="1" minValue="0" maxValue="0"/>
    </cacheField>
    <cacheField name="Location" numFmtId="0">
      <sharedItems containsBlank="1" count="10">
        <s v="CTU FATP"/>
        <s v="CTU CNC"/>
        <s v="MX"/>
        <s v="GZ"/>
        <s v="Vietnam"/>
        <s v="Shenzhen"/>
        <s v="WGT"/>
        <s v="Suzhou"/>
        <s v="Nypro Shenzhen"/>
        <m/>
      </sharedItems>
    </cacheField>
    <cacheField name="Date" numFmtId="0">
      <sharedItems containsNonDate="0" containsDate="1" containsString="0" containsBlank="1" minDate="2020-01-17T00:00:00" maxDate="2020-02-01T00:00:00" count="3">
        <d v="2020-01-17T00:00:00"/>
        <d v="2020-01-31T00:00:00"/>
        <m/>
      </sharedItems>
    </cacheField>
    <cacheField name="UP RMB/_x000a_pc  Jan." numFmtId="0">
      <sharedItems containsBlank="1" containsMixedTypes="1" containsNumber="1" minValue="1.1089999999999999E-2" maxValue="390.2679"/>
    </cacheField>
    <cacheField name="Exchange_x000a_ rate" numFmtId="0">
      <sharedItems containsString="0" containsBlank="1" containsNumber="1" minValue="6.8597999999999999" maxValue="6.8597999999999999"/>
    </cacheField>
    <cacheField name="Feb._x000a_demand$" numFmtId="0">
      <sharedItems containsString="0" containsBlank="1" containsNumber="1" minValue="0" maxValue="85715.385288200821"/>
    </cacheField>
    <cacheField name="Mar._x000a_demand$" numFmtId="0">
      <sharedItems containsString="0" containsBlank="1" containsNumber="1" minValue="0" maxValue="74274.343691819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7">
  <r>
    <s v="89ZU000080BGEN"/>
    <s v="9ZU000080BGEN"/>
    <x v="0"/>
    <n v="0"/>
    <x v="0"/>
    <x v="0"/>
    <n v="32.5"/>
    <n v="6.8597999999999999"/>
    <n v="5685.2969474328702"/>
    <n v="8121.8527820469562"/>
  </r>
  <r>
    <s v="8AJ818-00010-B"/>
    <s v="AJ818-00010-B"/>
    <x v="0"/>
    <n v="0"/>
    <x v="0"/>
    <x v="0"/>
    <n v="61.122599999999998"/>
    <n v="6.8597999999999999"/>
    <n v="2004.808449225925"/>
    <n v="1775.6874836001048"/>
  </r>
  <r>
    <s v="8AJ818-4132-Jab"/>
    <s v="AJ818-4132"/>
    <x v="0"/>
    <n v="0"/>
    <x v="0"/>
    <x v="0"/>
    <n v="1.3480000000000001"/>
    <n v="6.8597999999999999"/>
    <n v="0"/>
    <n v="0"/>
  </r>
  <r>
    <s v="8AJ946-4829-Jab"/>
    <s v="AJ946-4829"/>
    <x v="0"/>
    <n v="0"/>
    <x v="0"/>
    <x v="0"/>
    <n v="0.41060000000000002"/>
    <n v="6.8597999999999999"/>
    <n v="0"/>
    <n v="0"/>
  </r>
  <r>
    <s v="8AJ870-2101-Jab"/>
    <s v="AJ870-2101"/>
    <x v="0"/>
    <n v="0"/>
    <x v="0"/>
    <x v="0"/>
    <n v="3.5189999999999999E-2"/>
    <n v="6.8597999999999999"/>
    <n v="8.3943608215452876"/>
    <n v="12.125187853343196"/>
  </r>
  <r>
    <s v="8AJ870-2102-jab"/>
    <s v="AJ870-2102"/>
    <x v="0"/>
    <n v="0"/>
    <x v="0"/>
    <x v="0"/>
    <n v="3.2259999999999997E-2"/>
    <n v="6.8597999999999999"/>
    <n v="0"/>
    <n v="0"/>
  </r>
  <r>
    <s v="8AJ870-2137-jab"/>
    <s v="AJ870-2137"/>
    <x v="0"/>
    <n v="0"/>
    <x v="0"/>
    <x v="0"/>
    <n v="3.2800000000000003E-2"/>
    <n v="6.8597999999999999"/>
    <n v="12.634700013340792"/>
    <n v="13.785567183625435"/>
  </r>
  <r>
    <s v="8AJ946-2402-Jab"/>
    <s v="AJ946-2402"/>
    <x v="0"/>
    <n v="0"/>
    <x v="0"/>
    <x v="0"/>
    <n v="0.10557999999999999"/>
    <n v="6.8597999999999999"/>
    <n v="559.67706453143353"/>
    <n v="606.31681990905304"/>
  </r>
  <r>
    <s v="8AJ946-2449-Jab"/>
    <s v="AJ946-2449"/>
    <x v="0"/>
    <n v="0"/>
    <x v="0"/>
    <x v="0"/>
    <n v="4.2999999999999997E-2"/>
    <n v="6.8597999999999999"/>
    <n v="455.88395102958214"/>
    <n v="493.87428028204732"/>
  </r>
  <r>
    <s v="8AJ946-2528-Jab"/>
    <s v="AJ946-2528"/>
    <x v="0"/>
    <n v="0"/>
    <x v="0"/>
    <x v="0"/>
    <n v="2.3460000000000002E-2"/>
    <n v="6.8597999999999999"/>
    <n v="248.72180211986043"/>
    <n v="269.44861896318213"/>
  </r>
  <r>
    <s v="8AJ825-7565"/>
    <s v="AJ825-7565"/>
    <x v="0"/>
    <n v="0"/>
    <x v="0"/>
    <x v="0"/>
    <n v="2.6700000000000002E-2"/>
    <n v="6.8597999999999999"/>
    <n v="141.53606386616099"/>
    <n v="153.33073585500773"/>
  </r>
  <r>
    <s v="8AJ870-2138-jab"/>
    <s v="AJ870-2138"/>
    <x v="0"/>
    <n v="0"/>
    <x v="0"/>
    <x v="0"/>
    <n v="3.5189999999999999E-2"/>
    <n v="6.8597999999999999"/>
    <n v="358.15939505259894"/>
    <n v="388.00601130698226"/>
  </r>
  <r>
    <s v="8AJ818-4133-Jab"/>
    <s v="AJ818-4133"/>
    <x v="0"/>
    <n v="0"/>
    <x v="0"/>
    <x v="0"/>
    <n v="1.566065"/>
    <n v="6.8597999999999999"/>
    <n v="8301.6732531295656"/>
    <n v="8993.4793575570293"/>
  </r>
  <r>
    <s v="8AJ946-4830-Jab"/>
    <s v="AJ946-4830"/>
    <x v="0"/>
    <n v="0"/>
    <x v="0"/>
    <x v="0"/>
    <n v="0.46920000000000001"/>
    <n v="6.8597999999999999"/>
    <n v="2487.2180211986042"/>
    <n v="2694.4861896318212"/>
  </r>
  <r>
    <s v="89ZU000301AGEN"/>
    <s v="9ZU000301AGEN"/>
    <x v="0"/>
    <n v="0"/>
    <x v="0"/>
    <x v="0"/>
    <n v="52"/>
    <n v="6.8597999999999999"/>
    <n v="0"/>
    <n v="0"/>
  </r>
  <r>
    <s v="8AJ875-02656-A"/>
    <s v="AJ875-02656-A"/>
    <x v="1"/>
    <n v="0"/>
    <x v="0"/>
    <x v="0"/>
    <n v="0.1115"/>
    <n v="6.8597999999999999"/>
    <n v="635.29546050905287"/>
    <n v="2340.7655139082326"/>
  </r>
  <r>
    <s v="8AJ946-00090"/>
    <s v="AJ946-00090"/>
    <x v="1"/>
    <n v="0"/>
    <x v="0"/>
    <x v="0"/>
    <n v="1.3055000000000001"/>
    <n v="6.8597999999999999"/>
    <n v="5409.7234321700344"/>
    <n v="14987.820554535119"/>
  </r>
  <r>
    <s v="8AJ946-00092"/>
    <s v="AJ946-00092"/>
    <x v="1"/>
    <n v="0"/>
    <x v="0"/>
    <x v="0"/>
    <n v="1.3055000000000001"/>
    <n v="6.8597999999999999"/>
    <n v="5409.7234321700344"/>
    <n v="14987.820554535119"/>
  </r>
  <r>
    <s v="8AJ875-00003"/>
    <s v="AJ875-00003"/>
    <x v="1"/>
    <n v="0"/>
    <x v="0"/>
    <x v="0"/>
    <n v="0.74980000000000002"/>
    <n v="6.8597999999999999"/>
    <n v="1553.5084754657573"/>
    <n v="5723.9493920208479"/>
  </r>
  <r>
    <s v="8AJ946-04905"/>
    <s v="AJ946-04905"/>
    <x v="1"/>
    <n v="0"/>
    <x v="0"/>
    <x v="0"/>
    <n v="1.2402"/>
    <n v="6.8597999999999999"/>
    <n v="3426.0891104696934"/>
    <n v="9492.0950091839404"/>
  </r>
  <r>
    <s v="8AJ946-04717"/>
    <s v="AJ946-04717"/>
    <x v="1"/>
    <n v="0"/>
    <x v="0"/>
    <x v="0"/>
    <n v="1.7063999999999999"/>
    <n v="6.8597999999999999"/>
    <n v="3535.4852794542112"/>
    <n v="9795.1807714510633"/>
  </r>
  <r>
    <s v="8AJ946-04716"/>
    <s v="AJ946-04716"/>
    <x v="1"/>
    <n v="0"/>
    <x v="0"/>
    <x v="0"/>
    <n v="3.7760000000000002E-2"/>
    <n v="6.8597999999999999"/>
    <n v="234.70450800314876"/>
    <n v="1043.6826584166672"/>
  </r>
  <r>
    <s v="8AJ725-00418"/>
    <s v="AJ725-00418"/>
    <x v="1"/>
    <n v="0"/>
    <x v="0"/>
    <x v="0"/>
    <n v="4.53E-2"/>
    <n v="6.8597999999999999"/>
    <n v="211.17811598005775"/>
    <n v="939.06563346679707"/>
  </r>
  <r>
    <s v="89ZU000264AGEN"/>
    <s v="9ZU000264AGEN"/>
    <x v="1"/>
    <n v="0"/>
    <x v="0"/>
    <x v="0"/>
    <n v="0.1532"/>
    <n v="6.8597999999999999"/>
    <n v="0"/>
    <n v="0"/>
  </r>
  <r>
    <s v="8AJ818-00030C"/>
    <s v="AJ818-00030C"/>
    <x v="1"/>
    <n v="0"/>
    <x v="0"/>
    <x v="0"/>
    <n v="58.949350000000003"/>
    <n v="6.8597999999999999"/>
    <n v="2706.9368276043033"/>
    <n v="2397.5726187352402"/>
  </r>
  <r>
    <s v="8AJ818-00050C"/>
    <s v="AJ818-00050C-R"/>
    <x v="2"/>
    <n v="0"/>
    <x v="0"/>
    <x v="0"/>
    <n v="64.654129999999995"/>
    <n v="6.8597999999999999"/>
    <n v="3770.03003003003"/>
    <n v="3339.169455169455"/>
  </r>
  <r>
    <s v="8AJ946-04853"/>
    <s v="AJ946-04853"/>
    <x v="2"/>
    <n v="0"/>
    <x v="0"/>
    <x v="0"/>
    <n v="1.7282999999999999"/>
    <n v="6.8597999999999999"/>
    <n v="4786.976296685034"/>
    <n v="6349.0422461296239"/>
  </r>
  <r>
    <s v="8AJ946-00098"/>
    <s v="AJ946-00098"/>
    <x v="2"/>
    <n v="0"/>
    <x v="0"/>
    <x v="0"/>
    <n v="1.6617"/>
    <n v="6.8597999999999999"/>
    <n v="0"/>
    <n v="3052.1910259774336"/>
  </r>
  <r>
    <s v="8AJ946-00099"/>
    <s v="AJ946-00099"/>
    <x v="2"/>
    <n v="0"/>
    <x v="0"/>
    <x v="0"/>
    <n v="1.6468"/>
    <n v="6.8597999999999999"/>
    <n v="0"/>
    <n v="2722.3405930202048"/>
  </r>
  <r>
    <s v="8AJ946-05945"/>
    <s v="AJ946-05945"/>
    <x v="2"/>
    <n v="0"/>
    <x v="0"/>
    <x v="0"/>
    <n v="2.0287999999999999"/>
    <n v="6.8597999999999999"/>
    <n v="0"/>
    <n v="3726.4759905536607"/>
  </r>
  <r>
    <s v="8AJ875-03564"/>
    <s v="AJ875-03564"/>
    <x v="2"/>
    <n v="0"/>
    <x v="0"/>
    <x v="0"/>
    <n v="0.22456128895200003"/>
    <n v="6.8597999999999999"/>
    <n v="0"/>
    <n v="975.30631615099742"/>
  </r>
  <r>
    <s v="8AJ875-03566"/>
    <s v="AJ875-03566"/>
    <x v="2"/>
    <n v="0"/>
    <x v="0"/>
    <x v="0"/>
    <n v="0.22456128895200003"/>
    <n v="6.8597999999999999"/>
    <n v="0"/>
    <n v="975.30631615099742"/>
  </r>
  <r>
    <s v="8AJ725-00006"/>
    <s v="AJ725-00006"/>
    <x v="2"/>
    <n v="0"/>
    <x v="0"/>
    <x v="0"/>
    <n v="0.35993094272380449"/>
    <n v="6.8597999999999999"/>
    <n v="0"/>
    <n v="710.56309485401835"/>
  </r>
  <r>
    <s v="8AJ725-00007"/>
    <s v="AJ725-00007"/>
    <x v="2"/>
    <n v="0"/>
    <x v="0"/>
    <x v="0"/>
    <n v="0.34920500063063509"/>
    <n v="6.8597999999999999"/>
    <n v="0"/>
    <n v="689.38831462736857"/>
  </r>
  <r>
    <s v="8AJ725-00408"/>
    <s v="AJ725-00408"/>
    <x v="2"/>
    <n v="0"/>
    <x v="0"/>
    <x v="0"/>
    <n v="0.2898"/>
    <n v="6.8597999999999999"/>
    <n v="0"/>
    <n v="743.74694859375415"/>
  </r>
  <r>
    <s v="89ZU000080BGEN101"/>
    <s v="9ZU000080BGEN-101"/>
    <x v="3"/>
    <n v="0"/>
    <x v="0"/>
    <x v="0"/>
    <n v="32.5"/>
    <n v="6.8597999999999999"/>
    <n v="0"/>
    <n v="0"/>
  </r>
  <r>
    <s v="8AJ946-09906-JAB"/>
    <s v="AJ946-09906"/>
    <x v="3"/>
    <s v="外包 钜祥"/>
    <x v="0"/>
    <x v="0"/>
    <n v="0.52810000000000001"/>
    <n v="6.8597999999999999"/>
    <n v="0"/>
    <n v="0"/>
  </r>
  <r>
    <s v="8AJ946-09907-JAB"/>
    <s v="AJ946-09907"/>
    <x v="3"/>
    <s v="外包 钜祥"/>
    <x v="0"/>
    <x v="0"/>
    <n v="0.52810000000000001"/>
    <n v="6.8597999999999999"/>
    <n v="0"/>
    <n v="0"/>
  </r>
  <r>
    <s v="8AJ946-09216"/>
    <s v="AJ946-09216"/>
    <x v="3"/>
    <n v="0"/>
    <x v="0"/>
    <x v="0"/>
    <n v="2.2000000000000002"/>
    <n v="6.8597999999999999"/>
    <n v="0"/>
    <n v="0"/>
  </r>
  <r>
    <s v="8AJ946-09217"/>
    <s v="AJ946-09217"/>
    <x v="3"/>
    <n v="0"/>
    <x v="0"/>
    <x v="0"/>
    <n v="1.0152980006399999"/>
    <n v="6.8597999999999999"/>
    <n v="0"/>
    <n v="0"/>
  </r>
  <r>
    <s v="8AJ875-00741"/>
    <s v="AJ875-00741"/>
    <x v="3"/>
    <n v="0"/>
    <x v="0"/>
    <x v="0"/>
    <n v="0.14499999999999999"/>
    <n v="6.8597999999999999"/>
    <n v="0"/>
    <n v="0"/>
  </r>
  <r>
    <s v="8AJ725-00867"/>
    <s v="AJ725-00867"/>
    <x v="3"/>
    <n v="0"/>
    <x v="0"/>
    <x v="0"/>
    <n v="0.21825"/>
    <n v="6.8597999999999999"/>
    <n v="0"/>
    <n v="0"/>
  </r>
  <r>
    <s v="8AJ946-08512"/>
    <s v="AJ946-08512"/>
    <x v="3"/>
    <n v="0"/>
    <x v="0"/>
    <x v="0"/>
    <n v="0.53679999999999994"/>
    <n v="6.8597999999999999"/>
    <n v="0"/>
    <n v="0"/>
  </r>
  <r>
    <s v="8AJ946-08514-L"/>
    <s v="AJ946-08514-L"/>
    <x v="3"/>
    <n v="0"/>
    <x v="0"/>
    <x v="0"/>
    <n v="5.8000000000000003E-2"/>
    <n v="6.8597999999999999"/>
    <n v="0"/>
    <n v="0"/>
  </r>
  <r>
    <s v="8AJ946-08514-R"/>
    <s v="AJ946-08514-R"/>
    <x v="3"/>
    <n v="0"/>
    <x v="0"/>
    <x v="0"/>
    <n v="5.8000000000000003E-2"/>
    <n v="6.8597999999999999"/>
    <n v="0"/>
    <n v="0"/>
  </r>
  <r>
    <s v="8AJ725-00775"/>
    <s v="AJ725-00775"/>
    <x v="3"/>
    <s v="外包 三卓韩一"/>
    <x v="0"/>
    <x v="0"/>
    <n v="0.24"/>
    <n v="6.8597999999999999"/>
    <n v="0"/>
    <n v="0"/>
  </r>
  <r>
    <s v="8AJ946-12886"/>
    <s v="AJ946-12886"/>
    <x v="3"/>
    <n v="0"/>
    <x v="0"/>
    <x v="0"/>
    <n v="9.6799999999999997E-2"/>
    <n v="6.8597999999999999"/>
    <n v="0"/>
    <n v="0"/>
  </r>
  <r>
    <s v="8AJ818-00030C-101"/>
    <s v="AJ818-00030C-101"/>
    <x v="3"/>
    <n v="0"/>
    <x v="0"/>
    <x v="0"/>
    <n v="58.949350000000003"/>
    <n v="6.8597999999999999"/>
    <n v="1718.6900492725738"/>
    <n v="2086.9807741166965"/>
  </r>
  <r>
    <s v="89ZU000311AGEN"/>
    <s v="9ZU000311AGEN"/>
    <x v="3"/>
    <n v="0"/>
    <x v="0"/>
    <x v="0"/>
    <n v="0.38369999999999999"/>
    <n v="6.8597999999999999"/>
    <n v="0"/>
    <n v="0"/>
  </r>
  <r>
    <s v="8AJ818-11028"/>
    <s v="AJ818-11028-N"/>
    <x v="4"/>
    <s v="外包 三卓韩一"/>
    <x v="0"/>
    <x v="0"/>
    <n v="1.35"/>
    <n v="6.8597999999999999"/>
    <n v="23787.772238257679"/>
    <n v="34093.458784720926"/>
  </r>
  <r>
    <s v="8AJ946-14952-N"/>
    <s v="AJ946-14952-N"/>
    <x v="5"/>
    <n v="0"/>
    <x v="0"/>
    <x v="0"/>
    <n v="0.93520000000000003"/>
    <n v="6.8597999999999999"/>
    <n v="11033.500451908219"/>
    <n v="8437.3113418550329"/>
  </r>
  <r>
    <s v="8AJ946-15653-N"/>
    <s v="AJ946-15653-N"/>
    <x v="4"/>
    <n v="0"/>
    <x v="0"/>
    <x v="0"/>
    <n v="0.93520000000000003"/>
    <n v="6.8597999999999999"/>
    <n v="11033.500451908219"/>
    <n v="8437.3113418550329"/>
  </r>
  <r>
    <s v="8AJ946-14546-N"/>
    <s v="AJ946-14546-N"/>
    <x v="6"/>
    <n v="0"/>
    <x v="0"/>
    <x v="0"/>
    <n v="1.554"/>
    <n v="6.8597999999999999"/>
    <n v="0"/>
    <n v="0"/>
  </r>
  <r>
    <s v="8AJ946-14547-N"/>
    <s v="AJ946-14547-N"/>
    <x v="6"/>
    <n v="0"/>
    <x v="0"/>
    <x v="0"/>
    <n v="1.3"/>
    <n v="6.8597999999999999"/>
    <n v="76790.926849179261"/>
    <n v="30837.960290387473"/>
  </r>
  <r>
    <s v="8AJ946-09906-N"/>
    <s v="AJ946-09906-N"/>
    <x v="6"/>
    <s v="外包 钜祥"/>
    <x v="0"/>
    <x v="0"/>
    <n v="0.52810000000000001"/>
    <n v="6.8597999999999999"/>
    <n v="23896.80599434386"/>
    <n v="12399.498449350876"/>
  </r>
  <r>
    <s v="8AJ946-09907-N"/>
    <s v="AJ946-09907-N"/>
    <x v="6"/>
    <s v="外包 钜祥"/>
    <x v="0"/>
    <x v="0"/>
    <n v="0.52810000000000001"/>
    <n v="6.8597999999999999"/>
    <n v="23896.80599434386"/>
    <n v="12399.498449350876"/>
  </r>
  <r>
    <s v="8AJ725-00775-N"/>
    <s v="AJ725-00775-N"/>
    <x v="6"/>
    <s v="外包 三卓韩一"/>
    <x v="0"/>
    <x v="0"/>
    <n v="0.24"/>
    <n v="6.8597999999999999"/>
    <n v="71544.308580425088"/>
    <n v="67620.820931888884"/>
  </r>
  <r>
    <s v="8SSTPF02019"/>
    <s v="SSTPF02019"/>
    <x v="7"/>
    <n v="0"/>
    <x v="1"/>
    <x v="0"/>
    <n v="6.4600000000000005E-2"/>
    <n v="6.8597999999999999"/>
    <n v="0"/>
    <n v="0"/>
  </r>
  <r>
    <s v="8SSTPF02020"/>
    <s v="SSTPF02020"/>
    <x v="7"/>
    <n v="0"/>
    <x v="1"/>
    <x v="0"/>
    <n v="78.744799999999998"/>
    <n v="6.8597999999999999"/>
    <n v="0"/>
    <n v="0"/>
  </r>
  <r>
    <s v="8SSTPF02004"/>
    <s v="SSTPF02004"/>
    <x v="7"/>
    <n v="0"/>
    <x v="1"/>
    <x v="0"/>
    <n v="48.839500000000001"/>
    <n v="6.8597999999999999"/>
    <n v="0"/>
    <n v="0"/>
  </r>
  <r>
    <s v="8SSTPF02009"/>
    <s v="SSTPF02009"/>
    <x v="7"/>
    <n v="0"/>
    <x v="1"/>
    <x v="0"/>
    <n v="0.34429999999999999"/>
    <n v="6.8597999999999999"/>
    <n v="0"/>
    <n v="0"/>
  </r>
  <r>
    <s v="8SSTPF02037-1"/>
    <s v="SSTPF02037"/>
    <x v="7"/>
    <n v="0"/>
    <x v="1"/>
    <x v="0"/>
    <n v="340.1"/>
    <n v="6.8597999999999999"/>
    <n v="0"/>
    <n v="0"/>
  </r>
  <r>
    <s v="8SSTPF02038"/>
    <s v="SSTPF02038"/>
    <x v="7"/>
    <n v="0"/>
    <x v="1"/>
    <x v="0"/>
    <n v="390.2679"/>
    <n v="6.8597999999999999"/>
    <n v="0"/>
    <n v="0"/>
  </r>
  <r>
    <s v="8SSTPF02041-jab"/>
    <s v="SSTPF02041"/>
    <x v="7"/>
    <s v="成都模切厂"/>
    <x v="1"/>
    <x v="0"/>
    <n v="0.12959999999999999"/>
    <n v="6.8597999999999999"/>
    <n v="819.97469832194213"/>
    <n v="794.36799537866636"/>
  </r>
  <r>
    <s v="8SSTPF02042"/>
    <s v="SSTPF02042"/>
    <x v="7"/>
    <n v="0"/>
    <x v="1"/>
    <x v="0"/>
    <n v="0.39"/>
    <n v="6.8597999999999999"/>
    <n v="1244.2483313050902"/>
    <n v="1046.489520102627"/>
  </r>
  <r>
    <s v="8SSTPF02017"/>
    <s v="SSTPF02017"/>
    <x v="7"/>
    <n v="0"/>
    <x v="1"/>
    <x v="0"/>
    <n v="4.3099999999999999E-2"/>
    <n v="6.8597999999999999"/>
    <n v="825.0323550653751"/>
    <n v="693.90305102189564"/>
  </r>
  <r>
    <s v="8SSTPF02029"/>
    <s v="SSTPF02029"/>
    <x v="7"/>
    <n v="0"/>
    <x v="1"/>
    <x v="0"/>
    <n v="9.5000000000000001E-2"/>
    <n v="6.8597999999999999"/>
    <n v="1889.0510576420411"/>
    <n v="1830.0585431452964"/>
  </r>
  <r>
    <s v="8SSTPF02030"/>
    <s v="SSTPF02030"/>
    <x v="7"/>
    <n v="0"/>
    <x v="1"/>
    <x v="0"/>
    <n v="0.35149999999999998"/>
    <n v="6.8597999999999999"/>
    <n v="6989.4889132755516"/>
    <n v="6771.2166096375968"/>
  </r>
  <r>
    <s v="8SSTPF02031"/>
    <s v="SSTPF02031"/>
    <x v="7"/>
    <n v="0"/>
    <x v="1"/>
    <x v="0"/>
    <n v="0.27650000000000002"/>
    <n v="6.8597999999999999"/>
    <n v="0"/>
    <n v="0"/>
  </r>
  <r>
    <s v="8SSTPF02034BC"/>
    <s v="SSTPF02034BC"/>
    <x v="7"/>
    <n v="0"/>
    <x v="1"/>
    <x v="0"/>
    <n v="3.5000000000000003E-2"/>
    <n v="6.8597999999999999"/>
    <n v="669.97987070274098"/>
    <n v="563.49435697833758"/>
  </r>
  <r>
    <s v="8SSTPF02021"/>
    <s v="SSTPF02021"/>
    <x v="8"/>
    <n v="0"/>
    <x v="1"/>
    <x v="0"/>
    <n v="30.894500000000001"/>
    <n v="6.8597999999999999"/>
    <n v="135.11108195574215"/>
    <n v="598.34907723257243"/>
  </r>
  <r>
    <s v="8SSTPF02022"/>
    <s v="SSTPF02022"/>
    <x v="8"/>
    <n v="0"/>
    <x v="1"/>
    <x v="0"/>
    <n v="4.5999999999999999E-2"/>
    <n v="6.8597999999999999"/>
    <n v="0"/>
    <n v="0"/>
  </r>
  <r>
    <s v="8DCADH99002AP"/>
    <s v="DCADH99002AP"/>
    <x v="8"/>
    <n v="0"/>
    <x v="1"/>
    <x v="0"/>
    <n v="0.75529999999999997"/>
    <n v="6.8597999999999999"/>
    <n v="718.11959254440808"/>
    <n v="23709.345277656656"/>
  </r>
  <r>
    <s v="8ALASKA-02020"/>
    <s v="ALASKA-02020"/>
    <x v="9"/>
    <n v="0"/>
    <x v="1"/>
    <x v="0"/>
    <n v="75.977350000000001"/>
    <n v="6.8597999999999999"/>
    <n v="0"/>
    <n v="0"/>
  </r>
  <r>
    <s v="8ALASKA-02019"/>
    <s v="ALASKA-02019"/>
    <x v="9"/>
    <n v="0"/>
    <x v="1"/>
    <x v="0"/>
    <n v="6.2E-2"/>
    <n v="6.8597999999999999"/>
    <n v="11242.967124217579"/>
    <n v="27783.969459811884"/>
  </r>
  <r>
    <s v="8ALASKA-02030"/>
    <s v="ALASKA-02030"/>
    <x v="9"/>
    <n v="0"/>
    <x v="1"/>
    <x v="0"/>
    <n v="0.32069999999999999"/>
    <n v="6.8597999999999999"/>
    <n v="32473.411428957912"/>
    <n v="67219.342059595001"/>
  </r>
  <r>
    <s v="8ALASKA-02019-1"/>
    <s v="ALASKA-02019-1"/>
    <x v="9"/>
    <n v="0"/>
    <x v="1"/>
    <x v="0"/>
    <n v="6.2E-2"/>
    <n v="6.8597999999999999"/>
    <n v="9578.8650028300981"/>
    <n v="17740.237158236148"/>
  </r>
  <r>
    <s v="8ALASKA-02031"/>
    <s v="ALASKA-02031"/>
    <x v="9"/>
    <n v="0"/>
    <x v="1"/>
    <x v="0"/>
    <n v="0.27373999999999998"/>
    <n v="6.8597999999999999"/>
    <n v="71.828916294935709"/>
    <n v="0"/>
  </r>
  <r>
    <s v="8ALASKA-02004"/>
    <s v="ALASKA-02004"/>
    <x v="9"/>
    <n v="0"/>
    <x v="1"/>
    <x v="0"/>
    <n v="48.351109999999998"/>
    <n v="6.8597999999999999"/>
    <n v="0"/>
    <n v="0"/>
  </r>
  <r>
    <s v="8ALASKA-02038"/>
    <s v="ALASKA-02038"/>
    <x v="9"/>
    <n v="0"/>
    <x v="1"/>
    <x v="0"/>
    <n v="390.2679"/>
    <n v="6.8597999999999999"/>
    <n v="0"/>
    <n v="0"/>
  </r>
  <r>
    <s v="8PSA18413-WHP"/>
    <s v="PSA18413-WHP"/>
    <x v="10"/>
    <n v="0"/>
    <x v="2"/>
    <x v="0"/>
    <n v="3.75560772"/>
    <n v="6.8597999999999999"/>
    <n v="5474.8064375054664"/>
    <n v="5474.8064375054664"/>
  </r>
  <r>
    <s v="8W10553651"/>
    <s v="W10553651"/>
    <x v="10"/>
    <n v="0"/>
    <x v="2"/>
    <x v="0"/>
    <n v="5.5806796699999994"/>
    <n v="6.8597999999999999"/>
    <n v="0"/>
    <n v="0"/>
  </r>
  <r>
    <s v="8W34313-JAM-00003"/>
    <s v="W34313-JAM-00003"/>
    <x v="10"/>
    <n v="0"/>
    <x v="2"/>
    <x v="0"/>
    <n v="1.5819573"/>
    <n v="6.8597999999999999"/>
    <n v="0"/>
    <n v="0"/>
  </r>
  <r>
    <s v="8W34313-JAM-00002"/>
    <s v="W34313-JAM-00002"/>
    <x v="10"/>
    <n v="0"/>
    <x v="2"/>
    <x v="0"/>
    <n v="2.7557559199999999"/>
    <n v="6.8597999999999999"/>
    <n v="0"/>
    <n v="0"/>
  </r>
  <r>
    <s v="8W34313-JAM-00006"/>
    <s v="W34313-JAM-00006"/>
    <x v="10"/>
    <n v="0"/>
    <x v="2"/>
    <x v="0"/>
    <n v="6.00869842"/>
    <n v="6.8597999999999999"/>
    <n v="8759.2909705822331"/>
    <n v="0"/>
  </r>
  <r>
    <s v="8W10828213"/>
    <s v="W10828213"/>
    <x v="10"/>
    <n v="0"/>
    <x v="2"/>
    <x v="0"/>
    <n v="0.71222319999999995"/>
    <n v="6.8597999999999999"/>
    <n v="519.12825446806028"/>
    <n v="0"/>
  </r>
  <r>
    <s v="8EL318581200_5925"/>
    <s v="EL318581200_5925"/>
    <x v="11"/>
    <n v="0"/>
    <x v="2"/>
    <x v="0"/>
    <n v="1.3559634"/>
    <n v="6.8597999999999999"/>
    <n v="0"/>
    <n v="0"/>
  </r>
  <r>
    <s v="8EL316357203"/>
    <s v="EL316357203"/>
    <x v="11"/>
    <n v="0"/>
    <x v="2"/>
    <x v="0"/>
    <n v="7.8618483999999995"/>
    <n v="6.8597999999999999"/>
    <n v="0"/>
    <n v="0"/>
  </r>
  <r>
    <s v="8EL316357201C"/>
    <s v="EL316357201C"/>
    <x v="11"/>
    <n v="0"/>
    <x v="2"/>
    <x v="0"/>
    <n v="11.9708284"/>
    <n v="6.8597999999999999"/>
    <n v="0"/>
    <n v="0"/>
  </r>
  <r>
    <s v="8EL316357205-2"/>
    <s v="EL316357205-2"/>
    <x v="11"/>
    <n v="0"/>
    <x v="2"/>
    <x v="0"/>
    <n v="11.553082100000001"/>
    <n v="6.8597999999999999"/>
    <n v="0"/>
    <n v="0"/>
  </r>
  <r>
    <s v="8EL316356800A"/>
    <s v="EL316356800A"/>
    <x v="11"/>
    <n v="0"/>
    <x v="2"/>
    <x v="0"/>
    <n v="2.1983043000000002"/>
    <n v="6.8597999999999999"/>
    <n v="0"/>
    <n v="0"/>
  </r>
  <r>
    <s v="8CM-MNTBM-R0A-LF"/>
    <s v="CM-MNTBM-R0B-LF-C"/>
    <x v="12"/>
    <n v="0"/>
    <x v="3"/>
    <x v="0"/>
    <n v="0.05"/>
    <n v="6.8597999999999999"/>
    <n v="0"/>
    <n v="0"/>
  </r>
  <r>
    <s v="8296154708AB"/>
    <s v="296154708AB"/>
    <x v="13"/>
    <n v="0"/>
    <x v="4"/>
    <x v="0"/>
    <n v="1.0744982700000001"/>
    <n v="6.8597999999999999"/>
    <n v="0"/>
    <n v="0"/>
  </r>
  <r>
    <s v="8ACUP27387AP"/>
    <s v="ACUP27387-AP"/>
    <x v="14"/>
    <n v="0"/>
    <x v="5"/>
    <x v="0"/>
    <n v="0.125"/>
    <n v="6.8597999999999999"/>
    <n v="0"/>
    <n v="0"/>
  </r>
  <r>
    <s v="8ACUP27377AP"/>
    <s v="ACUP27377-AP"/>
    <x v="14"/>
    <n v="0"/>
    <x v="5"/>
    <x v="0"/>
    <n v="4.7199999999999999E-2"/>
    <n v="6.8597999999999999"/>
    <n v="0"/>
    <n v="0"/>
  </r>
  <r>
    <s v="8ACUP27374AP"/>
    <s v="ACUP27374-AP"/>
    <x v="14"/>
    <n v="0"/>
    <x v="5"/>
    <x v="0"/>
    <n v="3.0800000000000001E-2"/>
    <n v="6.8597999999999999"/>
    <n v="0"/>
    <n v="0"/>
  </r>
  <r>
    <s v="8DCPFM01096AP"/>
    <s v="DCPFM01096AP"/>
    <x v="15"/>
    <n v="0"/>
    <x v="5"/>
    <x v="0"/>
    <n v="0.11358699999999999"/>
    <n v="6.8597999999999999"/>
    <n v="0"/>
    <n v="0"/>
  </r>
  <r>
    <s v="8ACUP27438-AP"/>
    <s v="ACUP27438-AP"/>
    <x v="16"/>
    <n v="0"/>
    <x v="5"/>
    <x v="0"/>
    <n v="1.1089999999999999E-2"/>
    <n v="6.8597999999999999"/>
    <n v="646.66608355928747"/>
    <n v="2147.8552061076334"/>
  </r>
  <r>
    <s v="8ACUP27274-AP"/>
    <s v="ACUP27274-AP"/>
    <x v="16"/>
    <n v="0"/>
    <x v="5"/>
    <x v="0"/>
    <n v="4.2999999999999997E-2"/>
    <n v="6.8597999999999999"/>
    <n v="5014.7234613254032"/>
    <n v="11104.030521506249"/>
  </r>
  <r>
    <s v="8ACUP310-016743"/>
    <s v="ACUP310-016743-DSY"/>
    <x v="17"/>
    <n v="0"/>
    <x v="5"/>
    <x v="0"/>
    <n v="6.9709999999999994E-2"/>
    <n v="6.8597999999999999"/>
    <n v="4064.8415405696956"/>
    <n v="0"/>
  </r>
  <r>
    <s v="8DCPFM01554AP"/>
    <s v="DCPFM01554AP"/>
    <x v="18"/>
    <n v="0"/>
    <x v="5"/>
    <x v="0"/>
    <n v="0.12490000000000001"/>
    <n v="6.8597999999999999"/>
    <n v="7283.0111665063132"/>
    <n v="20158.334478722834"/>
  </r>
  <r>
    <s v="8DCPFM01621AP"/>
    <s v="DCPFM01621AP"/>
    <x v="19"/>
    <n v="0"/>
    <x v="5"/>
    <x v="0"/>
    <n v="0.05"/>
    <n v="6.8597999999999999"/>
    <n v="5102.1895682089862"/>
    <n v="0"/>
  </r>
  <r>
    <s v="8DCPFM01623AP"/>
    <s v="DCPFM01623AP"/>
    <x v="19"/>
    <n v="0"/>
    <x v="5"/>
    <x v="0"/>
    <n v="8.2799999999999999E-2"/>
    <n v="6.8597999999999999"/>
    <n v="8449.2259249540803"/>
    <n v="0"/>
  </r>
  <r>
    <s v="8ACUP27504-AP"/>
    <s v="ACUP27504-AP"/>
    <x v="20"/>
    <n v="0"/>
    <x v="5"/>
    <x v="0"/>
    <n v="4.2099999999999999E-2"/>
    <n v="6.8597999999999999"/>
    <n v="2454.882066532552"/>
    <n v="0"/>
  </r>
  <r>
    <s v="8ACUN71360-1"/>
    <s v="ACUN71360-1"/>
    <x v="21"/>
    <n v="0"/>
    <x v="6"/>
    <x v="0"/>
    <n v="3.2559999999999999E-2"/>
    <n v="6.8597999999999999"/>
    <n v="0"/>
    <n v="0"/>
  </r>
  <r>
    <s v="8ACUN71477"/>
    <s v="ACUN71477"/>
    <x v="21"/>
    <n v="0"/>
    <x v="6"/>
    <x v="0"/>
    <n v="3.6900000000000002E-2"/>
    <n v="6.8597999999999999"/>
    <n v="0"/>
    <n v="0"/>
  </r>
  <r>
    <s v="8ACUN71474"/>
    <s v="ACUN71474"/>
    <x v="22"/>
    <n v="0"/>
    <x v="6"/>
    <x v="0"/>
    <n v="5.2400000000000002E-2"/>
    <n v="6.8597999999999999"/>
    <n v="0"/>
    <n v="0"/>
  </r>
  <r>
    <s v="8ACUN71475"/>
    <s v="ACUN71475"/>
    <x v="22"/>
    <n v="0"/>
    <x v="6"/>
    <x v="0"/>
    <n v="0.03"/>
    <n v="6.8597999999999999"/>
    <n v="0"/>
    <n v="0"/>
  </r>
  <r>
    <s v="8ACUN71497"/>
    <s v="ACUN71497"/>
    <x v="22"/>
    <n v="0"/>
    <x v="6"/>
    <x v="0"/>
    <n v="5.0866312171410112E-2"/>
    <n v="6.8597999999999999"/>
    <n v="0"/>
    <n v="0"/>
  </r>
  <r>
    <s v="8ACUN87041"/>
    <s v="ACUN87041"/>
    <x v="22"/>
    <n v="0"/>
    <x v="6"/>
    <x v="0"/>
    <n v="0.13039999999999999"/>
    <n v="6.8597999999999999"/>
    <n v="0"/>
    <n v="0"/>
  </r>
  <r>
    <s v="8ACUN87045"/>
    <s v="ACUN87045"/>
    <x v="22"/>
    <n v="0"/>
    <x v="6"/>
    <x v="0"/>
    <n v="4.8500000000000001E-2"/>
    <n v="6.8597999999999999"/>
    <n v="0"/>
    <n v="0"/>
  </r>
  <r>
    <s v="8ACUN87063-SE"/>
    <s v="ACUN87063-SE"/>
    <x v="21"/>
    <n v="0"/>
    <x v="6"/>
    <x v="0"/>
    <s v="0.0199"/>
    <n v="6.8597999999999999"/>
    <n v="0"/>
    <n v="0"/>
  </r>
  <r>
    <s v="8ACUN87063-PMI"/>
    <s v="ACUN87063-PMI"/>
    <x v="23"/>
    <n v="0"/>
    <x v="6"/>
    <x v="0"/>
    <s v="0.0199"/>
    <n v="6.8597999999999999"/>
    <n v="0"/>
    <n v="213.15419441633034"/>
  </r>
  <r>
    <s v="8ACUN87109"/>
    <s v="ACUN87109"/>
    <x v="21"/>
    <n v="0"/>
    <x v="6"/>
    <x v="0"/>
    <n v="0.41289599999999999"/>
    <n v="6.8597999999999999"/>
    <n v="0"/>
    <n v="0"/>
  </r>
  <r>
    <s v="8ACUN87404"/>
    <s v="ACUN87404"/>
    <x v="22"/>
    <n v="0"/>
    <x v="6"/>
    <x v="0"/>
    <n v="1.0824"/>
    <n v="6.8597999999999999"/>
    <n v="0"/>
    <n v="0"/>
  </r>
  <r>
    <s v="8ACUN87405"/>
    <s v="ACUN87405"/>
    <x v="22"/>
    <n v="0"/>
    <x v="6"/>
    <x v="0"/>
    <n v="6.1512000000000004E-2"/>
    <n v="6.8597999999999999"/>
    <n v="0"/>
    <n v="0"/>
  </r>
  <r>
    <s v="8ACUN87407"/>
    <s v="ACUN87407"/>
    <x v="22"/>
    <n v="0"/>
    <x v="6"/>
    <x v="0"/>
    <n v="0.20102"/>
    <n v="6.8597999999999999"/>
    <n v="0"/>
    <n v="0"/>
  </r>
  <r>
    <s v="8ACUN87408"/>
    <s v="ACUN87408"/>
    <x v="22"/>
    <n v="0"/>
    <x v="6"/>
    <x v="0"/>
    <n v="1.78E-2"/>
    <n v="6.8597999999999999"/>
    <n v="0"/>
    <n v="0"/>
  </r>
  <r>
    <s v="8ACUN87409"/>
    <s v="ACUN87409"/>
    <x v="22"/>
    <n v="0"/>
    <x v="6"/>
    <x v="0"/>
    <n v="0.18"/>
    <n v="6.8597999999999999"/>
    <n v="0"/>
    <n v="0"/>
  </r>
  <r>
    <s v="8ACUN87427"/>
    <s v="ACUN87427"/>
    <x v="22"/>
    <n v="0"/>
    <x v="6"/>
    <x v="0"/>
    <n v="9.98E-2"/>
    <n v="6.8597999999999999"/>
    <n v="0"/>
    <n v="0"/>
  </r>
  <r>
    <s v="8ACUN87428"/>
    <s v="ACUN87428"/>
    <x v="22"/>
    <n v="0"/>
    <x v="6"/>
    <x v="0"/>
    <n v="9.98E-2"/>
    <n v="6.8597999999999999"/>
    <n v="0"/>
    <n v="0"/>
  </r>
  <r>
    <s v="8ACUN87429"/>
    <s v="ACUN87429"/>
    <x v="22"/>
    <n v="0"/>
    <x v="6"/>
    <x v="0"/>
    <n v="0.1512"/>
    <n v="6.8597999999999999"/>
    <n v="0"/>
    <n v="0"/>
  </r>
  <r>
    <s v="8ACUN87430"/>
    <s v="ACUN87430"/>
    <x v="21"/>
    <n v="0"/>
    <x v="6"/>
    <x v="0"/>
    <n v="9.8392000000000007E-2"/>
    <n v="6.8597999999999999"/>
    <n v="0"/>
    <n v="0"/>
  </r>
  <r>
    <s v="8ACUN87431"/>
    <s v="ACUN87431"/>
    <x v="21"/>
    <n v="0"/>
    <x v="6"/>
    <x v="0"/>
    <n v="2.2572000000000002E-2"/>
    <n v="6.8597999999999999"/>
    <n v="0"/>
    <n v="0"/>
  </r>
  <r>
    <s v="8ACUN87434-1"/>
    <s v="ACUN87434-1"/>
    <x v="21"/>
    <n v="0"/>
    <x v="6"/>
    <x v="0"/>
    <n v="2.6326079999999998"/>
    <n v="6.8597999999999999"/>
    <n v="0"/>
    <n v="0"/>
  </r>
  <r>
    <s v="8ACUN87435-1"/>
    <s v="ACUN87435-1"/>
    <x v="21"/>
    <n v="0"/>
    <x v="6"/>
    <x v="0"/>
    <n v="5.3699999999999998E-2"/>
    <n v="6.8597999999999999"/>
    <n v="0"/>
    <n v="0"/>
  </r>
  <r>
    <s v="8ACUN87437-1"/>
    <s v="ACUN87437-1"/>
    <x v="21"/>
    <n v="0"/>
    <x v="6"/>
    <x v="0"/>
    <n v="0.31803199999999998"/>
    <n v="6.8597999999999999"/>
    <n v="0"/>
    <n v="0"/>
  </r>
  <r>
    <s v="8ACUN87438-1"/>
    <s v="ACUN87438-1"/>
    <x v="21"/>
    <n v="0"/>
    <x v="6"/>
    <x v="0"/>
    <n v="0.41826400000000002"/>
    <n v="6.8597999999999999"/>
    <n v="0"/>
    <n v="0"/>
  </r>
  <r>
    <s v="8ACUN87441"/>
    <s v="ACUN87441"/>
    <x v="21"/>
    <n v="0"/>
    <x v="6"/>
    <x v="0"/>
    <n v="2.7917999999999998E-2"/>
    <n v="6.8597999999999999"/>
    <n v="0"/>
    <n v="0"/>
  </r>
  <r>
    <s v="8ACUN87442"/>
    <s v="ACUN87442"/>
    <x v="21"/>
    <n v="0"/>
    <x v="6"/>
    <x v="0"/>
    <n v="5.2448000000000002E-2"/>
    <n v="6.8597999999999999"/>
    <n v="0"/>
    <n v="0"/>
  </r>
  <r>
    <s v="8ACUN87443"/>
    <s v="ACUN87443"/>
    <x v="24"/>
    <n v="0"/>
    <x v="6"/>
    <x v="0"/>
    <n v="0.168623"/>
    <n v="6.8597999999999999"/>
    <n v="0"/>
    <n v="846.72845534855242"/>
  </r>
  <r>
    <s v="8ACUN87450"/>
    <s v="ACUN87450"/>
    <x v="24"/>
    <n v="0"/>
    <x v="6"/>
    <x v="0"/>
    <n v="2.832932"/>
    <n v="6.8597999999999999"/>
    <n v="0"/>
    <n v="0"/>
  </r>
  <r>
    <s v="8ACUN87451"/>
    <s v="ACUN87451"/>
    <x v="24"/>
    <n v="0"/>
    <x v="6"/>
    <x v="0"/>
    <n v="0.25790000000000002"/>
    <n v="6.8597999999999999"/>
    <n v="0"/>
    <n v="0"/>
  </r>
  <r>
    <s v="8ACUN87452"/>
    <s v="ACUN87452"/>
    <x v="24"/>
    <n v="0"/>
    <x v="6"/>
    <x v="0"/>
    <n v="6.7699999999999996E-2"/>
    <n v="6.8597999999999999"/>
    <n v="0"/>
    <n v="0"/>
  </r>
  <r>
    <s v="8ACUN87453"/>
    <s v="ACUN87453"/>
    <x v="24"/>
    <n v="0"/>
    <x v="6"/>
    <x v="0"/>
    <n v="0.2223"/>
    <n v="6.8597999999999999"/>
    <n v="0"/>
    <n v="0"/>
  </r>
  <r>
    <s v="8ACUN87454"/>
    <s v="ACUN87454"/>
    <x v="24"/>
    <n v="0"/>
    <x v="6"/>
    <x v="0"/>
    <n v="7.9000000000000001E-2"/>
    <n v="6.8597999999999999"/>
    <n v="409.23423423423424"/>
    <n v="0"/>
  </r>
  <r>
    <s v="8ACUN87455"/>
    <s v="ACUN87455"/>
    <x v="24"/>
    <n v="0"/>
    <x v="6"/>
    <x v="0"/>
    <n v="0.19568640000000001"/>
    <n v="6.8597999999999999"/>
    <n v="0"/>
    <n v="982.62540225662565"/>
  </r>
  <r>
    <s v="8ACUN87457"/>
    <s v="ACUN87457"/>
    <x v="24"/>
    <n v="0"/>
    <x v="6"/>
    <x v="0"/>
    <n v="0.50608035704350296"/>
    <n v="6.8597999999999999"/>
    <n v="0"/>
    <n v="0"/>
  </r>
  <r>
    <s v="8ACUN87458"/>
    <s v="ACUN87458"/>
    <x v="24"/>
    <n v="0"/>
    <x v="6"/>
    <x v="0"/>
    <n v="0.11580799999999999"/>
    <n v="6.8597999999999999"/>
    <n v="72.137319455377707"/>
    <n v="0"/>
  </r>
  <r>
    <s v="8ACUN87459"/>
    <s v="ACUN87459"/>
    <x v="24"/>
    <s v="泰诺信"/>
    <x v="6"/>
    <x v="0"/>
    <n v="0.48"/>
    <n v="6.8597999999999999"/>
    <n v="0"/>
    <n v="0"/>
  </r>
  <r>
    <s v="8ACUN87460"/>
    <s v="ACUN87460"/>
    <x v="24"/>
    <n v="0"/>
    <x v="6"/>
    <x v="0"/>
    <n v="0.11580799999999999"/>
    <n v="6.8597999999999999"/>
    <n v="72.137319455377707"/>
    <n v="0"/>
  </r>
  <r>
    <s v="8ACUN87461"/>
    <s v="ACUN87461"/>
    <x v="24"/>
    <n v="0"/>
    <x v="6"/>
    <x v="0"/>
    <n v="3.4626000000000004E-2"/>
    <n v="6.8597999999999999"/>
    <n v="19.877720633254615"/>
    <n v="0"/>
  </r>
  <r>
    <s v="8ACUN87462"/>
    <s v="ACUN87462"/>
    <x v="24"/>
    <n v="0"/>
    <x v="6"/>
    <x v="0"/>
    <n v="3.9237000000000001E-2"/>
    <n v="6.8597999999999999"/>
    <n v="0"/>
    <n v="203.70823181017354"/>
  </r>
  <r>
    <s v="8ACUN87463"/>
    <s v="ACUN87463"/>
    <x v="21"/>
    <n v="0"/>
    <x v="6"/>
    <x v="0"/>
    <n v="8.1900000000000001E-2"/>
    <n v="6.8597999999999999"/>
    <n v="0"/>
    <n v="0"/>
  </r>
  <r>
    <s v="8ACUN87466-1"/>
    <s v="ACUN87466-1"/>
    <x v="24"/>
    <n v="0"/>
    <x v="6"/>
    <x v="0"/>
    <n v="7.0999999999999994E-2"/>
    <n v="6.8597999999999999"/>
    <n v="0"/>
    <n v="0"/>
  </r>
  <r>
    <s v="8ACUN87467"/>
    <s v="ACUN87467"/>
    <x v="24"/>
    <n v="0"/>
    <x v="6"/>
    <x v="0"/>
    <n v="0.16656299999999999"/>
    <n v="6.8597999999999999"/>
    <n v="46.451064576226699"/>
    <n v="0"/>
  </r>
  <r>
    <s v="8ACUN87468"/>
    <s v="ACUN87468"/>
    <x v="24"/>
    <n v="0"/>
    <x v="6"/>
    <x v="0"/>
    <n v="9.8868799616613032E-2"/>
    <n v="6.8597999999999999"/>
    <n v="34.720391013793524"/>
    <n v="0"/>
  </r>
  <r>
    <s v="8ACUN87469"/>
    <s v="ACUN87469"/>
    <x v="24"/>
    <n v="0"/>
    <x v="6"/>
    <x v="0"/>
    <n v="9.8868799616613032E-2"/>
    <n v="6.8597999999999999"/>
    <n v="34.720391013793524"/>
    <n v="0"/>
  </r>
  <r>
    <s v="8ACUN87481"/>
    <s v="ACUN87481"/>
    <x v="24"/>
    <n v="0"/>
    <x v="6"/>
    <x v="0"/>
    <n v="0.356655"/>
    <n v="6.8597999999999999"/>
    <n v="0"/>
    <n v="0"/>
  </r>
  <r>
    <s v="8ACUN87489"/>
    <s v="ACUN87489"/>
    <x v="25"/>
    <s v="泰诺信"/>
    <x v="6"/>
    <x v="0"/>
    <n v="0.52"/>
    <n v="6.8597999999999999"/>
    <n v="365.75410361818132"/>
    <n v="3204.2441887102082"/>
  </r>
  <r>
    <s v="8ACUN87490"/>
    <s v="ACUN87490"/>
    <x v="25"/>
    <n v="0"/>
    <x v="6"/>
    <x v="0"/>
    <n v="0.04"/>
    <n v="6.8597999999999999"/>
    <n v="102.27120324207704"/>
    <n v="333.53325586335296"/>
  </r>
  <r>
    <s v="8ACUN87491"/>
    <s v="ACUN87491"/>
    <x v="25"/>
    <n v="0"/>
    <x v="6"/>
    <x v="0"/>
    <n v="2.47E-2"/>
    <n v="6.8597999999999999"/>
    <n v="43.571926295227264"/>
    <n v="205.95678549562044"/>
  </r>
  <r>
    <s v="8ACUN87492"/>
    <s v="ACUN87492"/>
    <x v="25"/>
    <n v="0"/>
    <x v="6"/>
    <x v="0"/>
    <n v="0.15579999999999999"/>
    <n v="6.8597999999999999"/>
    <n v="49.112044666025248"/>
    <n v="586.79786824272264"/>
  </r>
  <r>
    <s v="8ACUN87493"/>
    <s v="ACUN87493"/>
    <x v="25"/>
    <s v="泰诺信"/>
    <x v="6"/>
    <x v="0"/>
    <n v="0.18"/>
    <n v="6.8597999999999999"/>
    <n v="0"/>
    <n v="997.30104584473509"/>
  </r>
  <r>
    <s v="8ACUN87494"/>
    <s v="ACUN87494"/>
    <x v="25"/>
    <s v="泰诺信"/>
    <x v="6"/>
    <x v="0"/>
    <n v="0.18"/>
    <n v="6.8597999999999999"/>
    <n v="0"/>
    <n v="997.30104584473509"/>
  </r>
  <r>
    <s v="8ACUN87495"/>
    <s v="ACUN87495"/>
    <x v="25"/>
    <n v="0"/>
    <x v="6"/>
    <x v="0"/>
    <n v="0.35780000000000001"/>
    <n v="6.8597999999999999"/>
    <n v="0"/>
    <n v="0"/>
  </r>
  <r>
    <s v="8ACUN87496"/>
    <s v="ACUN87496"/>
    <x v="25"/>
    <n v="0"/>
    <x v="6"/>
    <x v="0"/>
    <n v="2.6322000000000001"/>
    <n v="6.8597999999999999"/>
    <n v="0"/>
    <n v="0"/>
  </r>
  <r>
    <s v="8ACUN87497"/>
    <s v="ACUN87497"/>
    <x v="26"/>
    <s v="泰诺信"/>
    <x v="6"/>
    <x v="0"/>
    <n v="0.23"/>
    <n v="6.8597999999999999"/>
    <n v="328.98335228432319"/>
    <n v="0"/>
  </r>
  <r>
    <s v="8ACUN87498"/>
    <s v="ACUN87498"/>
    <x v="26"/>
    <s v="泰诺信"/>
    <x v="6"/>
    <x v="0"/>
    <n v="0.23"/>
    <n v="6.8597999999999999"/>
    <n v="429.90466194349688"/>
    <n v="0"/>
  </r>
  <r>
    <s v="8ACUN87499"/>
    <s v="ACUN87499"/>
    <x v="26"/>
    <s v="泰诺信"/>
    <x v="6"/>
    <x v="0"/>
    <n v="0.57999999999999996"/>
    <n v="6.8597999999999999"/>
    <n v="2078.2530102918454"/>
    <n v="0"/>
  </r>
  <r>
    <s v="8ACUN87500"/>
    <s v="ACUN87500"/>
    <x v="26"/>
    <n v="0"/>
    <x v="6"/>
    <x v="0"/>
    <n v="4.1700000000000001E-2"/>
    <n v="6.8597999999999999"/>
    <n v="16.212411440566783"/>
    <n v="0"/>
  </r>
  <r>
    <s v="8ACUN87501"/>
    <s v="ACUN87501"/>
    <x v="26"/>
    <n v="0"/>
    <x v="6"/>
    <x v="0"/>
    <n v="3.5000000000000003E-2"/>
    <n v="6.8597999999999999"/>
    <n v="0"/>
    <n v="0"/>
  </r>
  <r>
    <s v="8ACUN87502"/>
    <s v="ACUN87502"/>
    <x v="26"/>
    <n v="0"/>
    <x v="6"/>
    <x v="0"/>
    <n v="0.2024"/>
    <n v="6.8597999999999999"/>
    <n v="147.52616694364266"/>
    <n v="0"/>
  </r>
  <r>
    <s v="8ACUN87503"/>
    <s v="ACUN87503"/>
    <x v="26"/>
    <n v="0"/>
    <x v="6"/>
    <x v="0"/>
    <n v="0.2024"/>
    <n v="6.8597999999999999"/>
    <n v="177.03140033237122"/>
    <n v="0"/>
  </r>
  <r>
    <s v="8ACUP25185"/>
    <s v="ACUP25185"/>
    <x v="27"/>
    <n v="0"/>
    <x v="6"/>
    <x v="0"/>
    <n v="0.137655"/>
    <n v="6.8597999999999999"/>
    <n v="0"/>
    <n v="0"/>
  </r>
  <r>
    <s v="8ACUP25194"/>
    <s v="ACUP25194"/>
    <x v="27"/>
    <n v="0"/>
    <x v="6"/>
    <x v="0"/>
    <n v="0.14459"/>
    <n v="6.8597999999999999"/>
    <n v="0"/>
    <n v="0"/>
  </r>
  <r>
    <s v="8ACUP25197"/>
    <s v="ACUP25197"/>
    <x v="26"/>
    <n v="0"/>
    <x v="6"/>
    <x v="0"/>
    <n v="8.2699999999999996E-2"/>
    <n v="6.8597999999999999"/>
    <n v="260.16297851249305"/>
    <n v="0"/>
  </r>
  <r>
    <s v="8DCPFM01163"/>
    <s v="DCPFM01163"/>
    <x v="26"/>
    <n v="0"/>
    <x v="6"/>
    <x v="0"/>
    <n v="4.2599999999999999E-2"/>
    <n v="6.8597999999999999"/>
    <n v="102.80188926790868"/>
    <n v="0"/>
  </r>
  <r>
    <s v="8DCGSK01001SE"/>
    <s v="DCGSK01001SE"/>
    <x v="26"/>
    <n v="0"/>
    <x v="6"/>
    <x v="0"/>
    <n v="0.31540000000000001"/>
    <n v="6.8597999999999999"/>
    <n v="0"/>
    <n v="0"/>
  </r>
  <r>
    <s v="8DCGSK01003SE-1"/>
    <s v="DCGSK01003SE"/>
    <x v="26"/>
    <n v="0"/>
    <x v="6"/>
    <x v="0"/>
    <n v="0.31540000000000001"/>
    <n v="6.8597999999999999"/>
    <n v="0"/>
    <n v="0"/>
  </r>
  <r>
    <s v="8DCGSK01008SE"/>
    <s v="DCGSK01008SE"/>
    <x v="28"/>
    <n v="0"/>
    <x v="6"/>
    <x v="0"/>
    <n v="0.27810000000000001"/>
    <n v="6.8597999999999999"/>
    <n v="0"/>
    <n v="0"/>
  </r>
  <r>
    <s v="8DCGSK01009SE"/>
    <s v="DCGSK01009SE"/>
    <x v="28"/>
    <n v="0"/>
    <x v="6"/>
    <x v="0"/>
    <n v="2.6389999999999998"/>
    <n v="6.8597999999999999"/>
    <n v="0"/>
    <n v="0"/>
  </r>
  <r>
    <s v="8DCGSK01010SE"/>
    <s v="DCGSK01010SE"/>
    <x v="28"/>
    <n v="0"/>
    <x v="6"/>
    <x v="0"/>
    <n v="0.2422"/>
    <n v="6.8597999999999999"/>
    <n v="0"/>
    <n v="0"/>
  </r>
  <r>
    <s v="8DCPFM01507SE"/>
    <s v="DCPFM01507SE"/>
    <x v="29"/>
    <s v="泰诺信"/>
    <x v="6"/>
    <x v="0"/>
    <n v="0.29402729999999999"/>
    <n v="6.8597999999999999"/>
    <n v="1800.2196273943848"/>
    <n v="1028.6969299396485"/>
  </r>
  <r>
    <s v="8DRPFM02031"/>
    <s v="DRPFM02031"/>
    <x v="29"/>
    <s v="泰诺信"/>
    <x v="6"/>
    <x v="0"/>
    <n v="1.0709937"/>
    <n v="6.8597999999999999"/>
    <n v="2380.9227564943585"/>
    <n v="1092.8825767515089"/>
  </r>
  <r>
    <s v="8DCADH01260SE"/>
    <s v="DCADH01260SE"/>
    <x v="29"/>
    <n v="0"/>
    <x v="6"/>
    <x v="0"/>
    <n v="6.6056999999999991E-2"/>
    <n v="6.8597999999999999"/>
    <n v="385.18324149392106"/>
    <n v="192.59162074696053"/>
  </r>
  <r>
    <s v="8DCADH01239SE"/>
    <s v="DCADH01239SE"/>
    <x v="29"/>
    <n v="0"/>
    <x v="6"/>
    <x v="0"/>
    <n v="6.3922999999999994E-2"/>
    <n v="6.8597999999999999"/>
    <n v="510.65343012915821"/>
    <n v="134.18630280766203"/>
  </r>
  <r>
    <s v="8DCADH01315SE"/>
    <s v="DCADH01315SE"/>
    <x v="29"/>
    <m/>
    <x v="6"/>
    <x v="0"/>
    <s v="0.0392"/>
    <n v="6.8597999999999999"/>
    <n v="0"/>
    <n v="0"/>
  </r>
  <r>
    <s v="8DCPFM01609SE"/>
    <s v="DCPFM01609SE"/>
    <x v="29"/>
    <m/>
    <x v="6"/>
    <x v="0"/>
    <n v="0.88200000000000001"/>
    <n v="6.8597999999999999"/>
    <n v="0"/>
    <n v="0"/>
  </r>
  <r>
    <s v="8DCPFM01019AP"/>
    <s v="DCPFM01019AP-TJ"/>
    <x v="30"/>
    <n v="0"/>
    <x v="6"/>
    <x v="0"/>
    <n v="6.08E-2"/>
    <n v="6.8597999999999999"/>
    <n v="0"/>
    <n v="0"/>
  </r>
  <r>
    <s v="8DCPFM01435AP"/>
    <s v="DCPFM01435AP"/>
    <x v="31"/>
    <n v="0"/>
    <x v="6"/>
    <x v="0"/>
    <n v="3.7499999999999999E-2"/>
    <n v="6.8597999999999999"/>
    <n v="0"/>
    <n v="0"/>
  </r>
  <r>
    <s v="8DCPFM01020AP"/>
    <s v="DCPFM01020AP-TJ"/>
    <x v="30"/>
    <n v="0"/>
    <x v="6"/>
    <x v="0"/>
    <n v="5.96E-2"/>
    <n v="6.8597999999999999"/>
    <n v="0"/>
    <n v="0"/>
  </r>
  <r>
    <s v="8DCPFM01021AP"/>
    <s v="DCPFM01021AP-TJ"/>
    <x v="30"/>
    <n v="0"/>
    <x v="6"/>
    <x v="0"/>
    <n v="5.8400000000000001E-2"/>
    <n v="6.8597999999999999"/>
    <n v="0"/>
    <n v="0"/>
  </r>
  <r>
    <s v="8DCPFM01022AP"/>
    <s v="DCPFM01022AP-TJ"/>
    <x v="30"/>
    <n v="0"/>
    <x v="6"/>
    <x v="0"/>
    <n v="1.9800000000000002E-2"/>
    <n v="6.8597999999999999"/>
    <n v="0"/>
    <n v="0"/>
  </r>
  <r>
    <s v="8DCPFM01075AP"/>
    <s v="DCPFM01075AP"/>
    <x v="30"/>
    <n v="0"/>
    <x v="6"/>
    <x v="0"/>
    <n v="4.5999999999999999E-2"/>
    <n v="6.8597999999999999"/>
    <n v="0"/>
    <n v="0"/>
  </r>
  <r>
    <s v="8DCPFM01075AP-1"/>
    <s v="DCPFM01075AP-1"/>
    <x v="30"/>
    <n v="0"/>
    <x v="6"/>
    <x v="0"/>
    <n v="4.5999999999999999E-2"/>
    <n v="6.8597999999999999"/>
    <n v="0"/>
    <n v="0"/>
  </r>
  <r>
    <s v="8DCPFM01076AP"/>
    <s v="DCPFM01076AP"/>
    <x v="30"/>
    <n v="0"/>
    <x v="6"/>
    <x v="0"/>
    <n v="4.5999999999999999E-2"/>
    <n v="6.8597999999999999"/>
    <n v="0"/>
    <n v="0"/>
  </r>
  <r>
    <s v="8DCPFM01076AP-1"/>
    <s v="DCPFM01076AP-1"/>
    <x v="30"/>
    <n v="0"/>
    <x v="6"/>
    <x v="0"/>
    <n v="5.9200000000000003E-2"/>
    <n v="6.8597999999999999"/>
    <n v="0"/>
    <n v="0"/>
  </r>
  <r>
    <s v="8DCPFM01076AP-2"/>
    <s v="DCPFM01076AP-2"/>
    <x v="30"/>
    <n v="0"/>
    <x v="6"/>
    <x v="0"/>
    <n v="4.5999999999999999E-2"/>
    <n v="6.8597999999999999"/>
    <n v="0"/>
    <n v="0"/>
  </r>
  <r>
    <s v="8DCPFM01191AP"/>
    <s v="DCPFM01191AP"/>
    <x v="30"/>
    <n v="0"/>
    <x v="6"/>
    <x v="0"/>
    <n v="4.3200000000000002E-2"/>
    <n v="6.8597999999999999"/>
    <n v="0"/>
    <n v="0"/>
  </r>
  <r>
    <s v="8DCPFM01192AP-B"/>
    <s v="DCPFM01192AP"/>
    <x v="31"/>
    <n v="0"/>
    <x v="6"/>
    <x v="0"/>
    <n v="4.9000000000000002E-2"/>
    <n v="6.8597999999999999"/>
    <n v="0"/>
    <n v="0"/>
  </r>
  <r>
    <s v="8DCPFM01638AP"/>
    <s v="DCPFM01638AP"/>
    <x v="31"/>
    <n v="0"/>
    <x v="6"/>
    <x v="0"/>
    <n v="4.1000000000000002E-2"/>
    <n v="6.8597999999999999"/>
    <n v="29453.919939356834"/>
    <n v="32609.697075716493"/>
  </r>
  <r>
    <s v="8DCPFM01105AP"/>
    <s v="DCPFM01105AP-TJ"/>
    <x v="32"/>
    <n v="0"/>
    <x v="6"/>
    <x v="0"/>
    <n v="8.1199999999999994E-2"/>
    <n v="6.8597999999999999"/>
    <n v="0"/>
    <n v="0"/>
  </r>
  <r>
    <s v="8DCPFM01106AP"/>
    <s v="DCPFM01106AP-TJ"/>
    <x v="32"/>
    <n v="0"/>
    <x v="6"/>
    <x v="0"/>
    <n v="0.13350000000000001"/>
    <n v="6.8597999999999999"/>
    <n v="0"/>
    <n v="0"/>
  </r>
  <r>
    <s v="8DCPFM01108AP-1"/>
    <s v="DCPFM01108AP-1"/>
    <x v="32"/>
    <n v="0"/>
    <x v="6"/>
    <x v="0"/>
    <n v="0.18110000000000001"/>
    <n v="6.8597999999999999"/>
    <n v="1858.5731362430392"/>
    <n v="2057.7059722690792"/>
  </r>
  <r>
    <s v="8DCPFM01111"/>
    <s v="DCPFM01111"/>
    <x v="32"/>
    <n v="0"/>
    <x v="6"/>
    <x v="0"/>
    <n v="0.16237800000000002"/>
    <n v="6.8597999999999999"/>
    <n v="0"/>
    <n v="0"/>
  </r>
  <r>
    <s v="8DCPFM01371AP"/>
    <s v="DCPFM01371AP"/>
    <x v="32"/>
    <n v="0"/>
    <x v="6"/>
    <x v="0"/>
    <n v="5.5300000000000002E-2"/>
    <n v="6.8597999999999999"/>
    <n v="36115.338639610483"/>
    <n v="39984.839208140176"/>
  </r>
  <r>
    <s v="8PFM01033AP-TJ"/>
    <s v="DCPFM01033AP-TJ"/>
    <x v="32"/>
    <n v="0"/>
    <x v="6"/>
    <x v="0"/>
    <n v="2.35E-2"/>
    <n v="6.8597999999999999"/>
    <n v="15347.38622117263"/>
    <n v="16991.749030583982"/>
  </r>
  <r>
    <s v="8DCPFM01571AP"/>
    <s v="DCPFM01571AP"/>
    <x v="32"/>
    <n v="0"/>
    <x v="6"/>
    <x v="0"/>
    <n v="2.231E-2"/>
    <n v="6.8597999999999999"/>
    <n v="3252.2814076212135"/>
    <n v="2230.1358223688321"/>
  </r>
  <r>
    <s v="8DCPFM01170AP"/>
    <s v="DCPFM01170AP"/>
    <x v="32"/>
    <n v="0"/>
    <x v="6"/>
    <x v="0"/>
    <n v="7.3999999999999996E-2"/>
    <n v="6.8597999999999999"/>
    <n v="0"/>
    <n v="0"/>
  </r>
  <r>
    <s v="8DCPFM01171AP"/>
    <s v="DCPFM01171AP"/>
    <x v="32"/>
    <n v="0"/>
    <x v="6"/>
    <x v="0"/>
    <n v="6.9000000000000006E-2"/>
    <n v="6.8597999999999999"/>
    <n v="85715.385288200821"/>
    <n v="64216.416138746237"/>
  </r>
  <r>
    <s v="8DCPFM01038SE-1"/>
    <s v="DCPFM01038SE-1"/>
    <x v="28"/>
    <s v="泰诺信"/>
    <x v="6"/>
    <x v="0"/>
    <n v="0.88280000000000003"/>
    <n v="6.8597999999999999"/>
    <n v="0"/>
    <n v="0"/>
  </r>
  <r>
    <s v="8DCPFM01039SE"/>
    <s v="DCPFM01039SE"/>
    <x v="28"/>
    <s v="泰诺信"/>
    <x v="6"/>
    <x v="0"/>
    <n v="0.55820000000000003"/>
    <n v="6.8597999999999999"/>
    <n v="756.68413073267436"/>
    <n v="779.38709583369791"/>
  </r>
  <r>
    <s v="8DCPFM01040SE"/>
    <s v="DCPFM01040SE"/>
    <x v="28"/>
    <n v="0"/>
    <x v="6"/>
    <x v="0"/>
    <n v="4.8099999999999997E-2"/>
    <n v="6.8597999999999999"/>
    <n v="63.61165048543689"/>
    <n v="64.726537216828476"/>
  </r>
  <r>
    <s v="8DCPFM01041SE"/>
    <s v="DCPFM01041SE"/>
    <x v="28"/>
    <s v="泰诺信"/>
    <x v="6"/>
    <x v="0"/>
    <n v="0.5948"/>
    <n v="6.8597999999999999"/>
    <n v="0"/>
    <n v="0"/>
  </r>
  <r>
    <s v="8DCPFM01119SE"/>
    <s v="DCPFM01119SE"/>
    <x v="28"/>
    <n v="0"/>
    <x v="6"/>
    <x v="0"/>
    <n v="6.9519215083000005E-2"/>
    <n v="6.8597999999999999"/>
    <n v="89.870899932365973"/>
    <n v="93.549647865997997"/>
  </r>
  <r>
    <s v="8DCPFM01181SE"/>
    <s v="DCPFM01181SE"/>
    <x v="28"/>
    <n v="0"/>
    <x v="6"/>
    <x v="0"/>
    <n v="6.59E-2"/>
    <n v="6.8597999999999999"/>
    <n v="0"/>
    <n v="0"/>
  </r>
  <r>
    <s v="8DCPFM01027AP"/>
    <s v="DCPFM01027AP-TJ"/>
    <x v="19"/>
    <n v="0"/>
    <x v="6"/>
    <x v="0"/>
    <n v="0.10199999999999999"/>
    <n v="6.8597999999999999"/>
    <n v="0"/>
    <n v="0"/>
  </r>
  <r>
    <s v="8DCPFM01028AP"/>
    <s v="DCPFM01028AP-TJ"/>
    <x v="19"/>
    <n v="0"/>
    <x v="6"/>
    <x v="0"/>
    <n v="0.1547"/>
    <n v="6.8597999999999999"/>
    <n v="0"/>
    <n v="0"/>
  </r>
  <r>
    <s v="8DCPFM01487AP"/>
    <s v="DCPFM01487AP"/>
    <x v="19"/>
    <n v="0"/>
    <x v="6"/>
    <x v="0"/>
    <n v="0.10929999999999999"/>
    <n v="6.8597999999999999"/>
    <n v="0"/>
    <n v="0"/>
  </r>
  <r>
    <s v="8DCPFM01566AP"/>
    <s v="DCPFM01566AP"/>
    <x v="19"/>
    <n v="0"/>
    <x v="6"/>
    <x v="0"/>
    <n v="6.2399999999999997E-2"/>
    <n v="6.8597999999999999"/>
    <n v="0"/>
    <n v="0"/>
  </r>
  <r>
    <s v="8DCPFM05029"/>
    <s v="DCPFM05029"/>
    <x v="19"/>
    <n v="0"/>
    <x v="6"/>
    <x v="0"/>
    <n v="0.15647167000000001"/>
    <n v="6.8597999999999999"/>
    <n v="0"/>
    <n v="0"/>
  </r>
  <r>
    <s v="8DCPFM01129AP"/>
    <s v="DCPFM01129AP-TJ"/>
    <x v="19"/>
    <n v="0"/>
    <x v="6"/>
    <x v="0"/>
    <n v="0.17195700000000003"/>
    <n v="6.8597999999999999"/>
    <n v="0"/>
    <n v="0"/>
  </r>
  <r>
    <s v="8DCPFM01140AP"/>
    <s v="DCPFM01140AP-TJ"/>
    <x v="19"/>
    <s v="联德"/>
    <x v="6"/>
    <x v="0"/>
    <n v="6.3760932957749997E-2"/>
    <n v="6.8597999999999999"/>
    <n v="0"/>
    <n v="0"/>
  </r>
  <r>
    <s v="8DCPFM01140APJDC"/>
    <s v="DCPFM01140AP-TJ"/>
    <x v="19"/>
    <n v="0"/>
    <x v="6"/>
    <x v="0"/>
    <n v="6.3760932957749997E-2"/>
    <n v="6.8597999999999999"/>
    <n v="8701.8550737697242"/>
    <n v="8758.1554148335726"/>
  </r>
  <r>
    <s v="8DCPFM01098AP"/>
    <s v="DCPFM01098AP-TJ"/>
    <x v="19"/>
    <n v="0"/>
    <x v="6"/>
    <x v="0"/>
    <n v="8.1699999999999995E-2"/>
    <n v="6.8597999999999999"/>
    <n v="0"/>
    <n v="0"/>
  </r>
  <r>
    <s v="8DCPFM01492AP"/>
    <s v="DCPFM01492AP"/>
    <x v="19"/>
    <n v="0"/>
    <x v="6"/>
    <x v="0"/>
    <n v="4.8509999999999998E-2"/>
    <n v="6.8597999999999999"/>
    <n v="0"/>
    <n v="0"/>
  </r>
  <r>
    <s v="8DCPFM01099AP"/>
    <s v="DCPFM01099AP-TJ"/>
    <x v="19"/>
    <n v="0"/>
    <x v="6"/>
    <x v="0"/>
    <n v="0.10979999999999999"/>
    <n v="6.8597999999999999"/>
    <n v="0"/>
    <n v="0"/>
  </r>
  <r>
    <s v="8DCPFM01585AP"/>
    <s v="DCPFM01585AP"/>
    <x v="19"/>
    <n v="0"/>
    <x v="6"/>
    <x v="0"/>
    <n v="8.8200000000000001E-2"/>
    <n v="6.8597999999999999"/>
    <n v="0"/>
    <n v="0"/>
  </r>
  <r>
    <s v="8DCPFM01147AP"/>
    <s v="DCPFM01147AP"/>
    <x v="31"/>
    <n v="0"/>
    <x v="6"/>
    <x v="0"/>
    <n v="4.5999999999999999E-2"/>
    <n v="6.8597999999999999"/>
    <n v="0"/>
    <n v="0"/>
  </r>
  <r>
    <s v="8DCPFM01148AP"/>
    <s v="DCPFM01148AP"/>
    <x v="31"/>
    <n v="0"/>
    <x v="6"/>
    <x v="0"/>
    <n v="4.5999999999999999E-2"/>
    <n v="6.8597999999999999"/>
    <n v="0"/>
    <n v="0"/>
  </r>
  <r>
    <s v="8DCPFM01508AP"/>
    <s v="DCPFM01508AP"/>
    <x v="31"/>
    <n v="0"/>
    <x v="6"/>
    <x v="0"/>
    <n v="2.9600000000000001E-2"/>
    <n v="6.8597999999999999"/>
    <n v="18770.226537216829"/>
    <n v="20767.452612112804"/>
  </r>
  <r>
    <s v="8DCPFM01509AP"/>
    <s v="DCPFM01509AP"/>
    <x v="31"/>
    <n v="0"/>
    <x v="6"/>
    <x v="0"/>
    <n v="2.1899999999999999E-2"/>
    <n v="6.8597999999999999"/>
    <n v="27711.011982856642"/>
    <n v="30680.048981019856"/>
  </r>
  <r>
    <s v="8DCPFM01510AP"/>
    <s v="DCPFM01510AP"/>
    <x v="31"/>
    <n v="0"/>
    <x v="6"/>
    <x v="0"/>
    <n v="2.9600000000000001E-2"/>
    <n v="6.8597999999999999"/>
    <n v="22222.222222222223"/>
    <n v="20742.795500077056"/>
  </r>
  <r>
    <s v="8DRPFM02026"/>
    <s v="DRPFM02026"/>
    <x v="31"/>
    <n v="0"/>
    <x v="6"/>
    <x v="0"/>
    <n v="4.1099999999999998E-2"/>
    <n v="6.8597999999999999"/>
    <n v="4026.2398320650746"/>
    <n v="4457.6226712149037"/>
  </r>
  <r>
    <s v="8DRPFM02026-1"/>
    <s v="DRPFM02026-1"/>
    <x v="31"/>
    <n v="0"/>
    <x v="6"/>
    <x v="0"/>
    <n v="4.1099999999999998E-2"/>
    <n v="6.8597999999999999"/>
    <n v="37027.027027027027"/>
    <n v="34493.508765353428"/>
  </r>
  <r>
    <s v="8DRPFM02027"/>
    <s v="DRPFM02027"/>
    <x v="31"/>
    <n v="0"/>
    <x v="6"/>
    <x v="0"/>
    <n v="4.1099999999999998E-2"/>
    <n v="6.8597999999999999"/>
    <n v="34894.078544563978"/>
    <n v="38608.764103909729"/>
  </r>
  <r>
    <s v="8DCPFM01152AP"/>
    <s v="DCPFM01152AP"/>
    <x v="31"/>
    <n v="0"/>
    <x v="6"/>
    <x v="0"/>
    <n v="5.6899999999999999E-2"/>
    <n v="6.8597999999999999"/>
    <n v="0"/>
    <n v="0"/>
  </r>
  <r>
    <s v="8DCPFM01153AP"/>
    <s v="DCPFM01153AP"/>
    <x v="31"/>
    <n v="0"/>
    <x v="6"/>
    <x v="0"/>
    <n v="5.6899999999999999E-2"/>
    <n v="6.8597999999999999"/>
    <n v="0"/>
    <n v="0"/>
  </r>
  <r>
    <s v="8DCPFM01154AP"/>
    <s v="DCPFM01154AP"/>
    <x v="31"/>
    <n v="0"/>
    <x v="6"/>
    <x v="0"/>
    <n v="5.8400000000000001E-2"/>
    <n v="6.8597999999999999"/>
    <n v="0"/>
    <n v="0"/>
  </r>
  <r>
    <s v="8DCPFM01363AP"/>
    <s v="DCPFM01363AP"/>
    <x v="31"/>
    <n v="0"/>
    <x v="6"/>
    <x v="0"/>
    <n v="3.78E-2"/>
    <n v="6.8597999999999999"/>
    <n v="49372.868013644715"/>
    <n v="54662.818157963789"/>
  </r>
  <r>
    <s v="8DCPFM01155AP"/>
    <s v="DCPFM01155AP"/>
    <x v="31"/>
    <n v="0"/>
    <x v="6"/>
    <x v="0"/>
    <n v="1.9599999999999999E-2"/>
    <n v="6.8597999999999999"/>
    <n v="0"/>
    <n v="0"/>
  </r>
  <r>
    <s v="8DCPFM01705AP"/>
    <s v="DCPFM01705AP"/>
    <x v="31"/>
    <n v="0"/>
    <x v="6"/>
    <x v="0"/>
    <n v="0.245"/>
    <n v="6.8597999999999999"/>
    <n v="3557.2465669553048"/>
    <n v="3939.9107845709786"/>
  </r>
  <r>
    <s v="8DCPFM01263AP"/>
    <s v="DCPFM01263AP"/>
    <x v="19"/>
    <n v="0"/>
    <x v="6"/>
    <x v="0"/>
    <n v="0.16439999999999999"/>
    <n v="6.8597999999999999"/>
    <n v="258.82970348989767"/>
    <n v="265.33468281041098"/>
  </r>
  <r>
    <s v="8DCPFM01258AP"/>
    <s v="DCPFM01258AP"/>
    <x v="32"/>
    <n v="0"/>
    <x v="6"/>
    <x v="0"/>
    <n v="8.4612469499999995E-2"/>
    <n v="6.8597999999999999"/>
    <n v="0"/>
    <n v="0"/>
  </r>
  <r>
    <s v="8DCPFM01605AP"/>
    <s v="DCPFM01605AP"/>
    <x v="32"/>
    <n v="0"/>
    <x v="6"/>
    <x v="0"/>
    <n v="8.8499999999999995E-2"/>
    <n v="6.8597999999999999"/>
    <n v="67086.503979707864"/>
    <n v="74274.34369181942"/>
  </r>
  <r>
    <s v="8DCPFM01375AP"/>
    <s v="DCPFM01375AP"/>
    <x v="33"/>
    <n v="0"/>
    <x v="6"/>
    <x v="0"/>
    <n v="118.8"/>
    <n v="6.8597999999999999"/>
    <n v="2511.1519286276566"/>
    <n v="2684.3348202571506"/>
  </r>
  <r>
    <s v="8DCPFM01391AP"/>
    <s v="DCPFM01391AP"/>
    <x v="33"/>
    <n v="0"/>
    <x v="6"/>
    <x v="0"/>
    <n v="6.1600000000000002E-2"/>
    <n v="6.8597999999999999"/>
    <n v="0"/>
    <n v="0"/>
  </r>
  <r>
    <s v="8DCPFM01417AP"/>
    <s v="DCPFM01417AP"/>
    <x v="33"/>
    <n v="0"/>
    <x v="6"/>
    <x v="0"/>
    <n v="6.0299999999999999E-2"/>
    <n v="6.8597999999999999"/>
    <n v="0"/>
    <n v="0"/>
  </r>
  <r>
    <s v="8DCPFM01436AP"/>
    <s v="DCPFM01436AP"/>
    <x v="33"/>
    <n v="0"/>
    <x v="6"/>
    <x v="0"/>
    <n v="2.7779999999999999E-2"/>
    <n v="6.8597999999999999"/>
    <n v="0"/>
    <n v="0"/>
  </r>
  <r>
    <s v="8DCPFM01502AP"/>
    <s v="DCPFM01502AP"/>
    <x v="33"/>
    <n v="0"/>
    <x v="6"/>
    <x v="0"/>
    <n v="2.1700000000000001E-2"/>
    <n v="6.8597999999999999"/>
    <n v="0"/>
    <n v="0"/>
  </r>
  <r>
    <s v="8DCPFM01503AP"/>
    <s v="DCPFM01503AP"/>
    <x v="33"/>
    <n v="0"/>
    <x v="6"/>
    <x v="0"/>
    <n v="1.7000000000000001E-2"/>
    <n v="6.8597999999999999"/>
    <n v="0"/>
    <n v="0"/>
  </r>
  <r>
    <s v="8DCPFM01504AP"/>
    <s v="DCPFM01504AP"/>
    <x v="33"/>
    <n v="0"/>
    <x v="6"/>
    <x v="0"/>
    <n v="2.1899999999999999E-2"/>
    <n v="6.8597999999999999"/>
    <n v="0"/>
    <n v="0"/>
  </r>
  <r>
    <s v="8DCPFM01505AP"/>
    <s v="DCPFM01505AP"/>
    <x v="33"/>
    <n v="0"/>
    <x v="6"/>
    <x v="0"/>
    <n v="1.72E-2"/>
    <n v="6.8597999999999999"/>
    <n v="0"/>
    <n v="0"/>
  </r>
  <r>
    <s v="8DCPFM01506AP"/>
    <s v="DCPFM01506AP"/>
    <x v="33"/>
    <n v="0"/>
    <x v="6"/>
    <x v="0"/>
    <n v="3.1E-2"/>
    <n v="6.8597999999999999"/>
    <n v="0"/>
    <n v="0"/>
  </r>
  <r>
    <s v="8DCPFM01515AP"/>
    <s v="DCPFM01515AP"/>
    <x v="33"/>
    <n v="0"/>
    <x v="6"/>
    <x v="0"/>
    <n v="2.5100000000000001E-2"/>
    <n v="6.8597999999999999"/>
    <n v="10245.196652963643"/>
    <n v="9722.4825380165203"/>
  </r>
  <r>
    <s v="8DCPFM01517AP"/>
    <s v="DCPFM01517AP"/>
    <x v="33"/>
    <n v="0"/>
    <x v="6"/>
    <x v="0"/>
    <n v="1.8800000000000001E-2"/>
    <n v="6.8597999999999999"/>
    <n v="7673.693110586315"/>
    <n v="7282.1781559645642"/>
  </r>
  <r>
    <s v="8DCPFM01518AP"/>
    <s v="DCPFM01518AP"/>
    <x v="33"/>
    <n v="0"/>
    <x v="6"/>
    <x v="0"/>
    <n v="2.5100000000000001E-2"/>
    <n v="6.8597999999999999"/>
    <n v="10245.196652963643"/>
    <n v="9722.4825380165203"/>
  </r>
  <r>
    <s v="8DCPFM01535AP "/>
    <s v="DCPFM01535AP "/>
    <x v="33"/>
    <n v="0"/>
    <x v="6"/>
    <x v="0"/>
    <n v="3.1E-2"/>
    <n v="6.8597999999999999"/>
    <n v="0"/>
    <n v="0"/>
  </r>
  <r>
    <s v="8DCPFM01575AP "/>
    <s v="DCPFM01575AP "/>
    <x v="33"/>
    <n v="0"/>
    <x v="6"/>
    <x v="0"/>
    <n v="0.05"/>
    <n v="6.8597999999999999"/>
    <n v="1107.9040205253798"/>
    <n v="1097.4913887535249"/>
  </r>
  <r>
    <s v="8DCPFM01576AP"/>
    <s v="DCPFM01576AP"/>
    <x v="33"/>
    <n v="0"/>
    <x v="6"/>
    <x v="0"/>
    <n v="1.9400000000000001E-2"/>
    <n v="6.8597999999999999"/>
    <n v="7918.5982098603463"/>
    <n v="8015.5606369198613"/>
  </r>
  <r>
    <s v="8DCPFM01577AP"/>
    <s v="DCPFM01577AP"/>
    <x v="33"/>
    <n v="0"/>
    <x v="6"/>
    <x v="0"/>
    <n v="1.9400000000000001E-2"/>
    <n v="6.8597999999999999"/>
    <n v="7918.5982098603463"/>
    <n v="8015.5606369198613"/>
  </r>
  <r>
    <s v="8DCPFM01578AP"/>
    <s v="DCPFM01578AP"/>
    <x v="33"/>
    <n v="0"/>
    <x v="6"/>
    <x v="0"/>
    <n v="2.69E-2"/>
    <n v="6.8597999999999999"/>
    <n v="0"/>
    <n v="0"/>
  </r>
  <r>
    <s v="8DCPFM01579AP"/>
    <s v="DCPFM01579AP"/>
    <x v="33"/>
    <n v="0"/>
    <x v="6"/>
    <x v="0"/>
    <n v="2.69E-2"/>
    <n v="6.8597999999999999"/>
    <n v="0"/>
    <n v="0"/>
  </r>
  <r>
    <s v="8DCPFM01689AP"/>
    <s v="DCPFM01689AP"/>
    <x v="33"/>
    <n v="0"/>
    <x v="6"/>
    <x v="0"/>
    <n v="4.5999999999999999E-2"/>
    <n v="6.8597999999999999"/>
    <n v="18776.057611009066"/>
    <n v="17818.095487998402"/>
  </r>
  <r>
    <s v="8DCPFM01690AP"/>
    <s v="DCPFM01690AP"/>
    <x v="33"/>
    <n v="0"/>
    <x v="6"/>
    <x v="0"/>
    <n v="4.5999999999999999E-2"/>
    <n v="6.8597999999999999"/>
    <n v="18776.057611009066"/>
    <n v="17818.095487998402"/>
  </r>
  <r>
    <s v="8DCPFM01581AP"/>
    <s v="DCPFM01581AP"/>
    <x v="33"/>
    <n v="0"/>
    <x v="6"/>
    <x v="0"/>
    <n v="1.8800000000000001E-2"/>
    <n v="6.8597999999999999"/>
    <n v="7673.693110586315"/>
    <n v="7282.1781559645642"/>
  </r>
  <r>
    <s v="8DCPFM01588AP"/>
    <s v="DCPFM01588AP"/>
    <x v="18"/>
    <n v="0"/>
    <x v="6"/>
    <x v="0"/>
    <n v="0.26508999999999999"/>
    <n v="6.8597999999999999"/>
    <n v="0"/>
    <n v="0"/>
  </r>
  <r>
    <s v="8DCPFM01392AP"/>
    <s v="DCPFM01392AP"/>
    <x v="18"/>
    <n v="0"/>
    <x v="6"/>
    <x v="0"/>
    <n v="0.33312700000000001"/>
    <n v="6.8597999999999999"/>
    <n v="0"/>
    <n v="0"/>
  </r>
  <r>
    <s v="8DCPFM01393AP"/>
    <s v="DCPFM01393AP"/>
    <x v="18"/>
    <n v="0"/>
    <x v="6"/>
    <x v="0"/>
    <n v="0.40438799999999997"/>
    <n v="6.8597999999999999"/>
    <n v="0"/>
    <n v="0"/>
  </r>
  <r>
    <s v="8DCPFM01394AP"/>
    <s v="DCPFM01394AP"/>
    <x v="18"/>
    <n v="0"/>
    <x v="6"/>
    <x v="0"/>
    <n v="0.2208"/>
    <n v="6.8597999999999999"/>
    <n v="0"/>
    <n v="0"/>
  </r>
  <r>
    <s v="8DCPFM01395AP"/>
    <s v="DCPFM01395AP"/>
    <x v="18"/>
    <n v="0"/>
    <x v="6"/>
    <x v="0"/>
    <n v="0.2208"/>
    <n v="6.8597999999999999"/>
    <n v="0"/>
    <n v="0"/>
  </r>
  <r>
    <s v="8DCPFM05025AP"/>
    <s v="DCPFM05025AP"/>
    <x v="18"/>
    <n v="0"/>
    <x v="6"/>
    <x v="0"/>
    <n v="0.15675393999999998"/>
    <n v="6.8597999999999999"/>
    <n v="0"/>
    <n v="0"/>
  </r>
  <r>
    <s v="8DCPFM05026AP"/>
    <s v="DCPFM05026AP"/>
    <x v="18"/>
    <n v="0"/>
    <x v="6"/>
    <x v="0"/>
    <n v="0.14630000000000001"/>
    <n v="6.8597999999999999"/>
    <n v="0"/>
    <n v="0"/>
  </r>
  <r>
    <s v="8DCPFM05027AP"/>
    <s v="DCPFM05027AP"/>
    <x v="18"/>
    <n v="0"/>
    <x v="6"/>
    <x v="0"/>
    <n v="4.1799999999999997E-2"/>
    <n v="6.8597999999999999"/>
    <n v="0"/>
    <n v="0"/>
  </r>
  <r>
    <s v="8DCPFM05028AP"/>
    <s v="DCPFM05028AP"/>
    <x v="18"/>
    <n v="0"/>
    <x v="6"/>
    <x v="0"/>
    <n v="6.7799999999999999E-2"/>
    <n v="6.8597999999999999"/>
    <n v="0"/>
    <n v="0"/>
  </r>
  <r>
    <s v="8DCGSK01022SE"/>
    <s v="DCGSK01022SE"/>
    <x v="34"/>
    <n v="0"/>
    <x v="6"/>
    <x v="0"/>
    <n v="8.9099999999999999E-2"/>
    <n v="6.8597999999999999"/>
    <n v="0"/>
    <n v="0"/>
  </r>
  <r>
    <s v="8DCADH01155SE"/>
    <s v="DCADH01155SE"/>
    <x v="34"/>
    <n v="0"/>
    <x v="6"/>
    <x v="0"/>
    <n v="6.3200000000000006E-2"/>
    <n v="6.8597999999999999"/>
    <n v="0"/>
    <n v="0"/>
  </r>
  <r>
    <s v="8DCPFM05021SE"/>
    <s v="DCPFM05021SE"/>
    <x v="34"/>
    <s v="泰诺信"/>
    <x v="6"/>
    <x v="0"/>
    <n v="0.27734490000000001"/>
    <n v="6.8597999999999999"/>
    <n v="0"/>
    <n v="0"/>
  </r>
  <r>
    <s v="8DCPFM05024SE"/>
    <s v="DCPFM05024SE"/>
    <x v="34"/>
    <s v="泰诺信"/>
    <x v="6"/>
    <x v="0"/>
    <n v="0.95762194500000009"/>
    <n v="6.8597999999999999"/>
    <n v="0"/>
    <n v="0"/>
  </r>
  <r>
    <s v="8SSTPF02044"/>
    <s v="SSTPF02044"/>
    <x v="34"/>
    <n v="0"/>
    <x v="1"/>
    <x v="0"/>
    <n v="10"/>
    <n v="6.8597999999999999"/>
    <n v="0"/>
    <n v="0"/>
  </r>
  <r>
    <s v="8DRPFM02022-01"/>
    <s v="DRPFM02022"/>
    <x v="35"/>
    <n v="0"/>
    <x v="6"/>
    <x v="0"/>
    <n v="0.205128"/>
    <n v="6.8597999999999999"/>
    <n v="0"/>
    <n v="0"/>
  </r>
  <r>
    <s v="8DRPFM01069"/>
    <s v="DRPFM01069"/>
    <x v="35"/>
    <s v="泰诺信"/>
    <x v="6"/>
    <x v="0"/>
    <n v="0.16830000000000001"/>
    <n v="6.8597999999999999"/>
    <n v="0"/>
    <n v="0"/>
  </r>
  <r>
    <s v="8DRPFM01070"/>
    <s v="DRPFM01070"/>
    <x v="35"/>
    <s v="泰诺信"/>
    <x v="6"/>
    <x v="0"/>
    <n v="0.18809999999999999"/>
    <n v="6.8597999999999999"/>
    <n v="0"/>
    <n v="0"/>
  </r>
  <r>
    <s v="8DCPFM01584MI"/>
    <s v="DCPFM01584MI"/>
    <x v="36"/>
    <m/>
    <x v="6"/>
    <x v="0"/>
    <n v="0.11"/>
    <n v="6.8597999999999999"/>
    <n v="0"/>
    <n v="0"/>
  </r>
  <r>
    <s v="8DCPFM01494MI-N"/>
    <s v="DCPFM01494MI-N"/>
    <x v="36"/>
    <m/>
    <x v="6"/>
    <x v="0"/>
    <n v="6.4500000000000002E-2"/>
    <n v="6.8597999999999999"/>
    <n v="0"/>
    <n v="0"/>
  </r>
  <r>
    <s v="8DCPFM01448MI"/>
    <s v="DCPFM01448MI"/>
    <x v="35"/>
    <m/>
    <x v="6"/>
    <x v="0"/>
    <n v="0.49759999999999999"/>
    <n v="6.8597999999999999"/>
    <n v="279.76671039972013"/>
    <n v="4287.2940602183326"/>
  </r>
  <r>
    <s v="8DCPFM01360MI"/>
    <s v="DCPFM01360MI"/>
    <x v="35"/>
    <m/>
    <x v="6"/>
    <x v="0"/>
    <n v="0.42"/>
    <n v="6.8597999999999999"/>
    <n v="2785.6485611825419"/>
    <n v="2389.0702352838271"/>
  </r>
  <r>
    <s v="8DCPFM01361MI"/>
    <s v="DCPFM01361MI"/>
    <x v="35"/>
    <m/>
    <x v="6"/>
    <x v="0"/>
    <n v="0.11360000000000001"/>
    <n v="6.8597999999999999"/>
    <n v="722.13286684743002"/>
    <n v="1736.7575930993407"/>
  </r>
  <r>
    <s v="8DCPFM03032BCSZ"/>
    <s v="DCPFM03032BCSZ"/>
    <x v="37"/>
    <m/>
    <x v="7"/>
    <x v="0"/>
    <n v="0.27312599999999998"/>
    <n v="6.8597999999999999"/>
    <n v="0"/>
    <n v="0"/>
  </r>
  <r>
    <s v="8ACUP29215BC-SZ"/>
    <s v="6-ACUP29215BC"/>
    <x v="38"/>
    <m/>
    <x v="7"/>
    <x v="0"/>
    <n v="3.7631999999999999E-2"/>
    <n v="6.8597999999999999"/>
    <n v="0"/>
    <n v="0"/>
  </r>
  <r>
    <s v="8ACUP29157BC-SZ"/>
    <s v="6-ACUP29157BC"/>
    <x v="39"/>
    <m/>
    <x v="7"/>
    <x v="0"/>
    <n v="0.21804999999999999"/>
    <n v="6.8597999999999999"/>
    <n v="0"/>
    <n v="0"/>
  </r>
  <r>
    <s v="8DCPFM01287BCSZ"/>
    <s v="DCPFM01287BCSZ"/>
    <x v="40"/>
    <m/>
    <x v="7"/>
    <x v="0"/>
    <n v="0.371"/>
    <n v="6.8597999999999999"/>
    <n v="0"/>
    <n v="0"/>
  </r>
  <r>
    <s v="8DCADH01211BCSZ"/>
    <s v="DCADH01211BCSZ"/>
    <x v="40"/>
    <m/>
    <x v="7"/>
    <x v="0"/>
    <n v="0.20913000000000001"/>
    <n v="6.8597999999999999"/>
    <n v="0"/>
    <n v="0"/>
  </r>
  <r>
    <s v="8ACUP29159BC"/>
    <s v="6-ACUP29159BC"/>
    <x v="39"/>
    <m/>
    <x v="7"/>
    <x v="0"/>
    <n v="3.2599999999999997E-2"/>
    <n v="6.8597999999999999"/>
    <n v="0"/>
    <n v="0"/>
  </r>
  <r>
    <s v="8DCPFM01108BCSZ"/>
    <s v="DCPFM01108BCSZ"/>
    <x v="40"/>
    <m/>
    <x v="7"/>
    <x v="0"/>
    <n v="0.26891199999999998"/>
    <n v="6.8597999999999999"/>
    <n v="0"/>
    <n v="0"/>
  </r>
  <r>
    <s v="8DCPFM01109BCSZ"/>
    <s v="DCPFM01109BCSZ"/>
    <x v="40"/>
    <m/>
    <x v="7"/>
    <x v="0"/>
    <n v="0.30830000000000002"/>
    <n v="6.8597999999999999"/>
    <n v="0"/>
    <n v="0"/>
  </r>
  <r>
    <s v="8ACUP29201BC"/>
    <s v="ACUP29201BC"/>
    <x v="41"/>
    <m/>
    <x v="7"/>
    <x v="0"/>
    <n v="0.19159000000000001"/>
    <n v="6.8597999999999999"/>
    <n v="0"/>
    <n v="0"/>
  </r>
  <r>
    <s v="8AJ860-00283"/>
    <s v="AJ860-00283"/>
    <x v="42"/>
    <m/>
    <x v="7"/>
    <x v="0"/>
    <n v="8.8389999999999996E-2"/>
    <n v="6.8597999999999999"/>
    <n v="0"/>
    <n v="0"/>
  </r>
  <r>
    <s v="8AJ946-00596"/>
    <s v="AJ946-00596SZ"/>
    <x v="42"/>
    <m/>
    <x v="7"/>
    <x v="0"/>
    <n v="0.12514600000000001"/>
    <n v="6.8597999999999999"/>
    <n v="0"/>
    <n v="0"/>
  </r>
  <r>
    <s v="8AJ946-00497"/>
    <s v="AJ946-00497"/>
    <x v="42"/>
    <m/>
    <x v="7"/>
    <x v="0"/>
    <n v="0.47941600000000001"/>
    <n v="6.8597999999999999"/>
    <n v="0"/>
    <n v="0"/>
  </r>
  <r>
    <s v="8AJ946-01797"/>
    <s v="AJ946-01797"/>
    <x v="42"/>
    <m/>
    <x v="7"/>
    <x v="0"/>
    <n v="4.7432000000000002E-2"/>
    <n v="6.8597999999999999"/>
    <n v="0"/>
    <n v="0"/>
  </r>
  <r>
    <s v="8AJ946-7526"/>
    <s v="AJ946-7526"/>
    <x v="42"/>
    <m/>
    <x v="7"/>
    <x v="0"/>
    <n v="0.33457199999999998"/>
    <n v="6.8597999999999999"/>
    <n v="0"/>
    <n v="0"/>
  </r>
  <r>
    <s v="8DCPFM01295BCSZ"/>
    <s v="DCPFM01295BCSZ"/>
    <x v="40"/>
    <m/>
    <x v="7"/>
    <x v="0"/>
    <n v="5.9192000000000002E-2"/>
    <n v="6.8597999999999999"/>
    <n v="0"/>
    <n v="0"/>
  </r>
  <r>
    <n v="86406861"/>
    <n v="6406861"/>
    <x v="43"/>
    <m/>
    <x v="8"/>
    <x v="0"/>
    <n v="4.9500000000000002E-2"/>
    <n v="6.8597999999999999"/>
    <n v="1424.5515940697981"/>
    <n v="434.52553932226289"/>
  </r>
  <r>
    <n v="86406862"/>
    <n v="6406862"/>
    <x v="43"/>
    <m/>
    <x v="8"/>
    <x v="0"/>
    <n v="0.34229999999999999"/>
    <n v="6.8597999999999999"/>
    <n v="7409.9032974722295"/>
    <n v="2346.1157570191563"/>
  </r>
  <r>
    <s v="86406863"/>
    <n v="6406863"/>
    <x v="43"/>
    <m/>
    <x v="8"/>
    <x v="0"/>
    <n v="9.1999999999999998E-2"/>
    <n v="6.8597999999999999"/>
    <n v="4158.7224117321202"/>
    <n v="625.80600017493214"/>
  </r>
  <r>
    <s v="86406875"/>
    <n v="6406875"/>
    <x v="43"/>
    <m/>
    <x v="8"/>
    <x v="0"/>
    <n v="0.14280000000000001"/>
    <n v="6.8597999999999999"/>
    <n v="6208.504679436719"/>
    <n v="971.35974809761228"/>
  </r>
  <r>
    <s v="89ZU000080BGEN"/>
    <s v="9ZU000080BGEN"/>
    <x v="0"/>
    <n v="0"/>
    <x v="0"/>
    <x v="1"/>
    <n v="32.5"/>
    <n v="6.8597999999999999"/>
    <n v="5685.2969474328702"/>
    <n v="8121.8527820469562"/>
  </r>
  <r>
    <s v="8AJ818-00010-B"/>
    <s v="AJ818-00010-B"/>
    <x v="0"/>
    <n v="0"/>
    <x v="0"/>
    <x v="1"/>
    <n v="61.122599999999998"/>
    <n v="6.8597999999999999"/>
    <n v="2004.808449225925"/>
    <n v="1775.6874836001048"/>
  </r>
  <r>
    <s v="8AJ818-4132-Jab"/>
    <s v="AJ818-4132"/>
    <x v="0"/>
    <n v="0"/>
    <x v="0"/>
    <x v="1"/>
    <n v="1.3480000000000001"/>
    <n v="6.8597999999999999"/>
    <n v="0"/>
    <n v="0"/>
  </r>
  <r>
    <s v="8AJ946-4829-Jab"/>
    <s v="AJ946-4829"/>
    <x v="0"/>
    <n v="0"/>
    <x v="0"/>
    <x v="1"/>
    <n v="0.41060000000000002"/>
    <n v="6.8597999999999999"/>
    <n v="0"/>
    <n v="0"/>
  </r>
  <r>
    <s v="8AJ870-2101-Jab"/>
    <s v="AJ870-2101"/>
    <x v="0"/>
    <n v="0"/>
    <x v="0"/>
    <x v="1"/>
    <n v="3.5189999999999999E-2"/>
    <n v="6.8597999999999999"/>
    <n v="8.3943608215452876"/>
    <n v="12.125187853343196"/>
  </r>
  <r>
    <s v="8AJ870-2102-jab"/>
    <s v="AJ870-2102"/>
    <x v="0"/>
    <n v="0"/>
    <x v="0"/>
    <x v="1"/>
    <n v="3.2259999999999997E-2"/>
    <n v="6.8597999999999999"/>
    <n v="0"/>
    <n v="0"/>
  </r>
  <r>
    <s v="8AJ870-2137-jab"/>
    <s v="AJ870-2137"/>
    <x v="0"/>
    <n v="0"/>
    <x v="0"/>
    <x v="1"/>
    <n v="3.2800000000000003E-2"/>
    <n v="6.8597999999999999"/>
    <n v="12.634700013340792"/>
    <n v="13.785567183625435"/>
  </r>
  <r>
    <s v="8AJ946-2402-Jab"/>
    <s v="AJ946-2402"/>
    <x v="0"/>
    <n v="0"/>
    <x v="0"/>
    <x v="1"/>
    <n v="0.10557999999999999"/>
    <n v="6.8597999999999999"/>
    <n v="559.67706453143353"/>
    <n v="606.31681990905304"/>
  </r>
  <r>
    <s v="8AJ946-2449-Jab"/>
    <s v="AJ946-2449"/>
    <x v="0"/>
    <n v="0"/>
    <x v="0"/>
    <x v="1"/>
    <n v="4.2999999999999997E-2"/>
    <n v="6.8597999999999999"/>
    <n v="455.88395102958214"/>
    <n v="493.87428028204732"/>
  </r>
  <r>
    <s v="8AJ946-2528-Jab"/>
    <s v="AJ946-2528"/>
    <x v="0"/>
    <n v="0"/>
    <x v="0"/>
    <x v="1"/>
    <n v="2.3460000000000002E-2"/>
    <n v="6.8597999999999999"/>
    <n v="248.72180211986043"/>
    <n v="269.44861896318213"/>
  </r>
  <r>
    <s v="8AJ825-7565"/>
    <s v="AJ825-7565"/>
    <x v="0"/>
    <n v="0"/>
    <x v="0"/>
    <x v="1"/>
    <n v="2.6700000000000002E-2"/>
    <n v="6.8597999999999999"/>
    <n v="141.53606386616099"/>
    <n v="153.33073585500773"/>
  </r>
  <r>
    <s v="8AJ870-2138-jab"/>
    <s v="AJ870-2138"/>
    <x v="0"/>
    <n v="0"/>
    <x v="0"/>
    <x v="1"/>
    <n v="3.5189999999999999E-2"/>
    <n v="6.8597999999999999"/>
    <n v="358.15939505259894"/>
    <n v="388.00601130698226"/>
  </r>
  <r>
    <s v="8AJ818-4133-Jab"/>
    <s v="AJ818-4133"/>
    <x v="0"/>
    <n v="0"/>
    <x v="0"/>
    <x v="1"/>
    <n v="1.566065"/>
    <n v="6.8597999999999999"/>
    <n v="8301.6732531295656"/>
    <n v="8993.4793575570293"/>
  </r>
  <r>
    <s v="8AJ946-4830-Jab"/>
    <s v="AJ946-4830"/>
    <x v="0"/>
    <n v="0"/>
    <x v="0"/>
    <x v="1"/>
    <n v="0.46920000000000001"/>
    <n v="6.8597999999999999"/>
    <n v="2487.2180211986042"/>
    <n v="2694.4861896318212"/>
  </r>
  <r>
    <s v="89ZU000301AGEN"/>
    <s v="9ZU000301AGEN"/>
    <x v="0"/>
    <n v="0"/>
    <x v="0"/>
    <x v="1"/>
    <n v="52"/>
    <n v="6.8597999999999999"/>
    <n v="0"/>
    <n v="0"/>
  </r>
  <r>
    <s v="8AJ875-02656-A"/>
    <s v="AJ875-02656-A"/>
    <x v="1"/>
    <n v="0"/>
    <x v="0"/>
    <x v="1"/>
    <n v="0.1115"/>
    <n v="6.8597999999999999"/>
    <n v="635.29546050905287"/>
    <n v="2340.7655139082326"/>
  </r>
  <r>
    <s v="8AJ946-00090"/>
    <s v="AJ946-00090"/>
    <x v="1"/>
    <n v="0"/>
    <x v="0"/>
    <x v="1"/>
    <n v="1.3055000000000001"/>
    <n v="6.8597999999999999"/>
    <n v="5409.7234321700344"/>
    <n v="14987.820554535119"/>
  </r>
  <r>
    <s v="8AJ946-00092"/>
    <s v="AJ946-00092"/>
    <x v="1"/>
    <n v="0"/>
    <x v="0"/>
    <x v="1"/>
    <n v="1.3055000000000001"/>
    <n v="6.8597999999999999"/>
    <n v="5409.7234321700344"/>
    <n v="14987.820554535119"/>
  </r>
  <r>
    <s v="8AJ875-00003"/>
    <s v="AJ875-00003"/>
    <x v="1"/>
    <n v="0"/>
    <x v="0"/>
    <x v="1"/>
    <n v="0.74980000000000002"/>
    <n v="6.8597999999999999"/>
    <n v="1553.5084754657573"/>
    <n v="5723.9493920208479"/>
  </r>
  <r>
    <s v="8AJ946-04905"/>
    <s v="AJ946-04905"/>
    <x v="1"/>
    <n v="0"/>
    <x v="0"/>
    <x v="1"/>
    <n v="1.2402"/>
    <n v="6.8597999999999999"/>
    <n v="3426.0891104696934"/>
    <n v="9492.0950091839404"/>
  </r>
  <r>
    <s v="8AJ946-04717"/>
    <s v="AJ946-04717"/>
    <x v="1"/>
    <n v="0"/>
    <x v="0"/>
    <x v="1"/>
    <n v="1.7063999999999999"/>
    <n v="6.8597999999999999"/>
    <n v="3535.4852794542112"/>
    <n v="9795.1807714510633"/>
  </r>
  <r>
    <s v="8AJ946-04716"/>
    <s v="AJ946-04716"/>
    <x v="1"/>
    <n v="0"/>
    <x v="0"/>
    <x v="1"/>
    <n v="3.7760000000000002E-2"/>
    <n v="6.8597999999999999"/>
    <n v="234.70450800314876"/>
    <n v="1043.6826584166672"/>
  </r>
  <r>
    <s v="8AJ725-00418"/>
    <s v="AJ725-00418"/>
    <x v="1"/>
    <n v="0"/>
    <x v="0"/>
    <x v="1"/>
    <n v="4.53E-2"/>
    <n v="6.8597999999999999"/>
    <n v="211.17811598005775"/>
    <n v="939.06563346679707"/>
  </r>
  <r>
    <s v="89ZU000264AGEN"/>
    <s v="9ZU000264AGEN"/>
    <x v="1"/>
    <n v="0"/>
    <x v="0"/>
    <x v="1"/>
    <n v="0.1532"/>
    <n v="6.8597999999999999"/>
    <n v="0"/>
    <n v="0"/>
  </r>
  <r>
    <s v="8AJ818-00030C"/>
    <s v="AJ818-00030C"/>
    <x v="1"/>
    <n v="0"/>
    <x v="0"/>
    <x v="1"/>
    <n v="58.949350000000003"/>
    <n v="6.8597999999999999"/>
    <n v="2706.9368276043033"/>
    <n v="2397.5726187352402"/>
  </r>
  <r>
    <s v="8AJ818-00050C"/>
    <s v="AJ818-00050C-R"/>
    <x v="2"/>
    <n v="0"/>
    <x v="0"/>
    <x v="1"/>
    <n v="64.654129999999995"/>
    <n v="6.8597999999999999"/>
    <n v="3770.03003003003"/>
    <n v="3339.169455169455"/>
  </r>
  <r>
    <s v="8AJ946-04853"/>
    <s v="AJ946-04853"/>
    <x v="2"/>
    <n v="0"/>
    <x v="0"/>
    <x v="1"/>
    <n v="1.7282999999999999"/>
    <n v="6.8597999999999999"/>
    <n v="4786.976296685034"/>
    <n v="6349.0422461296239"/>
  </r>
  <r>
    <s v="8AJ946-00098"/>
    <s v="AJ946-00098"/>
    <x v="2"/>
    <n v="0"/>
    <x v="0"/>
    <x v="1"/>
    <n v="1.6617"/>
    <n v="6.8597999999999999"/>
    <n v="0"/>
    <n v="3052.1910259774336"/>
  </r>
  <r>
    <s v="8AJ946-00099"/>
    <s v="AJ946-00099"/>
    <x v="2"/>
    <n v="0"/>
    <x v="0"/>
    <x v="1"/>
    <n v="1.6468"/>
    <n v="6.8597999999999999"/>
    <n v="0"/>
    <n v="2722.3405930202048"/>
  </r>
  <r>
    <s v="8AJ946-05945"/>
    <s v="AJ946-05945"/>
    <x v="2"/>
    <n v="0"/>
    <x v="0"/>
    <x v="1"/>
    <n v="2.0287999999999999"/>
    <n v="6.8597999999999999"/>
    <n v="0"/>
    <n v="3726.4759905536607"/>
  </r>
  <r>
    <s v="8AJ875-03564"/>
    <s v="AJ875-03564"/>
    <x v="2"/>
    <n v="0"/>
    <x v="0"/>
    <x v="1"/>
    <n v="0.22456128895200003"/>
    <n v="6.8597999999999999"/>
    <n v="0"/>
    <n v="975.30631615099742"/>
  </r>
  <r>
    <s v="8AJ875-03566"/>
    <s v="AJ875-03566"/>
    <x v="2"/>
    <n v="0"/>
    <x v="0"/>
    <x v="1"/>
    <n v="0.22456128895200003"/>
    <n v="6.8597999999999999"/>
    <n v="0"/>
    <n v="975.30631615099742"/>
  </r>
  <r>
    <s v="8AJ725-00006"/>
    <s v="AJ725-00006"/>
    <x v="2"/>
    <n v="0"/>
    <x v="0"/>
    <x v="1"/>
    <n v="0.35993094272380449"/>
    <n v="6.8597999999999999"/>
    <n v="0"/>
    <n v="710.56309485401835"/>
  </r>
  <r>
    <s v="8AJ725-00007"/>
    <s v="AJ725-00007"/>
    <x v="2"/>
    <n v="0"/>
    <x v="0"/>
    <x v="1"/>
    <n v="0.34920500063063509"/>
    <n v="6.8597999999999999"/>
    <n v="0"/>
    <n v="689.38831462736857"/>
  </r>
  <r>
    <s v="8AJ725-00408"/>
    <s v="AJ725-00408"/>
    <x v="2"/>
    <n v="0"/>
    <x v="0"/>
    <x v="1"/>
    <n v="0.2898"/>
    <n v="6.8597999999999999"/>
    <n v="0"/>
    <n v="743.74694859375415"/>
  </r>
  <r>
    <s v="89ZU000080BGEN101"/>
    <s v="9ZU000080BGEN-101"/>
    <x v="3"/>
    <n v="0"/>
    <x v="0"/>
    <x v="1"/>
    <n v="32.5"/>
    <n v="6.8597999999999999"/>
    <n v="0"/>
    <n v="0"/>
  </r>
  <r>
    <s v="8AJ946-09906-JAB"/>
    <s v="AJ946-09906"/>
    <x v="3"/>
    <s v="外包 钜祥"/>
    <x v="0"/>
    <x v="1"/>
    <n v="0.52810000000000001"/>
    <n v="6.8597999999999999"/>
    <n v="0"/>
    <n v="0"/>
  </r>
  <r>
    <s v="8AJ946-09907-JAB"/>
    <s v="AJ946-09907"/>
    <x v="3"/>
    <s v="外包 钜祥"/>
    <x v="0"/>
    <x v="1"/>
    <n v="0.52810000000000001"/>
    <n v="6.8597999999999999"/>
    <n v="0"/>
    <n v="0"/>
  </r>
  <r>
    <s v="8AJ946-09216"/>
    <s v="AJ946-09216"/>
    <x v="3"/>
    <n v="0"/>
    <x v="0"/>
    <x v="1"/>
    <n v="2.2000000000000002"/>
    <n v="6.8597999999999999"/>
    <n v="0"/>
    <n v="0"/>
  </r>
  <r>
    <s v="8AJ946-09217"/>
    <s v="AJ946-09217"/>
    <x v="3"/>
    <n v="0"/>
    <x v="0"/>
    <x v="1"/>
    <n v="1.0152980006399999"/>
    <n v="6.8597999999999999"/>
    <n v="0"/>
    <n v="0"/>
  </r>
  <r>
    <s v="8AJ875-00741"/>
    <s v="AJ875-00741"/>
    <x v="3"/>
    <n v="0"/>
    <x v="0"/>
    <x v="1"/>
    <n v="0.14499999999999999"/>
    <n v="6.8597999999999999"/>
    <n v="0"/>
    <n v="0"/>
  </r>
  <r>
    <s v="8AJ725-00867"/>
    <s v="AJ725-00867"/>
    <x v="3"/>
    <n v="0"/>
    <x v="0"/>
    <x v="1"/>
    <n v="0.21825"/>
    <n v="6.8597999999999999"/>
    <n v="0"/>
    <n v="0"/>
  </r>
  <r>
    <s v="8AJ946-08512"/>
    <s v="AJ946-08512"/>
    <x v="3"/>
    <n v="0"/>
    <x v="0"/>
    <x v="1"/>
    <n v="0.53679999999999994"/>
    <n v="6.8597999999999999"/>
    <n v="0"/>
    <n v="0"/>
  </r>
  <r>
    <s v="8AJ946-08514-L"/>
    <s v="AJ946-08514-L"/>
    <x v="3"/>
    <n v="0"/>
    <x v="0"/>
    <x v="1"/>
    <n v="5.8000000000000003E-2"/>
    <n v="6.8597999999999999"/>
    <n v="0"/>
    <n v="0"/>
  </r>
  <r>
    <s v="8AJ946-08514-R"/>
    <s v="AJ946-08514-R"/>
    <x v="3"/>
    <n v="0"/>
    <x v="0"/>
    <x v="1"/>
    <n v="5.8000000000000003E-2"/>
    <n v="6.8597999999999999"/>
    <n v="0"/>
    <n v="0"/>
  </r>
  <r>
    <s v="8AJ725-00775"/>
    <s v="AJ725-00775"/>
    <x v="3"/>
    <s v="外包 三卓韩一"/>
    <x v="0"/>
    <x v="1"/>
    <n v="0.24"/>
    <n v="6.8597999999999999"/>
    <n v="0"/>
    <n v="0"/>
  </r>
  <r>
    <s v="8AJ946-12886"/>
    <s v="AJ946-12886"/>
    <x v="3"/>
    <n v="0"/>
    <x v="0"/>
    <x v="1"/>
    <n v="9.6799999999999997E-2"/>
    <n v="6.8597999999999999"/>
    <n v="0"/>
    <n v="0"/>
  </r>
  <r>
    <s v="8AJ818-00030C-101"/>
    <s v="AJ818-00030C-101"/>
    <x v="3"/>
    <n v="0"/>
    <x v="0"/>
    <x v="1"/>
    <n v="58.949350000000003"/>
    <n v="6.8597999999999999"/>
    <n v="1718.6900492725738"/>
    <n v="2086.9807741166965"/>
  </r>
  <r>
    <s v="89ZU000311AGEN"/>
    <s v="9ZU000311AGEN"/>
    <x v="3"/>
    <n v="0"/>
    <x v="0"/>
    <x v="1"/>
    <n v="0.38369999999999999"/>
    <n v="6.8597999999999999"/>
    <n v="0"/>
    <n v="0"/>
  </r>
  <r>
    <s v="8AJ818-11028"/>
    <s v="AJ818-11028-N"/>
    <x v="4"/>
    <s v="外包 三卓韩一"/>
    <x v="0"/>
    <x v="1"/>
    <n v="1.35"/>
    <n v="6.8597999999999999"/>
    <n v="23787.772238257679"/>
    <n v="34093.458784720926"/>
  </r>
  <r>
    <s v="8AJ946-14952-N"/>
    <s v="AJ946-14952-N"/>
    <x v="5"/>
    <n v="0"/>
    <x v="0"/>
    <x v="1"/>
    <n v="0.93520000000000003"/>
    <n v="6.8597999999999999"/>
    <n v="11033.500451908219"/>
    <n v="8437.3113418550329"/>
  </r>
  <r>
    <s v="8AJ946-15653-N"/>
    <s v="AJ946-15653-N"/>
    <x v="4"/>
    <n v="0"/>
    <x v="0"/>
    <x v="1"/>
    <n v="0.93520000000000003"/>
    <n v="6.8597999999999999"/>
    <n v="11033.500451908219"/>
    <n v="8437.3113418550329"/>
  </r>
  <r>
    <s v="8AJ946-14546-N"/>
    <s v="AJ946-14546-N"/>
    <x v="6"/>
    <n v="0"/>
    <x v="0"/>
    <x v="1"/>
    <n v="1.554"/>
    <n v="6.8597999999999999"/>
    <n v="0"/>
    <n v="0"/>
  </r>
  <r>
    <s v="8AJ946-14547-N"/>
    <s v="AJ946-14547-N"/>
    <x v="6"/>
    <n v="0"/>
    <x v="0"/>
    <x v="1"/>
    <n v="1.3"/>
    <n v="6.8597999999999999"/>
    <n v="76790.926849179261"/>
    <n v="30837.960290387473"/>
  </r>
  <r>
    <s v="8AJ946-09906-N"/>
    <s v="AJ946-09906-N"/>
    <x v="6"/>
    <s v="外包 钜祥"/>
    <x v="0"/>
    <x v="1"/>
    <n v="0.52810000000000001"/>
    <n v="6.8597999999999999"/>
    <n v="23896.80599434386"/>
    <n v="12399.498449350876"/>
  </r>
  <r>
    <s v="8AJ946-09907-N"/>
    <s v="AJ946-09907-N"/>
    <x v="6"/>
    <s v="外包 钜祥"/>
    <x v="0"/>
    <x v="1"/>
    <n v="0.52810000000000001"/>
    <n v="6.8597999999999999"/>
    <n v="23896.80599434386"/>
    <n v="12399.498449350876"/>
  </r>
  <r>
    <s v="8AJ725-00775-N"/>
    <s v="AJ725-00775-N"/>
    <x v="6"/>
    <s v="外包 三卓韩一"/>
    <x v="0"/>
    <x v="1"/>
    <n v="0.24"/>
    <n v="6.8597999999999999"/>
    <n v="71544.308580425088"/>
    <n v="67620.820931888884"/>
  </r>
  <r>
    <s v="8SSTPF02019"/>
    <s v="SSTPF02019"/>
    <x v="7"/>
    <n v="0"/>
    <x v="1"/>
    <x v="1"/>
    <n v="6.4600000000000005E-2"/>
    <n v="6.8597999999999999"/>
    <n v="0"/>
    <n v="0"/>
  </r>
  <r>
    <s v="8SSTPF02020"/>
    <s v="SSTPF02020"/>
    <x v="7"/>
    <n v="0"/>
    <x v="1"/>
    <x v="1"/>
    <n v="78.744799999999998"/>
    <n v="6.8597999999999999"/>
    <n v="0"/>
    <n v="0"/>
  </r>
  <r>
    <s v="8SSTPF02004"/>
    <s v="SSTPF02004"/>
    <x v="7"/>
    <n v="0"/>
    <x v="1"/>
    <x v="1"/>
    <n v="48.839500000000001"/>
    <n v="6.8597999999999999"/>
    <n v="0"/>
    <n v="0"/>
  </r>
  <r>
    <s v="8SSTPF02009"/>
    <s v="SSTPF02009"/>
    <x v="7"/>
    <n v="0"/>
    <x v="1"/>
    <x v="1"/>
    <n v="0.34429999999999999"/>
    <n v="6.8597999999999999"/>
    <n v="0"/>
    <n v="0"/>
  </r>
  <r>
    <s v="8SSTPF02037-1"/>
    <s v="SSTPF02037"/>
    <x v="7"/>
    <n v="0"/>
    <x v="1"/>
    <x v="1"/>
    <n v="340.1"/>
    <n v="6.8597999999999999"/>
    <n v="0"/>
    <n v="0"/>
  </r>
  <r>
    <s v="8SSTPF02038"/>
    <s v="SSTPF02038"/>
    <x v="7"/>
    <n v="0"/>
    <x v="1"/>
    <x v="1"/>
    <n v="390.2679"/>
    <n v="6.8597999999999999"/>
    <n v="0"/>
    <n v="0"/>
  </r>
  <r>
    <s v="8SSTPF02041-jab"/>
    <s v="SSTPF02041"/>
    <x v="7"/>
    <s v="成都模切厂"/>
    <x v="1"/>
    <x v="1"/>
    <n v="0.12959999999999999"/>
    <n v="6.8597999999999999"/>
    <n v="819.97469832194213"/>
    <n v="794.36799537866636"/>
  </r>
  <r>
    <s v="8SSTPF02042"/>
    <s v="SSTPF02042"/>
    <x v="7"/>
    <n v="0"/>
    <x v="1"/>
    <x v="1"/>
    <n v="0.39"/>
    <n v="6.8597999999999999"/>
    <n v="1244.2483313050902"/>
    <n v="1046.489520102627"/>
  </r>
  <r>
    <s v="8SSTPF02017"/>
    <s v="SSTPF02017"/>
    <x v="7"/>
    <n v="0"/>
    <x v="1"/>
    <x v="1"/>
    <n v="4.3099999999999999E-2"/>
    <n v="6.8597999999999999"/>
    <n v="825.0323550653751"/>
    <n v="693.90305102189564"/>
  </r>
  <r>
    <s v="8SSTPF02029"/>
    <s v="SSTPF02029"/>
    <x v="7"/>
    <n v="0"/>
    <x v="1"/>
    <x v="1"/>
    <n v="9.5000000000000001E-2"/>
    <n v="6.8597999999999999"/>
    <n v="1889.0510576420411"/>
    <n v="1830.0585431452964"/>
  </r>
  <r>
    <s v="8SSTPF02030"/>
    <s v="SSTPF02030"/>
    <x v="7"/>
    <n v="0"/>
    <x v="1"/>
    <x v="1"/>
    <n v="0.35149999999999998"/>
    <n v="6.8597999999999999"/>
    <n v="6989.4889132755516"/>
    <n v="6771.2166096375968"/>
  </r>
  <r>
    <s v="8SSTPF02031"/>
    <s v="SSTPF02031"/>
    <x v="7"/>
    <n v="0"/>
    <x v="1"/>
    <x v="1"/>
    <n v="0.27650000000000002"/>
    <n v="6.8597999999999999"/>
    <n v="0"/>
    <n v="0"/>
  </r>
  <r>
    <s v="8SSTPF02034BC"/>
    <s v="SSTPF02034BC"/>
    <x v="7"/>
    <n v="0"/>
    <x v="1"/>
    <x v="1"/>
    <n v="3.5000000000000003E-2"/>
    <n v="6.8597999999999999"/>
    <n v="669.97987070274098"/>
    <n v="563.49435697833758"/>
  </r>
  <r>
    <s v="8SSTPF02021"/>
    <s v="SSTPF02021"/>
    <x v="8"/>
    <n v="0"/>
    <x v="1"/>
    <x v="1"/>
    <n v="30.894500000000001"/>
    <n v="6.8597999999999999"/>
    <n v="135.11108195574215"/>
    <n v="598.34907723257243"/>
  </r>
  <r>
    <s v="8SSTPF02022"/>
    <s v="SSTPF02022"/>
    <x v="8"/>
    <n v="0"/>
    <x v="1"/>
    <x v="1"/>
    <n v="4.5999999999999999E-2"/>
    <n v="6.8597999999999999"/>
    <n v="0"/>
    <n v="0"/>
  </r>
  <r>
    <s v="8DCADH99002AP"/>
    <s v="DCADH99002AP"/>
    <x v="8"/>
    <n v="0"/>
    <x v="1"/>
    <x v="1"/>
    <n v="0.75529999999999997"/>
    <n v="6.8597999999999999"/>
    <n v="718.11959254440808"/>
    <n v="23709.345277656656"/>
  </r>
  <r>
    <s v="8ALASKA-02020"/>
    <s v="ALASKA-02020"/>
    <x v="9"/>
    <n v="0"/>
    <x v="1"/>
    <x v="1"/>
    <n v="75.977350000000001"/>
    <n v="6.8597999999999999"/>
    <n v="0"/>
    <n v="0"/>
  </r>
  <r>
    <s v="8ALASKA-02019"/>
    <s v="ALASKA-02019"/>
    <x v="9"/>
    <n v="0"/>
    <x v="1"/>
    <x v="1"/>
    <n v="6.2E-2"/>
    <n v="6.8597999999999999"/>
    <n v="11242.967124217579"/>
    <n v="27783.969459811884"/>
  </r>
  <r>
    <s v="8ALASKA-02030"/>
    <s v="ALASKA-02030"/>
    <x v="9"/>
    <n v="0"/>
    <x v="1"/>
    <x v="1"/>
    <n v="0.32069999999999999"/>
    <n v="6.8597999999999999"/>
    <n v="32473.411428957912"/>
    <n v="67219.342059595001"/>
  </r>
  <r>
    <s v="8ALASKA-02019-1"/>
    <s v="ALASKA-02019-1"/>
    <x v="9"/>
    <n v="0"/>
    <x v="1"/>
    <x v="1"/>
    <n v="6.2E-2"/>
    <n v="6.8597999999999999"/>
    <n v="9578.8650028300981"/>
    <n v="17740.237158236148"/>
  </r>
  <r>
    <s v="8ALASKA-02031"/>
    <s v="ALASKA-02031"/>
    <x v="9"/>
    <n v="0"/>
    <x v="1"/>
    <x v="1"/>
    <n v="0.27373999999999998"/>
    <n v="6.8597999999999999"/>
    <n v="71.828916294935709"/>
    <n v="0"/>
  </r>
  <r>
    <s v="8ALASKA-02004"/>
    <s v="ALASKA-02004"/>
    <x v="9"/>
    <n v="0"/>
    <x v="1"/>
    <x v="1"/>
    <n v="48.351109999999998"/>
    <n v="6.8597999999999999"/>
    <n v="0"/>
    <n v="0"/>
  </r>
  <r>
    <s v="8ALASKA-02038"/>
    <s v="ALASKA-02038"/>
    <x v="9"/>
    <n v="0"/>
    <x v="1"/>
    <x v="1"/>
    <n v="390.2679"/>
    <n v="6.8597999999999999"/>
    <n v="0"/>
    <n v="0"/>
  </r>
  <r>
    <s v="8PSA18413-WHP"/>
    <s v="PSA18413-WHP"/>
    <x v="10"/>
    <n v="0"/>
    <x v="2"/>
    <x v="1"/>
    <n v="3.75560772"/>
    <n v="6.8597999999999999"/>
    <n v="5474.8064375054664"/>
    <n v="5474.8064375054664"/>
  </r>
  <r>
    <s v="8W10553651"/>
    <s v="W10553651"/>
    <x v="10"/>
    <n v="0"/>
    <x v="2"/>
    <x v="1"/>
    <n v="5.5806796699999994"/>
    <n v="6.8597999999999999"/>
    <n v="0"/>
    <n v="0"/>
  </r>
  <r>
    <s v="8W34313-JAM-00003"/>
    <s v="W34313-JAM-00003"/>
    <x v="10"/>
    <n v="0"/>
    <x v="2"/>
    <x v="1"/>
    <n v="1.5819573"/>
    <n v="6.8597999999999999"/>
    <n v="0"/>
    <n v="0"/>
  </r>
  <r>
    <s v="8W34313-JAM-00002"/>
    <s v="W34313-JAM-00002"/>
    <x v="10"/>
    <n v="0"/>
    <x v="2"/>
    <x v="1"/>
    <n v="2.7557559199999999"/>
    <n v="6.8597999999999999"/>
    <n v="0"/>
    <n v="0"/>
  </r>
  <r>
    <s v="8W34313-JAM-00006"/>
    <s v="W34313-JAM-00006"/>
    <x v="10"/>
    <n v="0"/>
    <x v="2"/>
    <x v="1"/>
    <n v="6.00869842"/>
    <n v="6.8597999999999999"/>
    <n v="8759.2909705822331"/>
    <n v="0"/>
  </r>
  <r>
    <s v="8W10828213"/>
    <s v="W10828213"/>
    <x v="10"/>
    <n v="0"/>
    <x v="2"/>
    <x v="1"/>
    <n v="0.71222319999999995"/>
    <n v="6.8597999999999999"/>
    <n v="519.12825446806028"/>
    <n v="0"/>
  </r>
  <r>
    <s v="8EL318581200_5925"/>
    <s v="EL318581200_5925"/>
    <x v="11"/>
    <n v="0"/>
    <x v="2"/>
    <x v="1"/>
    <n v="1.3559634"/>
    <n v="6.8597999999999999"/>
    <n v="0"/>
    <n v="0"/>
  </r>
  <r>
    <s v="8EL316357203"/>
    <s v="EL316357203"/>
    <x v="11"/>
    <n v="0"/>
    <x v="2"/>
    <x v="1"/>
    <n v="7.8618483999999995"/>
    <n v="6.8597999999999999"/>
    <n v="0"/>
    <n v="0"/>
  </r>
  <r>
    <s v="8EL316357201C"/>
    <s v="EL316357201C"/>
    <x v="11"/>
    <n v="0"/>
    <x v="2"/>
    <x v="1"/>
    <n v="11.9708284"/>
    <n v="6.8597999999999999"/>
    <n v="0"/>
    <n v="0"/>
  </r>
  <r>
    <s v="8EL316357205-2"/>
    <s v="EL316357205-2"/>
    <x v="11"/>
    <n v="0"/>
    <x v="2"/>
    <x v="1"/>
    <n v="11.553082100000001"/>
    <n v="6.8597999999999999"/>
    <n v="0"/>
    <n v="0"/>
  </r>
  <r>
    <s v="8EL316356800A"/>
    <s v="EL316356800A"/>
    <x v="11"/>
    <n v="0"/>
    <x v="2"/>
    <x v="1"/>
    <n v="2.1983043000000002"/>
    <n v="6.8597999999999999"/>
    <n v="0"/>
    <n v="0"/>
  </r>
  <r>
    <s v="8CM-MNTBM-R0A-LF"/>
    <s v="CM-MNTBM-R0B-LF-C"/>
    <x v="12"/>
    <n v="0"/>
    <x v="3"/>
    <x v="1"/>
    <n v="0.05"/>
    <n v="6.8597999999999999"/>
    <n v="0"/>
    <n v="0"/>
  </r>
  <r>
    <s v="8296154708AB"/>
    <s v="296154708AB"/>
    <x v="13"/>
    <n v="0"/>
    <x v="4"/>
    <x v="1"/>
    <n v="1.0744982700000001"/>
    <n v="6.8597999999999999"/>
    <n v="0"/>
    <n v="0"/>
  </r>
  <r>
    <s v="8ACUP27387AP"/>
    <s v="ACUP27387-AP"/>
    <x v="14"/>
    <n v="0"/>
    <x v="5"/>
    <x v="1"/>
    <n v="0.125"/>
    <n v="6.8597999999999999"/>
    <n v="0"/>
    <n v="0"/>
  </r>
  <r>
    <s v="8ACUP27377AP"/>
    <s v="ACUP27377-AP"/>
    <x v="14"/>
    <n v="0"/>
    <x v="5"/>
    <x v="1"/>
    <n v="4.7199999999999999E-2"/>
    <n v="6.8597999999999999"/>
    <n v="0"/>
    <n v="0"/>
  </r>
  <r>
    <s v="8ACUP27374AP"/>
    <s v="ACUP27374-AP"/>
    <x v="14"/>
    <n v="0"/>
    <x v="5"/>
    <x v="1"/>
    <n v="3.0800000000000001E-2"/>
    <n v="6.8597999999999999"/>
    <n v="0"/>
    <n v="0"/>
  </r>
  <r>
    <s v="8DCPFM01096AP"/>
    <s v="DCPFM01096AP"/>
    <x v="15"/>
    <n v="0"/>
    <x v="5"/>
    <x v="1"/>
    <n v="0.11358699999999999"/>
    <n v="6.8597999999999999"/>
    <n v="0"/>
    <n v="0"/>
  </r>
  <r>
    <s v="8ACUP27438-AP"/>
    <s v="ACUP27438-AP"/>
    <x v="16"/>
    <n v="0"/>
    <x v="5"/>
    <x v="1"/>
    <n v="1.1089999999999999E-2"/>
    <n v="6.8597999999999999"/>
    <n v="646.66608355928747"/>
    <n v="2147.8552061076334"/>
  </r>
  <r>
    <s v="8ACUP27274-AP"/>
    <s v="ACUP27274-AP"/>
    <x v="16"/>
    <n v="0"/>
    <x v="5"/>
    <x v="1"/>
    <n v="4.2999999999999997E-2"/>
    <n v="6.8597999999999999"/>
    <n v="6581.8245429895915"/>
    <n v="11104.030521506249"/>
  </r>
  <r>
    <s v="8ACUP310-016743"/>
    <s v="ACUP310-016743-DSY"/>
    <x v="17"/>
    <n v="0"/>
    <x v="5"/>
    <x v="1"/>
    <n v="6.9709999999999994E-2"/>
    <n v="6.8597999999999999"/>
    <n v="4064.8415405696956"/>
    <n v="0"/>
  </r>
  <r>
    <s v="8DCPFM01554AP"/>
    <s v="DCPFM01554AP"/>
    <x v="18"/>
    <n v="0"/>
    <x v="5"/>
    <x v="1"/>
    <n v="0.12490000000000001"/>
    <n v="6.8597999999999999"/>
    <n v="7283.0111665063132"/>
    <n v="20158.334478722834"/>
  </r>
  <r>
    <s v="8DCPFM01621AP"/>
    <s v="DCPFM01621AP"/>
    <x v="19"/>
    <n v="0"/>
    <x v="5"/>
    <x v="1"/>
    <n v="0.05"/>
    <n v="6.8597999999999999"/>
    <n v="5102.1895682089862"/>
    <n v="0"/>
  </r>
  <r>
    <s v="8DCPFM01623AP"/>
    <s v="DCPFM01623AP"/>
    <x v="19"/>
    <n v="0"/>
    <x v="5"/>
    <x v="1"/>
    <n v="8.2799999999999999E-2"/>
    <n v="6.8597999999999999"/>
    <n v="8449.2259249540803"/>
    <n v="0"/>
  </r>
  <r>
    <s v="8ACUP27504-AP"/>
    <s v="ACUP27504-AP"/>
    <x v="20"/>
    <n v="0"/>
    <x v="5"/>
    <x v="1"/>
    <n v="4.2099999999999999E-2"/>
    <n v="6.8597999999999999"/>
    <n v="2454.882066532552"/>
    <n v="0"/>
  </r>
  <r>
    <s v="8ACUN71360-1"/>
    <s v="ACUN71360-1"/>
    <x v="21"/>
    <n v="0"/>
    <x v="6"/>
    <x v="1"/>
    <n v="3.2559999999999999E-2"/>
    <n v="6.8597999999999999"/>
    <n v="0"/>
    <n v="0"/>
  </r>
  <r>
    <s v="8ACUN71477"/>
    <s v="ACUN71477"/>
    <x v="21"/>
    <n v="0"/>
    <x v="6"/>
    <x v="1"/>
    <n v="3.6900000000000002E-2"/>
    <n v="6.8597999999999999"/>
    <n v="0"/>
    <n v="0"/>
  </r>
  <r>
    <s v="8ACUN71474"/>
    <s v="ACUN71474"/>
    <x v="22"/>
    <n v="0"/>
    <x v="6"/>
    <x v="1"/>
    <n v="5.2400000000000002E-2"/>
    <n v="6.8597999999999999"/>
    <n v="0"/>
    <n v="0"/>
  </r>
  <r>
    <s v="8ACUN71475"/>
    <s v="ACUN71475"/>
    <x v="22"/>
    <n v="0"/>
    <x v="6"/>
    <x v="1"/>
    <n v="0.03"/>
    <n v="6.8597999999999999"/>
    <n v="0"/>
    <n v="0"/>
  </r>
  <r>
    <s v="8ACUN71497"/>
    <s v="ACUN71497"/>
    <x v="22"/>
    <n v="0"/>
    <x v="6"/>
    <x v="1"/>
    <n v="5.0866312171410112E-2"/>
    <n v="6.8597999999999999"/>
    <n v="0"/>
    <n v="0"/>
  </r>
  <r>
    <s v="8ACUN87041"/>
    <s v="ACUN87041"/>
    <x v="22"/>
    <n v="0"/>
    <x v="6"/>
    <x v="1"/>
    <n v="0.13039999999999999"/>
    <n v="6.8597999999999999"/>
    <n v="0"/>
    <n v="0"/>
  </r>
  <r>
    <s v="8ACUN87045"/>
    <s v="ACUN87045"/>
    <x v="22"/>
    <n v="0"/>
    <x v="6"/>
    <x v="1"/>
    <n v="4.8500000000000001E-2"/>
    <n v="6.8597999999999999"/>
    <n v="0"/>
    <n v="0"/>
  </r>
  <r>
    <s v="8ACUN87063-SE"/>
    <s v="ACUN87063-SE"/>
    <x v="21"/>
    <n v="0"/>
    <x v="6"/>
    <x v="1"/>
    <s v="0.0199"/>
    <n v="6.8597999999999999"/>
    <n v="0"/>
    <n v="0"/>
  </r>
  <r>
    <s v="8ACUN87063-PMI"/>
    <s v="ACUN87063-PMI"/>
    <x v="23"/>
    <n v="0"/>
    <x v="6"/>
    <x v="1"/>
    <s v="0.0199"/>
    <n v="6.8597999999999999"/>
    <n v="0"/>
    <n v="213.15419441633034"/>
  </r>
  <r>
    <s v="8ACUN87109"/>
    <s v="ACUN87109"/>
    <x v="21"/>
    <n v="0"/>
    <x v="6"/>
    <x v="1"/>
    <n v="0.41289599999999999"/>
    <n v="6.8597999999999999"/>
    <n v="0"/>
    <n v="0"/>
  </r>
  <r>
    <s v="8ACUN87404"/>
    <s v="ACUN87404"/>
    <x v="22"/>
    <n v="0"/>
    <x v="6"/>
    <x v="1"/>
    <n v="1.0824"/>
    <n v="6.8597999999999999"/>
    <n v="0"/>
    <n v="0"/>
  </r>
  <r>
    <s v="8ACUN87405"/>
    <s v="ACUN87405"/>
    <x v="22"/>
    <n v="0"/>
    <x v="6"/>
    <x v="1"/>
    <n v="6.1512000000000004E-2"/>
    <n v="6.8597999999999999"/>
    <n v="0"/>
    <n v="0"/>
  </r>
  <r>
    <s v="8ACUN87407"/>
    <s v="ACUN87407"/>
    <x v="22"/>
    <n v="0"/>
    <x v="6"/>
    <x v="1"/>
    <n v="0.20102"/>
    <n v="6.8597999999999999"/>
    <n v="0"/>
    <n v="0"/>
  </r>
  <r>
    <s v="8ACUN87408"/>
    <s v="ACUN87408"/>
    <x v="22"/>
    <n v="0"/>
    <x v="6"/>
    <x v="1"/>
    <n v="1.78E-2"/>
    <n v="6.8597999999999999"/>
    <n v="0"/>
    <n v="0"/>
  </r>
  <r>
    <s v="8ACUN87409"/>
    <s v="ACUN87409"/>
    <x v="22"/>
    <n v="0"/>
    <x v="6"/>
    <x v="1"/>
    <n v="0.18"/>
    <n v="6.8597999999999999"/>
    <n v="0"/>
    <n v="0"/>
  </r>
  <r>
    <s v="8ACUN87427"/>
    <s v="ACUN87427"/>
    <x v="22"/>
    <n v="0"/>
    <x v="6"/>
    <x v="1"/>
    <n v="9.98E-2"/>
    <n v="6.8597999999999999"/>
    <n v="0"/>
    <n v="0"/>
  </r>
  <r>
    <s v="8ACUN87428"/>
    <s v="ACUN87428"/>
    <x v="22"/>
    <n v="0"/>
    <x v="6"/>
    <x v="1"/>
    <n v="9.98E-2"/>
    <n v="6.8597999999999999"/>
    <n v="0"/>
    <n v="0"/>
  </r>
  <r>
    <s v="8ACUN87429"/>
    <s v="ACUN87429"/>
    <x v="22"/>
    <n v="0"/>
    <x v="6"/>
    <x v="1"/>
    <n v="0.1512"/>
    <n v="6.8597999999999999"/>
    <n v="0"/>
    <n v="0"/>
  </r>
  <r>
    <s v="8ACUN87430"/>
    <s v="ACUN87430"/>
    <x v="21"/>
    <n v="0"/>
    <x v="6"/>
    <x v="1"/>
    <n v="9.8392000000000007E-2"/>
    <n v="6.8597999999999999"/>
    <n v="0"/>
    <n v="0"/>
  </r>
  <r>
    <s v="8ACUN87431"/>
    <s v="ACUN87431"/>
    <x v="21"/>
    <n v="0"/>
    <x v="6"/>
    <x v="1"/>
    <n v="2.2572000000000002E-2"/>
    <n v="6.8597999999999999"/>
    <n v="0"/>
    <n v="0"/>
  </r>
  <r>
    <s v="8ACUN87434-1"/>
    <s v="ACUN87434-1"/>
    <x v="21"/>
    <n v="0"/>
    <x v="6"/>
    <x v="1"/>
    <n v="2.6326079999999998"/>
    <n v="6.8597999999999999"/>
    <n v="0"/>
    <n v="0"/>
  </r>
  <r>
    <s v="8ACUN87435-1"/>
    <s v="ACUN87435-1"/>
    <x v="21"/>
    <n v="0"/>
    <x v="6"/>
    <x v="1"/>
    <n v="5.3699999999999998E-2"/>
    <n v="6.8597999999999999"/>
    <n v="0"/>
    <n v="0"/>
  </r>
  <r>
    <s v="8ACUN87437-1"/>
    <s v="ACUN87437-1"/>
    <x v="21"/>
    <n v="0"/>
    <x v="6"/>
    <x v="1"/>
    <n v="0.31803199999999998"/>
    <n v="6.8597999999999999"/>
    <n v="0"/>
    <n v="0"/>
  </r>
  <r>
    <s v="8ACUN87438-1"/>
    <s v="ACUN87438-1"/>
    <x v="21"/>
    <n v="0"/>
    <x v="6"/>
    <x v="1"/>
    <n v="0.41826400000000002"/>
    <n v="6.8597999999999999"/>
    <n v="0"/>
    <n v="0"/>
  </r>
  <r>
    <s v="8ACUN87441"/>
    <s v="ACUN87441"/>
    <x v="21"/>
    <n v="0"/>
    <x v="6"/>
    <x v="1"/>
    <n v="2.7917999999999998E-2"/>
    <n v="6.8597999999999999"/>
    <n v="0"/>
    <n v="0"/>
  </r>
  <r>
    <s v="8ACUN87442"/>
    <s v="ACUN87442"/>
    <x v="21"/>
    <n v="0"/>
    <x v="6"/>
    <x v="1"/>
    <n v="5.2448000000000002E-2"/>
    <n v="6.8597999999999999"/>
    <n v="0"/>
    <n v="0"/>
  </r>
  <r>
    <s v="8ACUN87443"/>
    <s v="ACUN87443"/>
    <x v="24"/>
    <n v="0"/>
    <x v="6"/>
    <x v="1"/>
    <n v="0.168623"/>
    <n v="6.8597999999999999"/>
    <n v="0"/>
    <n v="846.72845534855242"/>
  </r>
  <r>
    <s v="8ACUN87450"/>
    <s v="ACUN87450"/>
    <x v="24"/>
    <n v="0"/>
    <x v="6"/>
    <x v="1"/>
    <n v="2.832932"/>
    <n v="6.8597999999999999"/>
    <n v="0"/>
    <n v="0"/>
  </r>
  <r>
    <s v="8ACUN87451"/>
    <s v="ACUN87451"/>
    <x v="24"/>
    <n v="0"/>
    <x v="6"/>
    <x v="1"/>
    <n v="0.25790000000000002"/>
    <n v="6.8597999999999999"/>
    <n v="0"/>
    <n v="0"/>
  </r>
  <r>
    <s v="8ACUN87452"/>
    <s v="ACUN87452"/>
    <x v="24"/>
    <n v="0"/>
    <x v="6"/>
    <x v="1"/>
    <n v="6.7699999999999996E-2"/>
    <n v="6.8597999999999999"/>
    <n v="0"/>
    <n v="0"/>
  </r>
  <r>
    <s v="8ACUN87453"/>
    <s v="ACUN87453"/>
    <x v="24"/>
    <n v="0"/>
    <x v="6"/>
    <x v="1"/>
    <n v="0.2223"/>
    <n v="6.8597999999999999"/>
    <n v="0"/>
    <n v="0"/>
  </r>
  <r>
    <s v="8ACUN87454"/>
    <s v="ACUN87454"/>
    <x v="24"/>
    <n v="0"/>
    <x v="6"/>
    <x v="1"/>
    <n v="7.9000000000000001E-2"/>
    <n v="6.8597999999999999"/>
    <n v="409.23423423423424"/>
    <n v="0"/>
  </r>
  <r>
    <s v="8ACUN87455"/>
    <s v="ACUN87455"/>
    <x v="24"/>
    <n v="0"/>
    <x v="6"/>
    <x v="1"/>
    <n v="0.19568640000000001"/>
    <n v="6.8597999999999999"/>
    <n v="0"/>
    <n v="982.62540225662565"/>
  </r>
  <r>
    <s v="8ACUN87457"/>
    <s v="ACUN87457"/>
    <x v="24"/>
    <n v="0"/>
    <x v="6"/>
    <x v="1"/>
    <n v="0.50608035704350296"/>
    <n v="6.8597999999999999"/>
    <n v="0"/>
    <n v="0"/>
  </r>
  <r>
    <s v="8ACUN87458"/>
    <s v="ACUN87458"/>
    <x v="24"/>
    <n v="0"/>
    <x v="6"/>
    <x v="1"/>
    <n v="0.11580799999999999"/>
    <n v="6.8597999999999999"/>
    <n v="72.137319455377707"/>
    <n v="0"/>
  </r>
  <r>
    <s v="8ACUN87459"/>
    <s v="ACUN87459"/>
    <x v="24"/>
    <s v="泰诺信"/>
    <x v="6"/>
    <x v="1"/>
    <n v="0.48"/>
    <n v="6.8597999999999999"/>
    <n v="0"/>
    <n v="0"/>
  </r>
  <r>
    <s v="8ACUN87460"/>
    <s v="ACUN87460"/>
    <x v="24"/>
    <n v="0"/>
    <x v="6"/>
    <x v="1"/>
    <n v="0.11580799999999999"/>
    <n v="6.8597999999999999"/>
    <n v="72.137319455377707"/>
    <n v="0"/>
  </r>
  <r>
    <s v="8ACUN87461"/>
    <s v="ACUN87461"/>
    <x v="24"/>
    <n v="0"/>
    <x v="6"/>
    <x v="1"/>
    <n v="3.4626000000000004E-2"/>
    <n v="6.8597999999999999"/>
    <n v="19.877720633254615"/>
    <n v="0"/>
  </r>
  <r>
    <s v="8ACUN87462"/>
    <s v="ACUN87462"/>
    <x v="24"/>
    <n v="0"/>
    <x v="6"/>
    <x v="1"/>
    <n v="3.9237000000000001E-2"/>
    <n v="6.8597999999999999"/>
    <n v="0"/>
    <n v="203.70823181017354"/>
  </r>
  <r>
    <s v="8ACUN87463"/>
    <s v="ACUN87463"/>
    <x v="21"/>
    <n v="0"/>
    <x v="6"/>
    <x v="1"/>
    <n v="8.1900000000000001E-2"/>
    <n v="6.8597999999999999"/>
    <n v="0"/>
    <n v="0"/>
  </r>
  <r>
    <s v="8ACUN87466-1"/>
    <s v="ACUN87466-1"/>
    <x v="24"/>
    <n v="0"/>
    <x v="6"/>
    <x v="1"/>
    <n v="7.0999999999999994E-2"/>
    <n v="6.8597999999999999"/>
    <n v="0"/>
    <n v="0"/>
  </r>
  <r>
    <s v="8ACUN87467"/>
    <s v="ACUN87467"/>
    <x v="24"/>
    <n v="0"/>
    <x v="6"/>
    <x v="1"/>
    <n v="0.16656299999999999"/>
    <n v="6.8597999999999999"/>
    <n v="46.451064576226699"/>
    <n v="0"/>
  </r>
  <r>
    <s v="8ACUN87468"/>
    <s v="ACUN87468"/>
    <x v="24"/>
    <n v="0"/>
    <x v="6"/>
    <x v="1"/>
    <n v="9.8868799616613032E-2"/>
    <n v="6.8597999999999999"/>
    <n v="34.720391013793524"/>
    <n v="0"/>
  </r>
  <r>
    <s v="8ACUN87469"/>
    <s v="ACUN87469"/>
    <x v="24"/>
    <n v="0"/>
    <x v="6"/>
    <x v="1"/>
    <n v="9.8868799616613032E-2"/>
    <n v="6.8597999999999999"/>
    <n v="34.720391013793524"/>
    <n v="0"/>
  </r>
  <r>
    <s v="8ACUN87481"/>
    <s v="ACUN87481"/>
    <x v="24"/>
    <n v="0"/>
    <x v="6"/>
    <x v="1"/>
    <n v="0.356655"/>
    <n v="6.8597999999999999"/>
    <n v="0"/>
    <n v="0"/>
  </r>
  <r>
    <s v="8ACUN87489"/>
    <s v="ACUN87489"/>
    <x v="25"/>
    <s v="泰诺信"/>
    <x v="6"/>
    <x v="1"/>
    <n v="0.52"/>
    <n v="6.8597999999999999"/>
    <n v="365.75410361818132"/>
    <n v="3204.2441887102082"/>
  </r>
  <r>
    <s v="8ACUN87490"/>
    <s v="ACUN87490"/>
    <x v="25"/>
    <n v="0"/>
    <x v="6"/>
    <x v="1"/>
    <n v="0.04"/>
    <n v="6.8597999999999999"/>
    <n v="102.27120324207704"/>
    <n v="333.53325586335296"/>
  </r>
  <r>
    <s v="8ACUN87491"/>
    <s v="ACUN87491"/>
    <x v="25"/>
    <n v="0"/>
    <x v="6"/>
    <x v="1"/>
    <n v="2.47E-2"/>
    <n v="6.8597999999999999"/>
    <n v="43.571926295227264"/>
    <n v="205.95678549562044"/>
  </r>
  <r>
    <s v="8ACUN87492"/>
    <s v="ACUN87492"/>
    <x v="25"/>
    <n v="0"/>
    <x v="6"/>
    <x v="1"/>
    <n v="0.15579999999999999"/>
    <n v="6.8597999999999999"/>
    <n v="49.112044666025248"/>
    <n v="586.79786824272264"/>
  </r>
  <r>
    <s v="8ACUN87493"/>
    <s v="ACUN87493"/>
    <x v="25"/>
    <s v="泰诺信"/>
    <x v="6"/>
    <x v="1"/>
    <n v="0.18"/>
    <n v="6.8597999999999999"/>
    <n v="0"/>
    <n v="997.30104584473509"/>
  </r>
  <r>
    <s v="8ACUN87494"/>
    <s v="ACUN87494"/>
    <x v="25"/>
    <s v="泰诺信"/>
    <x v="6"/>
    <x v="1"/>
    <n v="0.18"/>
    <n v="6.8597999999999999"/>
    <n v="0"/>
    <n v="997.30104584473509"/>
  </r>
  <r>
    <s v="8ACUN87495"/>
    <s v="ACUN87495"/>
    <x v="25"/>
    <n v="0"/>
    <x v="6"/>
    <x v="1"/>
    <n v="0.35780000000000001"/>
    <n v="6.8597999999999999"/>
    <n v="0"/>
    <n v="0"/>
  </r>
  <r>
    <s v="8ACUN87496"/>
    <s v="ACUN87496"/>
    <x v="25"/>
    <n v="0"/>
    <x v="6"/>
    <x v="1"/>
    <n v="2.6322000000000001"/>
    <n v="6.8597999999999999"/>
    <n v="0"/>
    <n v="0"/>
  </r>
  <r>
    <s v="8ACUN87497"/>
    <s v="ACUN87497"/>
    <x v="26"/>
    <s v="泰诺信"/>
    <x v="6"/>
    <x v="1"/>
    <n v="0.23"/>
    <n v="6.8597999999999999"/>
    <n v="328.98335228432319"/>
    <n v="0"/>
  </r>
  <r>
    <s v="8ACUN87498"/>
    <s v="ACUN87498"/>
    <x v="26"/>
    <s v="泰诺信"/>
    <x v="6"/>
    <x v="1"/>
    <n v="0.23"/>
    <n v="6.8597999999999999"/>
    <n v="429.90466194349688"/>
    <n v="0"/>
  </r>
  <r>
    <s v="8ACUN87499"/>
    <s v="ACUN87499"/>
    <x v="26"/>
    <s v="泰诺信"/>
    <x v="6"/>
    <x v="1"/>
    <n v="0.57999999999999996"/>
    <n v="6.8597999999999999"/>
    <n v="2078.2530102918454"/>
    <n v="0"/>
  </r>
  <r>
    <s v="8ACUN87500"/>
    <s v="ACUN87500"/>
    <x v="26"/>
    <n v="0"/>
    <x v="6"/>
    <x v="1"/>
    <n v="4.1700000000000001E-2"/>
    <n v="6.8597999999999999"/>
    <n v="16.212411440566783"/>
    <n v="0"/>
  </r>
  <r>
    <s v="8ACUN87501"/>
    <s v="ACUN87501"/>
    <x v="26"/>
    <n v="0"/>
    <x v="6"/>
    <x v="1"/>
    <n v="3.5000000000000003E-2"/>
    <n v="6.8597999999999999"/>
    <n v="0"/>
    <n v="0"/>
  </r>
  <r>
    <s v="8ACUN87502"/>
    <s v="ACUN87502"/>
    <x v="26"/>
    <n v="0"/>
    <x v="6"/>
    <x v="1"/>
    <n v="0.2024"/>
    <n v="6.8597999999999999"/>
    <n v="147.52616694364266"/>
    <n v="0"/>
  </r>
  <r>
    <s v="8ACUN87503"/>
    <s v="ACUN87503"/>
    <x v="26"/>
    <n v="0"/>
    <x v="6"/>
    <x v="1"/>
    <n v="0.2024"/>
    <n v="6.8597999999999999"/>
    <n v="177.03140033237122"/>
    <n v="0"/>
  </r>
  <r>
    <s v="8ACUP25185"/>
    <s v="ACUP25185"/>
    <x v="27"/>
    <n v="0"/>
    <x v="6"/>
    <x v="1"/>
    <n v="0.137655"/>
    <n v="6.8597999999999999"/>
    <n v="0"/>
    <n v="0"/>
  </r>
  <r>
    <s v="8ACUP25194"/>
    <s v="ACUP25194"/>
    <x v="27"/>
    <n v="0"/>
    <x v="6"/>
    <x v="1"/>
    <n v="0.14459"/>
    <n v="6.8597999999999999"/>
    <n v="0"/>
    <n v="0"/>
  </r>
  <r>
    <s v="8ACUP25197"/>
    <s v="ACUP25197"/>
    <x v="26"/>
    <n v="0"/>
    <x v="6"/>
    <x v="1"/>
    <n v="8.2699999999999996E-2"/>
    <n v="6.8597999999999999"/>
    <n v="260.16297851249305"/>
    <n v="0"/>
  </r>
  <r>
    <s v="8DCPFM01163"/>
    <s v="DCPFM01163"/>
    <x v="26"/>
    <n v="0"/>
    <x v="6"/>
    <x v="1"/>
    <n v="4.2599999999999999E-2"/>
    <n v="6.8597999999999999"/>
    <n v="102.80188926790868"/>
    <n v="0"/>
  </r>
  <r>
    <s v="8DCGSK01001SE"/>
    <s v="DCGSK01001SE"/>
    <x v="26"/>
    <n v="0"/>
    <x v="6"/>
    <x v="1"/>
    <n v="0.31540000000000001"/>
    <n v="6.8597999999999999"/>
    <n v="0"/>
    <n v="0"/>
  </r>
  <r>
    <s v="8DCGSK01003SE-1"/>
    <s v="DCGSK01003SE"/>
    <x v="26"/>
    <n v="0"/>
    <x v="6"/>
    <x v="1"/>
    <n v="0.31540000000000001"/>
    <n v="6.8597999999999999"/>
    <n v="0"/>
    <n v="0"/>
  </r>
  <r>
    <s v="8DCGSK01008SE"/>
    <s v="DCGSK01008SE"/>
    <x v="28"/>
    <n v="0"/>
    <x v="6"/>
    <x v="1"/>
    <n v="0.27810000000000001"/>
    <n v="6.8597999999999999"/>
    <n v="0"/>
    <n v="0"/>
  </r>
  <r>
    <s v="8DCGSK01009SE"/>
    <s v="DCGSK01009SE"/>
    <x v="28"/>
    <n v="0"/>
    <x v="6"/>
    <x v="1"/>
    <n v="2.6389999999999998"/>
    <n v="6.8597999999999999"/>
    <n v="0"/>
    <n v="0"/>
  </r>
  <r>
    <s v="8DCGSK01010SE"/>
    <s v="DCGSK01010SE"/>
    <x v="28"/>
    <n v="0"/>
    <x v="6"/>
    <x v="1"/>
    <n v="0.2422"/>
    <n v="6.8597999999999999"/>
    <n v="0"/>
    <n v="0"/>
  </r>
  <r>
    <s v="8DCPFM01507SE"/>
    <s v="DCPFM01507SE"/>
    <x v="29"/>
    <s v="泰诺信"/>
    <x v="6"/>
    <x v="1"/>
    <n v="0.29402729999999999"/>
    <n v="6.8597999999999999"/>
    <n v="1800.2196273943848"/>
    <n v="1028.6969299396485"/>
  </r>
  <r>
    <s v="8DRPFM02031"/>
    <s v="DRPFM02031"/>
    <x v="29"/>
    <s v="泰诺信"/>
    <x v="6"/>
    <x v="1"/>
    <n v="1.0709937"/>
    <n v="6.8597999999999999"/>
    <n v="2380.9227564943585"/>
    <n v="1092.8825767515089"/>
  </r>
  <r>
    <s v="8DCADH01260SE"/>
    <s v="DCADH01260SE"/>
    <x v="29"/>
    <n v="0"/>
    <x v="6"/>
    <x v="1"/>
    <n v="6.6056999999999991E-2"/>
    <n v="6.8597999999999999"/>
    <n v="385.18324149392106"/>
    <n v="192.59162074696053"/>
  </r>
  <r>
    <s v="8DCADH01239SE"/>
    <s v="DCADH01239SE"/>
    <x v="29"/>
    <n v="0"/>
    <x v="6"/>
    <x v="1"/>
    <n v="6.3922999999999994E-2"/>
    <n v="6.8597999999999999"/>
    <n v="510.65343012915821"/>
    <n v="134.18630280766203"/>
  </r>
  <r>
    <s v="8DCADH01315SE"/>
    <s v="DCADH01315SE"/>
    <x v="29"/>
    <m/>
    <x v="6"/>
    <x v="1"/>
    <s v="0.0392"/>
    <n v="6.8597999999999999"/>
    <n v="0"/>
    <n v="0"/>
  </r>
  <r>
    <s v="8DCPFM01609SE"/>
    <s v="DCPFM01609SE"/>
    <x v="29"/>
    <m/>
    <x v="6"/>
    <x v="1"/>
    <n v="0.88200000000000001"/>
    <n v="6.8597999999999999"/>
    <n v="0"/>
    <n v="0"/>
  </r>
  <r>
    <s v="8DCPFM01019AP"/>
    <s v="DCPFM01019AP-TJ"/>
    <x v="30"/>
    <n v="0"/>
    <x v="6"/>
    <x v="1"/>
    <n v="6.08E-2"/>
    <n v="6.8597999999999999"/>
    <n v="0"/>
    <n v="0"/>
  </r>
  <r>
    <s v="8DCPFM01435AP"/>
    <s v="DCPFM01435AP"/>
    <x v="31"/>
    <n v="0"/>
    <x v="6"/>
    <x v="1"/>
    <n v="3.7499999999999999E-2"/>
    <n v="6.8597999999999999"/>
    <n v="0"/>
    <n v="0"/>
  </r>
  <r>
    <s v="8DCPFM01020AP"/>
    <s v="DCPFM01020AP-TJ"/>
    <x v="30"/>
    <n v="0"/>
    <x v="6"/>
    <x v="1"/>
    <n v="5.96E-2"/>
    <n v="6.8597999999999999"/>
    <n v="0"/>
    <n v="0"/>
  </r>
  <r>
    <s v="8DCPFM01021AP"/>
    <s v="DCPFM01021AP-TJ"/>
    <x v="30"/>
    <n v="0"/>
    <x v="6"/>
    <x v="1"/>
    <n v="5.8400000000000001E-2"/>
    <n v="6.8597999999999999"/>
    <n v="0"/>
    <n v="0"/>
  </r>
  <r>
    <s v="8DCPFM01022AP"/>
    <s v="DCPFM01022AP-TJ"/>
    <x v="30"/>
    <n v="0"/>
    <x v="6"/>
    <x v="1"/>
    <n v="1.9800000000000002E-2"/>
    <n v="6.8597999999999999"/>
    <n v="0"/>
    <n v="0"/>
  </r>
  <r>
    <s v="8DCPFM01075AP"/>
    <s v="DCPFM01075AP"/>
    <x v="30"/>
    <n v="0"/>
    <x v="6"/>
    <x v="1"/>
    <n v="4.5999999999999999E-2"/>
    <n v="6.8597999999999999"/>
    <n v="0"/>
    <n v="0"/>
  </r>
  <r>
    <s v="8DCPFM01075AP-1"/>
    <s v="DCPFM01075AP-1"/>
    <x v="30"/>
    <n v="0"/>
    <x v="6"/>
    <x v="1"/>
    <n v="4.5999999999999999E-2"/>
    <n v="6.8597999999999999"/>
    <n v="0"/>
    <n v="0"/>
  </r>
  <r>
    <s v="8DCPFM01076AP"/>
    <s v="DCPFM01076AP"/>
    <x v="30"/>
    <n v="0"/>
    <x v="6"/>
    <x v="1"/>
    <n v="4.5999999999999999E-2"/>
    <n v="6.8597999999999999"/>
    <n v="0"/>
    <n v="0"/>
  </r>
  <r>
    <s v="8DCPFM01076AP-1"/>
    <s v="DCPFM01076AP-1"/>
    <x v="30"/>
    <n v="0"/>
    <x v="6"/>
    <x v="1"/>
    <n v="5.9200000000000003E-2"/>
    <n v="6.8597999999999999"/>
    <n v="0"/>
    <n v="0"/>
  </r>
  <r>
    <s v="8DCPFM01076AP-2"/>
    <s v="DCPFM01076AP-2"/>
    <x v="30"/>
    <n v="0"/>
    <x v="6"/>
    <x v="1"/>
    <n v="4.5999999999999999E-2"/>
    <n v="6.8597999999999999"/>
    <n v="0"/>
    <n v="0"/>
  </r>
  <r>
    <s v="8DCPFM01191AP"/>
    <s v="DCPFM01191AP"/>
    <x v="30"/>
    <n v="0"/>
    <x v="6"/>
    <x v="1"/>
    <n v="4.3200000000000002E-2"/>
    <n v="6.8597999999999999"/>
    <n v="0"/>
    <n v="0"/>
  </r>
  <r>
    <s v="8DCPFM01192AP-B"/>
    <s v="DCPFM01192AP"/>
    <x v="31"/>
    <n v="0"/>
    <x v="6"/>
    <x v="1"/>
    <n v="4.9000000000000002E-2"/>
    <n v="6.8597999999999999"/>
    <n v="0"/>
    <n v="0"/>
  </r>
  <r>
    <s v="8DCPFM01638AP"/>
    <s v="DCPFM01638AP"/>
    <x v="31"/>
    <n v="0"/>
    <x v="6"/>
    <x v="1"/>
    <n v="4.1000000000000002E-2"/>
    <n v="6.8597999999999999"/>
    <n v="29453.919939356834"/>
    <n v="32609.697075716493"/>
  </r>
  <r>
    <s v="8DCPFM01105AP"/>
    <s v="DCPFM01105AP-TJ"/>
    <x v="32"/>
    <n v="0"/>
    <x v="6"/>
    <x v="1"/>
    <n v="8.1199999999999994E-2"/>
    <n v="6.8597999999999999"/>
    <n v="0"/>
    <n v="0"/>
  </r>
  <r>
    <s v="8DCPFM01106AP"/>
    <s v="DCPFM01106AP-TJ"/>
    <x v="32"/>
    <n v="0"/>
    <x v="6"/>
    <x v="1"/>
    <n v="0.13350000000000001"/>
    <n v="6.8597999999999999"/>
    <n v="0"/>
    <n v="0"/>
  </r>
  <r>
    <s v="8DCPFM01108AP-1"/>
    <s v="DCPFM01108AP-1"/>
    <x v="32"/>
    <n v="0"/>
    <x v="6"/>
    <x v="1"/>
    <n v="0.18110000000000001"/>
    <n v="6.8597999999999999"/>
    <n v="1858.5731362430392"/>
    <n v="2057.7059722690792"/>
  </r>
  <r>
    <s v="8DCPFM01111"/>
    <s v="DCPFM01111"/>
    <x v="32"/>
    <n v="0"/>
    <x v="6"/>
    <x v="1"/>
    <n v="0.16237800000000002"/>
    <n v="6.8597999999999999"/>
    <n v="0"/>
    <n v="0"/>
  </r>
  <r>
    <s v="8DCPFM01371AP"/>
    <s v="DCPFM01371AP"/>
    <x v="32"/>
    <n v="0"/>
    <x v="6"/>
    <x v="1"/>
    <n v="5.5300000000000002E-2"/>
    <n v="6.8597999999999999"/>
    <n v="36115.338639610483"/>
    <n v="39984.839208140176"/>
  </r>
  <r>
    <s v="8PFM01033AP-TJ"/>
    <s v="DCPFM01033AP-TJ"/>
    <x v="32"/>
    <n v="0"/>
    <x v="6"/>
    <x v="1"/>
    <n v="2.35E-2"/>
    <n v="6.8597999999999999"/>
    <n v="15347.38622117263"/>
    <n v="16991.749030583982"/>
  </r>
  <r>
    <s v="8DCPFM01571AP"/>
    <s v="DCPFM01571AP"/>
    <x v="32"/>
    <n v="0"/>
    <x v="6"/>
    <x v="1"/>
    <n v="2.231E-2"/>
    <n v="6.8597999999999999"/>
    <n v="3252.2814076212135"/>
    <n v="2230.1358223688321"/>
  </r>
  <r>
    <s v="8DCPFM01170AP"/>
    <s v="DCPFM01170AP"/>
    <x v="32"/>
    <n v="0"/>
    <x v="6"/>
    <x v="1"/>
    <n v="7.3999999999999996E-2"/>
    <n v="6.8597999999999999"/>
    <n v="0"/>
    <n v="0"/>
  </r>
  <r>
    <s v="8DCPFM01171AP"/>
    <s v="DCPFM01171AP"/>
    <x v="32"/>
    <n v="0"/>
    <x v="6"/>
    <x v="1"/>
    <n v="6.9000000000000006E-2"/>
    <n v="6.8597999999999999"/>
    <n v="85715.385288200821"/>
    <n v="64216.416138746237"/>
  </r>
  <r>
    <s v="8DCPFM01038SE-1"/>
    <s v="DCPFM01038SE-1"/>
    <x v="28"/>
    <s v="泰诺信"/>
    <x v="6"/>
    <x v="1"/>
    <n v="0.88280000000000003"/>
    <n v="6.8597999999999999"/>
    <n v="0"/>
    <n v="0"/>
  </r>
  <r>
    <s v="8DCPFM01039SE"/>
    <s v="DCPFM01039SE"/>
    <x v="28"/>
    <s v="泰诺信"/>
    <x v="6"/>
    <x v="1"/>
    <n v="0.55820000000000003"/>
    <n v="6.8597999999999999"/>
    <n v="756.68413073267436"/>
    <n v="779.38709583369791"/>
  </r>
  <r>
    <s v="8DCPFM01040SE"/>
    <s v="DCPFM01040SE"/>
    <x v="28"/>
    <n v="0"/>
    <x v="6"/>
    <x v="1"/>
    <n v="4.8099999999999997E-2"/>
    <n v="6.8597999999999999"/>
    <n v="63.61165048543689"/>
    <n v="64.726537216828476"/>
  </r>
  <r>
    <s v="8DCPFM01041SE"/>
    <s v="DCPFM01041SE"/>
    <x v="28"/>
    <s v="泰诺信"/>
    <x v="6"/>
    <x v="1"/>
    <n v="0.5948"/>
    <n v="6.8597999999999999"/>
    <n v="0"/>
    <n v="0"/>
  </r>
  <r>
    <s v="8DCPFM01119SE"/>
    <s v="DCPFM01119SE"/>
    <x v="28"/>
    <n v="0"/>
    <x v="6"/>
    <x v="1"/>
    <n v="6.9519215083000005E-2"/>
    <n v="6.8597999999999999"/>
    <n v="89.870899932365973"/>
    <n v="93.549647865997997"/>
  </r>
  <r>
    <s v="8DCPFM01181SE"/>
    <s v="DCPFM01181SE"/>
    <x v="28"/>
    <n v="0"/>
    <x v="6"/>
    <x v="1"/>
    <n v="6.59E-2"/>
    <n v="6.8597999999999999"/>
    <n v="0"/>
    <n v="0"/>
  </r>
  <r>
    <s v="8DCPFM01027AP"/>
    <s v="DCPFM01027AP-TJ"/>
    <x v="19"/>
    <n v="0"/>
    <x v="6"/>
    <x v="1"/>
    <n v="0.10199999999999999"/>
    <n v="6.8597999999999999"/>
    <n v="0"/>
    <n v="0"/>
  </r>
  <r>
    <s v="8DCPFM01028AP"/>
    <s v="DCPFM01028AP-TJ"/>
    <x v="19"/>
    <n v="0"/>
    <x v="6"/>
    <x v="1"/>
    <n v="0.1547"/>
    <n v="6.8597999999999999"/>
    <n v="0"/>
    <n v="0"/>
  </r>
  <r>
    <s v="8DCPFM01487AP"/>
    <s v="DCPFM01487AP"/>
    <x v="19"/>
    <n v="0"/>
    <x v="6"/>
    <x v="1"/>
    <n v="0.10929999999999999"/>
    <n v="6.8597999999999999"/>
    <n v="0"/>
    <n v="0"/>
  </r>
  <r>
    <s v="8DCPFM01566AP"/>
    <s v="DCPFM01566AP"/>
    <x v="19"/>
    <n v="0"/>
    <x v="6"/>
    <x v="1"/>
    <n v="6.2399999999999997E-2"/>
    <n v="6.8597999999999999"/>
    <n v="0"/>
    <n v="0"/>
  </r>
  <r>
    <s v="8DCPFM05029"/>
    <s v="DCPFM05029"/>
    <x v="19"/>
    <n v="0"/>
    <x v="6"/>
    <x v="1"/>
    <n v="0.15647167000000001"/>
    <n v="6.8597999999999999"/>
    <n v="0"/>
    <n v="0"/>
  </r>
  <r>
    <s v="8DCPFM01129AP"/>
    <s v="DCPFM01129AP-TJ"/>
    <x v="19"/>
    <n v="0"/>
    <x v="6"/>
    <x v="1"/>
    <n v="0.17195700000000003"/>
    <n v="6.8597999999999999"/>
    <n v="0"/>
    <n v="0"/>
  </r>
  <r>
    <s v="8DCPFM01140AP"/>
    <s v="DCPFM01140AP-TJ"/>
    <x v="19"/>
    <s v="联德"/>
    <x v="6"/>
    <x v="1"/>
    <n v="6.3760932957749997E-2"/>
    <n v="6.8597999999999999"/>
    <n v="0"/>
    <n v="0"/>
  </r>
  <r>
    <s v="8DCPFM01140APJDC"/>
    <s v="DCPFM01140AP-TJ"/>
    <x v="19"/>
    <n v="0"/>
    <x v="6"/>
    <x v="1"/>
    <n v="6.3760932957749997E-2"/>
    <n v="6.8597999999999999"/>
    <n v="8701.8550737697242"/>
    <n v="8758.1554148335726"/>
  </r>
  <r>
    <s v="8DCPFM01098AP"/>
    <s v="DCPFM01098AP-TJ"/>
    <x v="19"/>
    <n v="0"/>
    <x v="6"/>
    <x v="1"/>
    <n v="8.1699999999999995E-2"/>
    <n v="6.8597999999999999"/>
    <n v="0"/>
    <n v="0"/>
  </r>
  <r>
    <s v="8DCPFM01492AP"/>
    <s v="DCPFM01492AP"/>
    <x v="19"/>
    <n v="0"/>
    <x v="6"/>
    <x v="1"/>
    <n v="4.8509999999999998E-2"/>
    <n v="6.8597999999999999"/>
    <n v="0"/>
    <n v="0"/>
  </r>
  <r>
    <s v="8DCPFM01099AP"/>
    <s v="DCPFM01099AP-TJ"/>
    <x v="19"/>
    <n v="0"/>
    <x v="6"/>
    <x v="1"/>
    <n v="0.10979999999999999"/>
    <n v="6.8597999999999999"/>
    <n v="0"/>
    <n v="0"/>
  </r>
  <r>
    <s v="8DCPFM01585AP"/>
    <s v="DCPFM01585AP"/>
    <x v="19"/>
    <n v="0"/>
    <x v="6"/>
    <x v="1"/>
    <n v="8.8200000000000001E-2"/>
    <n v="6.8597999999999999"/>
    <n v="0"/>
    <n v="0"/>
  </r>
  <r>
    <s v="8DCPFM01147AP"/>
    <s v="DCPFM01147AP"/>
    <x v="31"/>
    <n v="0"/>
    <x v="6"/>
    <x v="1"/>
    <n v="4.5999999999999999E-2"/>
    <n v="6.8597999999999999"/>
    <n v="0"/>
    <n v="0"/>
  </r>
  <r>
    <s v="8DCPFM01148AP"/>
    <s v="DCPFM01148AP"/>
    <x v="31"/>
    <n v="0"/>
    <x v="6"/>
    <x v="1"/>
    <n v="4.5999999999999999E-2"/>
    <n v="6.8597999999999999"/>
    <n v="0"/>
    <n v="0"/>
  </r>
  <r>
    <s v="8DCPFM01508AP"/>
    <s v="DCPFM01508AP"/>
    <x v="31"/>
    <n v="0"/>
    <x v="6"/>
    <x v="1"/>
    <n v="2.9600000000000001E-2"/>
    <n v="6.8597999999999999"/>
    <n v="18770.226537216829"/>
    <n v="20767.452612112804"/>
  </r>
  <r>
    <s v="8DCPFM01509AP"/>
    <s v="DCPFM01509AP"/>
    <x v="31"/>
    <n v="0"/>
    <x v="6"/>
    <x v="1"/>
    <n v="2.1899999999999999E-2"/>
    <n v="6.8597999999999999"/>
    <n v="27711.011982856642"/>
    <n v="30680.048981019856"/>
  </r>
  <r>
    <s v="8DCPFM01510AP"/>
    <s v="DCPFM01510AP"/>
    <x v="31"/>
    <n v="0"/>
    <x v="6"/>
    <x v="1"/>
    <n v="2.9600000000000001E-2"/>
    <n v="6.8597999999999999"/>
    <n v="22222.222222222223"/>
    <n v="20742.795500077056"/>
  </r>
  <r>
    <s v="8DRPFM02026"/>
    <s v="DRPFM02026"/>
    <x v="31"/>
    <n v="0"/>
    <x v="6"/>
    <x v="1"/>
    <n v="4.1099999999999998E-2"/>
    <n v="6.8597999999999999"/>
    <n v="4026.2398320650746"/>
    <n v="4457.6226712149037"/>
  </r>
  <r>
    <s v="8DRPFM02026-1"/>
    <s v="DRPFM02026-1"/>
    <x v="31"/>
    <n v="0"/>
    <x v="6"/>
    <x v="1"/>
    <n v="4.1099999999999998E-2"/>
    <n v="6.8597999999999999"/>
    <n v="37027.027027027027"/>
    <n v="34493.508765353428"/>
  </r>
  <r>
    <s v="8DRPFM02027"/>
    <s v="DRPFM02027"/>
    <x v="31"/>
    <n v="0"/>
    <x v="6"/>
    <x v="1"/>
    <n v="4.1099999999999998E-2"/>
    <n v="6.8597999999999999"/>
    <n v="34894.078544563978"/>
    <n v="38608.764103909729"/>
  </r>
  <r>
    <s v="8DCPFM01152AP"/>
    <s v="DCPFM01152AP"/>
    <x v="31"/>
    <n v="0"/>
    <x v="6"/>
    <x v="1"/>
    <n v="5.6899999999999999E-2"/>
    <n v="6.8597999999999999"/>
    <n v="0"/>
    <n v="0"/>
  </r>
  <r>
    <s v="8DCPFM01153AP"/>
    <s v="DCPFM01153AP"/>
    <x v="31"/>
    <n v="0"/>
    <x v="6"/>
    <x v="1"/>
    <n v="5.6899999999999999E-2"/>
    <n v="6.8597999999999999"/>
    <n v="0"/>
    <n v="0"/>
  </r>
  <r>
    <s v="8DCPFM01154AP"/>
    <s v="DCPFM01154AP"/>
    <x v="31"/>
    <n v="0"/>
    <x v="6"/>
    <x v="1"/>
    <n v="5.8400000000000001E-2"/>
    <n v="6.8597999999999999"/>
    <n v="0"/>
    <n v="0"/>
  </r>
  <r>
    <s v="8DCPFM01363AP"/>
    <s v="DCPFM01363AP"/>
    <x v="31"/>
    <n v="0"/>
    <x v="6"/>
    <x v="1"/>
    <n v="3.78E-2"/>
    <n v="6.8597999999999999"/>
    <n v="49372.868013644715"/>
    <n v="54662.818157963789"/>
  </r>
  <r>
    <s v="8DCPFM01155AP"/>
    <s v="DCPFM01155AP"/>
    <x v="31"/>
    <n v="0"/>
    <x v="6"/>
    <x v="1"/>
    <n v="1.9599999999999999E-2"/>
    <n v="6.8597999999999999"/>
    <n v="0"/>
    <n v="0"/>
  </r>
  <r>
    <s v="8DCPFM01705AP"/>
    <s v="DCPFM01705AP"/>
    <x v="31"/>
    <n v="0"/>
    <x v="6"/>
    <x v="1"/>
    <n v="0.245"/>
    <n v="6.8597999999999999"/>
    <n v="3557.2465669553048"/>
    <n v="3939.9107845709786"/>
  </r>
  <r>
    <s v="8DCPFM01263AP"/>
    <s v="DCPFM01263AP"/>
    <x v="19"/>
    <n v="0"/>
    <x v="6"/>
    <x v="1"/>
    <n v="0.16439999999999999"/>
    <n v="6.8597999999999999"/>
    <n v="258.82970348989767"/>
    <n v="265.33468281041098"/>
  </r>
  <r>
    <s v="8DCPFM01258AP"/>
    <s v="DCPFM01258AP"/>
    <x v="32"/>
    <n v="0"/>
    <x v="6"/>
    <x v="1"/>
    <n v="8.4612469499999995E-2"/>
    <n v="6.8597999999999999"/>
    <n v="0"/>
    <n v="0"/>
  </r>
  <r>
    <s v="8DCPFM01605AP"/>
    <s v="DCPFM01605AP"/>
    <x v="32"/>
    <n v="0"/>
    <x v="6"/>
    <x v="1"/>
    <n v="8.8499999999999995E-2"/>
    <n v="6.8597999999999999"/>
    <n v="67086.503979707864"/>
    <n v="74274.34369181942"/>
  </r>
  <r>
    <s v="8DCPFM01375AP"/>
    <s v="DCPFM01375AP"/>
    <x v="33"/>
    <n v="0"/>
    <x v="6"/>
    <x v="1"/>
    <n v="118.8"/>
    <n v="6.8597999999999999"/>
    <n v="2511.1519286276566"/>
    <n v="2684.3348202571506"/>
  </r>
  <r>
    <s v="8DCPFM01391AP"/>
    <s v="DCPFM01391AP"/>
    <x v="33"/>
    <n v="0"/>
    <x v="6"/>
    <x v="1"/>
    <n v="6.1600000000000002E-2"/>
    <n v="6.8597999999999999"/>
    <n v="0"/>
    <n v="0"/>
  </r>
  <r>
    <s v="8DCPFM01417AP"/>
    <s v="DCPFM01417AP"/>
    <x v="33"/>
    <n v="0"/>
    <x v="6"/>
    <x v="1"/>
    <n v="6.0299999999999999E-2"/>
    <n v="6.8597999999999999"/>
    <n v="0"/>
    <n v="0"/>
  </r>
  <r>
    <s v="8DCPFM01436AP"/>
    <s v="DCPFM01436AP"/>
    <x v="33"/>
    <n v="0"/>
    <x v="6"/>
    <x v="1"/>
    <n v="2.7779999999999999E-2"/>
    <n v="6.8597999999999999"/>
    <n v="0"/>
    <n v="0"/>
  </r>
  <r>
    <s v="8DCPFM01502AP"/>
    <s v="DCPFM01502AP"/>
    <x v="33"/>
    <n v="0"/>
    <x v="6"/>
    <x v="1"/>
    <n v="2.1700000000000001E-2"/>
    <n v="6.8597999999999999"/>
    <n v="0"/>
    <n v="0"/>
  </r>
  <r>
    <s v="8DCPFM01503AP"/>
    <s v="DCPFM01503AP"/>
    <x v="33"/>
    <n v="0"/>
    <x v="6"/>
    <x v="1"/>
    <n v="1.7000000000000001E-2"/>
    <n v="6.8597999999999999"/>
    <n v="0"/>
    <n v="0"/>
  </r>
  <r>
    <s v="8DCPFM01504AP"/>
    <s v="DCPFM01504AP"/>
    <x v="33"/>
    <n v="0"/>
    <x v="6"/>
    <x v="1"/>
    <n v="2.1899999999999999E-2"/>
    <n v="6.8597999999999999"/>
    <n v="0"/>
    <n v="0"/>
  </r>
  <r>
    <s v="8DCPFM01505AP"/>
    <s v="DCPFM01505AP"/>
    <x v="33"/>
    <n v="0"/>
    <x v="6"/>
    <x v="1"/>
    <n v="1.72E-2"/>
    <n v="6.8597999999999999"/>
    <n v="0"/>
    <n v="0"/>
  </r>
  <r>
    <s v="8DCPFM01506AP"/>
    <s v="DCPFM01506AP"/>
    <x v="33"/>
    <n v="0"/>
    <x v="6"/>
    <x v="1"/>
    <n v="3.1E-2"/>
    <n v="6.8597999999999999"/>
    <n v="0"/>
    <n v="0"/>
  </r>
  <r>
    <s v="8DCPFM01515AP"/>
    <s v="DCPFM01515AP"/>
    <x v="33"/>
    <n v="0"/>
    <x v="6"/>
    <x v="1"/>
    <n v="2.5100000000000001E-2"/>
    <n v="6.8597999999999999"/>
    <n v="10245.196652963643"/>
    <n v="9722.4825380165203"/>
  </r>
  <r>
    <s v="8DCPFM01517AP"/>
    <s v="DCPFM01517AP"/>
    <x v="33"/>
    <n v="0"/>
    <x v="6"/>
    <x v="1"/>
    <n v="1.8800000000000001E-2"/>
    <n v="6.8597999999999999"/>
    <n v="7673.693110586315"/>
    <n v="7282.1781559645642"/>
  </r>
  <r>
    <s v="8DCPFM01518AP"/>
    <s v="DCPFM01518AP"/>
    <x v="33"/>
    <n v="0"/>
    <x v="6"/>
    <x v="1"/>
    <n v="2.5100000000000001E-2"/>
    <n v="6.8597999999999999"/>
    <n v="10245.196652963643"/>
    <n v="9722.4825380165203"/>
  </r>
  <r>
    <s v="8DCPFM01535AP "/>
    <s v="DCPFM01535AP "/>
    <x v="33"/>
    <n v="0"/>
    <x v="6"/>
    <x v="1"/>
    <n v="3.1E-2"/>
    <n v="6.8597999999999999"/>
    <n v="0"/>
    <n v="0"/>
  </r>
  <r>
    <s v="8DCPFM01575AP "/>
    <s v="DCPFM01575AP "/>
    <x v="33"/>
    <n v="0"/>
    <x v="6"/>
    <x v="1"/>
    <n v="0.05"/>
    <n v="6.8597999999999999"/>
    <n v="1107.9040205253798"/>
    <n v="1097.4913887535249"/>
  </r>
  <r>
    <s v="8DCPFM01576AP"/>
    <s v="DCPFM01576AP"/>
    <x v="33"/>
    <n v="0"/>
    <x v="6"/>
    <x v="1"/>
    <n v="1.9400000000000001E-2"/>
    <n v="6.8597999999999999"/>
    <n v="7918.5982098603463"/>
    <n v="8015.5606369198613"/>
  </r>
  <r>
    <s v="8DCPFM01577AP"/>
    <s v="DCPFM01577AP"/>
    <x v="33"/>
    <n v="0"/>
    <x v="6"/>
    <x v="1"/>
    <n v="1.9400000000000001E-2"/>
    <n v="6.8597999999999999"/>
    <n v="7918.5982098603463"/>
    <n v="8015.5606369198613"/>
  </r>
  <r>
    <s v="8DCPFM01578AP"/>
    <s v="DCPFM01578AP"/>
    <x v="33"/>
    <n v="0"/>
    <x v="6"/>
    <x v="1"/>
    <n v="2.69E-2"/>
    <n v="6.8597999999999999"/>
    <n v="0"/>
    <n v="0"/>
  </r>
  <r>
    <s v="8DCPFM01579AP"/>
    <s v="DCPFM01579AP"/>
    <x v="33"/>
    <n v="0"/>
    <x v="6"/>
    <x v="1"/>
    <n v="2.69E-2"/>
    <n v="6.8597999999999999"/>
    <n v="0"/>
    <n v="0"/>
  </r>
  <r>
    <s v="8DCPFM01689AP"/>
    <s v="DCPFM01689AP"/>
    <x v="33"/>
    <n v="0"/>
    <x v="6"/>
    <x v="1"/>
    <n v="4.5999999999999999E-2"/>
    <n v="6.8597999999999999"/>
    <n v="18776.057611009066"/>
    <n v="17818.095487998402"/>
  </r>
  <r>
    <s v="8DCPFM01690AP"/>
    <s v="DCPFM01690AP"/>
    <x v="33"/>
    <n v="0"/>
    <x v="6"/>
    <x v="1"/>
    <n v="4.5999999999999999E-2"/>
    <n v="6.8597999999999999"/>
    <n v="18776.057611009066"/>
    <n v="17818.095487998402"/>
  </r>
  <r>
    <s v="8DCPFM01581AP"/>
    <s v="DCPFM01581AP"/>
    <x v="33"/>
    <n v="0"/>
    <x v="6"/>
    <x v="1"/>
    <n v="1.8800000000000001E-2"/>
    <n v="6.8597999999999999"/>
    <n v="7673.693110586315"/>
    <n v="7282.1781559645642"/>
  </r>
  <r>
    <s v="8DCPFM01588AP"/>
    <s v="DCPFM01588AP"/>
    <x v="18"/>
    <n v="0"/>
    <x v="6"/>
    <x v="1"/>
    <n v="0.26508999999999999"/>
    <n v="6.8597999999999999"/>
    <n v="0"/>
    <n v="0"/>
  </r>
  <r>
    <s v="8DCPFM01392AP"/>
    <s v="DCPFM01392AP"/>
    <x v="18"/>
    <n v="0"/>
    <x v="6"/>
    <x v="1"/>
    <n v="0.33312700000000001"/>
    <n v="6.8597999999999999"/>
    <n v="0"/>
    <n v="0"/>
  </r>
  <r>
    <s v="8DCPFM01393AP"/>
    <s v="DCPFM01393AP"/>
    <x v="18"/>
    <n v="0"/>
    <x v="6"/>
    <x v="1"/>
    <n v="0.40438799999999997"/>
    <n v="6.8597999999999999"/>
    <n v="0"/>
    <n v="0"/>
  </r>
  <r>
    <s v="8DCPFM01394AP"/>
    <s v="DCPFM01394AP"/>
    <x v="18"/>
    <n v="0"/>
    <x v="6"/>
    <x v="1"/>
    <n v="0.2208"/>
    <n v="6.8597999999999999"/>
    <n v="0"/>
    <n v="0"/>
  </r>
  <r>
    <s v="8DCPFM01395AP"/>
    <s v="DCPFM01395AP"/>
    <x v="18"/>
    <n v="0"/>
    <x v="6"/>
    <x v="1"/>
    <n v="0.2208"/>
    <n v="6.8597999999999999"/>
    <n v="0"/>
    <n v="0"/>
  </r>
  <r>
    <s v="8DCPFM05025AP"/>
    <s v="DCPFM05025AP"/>
    <x v="18"/>
    <n v="0"/>
    <x v="6"/>
    <x v="1"/>
    <n v="0.15675393999999998"/>
    <n v="6.8597999999999999"/>
    <n v="0"/>
    <n v="0"/>
  </r>
  <r>
    <s v="8DCPFM05026AP"/>
    <s v="DCPFM05026AP"/>
    <x v="18"/>
    <n v="0"/>
    <x v="6"/>
    <x v="1"/>
    <n v="0.14630000000000001"/>
    <n v="6.8597999999999999"/>
    <n v="0"/>
    <n v="0"/>
  </r>
  <r>
    <s v="8DCPFM05027AP"/>
    <s v="DCPFM05027AP"/>
    <x v="18"/>
    <n v="0"/>
    <x v="6"/>
    <x v="1"/>
    <n v="4.1799999999999997E-2"/>
    <n v="6.8597999999999999"/>
    <n v="0"/>
    <n v="0"/>
  </r>
  <r>
    <s v="8DCPFM05028AP"/>
    <s v="DCPFM05028AP"/>
    <x v="18"/>
    <n v="0"/>
    <x v="6"/>
    <x v="1"/>
    <n v="6.7799999999999999E-2"/>
    <n v="6.8597999999999999"/>
    <n v="0"/>
    <n v="0"/>
  </r>
  <r>
    <s v="8DCGSK01022SE"/>
    <s v="DCGSK01022SE"/>
    <x v="34"/>
    <n v="0"/>
    <x v="6"/>
    <x v="1"/>
    <n v="8.9099999999999999E-2"/>
    <n v="6.8597999999999999"/>
    <n v="0"/>
    <n v="0"/>
  </r>
  <r>
    <s v="8DCADH01155SE"/>
    <s v="DCADH01155SE"/>
    <x v="34"/>
    <n v="0"/>
    <x v="6"/>
    <x v="1"/>
    <n v="6.3200000000000006E-2"/>
    <n v="6.8597999999999999"/>
    <n v="0"/>
    <n v="0"/>
  </r>
  <r>
    <s v="8DCPFM05021SE"/>
    <s v="DCPFM05021SE"/>
    <x v="34"/>
    <s v="泰诺信"/>
    <x v="6"/>
    <x v="1"/>
    <n v="0.27734490000000001"/>
    <n v="6.8597999999999999"/>
    <n v="0"/>
    <n v="0"/>
  </r>
  <r>
    <s v="8DCPFM05024SE"/>
    <s v="DCPFM05024SE"/>
    <x v="34"/>
    <s v="泰诺信"/>
    <x v="6"/>
    <x v="1"/>
    <n v="0.95762194500000009"/>
    <n v="6.8597999999999999"/>
    <n v="0"/>
    <n v="0"/>
  </r>
  <r>
    <s v="8SSTPF02044"/>
    <s v="SSTPF02044"/>
    <x v="34"/>
    <n v="0"/>
    <x v="1"/>
    <x v="1"/>
    <n v="10"/>
    <n v="6.8597999999999999"/>
    <n v="0"/>
    <n v="0"/>
  </r>
  <r>
    <s v="8DRPFM02022-01"/>
    <s v="DRPFM02022"/>
    <x v="35"/>
    <n v="0"/>
    <x v="6"/>
    <x v="1"/>
    <n v="0.205128"/>
    <n v="6.8597999999999999"/>
    <n v="0"/>
    <n v="0"/>
  </r>
  <r>
    <s v="8DRPFM01069"/>
    <s v="DRPFM01069"/>
    <x v="35"/>
    <s v="泰诺信"/>
    <x v="6"/>
    <x v="1"/>
    <n v="0.16830000000000001"/>
    <n v="6.8597999999999999"/>
    <n v="0"/>
    <n v="0"/>
  </r>
  <r>
    <s v="8DRPFM01070"/>
    <s v="DRPFM01070"/>
    <x v="35"/>
    <s v="泰诺信"/>
    <x v="6"/>
    <x v="1"/>
    <n v="0.18809999999999999"/>
    <n v="6.8597999999999999"/>
    <n v="0"/>
    <n v="0"/>
  </r>
  <r>
    <s v="8DCPFM01584MI"/>
    <s v="DCPFM01584MI"/>
    <x v="36"/>
    <m/>
    <x v="6"/>
    <x v="1"/>
    <n v="0.11"/>
    <n v="6.8597999999999999"/>
    <n v="0"/>
    <n v="0"/>
  </r>
  <r>
    <s v="8DCPFM01494MI-N"/>
    <s v="DCPFM01494MI-N"/>
    <x v="36"/>
    <m/>
    <x v="6"/>
    <x v="1"/>
    <n v="6.4500000000000002E-2"/>
    <n v="6.8597999999999999"/>
    <n v="0"/>
    <n v="0"/>
  </r>
  <r>
    <s v="8DCPFM01448MI"/>
    <s v="DCPFM01448MI"/>
    <x v="35"/>
    <m/>
    <x v="6"/>
    <x v="1"/>
    <n v="0.49759999999999999"/>
    <n v="6.8597999999999999"/>
    <n v="279.76671039972013"/>
    <n v="4287.2940602183326"/>
  </r>
  <r>
    <s v="8DCPFM01360MI"/>
    <s v="DCPFM01360MI"/>
    <x v="35"/>
    <m/>
    <x v="6"/>
    <x v="1"/>
    <n v="0.42"/>
    <n v="6.8597999999999999"/>
    <n v="2785.6485611825419"/>
    <n v="2389.0702352838271"/>
  </r>
  <r>
    <s v="8DCPFM01361MI"/>
    <s v="DCPFM01361MI"/>
    <x v="35"/>
    <m/>
    <x v="6"/>
    <x v="1"/>
    <n v="0.11360000000000001"/>
    <n v="6.8597999999999999"/>
    <n v="722.13286684743002"/>
    <n v="1736.7575930993407"/>
  </r>
  <r>
    <s v="8DCPFM03032BCSZ"/>
    <s v="DCPFM03032BCSZ"/>
    <x v="37"/>
    <m/>
    <x v="7"/>
    <x v="1"/>
    <n v="0.27312599999999998"/>
    <n v="6.8597999999999999"/>
    <n v="0"/>
    <n v="0"/>
  </r>
  <r>
    <s v="8ACUP29215BC-SZ"/>
    <s v="6-ACUP29215BC"/>
    <x v="38"/>
    <m/>
    <x v="7"/>
    <x v="1"/>
    <n v="3.7631999999999999E-2"/>
    <n v="6.8597999999999999"/>
    <n v="0"/>
    <n v="0"/>
  </r>
  <r>
    <s v="8ACUP29157BC-SZ"/>
    <s v="6-ACUP29157BC"/>
    <x v="39"/>
    <m/>
    <x v="7"/>
    <x v="1"/>
    <n v="0.21804999999999999"/>
    <n v="6.8597999999999999"/>
    <n v="0"/>
    <n v="0"/>
  </r>
  <r>
    <s v="8DCPFM01287BCSZ"/>
    <s v="DCPFM01287BCSZ"/>
    <x v="40"/>
    <m/>
    <x v="7"/>
    <x v="1"/>
    <n v="0.371"/>
    <n v="6.8597999999999999"/>
    <n v="0"/>
    <n v="0"/>
  </r>
  <r>
    <s v="8DCADH01211BCSZ"/>
    <s v="DCADH01211BCSZ"/>
    <x v="40"/>
    <m/>
    <x v="7"/>
    <x v="1"/>
    <n v="0.20913000000000001"/>
    <n v="6.8597999999999999"/>
    <n v="0"/>
    <n v="0"/>
  </r>
  <r>
    <s v="8ACUP29159BC"/>
    <s v="6-ACUP29159BC"/>
    <x v="39"/>
    <m/>
    <x v="7"/>
    <x v="1"/>
    <n v="3.2599999999999997E-2"/>
    <n v="6.8597999999999999"/>
    <n v="0"/>
    <n v="0"/>
  </r>
  <r>
    <s v="8DCPFM01108BCSZ"/>
    <s v="DCPFM01108BCSZ"/>
    <x v="40"/>
    <m/>
    <x v="7"/>
    <x v="1"/>
    <n v="0.26891199999999998"/>
    <n v="6.8597999999999999"/>
    <n v="0"/>
    <n v="0"/>
  </r>
  <r>
    <s v="8DCPFM01109BCSZ"/>
    <s v="DCPFM01109BCSZ"/>
    <x v="40"/>
    <m/>
    <x v="7"/>
    <x v="1"/>
    <n v="0.30830000000000002"/>
    <n v="6.8597999999999999"/>
    <n v="0"/>
    <n v="0"/>
  </r>
  <r>
    <s v="8ACUP29201BC"/>
    <s v="ACUP29201BC"/>
    <x v="41"/>
    <m/>
    <x v="7"/>
    <x v="1"/>
    <n v="0.19159000000000001"/>
    <n v="6.8597999999999999"/>
    <n v="0"/>
    <n v="0"/>
  </r>
  <r>
    <s v="8AJ860-00283"/>
    <s v="AJ860-00283"/>
    <x v="42"/>
    <m/>
    <x v="7"/>
    <x v="1"/>
    <n v="8.8389999999999996E-2"/>
    <n v="6.8597999999999999"/>
    <n v="0"/>
    <n v="0"/>
  </r>
  <r>
    <s v="8AJ946-00596"/>
    <s v="AJ946-00596SZ"/>
    <x v="42"/>
    <m/>
    <x v="7"/>
    <x v="1"/>
    <n v="0.12514600000000001"/>
    <n v="6.8597999999999999"/>
    <n v="0"/>
    <n v="0"/>
  </r>
  <r>
    <s v="8AJ946-00497"/>
    <s v="AJ946-00497"/>
    <x v="42"/>
    <m/>
    <x v="7"/>
    <x v="1"/>
    <n v="0.47941600000000001"/>
    <n v="6.8597999999999999"/>
    <n v="0"/>
    <n v="0"/>
  </r>
  <r>
    <s v="8AJ946-01797"/>
    <s v="AJ946-01797"/>
    <x v="42"/>
    <m/>
    <x v="7"/>
    <x v="1"/>
    <n v="4.7432000000000002E-2"/>
    <n v="6.8597999999999999"/>
    <n v="0"/>
    <n v="0"/>
  </r>
  <r>
    <s v="8AJ946-7526"/>
    <s v="AJ946-7526"/>
    <x v="42"/>
    <m/>
    <x v="7"/>
    <x v="1"/>
    <n v="0.33457199999999998"/>
    <n v="6.8597999999999999"/>
    <n v="0"/>
    <n v="0"/>
  </r>
  <r>
    <s v="8DCPFM01295BCSZ"/>
    <s v="DCPFM01295BCSZ"/>
    <x v="40"/>
    <m/>
    <x v="7"/>
    <x v="1"/>
    <n v="5.9192000000000002E-2"/>
    <n v="6.8597999999999999"/>
    <n v="0"/>
    <n v="0"/>
  </r>
  <r>
    <n v="86406861"/>
    <n v="6406861"/>
    <x v="43"/>
    <m/>
    <x v="8"/>
    <x v="1"/>
    <n v="4.9500000000000002E-2"/>
    <n v="6.8597999999999999"/>
    <n v="1424.5515940697981"/>
    <n v="434.52553932226289"/>
  </r>
  <r>
    <n v="86406862"/>
    <n v="6406862"/>
    <x v="43"/>
    <m/>
    <x v="8"/>
    <x v="1"/>
    <n v="0.34229999999999999"/>
    <n v="6.8597999999999999"/>
    <n v="7409.9032974722295"/>
    <n v="2346.1157570191563"/>
  </r>
  <r>
    <n v="86406863"/>
    <n v="6406863"/>
    <x v="43"/>
    <m/>
    <x v="8"/>
    <x v="1"/>
    <n v="9.1999999999999998E-2"/>
    <n v="6.8597999999999999"/>
    <n v="4158.7224117321202"/>
    <n v="625.80600017493214"/>
  </r>
  <r>
    <n v="86406875"/>
    <n v="6406875"/>
    <x v="43"/>
    <m/>
    <x v="8"/>
    <x v="1"/>
    <n v="0.14280000000000001"/>
    <n v="6.8597999999999999"/>
    <n v="6208.504679436719"/>
    <n v="971.35974809761228"/>
  </r>
  <r>
    <m/>
    <m/>
    <x v="44"/>
    <m/>
    <x v="9"/>
    <x v="2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F65F67-9821-4821-893D-C24C99A4EEE6}" name="PivotTable2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I62" firstHeaderRow="1" firstDataRow="3" firstDataCol="1"/>
  <pivotFields count="10">
    <pivotField showAll="0"/>
    <pivotField showAll="0"/>
    <pivotField axis="axisRow" showAll="0">
      <items count="46">
        <item x="28"/>
        <item x="9"/>
        <item x="20"/>
        <item x="16"/>
        <item x="37"/>
        <item x="29"/>
        <item x="41"/>
        <item x="38"/>
        <item x="32"/>
        <item x="35"/>
        <item x="21"/>
        <item x="11"/>
        <item x="33"/>
        <item x="18"/>
        <item x="30"/>
        <item x="19"/>
        <item x="31"/>
        <item x="34"/>
        <item x="13"/>
        <item x="23"/>
        <item x="24"/>
        <item x="25"/>
        <item x="43"/>
        <item x="3"/>
        <item x="4"/>
        <item x="5"/>
        <item x="6"/>
        <item x="0"/>
        <item x="1"/>
        <item x="2"/>
        <item x="42"/>
        <item x="17"/>
        <item x="7"/>
        <item x="12"/>
        <item x="40"/>
        <item x="39"/>
        <item x="26"/>
        <item x="14"/>
        <item x="27"/>
        <item x="15"/>
        <item x="22"/>
        <item x="36"/>
        <item x="8"/>
        <item x="10"/>
        <item x="44"/>
        <item t="default"/>
      </items>
    </pivotField>
    <pivotField showAll="0"/>
    <pivotField axis="axisRow" showAll="0">
      <items count="11">
        <item x="1"/>
        <item x="0"/>
        <item x="3"/>
        <item x="2"/>
        <item x="8"/>
        <item x="5"/>
        <item x="7"/>
        <item x="4"/>
        <item x="6"/>
        <item x="9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dataField="1" showAll="0"/>
  </pivotFields>
  <rowFields count="2">
    <field x="4"/>
    <field x="2"/>
  </rowFields>
  <rowItems count="59">
    <i>
      <x/>
    </i>
    <i r="1">
      <x v="1"/>
    </i>
    <i r="1">
      <x v="17"/>
    </i>
    <i r="1">
      <x v="32"/>
    </i>
    <i r="1">
      <x v="42"/>
    </i>
    <i>
      <x v="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2"/>
    </i>
    <i r="1">
      <x v="33"/>
    </i>
    <i>
      <x v="3"/>
    </i>
    <i r="1">
      <x v="11"/>
    </i>
    <i r="1">
      <x v="43"/>
    </i>
    <i>
      <x v="4"/>
    </i>
    <i r="1">
      <x v="22"/>
    </i>
    <i>
      <x v="5"/>
    </i>
    <i r="1">
      <x v="2"/>
    </i>
    <i r="1">
      <x v="3"/>
    </i>
    <i r="1">
      <x v="13"/>
    </i>
    <i r="1">
      <x v="15"/>
    </i>
    <i r="1">
      <x v="31"/>
    </i>
    <i r="1">
      <x v="37"/>
    </i>
    <i r="1">
      <x v="39"/>
    </i>
    <i>
      <x v="6"/>
    </i>
    <i r="1">
      <x v="4"/>
    </i>
    <i r="1">
      <x v="6"/>
    </i>
    <i r="1">
      <x v="7"/>
    </i>
    <i r="1">
      <x v="30"/>
    </i>
    <i r="1">
      <x v="34"/>
    </i>
    <i r="1">
      <x v="35"/>
    </i>
    <i>
      <x v="7"/>
    </i>
    <i r="1">
      <x v="18"/>
    </i>
    <i>
      <x v="8"/>
    </i>
    <i r="1">
      <x/>
    </i>
    <i r="1">
      <x v="5"/>
    </i>
    <i r="1">
      <x v="8"/>
    </i>
    <i r="1">
      <x v="9"/>
    </i>
    <i r="1">
      <x v="10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9"/>
    </i>
    <i r="1">
      <x v="20"/>
    </i>
    <i r="1">
      <x v="21"/>
    </i>
    <i r="1">
      <x v="36"/>
    </i>
    <i r="1">
      <x v="38"/>
    </i>
    <i r="1">
      <x v="40"/>
    </i>
    <i r="1">
      <x v="41"/>
    </i>
    <i>
      <x v="9"/>
    </i>
    <i r="1">
      <x v="44"/>
    </i>
    <i t="grand">
      <x/>
    </i>
  </rowItems>
  <colFields count="2">
    <field x="5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Sum of Feb._x000a_demand$" fld="8" baseField="0" baseItem="0"/>
    <dataField name="Sum of Mar._x000a_demand$" fld="9" baseField="0" baseItem="0"/>
  </dataFields>
  <formats count="9">
    <format dxfId="105">
      <pivotArea outline="0" collapsedLevelsAreSubtotals="1" fieldPosition="0">
        <references count="2">
          <reference field="4294967294" count="2" selected="0">
            <x v="0"/>
            <x v="1"/>
          </reference>
          <reference field="5" count="2" selected="0">
            <x v="0"/>
            <x v="1"/>
          </reference>
        </references>
      </pivotArea>
    </format>
    <format dxfId="104">
      <pivotArea field="4" type="button" dataOnly="0" labelOnly="1" outline="0" axis="axisRow" fieldPosition="0"/>
    </format>
    <format dxfId="103">
      <pivotArea field="5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2">
      <pivotArea field="5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1">
      <pivotArea dataOnly="0" labelOnly="1" outline="0" fieldPosition="0">
        <references count="2">
          <reference field="4294967294" count="2">
            <x v="0"/>
            <x v="1"/>
          </reference>
          <reference field="5" count="1" selected="0">
            <x v="0"/>
          </reference>
        </references>
      </pivotArea>
    </format>
    <format dxfId="100">
      <pivotArea dataOnly="0" labelOnly="1" outline="0" fieldPosition="0">
        <references count="2">
          <reference field="4294967294" count="2">
            <x v="0"/>
            <x v="1"/>
          </reference>
          <reference field="5" count="1" selected="0">
            <x v="1"/>
          </reference>
        </references>
      </pivotArea>
    </format>
    <format dxfId="99">
      <pivotArea dataOnly="0" labelOnly="1" outline="0" fieldPosition="0">
        <references count="2">
          <reference field="4294967294" count="2">
            <x v="0"/>
            <x v="1"/>
          </reference>
          <reference field="5" count="1" selected="0">
            <x v="2"/>
          </reference>
        </references>
      </pivotArea>
    </format>
    <format dxfId="98">
      <pivotArea dataOnly="0" labelOnly="1" fieldPosition="0">
        <references count="1">
          <reference field="5" count="1">
            <x v="0"/>
          </reference>
        </references>
      </pivotArea>
    </format>
    <format dxfId="97">
      <pivotArea dataOnly="0" labelOnly="1" fieldPosition="0">
        <references count="1">
          <reference field="5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33B9-9426-43A4-B1F3-1515E1B51102}">
  <dimension ref="A1:XCT301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F13" sqref="F13"/>
    </sheetView>
  </sheetViews>
  <sheetFormatPr defaultRowHeight="15"/>
  <cols>
    <col min="1" max="1" width="18.42578125" bestFit="1" customWidth="1"/>
    <col min="2" max="2" width="18.42578125" customWidth="1"/>
    <col min="3" max="3" width="9.140625" customWidth="1"/>
    <col min="4" max="5" width="13.5703125" customWidth="1"/>
    <col min="6" max="6" width="9.42578125" customWidth="1"/>
    <col min="7" max="7" width="9.28515625" customWidth="1"/>
    <col min="8" max="8" width="8.140625" customWidth="1"/>
    <col min="9" max="9" width="9.7109375" customWidth="1"/>
    <col min="10" max="10" width="8.42578125" customWidth="1"/>
    <col min="11" max="11" width="10.42578125" customWidth="1"/>
    <col min="12" max="14" width="10.7109375" customWidth="1"/>
    <col min="15" max="17" width="9.7109375" customWidth="1"/>
    <col min="18" max="19" width="13" bestFit="1" customWidth="1"/>
    <col min="20" max="28" width="9.7109375" style="136" bestFit="1" customWidth="1"/>
    <col min="29" max="32" width="9" style="136" customWidth="1"/>
    <col min="33" max="51" width="9" customWidth="1"/>
  </cols>
  <sheetData>
    <row r="1" spans="1:52 16320:16322" s="1" customFormat="1" ht="43.5" customHeight="1">
      <c r="A1" s="77" t="s">
        <v>588</v>
      </c>
      <c r="B1" s="77" t="s">
        <v>711</v>
      </c>
      <c r="C1" s="78" t="s">
        <v>0</v>
      </c>
      <c r="D1" s="83" t="s">
        <v>602</v>
      </c>
      <c r="E1" s="78" t="s">
        <v>1</v>
      </c>
      <c r="F1" s="78" t="s">
        <v>2</v>
      </c>
      <c r="G1" s="124" t="s">
        <v>749</v>
      </c>
      <c r="H1" s="79" t="s">
        <v>3</v>
      </c>
      <c r="I1" s="80" t="s">
        <v>709</v>
      </c>
      <c r="J1" s="80" t="s">
        <v>726</v>
      </c>
      <c r="K1" s="80" t="s">
        <v>764</v>
      </c>
      <c r="L1" s="81" t="s">
        <v>710</v>
      </c>
      <c r="M1" s="81" t="s">
        <v>725</v>
      </c>
      <c r="N1" s="81" t="s">
        <v>763</v>
      </c>
      <c r="O1" s="132" t="s">
        <v>770</v>
      </c>
      <c r="P1" s="132" t="s">
        <v>707</v>
      </c>
      <c r="Q1" s="132" t="s">
        <v>779</v>
      </c>
      <c r="R1" s="128" t="s">
        <v>780</v>
      </c>
      <c r="S1" s="128" t="s">
        <v>708</v>
      </c>
      <c r="T1" s="82" t="s">
        <v>752</v>
      </c>
      <c r="U1" s="82" t="s">
        <v>753</v>
      </c>
      <c r="V1" s="82" t="s">
        <v>754</v>
      </c>
      <c r="W1" s="82" t="s">
        <v>755</v>
      </c>
      <c r="X1" s="82" t="s">
        <v>758</v>
      </c>
      <c r="Y1" s="82" t="s">
        <v>759</v>
      </c>
      <c r="Z1" s="82" t="s">
        <v>760</v>
      </c>
      <c r="AA1" s="82" t="s">
        <v>761</v>
      </c>
      <c r="AB1" s="82" t="s">
        <v>762</v>
      </c>
      <c r="AC1" s="86"/>
      <c r="AD1" s="86"/>
      <c r="AE1" s="86"/>
      <c r="AF1" s="86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 16320:16322" s="1" customFormat="1" ht="12.75">
      <c r="A2" s="89" t="s">
        <v>551</v>
      </c>
      <c r="B2" s="89" t="s">
        <v>550</v>
      </c>
      <c r="C2" s="89" t="s">
        <v>211</v>
      </c>
      <c r="D2" s="84">
        <v>0</v>
      </c>
      <c r="E2" s="1" t="s">
        <v>512</v>
      </c>
      <c r="F2" s="90">
        <v>43847</v>
      </c>
      <c r="G2" s="91">
        <v>32.5</v>
      </c>
      <c r="H2" s="91">
        <v>6.8597999999999999</v>
      </c>
      <c r="I2" s="2">
        <f>G2*L2/H2</f>
        <v>3505.9331175836032</v>
      </c>
      <c r="J2" s="2">
        <f>G2*M2/H2</f>
        <v>5685.2969474328702</v>
      </c>
      <c r="K2" s="2">
        <f>G2*N2/H2</f>
        <v>8121.8527820469562</v>
      </c>
      <c r="L2" s="2">
        <f>O2/7*5+SUM(P2:S2)</f>
        <v>740</v>
      </c>
      <c r="M2" s="2">
        <f t="shared" ref="M2" si="0">SUM(T2:W2)</f>
        <v>1200</v>
      </c>
      <c r="N2" s="2">
        <f>SUM(X2:AA2)+AB2/7*3</f>
        <v>1714.2857142857142</v>
      </c>
      <c r="O2" s="133">
        <v>0</v>
      </c>
      <c r="P2" s="133">
        <v>0</v>
      </c>
      <c r="Q2" s="133">
        <v>740</v>
      </c>
      <c r="R2" s="2">
        <v>0</v>
      </c>
      <c r="S2" s="2">
        <v>0</v>
      </c>
      <c r="T2" s="2">
        <v>1200</v>
      </c>
      <c r="U2" s="2">
        <v>0</v>
      </c>
      <c r="V2" s="2">
        <v>0</v>
      </c>
      <c r="W2" s="2">
        <v>0</v>
      </c>
      <c r="X2" s="2">
        <v>1200</v>
      </c>
      <c r="Y2" s="2"/>
      <c r="Z2" s="2"/>
      <c r="AA2" s="2"/>
      <c r="AB2" s="2">
        <v>1200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 16320:16322" s="1" customFormat="1" ht="12.75">
      <c r="A3" s="89" t="s">
        <v>213</v>
      </c>
      <c r="B3" s="89" t="s">
        <v>214</v>
      </c>
      <c r="C3" s="89" t="s">
        <v>211</v>
      </c>
      <c r="D3" s="84">
        <v>0</v>
      </c>
      <c r="E3" s="1" t="s">
        <v>212</v>
      </c>
      <c r="F3" s="90">
        <v>43847</v>
      </c>
      <c r="G3" s="127">
        <v>61.122599999999998</v>
      </c>
      <c r="H3" s="91">
        <v>6.8597999999999999</v>
      </c>
      <c r="I3" s="2">
        <f t="shared" ref="I3:I66" si="1">G3*L3/H3</f>
        <v>463.3335082655471</v>
      </c>
      <c r="J3" s="2">
        <f t="shared" ref="J3:J66" si="2">G3*M3/H3</f>
        <v>2004.808449225925</v>
      </c>
      <c r="K3" s="2">
        <f t="shared" ref="K3:K66" si="3">G3*N3/H3</f>
        <v>1775.6874836001048</v>
      </c>
      <c r="L3" s="2">
        <f t="shared" ref="L3:L66" si="4">O3/7*5+SUM(P3:S3)</f>
        <v>52</v>
      </c>
      <c r="M3" s="2">
        <f t="shared" ref="M3:M66" si="5">SUM(T3:W3)</f>
        <v>225</v>
      </c>
      <c r="N3" s="2">
        <f t="shared" ref="N3:N66" si="6">SUM(X3:AA3)+AB3/7*3</f>
        <v>199.28571428571428</v>
      </c>
      <c r="O3" s="133">
        <v>0</v>
      </c>
      <c r="P3" s="133">
        <v>52</v>
      </c>
      <c r="Q3" s="133">
        <v>0</v>
      </c>
      <c r="R3" s="92">
        <v>0</v>
      </c>
      <c r="S3" s="92">
        <v>0</v>
      </c>
      <c r="T3" s="92">
        <v>90</v>
      </c>
      <c r="U3" s="92">
        <v>45</v>
      </c>
      <c r="V3" s="92">
        <v>45</v>
      </c>
      <c r="W3" s="92">
        <v>45</v>
      </c>
      <c r="X3" s="92">
        <v>45</v>
      </c>
      <c r="Y3" s="92">
        <v>45</v>
      </c>
      <c r="Z3" s="92">
        <v>45</v>
      </c>
      <c r="AA3" s="92">
        <v>45</v>
      </c>
      <c r="AB3" s="92">
        <v>45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 16320:16322" s="1" customFormat="1" ht="12.75">
      <c r="A4" s="89" t="s">
        <v>215</v>
      </c>
      <c r="B4" s="89" t="s">
        <v>216</v>
      </c>
      <c r="C4" s="89" t="s">
        <v>211</v>
      </c>
      <c r="D4" s="84">
        <v>0</v>
      </c>
      <c r="E4" s="1" t="s">
        <v>212</v>
      </c>
      <c r="F4" s="90">
        <v>43847</v>
      </c>
      <c r="G4" s="91">
        <v>1.3480000000000001</v>
      </c>
      <c r="H4" s="91">
        <v>6.8597999999999999</v>
      </c>
      <c r="I4" s="2">
        <f t="shared" si="1"/>
        <v>0</v>
      </c>
      <c r="J4" s="2">
        <f t="shared" si="2"/>
        <v>0</v>
      </c>
      <c r="K4" s="2">
        <f t="shared" si="3"/>
        <v>0</v>
      </c>
      <c r="L4" s="2">
        <f t="shared" si="4"/>
        <v>0</v>
      </c>
      <c r="M4" s="2">
        <f t="shared" si="5"/>
        <v>0</v>
      </c>
      <c r="N4" s="2">
        <f t="shared" si="6"/>
        <v>0</v>
      </c>
      <c r="O4" s="133">
        <v>0</v>
      </c>
      <c r="P4" s="133">
        <v>0</v>
      </c>
      <c r="Q4" s="133">
        <v>0</v>
      </c>
      <c r="R4" s="2">
        <v>0</v>
      </c>
      <c r="S4" s="2">
        <v>0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XCR4" s="89"/>
      <c r="XCS4" s="89"/>
      <c r="XCT4" s="89"/>
    </row>
    <row r="5" spans="1:52 16320:16322" s="1" customFormat="1" ht="12.75">
      <c r="A5" s="89" t="s">
        <v>219</v>
      </c>
      <c r="B5" s="89" t="s">
        <v>220</v>
      </c>
      <c r="C5" s="89" t="s">
        <v>211</v>
      </c>
      <c r="D5" s="84">
        <v>0</v>
      </c>
      <c r="E5" s="1" t="s">
        <v>212</v>
      </c>
      <c r="F5" s="90">
        <v>43847</v>
      </c>
      <c r="G5" s="91">
        <v>0.41060000000000002</v>
      </c>
      <c r="H5" s="91">
        <v>6.8597999999999999</v>
      </c>
      <c r="I5" s="2">
        <f t="shared" si="1"/>
        <v>0</v>
      </c>
      <c r="J5" s="2">
        <f t="shared" si="2"/>
        <v>0</v>
      </c>
      <c r="K5" s="2">
        <f t="shared" si="3"/>
        <v>0</v>
      </c>
      <c r="L5" s="2">
        <f t="shared" si="4"/>
        <v>0</v>
      </c>
      <c r="M5" s="2">
        <f t="shared" si="5"/>
        <v>0</v>
      </c>
      <c r="N5" s="2">
        <f t="shared" si="6"/>
        <v>0</v>
      </c>
      <c r="O5" s="133">
        <v>0</v>
      </c>
      <c r="P5" s="133">
        <v>0</v>
      </c>
      <c r="Q5" s="133">
        <v>0</v>
      </c>
      <c r="R5" s="2">
        <v>0</v>
      </c>
      <c r="S5" s="2">
        <v>0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 16320:16322" s="1" customFormat="1" ht="12.75">
      <c r="A6" s="89" t="s">
        <v>223</v>
      </c>
      <c r="B6" s="89" t="s">
        <v>224</v>
      </c>
      <c r="C6" s="89" t="s">
        <v>211</v>
      </c>
      <c r="D6" s="84">
        <v>0</v>
      </c>
      <c r="E6" s="1" t="s">
        <v>212</v>
      </c>
      <c r="F6" s="90">
        <v>43847</v>
      </c>
      <c r="G6" s="91">
        <v>3.5189999999999999E-2</v>
      </c>
      <c r="H6" s="91">
        <v>6.8597999999999999</v>
      </c>
      <c r="I6" s="2">
        <f t="shared" si="1"/>
        <v>10.25977433744424</v>
      </c>
      <c r="J6" s="2">
        <f t="shared" si="2"/>
        <v>8.3943608215452876</v>
      </c>
      <c r="K6" s="2">
        <f t="shared" si="3"/>
        <v>12.125187853343196</v>
      </c>
      <c r="L6" s="2">
        <f t="shared" si="4"/>
        <v>2000</v>
      </c>
      <c r="M6" s="2">
        <f t="shared" si="5"/>
        <v>1636.3636363636365</v>
      </c>
      <c r="N6" s="2">
        <f t="shared" si="6"/>
        <v>2363.636363636364</v>
      </c>
      <c r="O6" s="133">
        <v>0</v>
      </c>
      <c r="P6" s="133">
        <v>2000</v>
      </c>
      <c r="Q6" s="133">
        <v>0</v>
      </c>
      <c r="R6" s="2">
        <v>0</v>
      </c>
      <c r="S6" s="2">
        <v>0</v>
      </c>
      <c r="T6" s="2">
        <v>0</v>
      </c>
      <c r="U6" s="2">
        <v>545.4545454545455</v>
      </c>
      <c r="V6" s="2">
        <v>545.4545454545455</v>
      </c>
      <c r="W6" s="2">
        <v>545.4545454545455</v>
      </c>
      <c r="X6" s="2">
        <v>545.4545454545455</v>
      </c>
      <c r="Y6" s="2">
        <v>545.4545454545455</v>
      </c>
      <c r="Z6" s="2">
        <v>545.4545454545455</v>
      </c>
      <c r="AA6" s="2">
        <v>545.4545454545455</v>
      </c>
      <c r="AB6" s="2">
        <v>424.24242424242425</v>
      </c>
      <c r="AC6" s="2">
        <v>424.24242424242425</v>
      </c>
      <c r="AD6" s="2">
        <v>509.09090909090901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 16320:16322" s="1" customFormat="1" ht="13.5" customHeight="1">
      <c r="A7" s="89" t="s">
        <v>225</v>
      </c>
      <c r="B7" s="89" t="s">
        <v>226</v>
      </c>
      <c r="C7" s="89" t="s">
        <v>211</v>
      </c>
      <c r="D7" s="84">
        <v>0</v>
      </c>
      <c r="E7" s="1" t="s">
        <v>212</v>
      </c>
      <c r="F7" s="90">
        <v>43847</v>
      </c>
      <c r="G7" s="91">
        <v>3.2259999999999997E-2</v>
      </c>
      <c r="H7" s="91">
        <v>6.8597999999999999</v>
      </c>
      <c r="I7" s="2">
        <f t="shared" si="1"/>
        <v>0</v>
      </c>
      <c r="J7" s="2">
        <f t="shared" si="2"/>
        <v>0</v>
      </c>
      <c r="K7" s="2">
        <f t="shared" si="3"/>
        <v>0</v>
      </c>
      <c r="L7" s="2">
        <f t="shared" si="4"/>
        <v>0</v>
      </c>
      <c r="M7" s="2">
        <f t="shared" si="5"/>
        <v>0</v>
      </c>
      <c r="N7" s="2">
        <f t="shared" si="6"/>
        <v>0</v>
      </c>
      <c r="O7" s="133">
        <v>0</v>
      </c>
      <c r="P7" s="133">
        <v>0</v>
      </c>
      <c r="Q7" s="133">
        <v>0</v>
      </c>
      <c r="R7" s="2">
        <v>0</v>
      </c>
      <c r="S7" s="2">
        <v>0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 16320:16322" s="1" customFormat="1" ht="12.75">
      <c r="A8" s="89" t="s">
        <v>227</v>
      </c>
      <c r="B8" s="89" t="s">
        <v>228</v>
      </c>
      <c r="C8" s="89" t="s">
        <v>211</v>
      </c>
      <c r="D8" s="84">
        <v>0</v>
      </c>
      <c r="E8" s="1" t="s">
        <v>212</v>
      </c>
      <c r="F8" s="90">
        <v>43847</v>
      </c>
      <c r="G8" s="91">
        <v>3.2800000000000003E-2</v>
      </c>
      <c r="H8" s="91">
        <v>6.8597999999999999</v>
      </c>
      <c r="I8" s="2">
        <f t="shared" si="1"/>
        <v>0</v>
      </c>
      <c r="J8" s="2">
        <f t="shared" si="2"/>
        <v>12.634700013340792</v>
      </c>
      <c r="K8" s="2">
        <f t="shared" si="3"/>
        <v>13.785567183625435</v>
      </c>
      <c r="L8" s="2">
        <f t="shared" si="4"/>
        <v>0</v>
      </c>
      <c r="M8" s="2">
        <f t="shared" si="5"/>
        <v>2642.4242424242425</v>
      </c>
      <c r="N8" s="2">
        <f t="shared" si="6"/>
        <v>2883.1168831168829</v>
      </c>
      <c r="O8" s="133">
        <v>0</v>
      </c>
      <c r="P8" s="133">
        <v>0</v>
      </c>
      <c r="Q8" s="133">
        <v>0</v>
      </c>
      <c r="R8" s="2">
        <v>0</v>
      </c>
      <c r="S8" s="2">
        <v>0</v>
      </c>
      <c r="T8" s="2">
        <v>0</v>
      </c>
      <c r="U8" s="2">
        <v>775.75757575757575</v>
      </c>
      <c r="V8" s="2">
        <v>921.21212121212113</v>
      </c>
      <c r="W8" s="2">
        <v>945.45454545454538</v>
      </c>
      <c r="X8" s="2">
        <v>945.45454545454538</v>
      </c>
      <c r="Y8" s="2">
        <v>945.45454545454538</v>
      </c>
      <c r="Z8" s="2">
        <v>472.72727272727269</v>
      </c>
      <c r="AA8" s="2">
        <v>363.63636363636363</v>
      </c>
      <c r="AB8" s="2">
        <v>363.63636363636363</v>
      </c>
      <c r="AC8" s="2">
        <v>363.63636363636363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 16320:16322" s="1" customFormat="1" ht="12.75">
      <c r="A9" s="89" t="s">
        <v>515</v>
      </c>
      <c r="B9" s="89" t="s">
        <v>233</v>
      </c>
      <c r="C9" s="89" t="s">
        <v>211</v>
      </c>
      <c r="D9" s="84">
        <v>0</v>
      </c>
      <c r="E9" s="1" t="s">
        <v>212</v>
      </c>
      <c r="F9" s="90">
        <v>43847</v>
      </c>
      <c r="G9" s="91">
        <v>0.10557999999999999</v>
      </c>
      <c r="H9" s="91">
        <v>6.8597999999999999</v>
      </c>
      <c r="I9" s="2">
        <f t="shared" si="1"/>
        <v>0</v>
      </c>
      <c r="J9" s="2">
        <f t="shared" si="2"/>
        <v>559.67706453143353</v>
      </c>
      <c r="K9" s="2">
        <f t="shared" si="3"/>
        <v>606.31681990905304</v>
      </c>
      <c r="L9" s="2">
        <f t="shared" si="4"/>
        <v>0</v>
      </c>
      <c r="M9" s="2">
        <f t="shared" si="5"/>
        <v>36363.636363636368</v>
      </c>
      <c r="N9" s="2">
        <f t="shared" si="6"/>
        <v>39393.939393939399</v>
      </c>
      <c r="O9" s="133">
        <v>0</v>
      </c>
      <c r="P9" s="133">
        <v>0</v>
      </c>
      <c r="Q9" s="133">
        <v>0</v>
      </c>
      <c r="R9" s="2">
        <v>0</v>
      </c>
      <c r="S9" s="2">
        <v>0</v>
      </c>
      <c r="T9" s="2">
        <v>9090.9090909090919</v>
      </c>
      <c r="U9" s="2">
        <v>9090.9090909090919</v>
      </c>
      <c r="V9" s="2">
        <v>9090.9090909090919</v>
      </c>
      <c r="W9" s="2">
        <v>9090.9090909090919</v>
      </c>
      <c r="X9" s="2">
        <v>9090.9090909090919</v>
      </c>
      <c r="Y9" s="2">
        <v>9090.9090909090919</v>
      </c>
      <c r="Z9" s="2">
        <v>9090.9090909090919</v>
      </c>
      <c r="AA9" s="2">
        <v>9090.9090909090919</v>
      </c>
      <c r="AB9" s="2">
        <v>7070.7070707070707</v>
      </c>
      <c r="AC9" s="2">
        <v>7070.7070707070707</v>
      </c>
      <c r="AD9" s="2">
        <v>8484.8484848484841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 16320:16322" s="1" customFormat="1" ht="12.75">
      <c r="A10" s="89" t="s">
        <v>236</v>
      </c>
      <c r="B10" s="89" t="s">
        <v>237</v>
      </c>
      <c r="C10" s="89" t="s">
        <v>211</v>
      </c>
      <c r="D10" s="84">
        <v>0</v>
      </c>
      <c r="E10" s="1" t="s">
        <v>212</v>
      </c>
      <c r="F10" s="90">
        <v>43847</v>
      </c>
      <c r="G10" s="91">
        <v>4.2999999999999997E-2</v>
      </c>
      <c r="H10" s="91">
        <v>6.8597999999999999</v>
      </c>
      <c r="I10" s="2">
        <f t="shared" si="1"/>
        <v>239.99033707771571</v>
      </c>
      <c r="J10" s="2">
        <f t="shared" si="2"/>
        <v>455.88395102958214</v>
      </c>
      <c r="K10" s="2">
        <f t="shared" si="3"/>
        <v>493.87428028204732</v>
      </c>
      <c r="L10" s="2">
        <f t="shared" si="4"/>
        <v>38285.71428571429</v>
      </c>
      <c r="M10" s="2">
        <f t="shared" si="5"/>
        <v>72727.272727272735</v>
      </c>
      <c r="N10" s="2">
        <f t="shared" si="6"/>
        <v>78787.878787878799</v>
      </c>
      <c r="O10" s="133">
        <v>13000</v>
      </c>
      <c r="P10" s="133">
        <v>0</v>
      </c>
      <c r="Q10" s="133">
        <v>29000</v>
      </c>
      <c r="R10" s="2">
        <v>0</v>
      </c>
      <c r="S10" s="2">
        <v>0</v>
      </c>
      <c r="T10" s="2">
        <v>18181.818181818184</v>
      </c>
      <c r="U10" s="2">
        <v>18181.818181818184</v>
      </c>
      <c r="V10" s="2">
        <v>18181.818181818184</v>
      </c>
      <c r="W10" s="2">
        <v>18181.818181818184</v>
      </c>
      <c r="X10" s="2">
        <v>18181.818181818184</v>
      </c>
      <c r="Y10" s="2">
        <v>18181.818181818184</v>
      </c>
      <c r="Z10" s="2">
        <v>18181.818181818184</v>
      </c>
      <c r="AA10" s="2">
        <v>18181.818181818184</v>
      </c>
      <c r="AB10" s="2">
        <v>14141.414141414141</v>
      </c>
      <c r="AC10" s="2">
        <v>14141.414141414141</v>
      </c>
      <c r="AD10" s="2">
        <v>16969.696969696968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 16320:16322" s="1" customFormat="1" ht="12.75">
      <c r="A11" s="89" t="s">
        <v>231</v>
      </c>
      <c r="B11" s="89" t="s">
        <v>232</v>
      </c>
      <c r="C11" s="89" t="s">
        <v>211</v>
      </c>
      <c r="D11" s="84">
        <v>0</v>
      </c>
      <c r="E11" s="1" t="s">
        <v>212</v>
      </c>
      <c r="F11" s="90">
        <v>43847</v>
      </c>
      <c r="G11" s="91">
        <v>2.3460000000000002E-2</v>
      </c>
      <c r="H11" s="91">
        <v>6.8597999999999999</v>
      </c>
      <c r="I11" s="2">
        <f t="shared" si="1"/>
        <v>24.428034136772002</v>
      </c>
      <c r="J11" s="2">
        <f t="shared" si="2"/>
        <v>248.72180211986043</v>
      </c>
      <c r="K11" s="2">
        <f t="shared" si="3"/>
        <v>269.44861896318213</v>
      </c>
      <c r="L11" s="2">
        <f t="shared" si="4"/>
        <v>7142.8571428571431</v>
      </c>
      <c r="M11" s="2">
        <f t="shared" si="5"/>
        <v>72727.272727272735</v>
      </c>
      <c r="N11" s="2">
        <f t="shared" si="6"/>
        <v>78787.878787878799</v>
      </c>
      <c r="O11" s="133">
        <v>10000</v>
      </c>
      <c r="P11" s="133">
        <v>0</v>
      </c>
      <c r="Q11" s="133">
        <v>0</v>
      </c>
      <c r="R11" s="2">
        <v>0</v>
      </c>
      <c r="S11" s="2">
        <v>0</v>
      </c>
      <c r="T11" s="2">
        <v>18181.818181818184</v>
      </c>
      <c r="U11" s="2">
        <v>18181.818181818184</v>
      </c>
      <c r="V11" s="2">
        <v>18181.818181818184</v>
      </c>
      <c r="W11" s="2">
        <v>18181.818181818184</v>
      </c>
      <c r="X11" s="2">
        <v>18181.818181818184</v>
      </c>
      <c r="Y11" s="2">
        <v>18181.818181818184</v>
      </c>
      <c r="Z11" s="2">
        <v>18181.818181818184</v>
      </c>
      <c r="AA11" s="2">
        <v>18181.818181818184</v>
      </c>
      <c r="AB11" s="2">
        <v>14141.414141414141</v>
      </c>
      <c r="AC11" s="2">
        <v>14141.414141414141</v>
      </c>
      <c r="AD11" s="2">
        <v>16969.696969696968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 16320:16322" s="1" customFormat="1" ht="12.75">
      <c r="A12" s="89" t="s">
        <v>234</v>
      </c>
      <c r="B12" s="89" t="s">
        <v>235</v>
      </c>
      <c r="C12" s="89" t="s">
        <v>211</v>
      </c>
      <c r="D12" s="84">
        <v>0</v>
      </c>
      <c r="E12" s="1" t="s">
        <v>212</v>
      </c>
      <c r="F12" s="90">
        <v>43847</v>
      </c>
      <c r="G12" s="91">
        <v>2.6700000000000002E-2</v>
      </c>
      <c r="H12" s="91">
        <v>6.8597999999999999</v>
      </c>
      <c r="I12" s="2">
        <f t="shared" si="1"/>
        <v>0</v>
      </c>
      <c r="J12" s="2">
        <f t="shared" si="2"/>
        <v>141.53606386616099</v>
      </c>
      <c r="K12" s="2">
        <f t="shared" si="3"/>
        <v>153.33073585500773</v>
      </c>
      <c r="L12" s="2">
        <f t="shared" si="4"/>
        <v>0</v>
      </c>
      <c r="M12" s="2">
        <f t="shared" si="5"/>
        <v>36363.636363636368</v>
      </c>
      <c r="N12" s="2">
        <f t="shared" si="6"/>
        <v>39393.939393939399</v>
      </c>
      <c r="O12" s="133">
        <v>0</v>
      </c>
      <c r="P12" s="133">
        <v>0</v>
      </c>
      <c r="Q12" s="133">
        <v>0</v>
      </c>
      <c r="R12" s="2">
        <v>0</v>
      </c>
      <c r="S12" s="2">
        <v>0</v>
      </c>
      <c r="T12" s="2">
        <v>9090.9090909090919</v>
      </c>
      <c r="U12" s="2">
        <v>9090.9090909090919</v>
      </c>
      <c r="V12" s="2">
        <v>9090.9090909090919</v>
      </c>
      <c r="W12" s="2">
        <v>9090.9090909090919</v>
      </c>
      <c r="X12" s="2">
        <v>9090.9090909090919</v>
      </c>
      <c r="Y12" s="2">
        <v>9090.9090909090919</v>
      </c>
      <c r="Z12" s="2">
        <v>9090.9090909090919</v>
      </c>
      <c r="AA12" s="2">
        <v>9090.9090909090919</v>
      </c>
      <c r="AB12" s="2">
        <v>7070.7070707070707</v>
      </c>
      <c r="AC12" s="2">
        <v>7070.7070707070707</v>
      </c>
      <c r="AD12" s="2">
        <v>8484.8484848484841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 16320:16322" s="1" customFormat="1" ht="12.75">
      <c r="A13" s="89" t="s">
        <v>229</v>
      </c>
      <c r="B13" s="89" t="s">
        <v>230</v>
      </c>
      <c r="C13" s="89" t="s">
        <v>211</v>
      </c>
      <c r="D13" s="84">
        <v>0</v>
      </c>
      <c r="E13" s="1" t="s">
        <v>212</v>
      </c>
      <c r="F13" s="90">
        <v>43847</v>
      </c>
      <c r="G13" s="91">
        <v>3.5189999999999999E-2</v>
      </c>
      <c r="H13" s="91">
        <v>6.8597999999999999</v>
      </c>
      <c r="I13" s="2">
        <f t="shared" si="1"/>
        <v>233.04344566480486</v>
      </c>
      <c r="J13" s="2">
        <f t="shared" si="2"/>
        <v>358.15939505259894</v>
      </c>
      <c r="K13" s="2">
        <f t="shared" si="3"/>
        <v>388.00601130698226</v>
      </c>
      <c r="L13" s="2">
        <f t="shared" si="4"/>
        <v>45428.571428571428</v>
      </c>
      <c r="M13" s="2">
        <f t="shared" si="5"/>
        <v>69818.181818181823</v>
      </c>
      <c r="N13" s="2">
        <f t="shared" si="6"/>
        <v>75636.363636363647</v>
      </c>
      <c r="O13" s="133">
        <v>30000</v>
      </c>
      <c r="P13" s="133">
        <v>0</v>
      </c>
      <c r="Q13" s="133">
        <v>24000</v>
      </c>
      <c r="R13" s="2">
        <v>0</v>
      </c>
      <c r="S13" s="2">
        <v>0</v>
      </c>
      <c r="T13" s="2">
        <v>17454.545454545456</v>
      </c>
      <c r="U13" s="2">
        <v>17454.545454545456</v>
      </c>
      <c r="V13" s="2">
        <v>17454.545454545456</v>
      </c>
      <c r="W13" s="2">
        <v>17454.545454545456</v>
      </c>
      <c r="X13" s="2">
        <v>17454.545454545456</v>
      </c>
      <c r="Y13" s="2">
        <v>17454.545454545456</v>
      </c>
      <c r="Z13" s="2">
        <v>17454.545454545456</v>
      </c>
      <c r="AA13" s="2">
        <v>17454.545454545456</v>
      </c>
      <c r="AB13" s="2">
        <v>13575.757575757576</v>
      </c>
      <c r="AC13" s="2">
        <v>13575.757575757576</v>
      </c>
      <c r="AD13" s="2">
        <v>16290.909090909088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 16320:16322" s="1" customFormat="1" ht="12.75">
      <c r="A14" s="89" t="s">
        <v>217</v>
      </c>
      <c r="B14" s="89" t="s">
        <v>218</v>
      </c>
      <c r="C14" s="89" t="s">
        <v>211</v>
      </c>
      <c r="D14" s="84">
        <v>0</v>
      </c>
      <c r="E14" s="1" t="s">
        <v>212</v>
      </c>
      <c r="F14" s="90">
        <v>43847</v>
      </c>
      <c r="G14" s="91">
        <v>1.566065</v>
      </c>
      <c r="H14" s="91">
        <v>6.8597999999999999</v>
      </c>
      <c r="I14" s="2">
        <f t="shared" si="1"/>
        <v>3610.3384001199538</v>
      </c>
      <c r="J14" s="2">
        <f t="shared" si="2"/>
        <v>8301.6732531295656</v>
      </c>
      <c r="K14" s="2">
        <f t="shared" si="3"/>
        <v>8993.4793575570293</v>
      </c>
      <c r="L14" s="2">
        <f t="shared" si="4"/>
        <v>15814.285714285714</v>
      </c>
      <c r="M14" s="2">
        <f t="shared" si="5"/>
        <v>36363.636363636368</v>
      </c>
      <c r="N14" s="2">
        <f t="shared" si="6"/>
        <v>39393.939393939399</v>
      </c>
      <c r="O14" s="133">
        <v>3800</v>
      </c>
      <c r="P14" s="133">
        <v>13100</v>
      </c>
      <c r="Q14" s="133">
        <v>0</v>
      </c>
      <c r="R14" s="2">
        <v>0</v>
      </c>
      <c r="S14" s="2">
        <v>0</v>
      </c>
      <c r="T14" s="2">
        <v>9090.9090909090919</v>
      </c>
      <c r="U14" s="2">
        <v>9090.9090909090919</v>
      </c>
      <c r="V14" s="2">
        <v>9090.9090909090919</v>
      </c>
      <c r="W14" s="2">
        <v>9090.9090909090919</v>
      </c>
      <c r="X14" s="2">
        <v>9090.9090909090919</v>
      </c>
      <c r="Y14" s="2">
        <v>9090.9090909090919</v>
      </c>
      <c r="Z14" s="2">
        <v>9090.9090909090919</v>
      </c>
      <c r="AA14" s="2">
        <v>9090.9090909090919</v>
      </c>
      <c r="AB14" s="2">
        <v>7070.7070707070707</v>
      </c>
      <c r="AC14" s="2">
        <v>7070.7070707070707</v>
      </c>
      <c r="AD14" s="2">
        <v>8484.8484848484841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 16320:16322" s="1" customFormat="1" ht="12" customHeight="1">
      <c r="A15" s="89" t="s">
        <v>221</v>
      </c>
      <c r="B15" s="89" t="s">
        <v>222</v>
      </c>
      <c r="C15" s="89" t="s">
        <v>211</v>
      </c>
      <c r="D15" s="84">
        <v>0</v>
      </c>
      <c r="E15" s="1" t="s">
        <v>212</v>
      </c>
      <c r="F15" s="90">
        <v>43847</v>
      </c>
      <c r="G15" s="91">
        <v>0.46920000000000001</v>
      </c>
      <c r="H15" s="91">
        <v>6.8597999999999999</v>
      </c>
      <c r="I15" s="2">
        <f t="shared" si="1"/>
        <v>625.35767390136323</v>
      </c>
      <c r="J15" s="2">
        <f t="shared" si="2"/>
        <v>2487.2180211986042</v>
      </c>
      <c r="K15" s="2">
        <f t="shared" si="3"/>
        <v>2694.4861896318212</v>
      </c>
      <c r="L15" s="2">
        <f t="shared" si="4"/>
        <v>9142.8571428571431</v>
      </c>
      <c r="M15" s="2">
        <f t="shared" si="5"/>
        <v>36363.636363636368</v>
      </c>
      <c r="N15" s="2">
        <f t="shared" si="6"/>
        <v>39393.939393939399</v>
      </c>
      <c r="O15" s="133">
        <v>12800</v>
      </c>
      <c r="P15" s="133">
        <v>0</v>
      </c>
      <c r="Q15" s="133">
        <v>0</v>
      </c>
      <c r="R15" s="2">
        <v>0</v>
      </c>
      <c r="S15" s="2">
        <v>0</v>
      </c>
      <c r="T15" s="2">
        <v>9090.9090909090919</v>
      </c>
      <c r="U15" s="2">
        <v>9090.9090909090919</v>
      </c>
      <c r="V15" s="2">
        <v>9090.9090909090919</v>
      </c>
      <c r="W15" s="2">
        <v>9090.9090909090919</v>
      </c>
      <c r="X15" s="2">
        <v>9090.9090909090919</v>
      </c>
      <c r="Y15" s="2">
        <v>9090.9090909090919</v>
      </c>
      <c r="Z15" s="2">
        <v>9090.9090909090919</v>
      </c>
      <c r="AA15" s="2">
        <v>9090.9090909090919</v>
      </c>
      <c r="AB15" s="2">
        <v>7070.7070707070707</v>
      </c>
      <c r="AC15" s="2">
        <v>7070.7070707070707</v>
      </c>
      <c r="AD15" s="2">
        <v>8484.8484848484841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 16320:16322" s="1" customFormat="1" ht="12.75">
      <c r="A16" s="89" t="s">
        <v>238</v>
      </c>
      <c r="B16" s="89" t="s">
        <v>239</v>
      </c>
      <c r="C16" s="89" t="s">
        <v>211</v>
      </c>
      <c r="D16" s="84">
        <v>0</v>
      </c>
      <c r="E16" s="1" t="s">
        <v>212</v>
      </c>
      <c r="F16" s="90">
        <v>43847</v>
      </c>
      <c r="G16" s="91">
        <v>52</v>
      </c>
      <c r="H16" s="91">
        <v>6.8597999999999999</v>
      </c>
      <c r="I16" s="2">
        <f t="shared" si="1"/>
        <v>0</v>
      </c>
      <c r="J16" s="2">
        <f t="shared" si="2"/>
        <v>0</v>
      </c>
      <c r="K16" s="2">
        <f t="shared" si="3"/>
        <v>0</v>
      </c>
      <c r="L16" s="2">
        <f t="shared" si="4"/>
        <v>0</v>
      </c>
      <c r="M16" s="2">
        <f t="shared" si="5"/>
        <v>0</v>
      </c>
      <c r="N16" s="2">
        <f t="shared" si="6"/>
        <v>0</v>
      </c>
      <c r="O16" s="133">
        <v>0</v>
      </c>
      <c r="P16" s="133">
        <v>0</v>
      </c>
      <c r="Q16" s="133">
        <v>0</v>
      </c>
      <c r="R16" s="2">
        <v>0</v>
      </c>
      <c r="S16" s="2">
        <v>0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 16295:16321" s="1" customFormat="1" ht="12.75">
      <c r="A17" s="89" t="s">
        <v>240</v>
      </c>
      <c r="B17" s="89" t="s">
        <v>241</v>
      </c>
      <c r="C17" s="89" t="s">
        <v>242</v>
      </c>
      <c r="D17" s="84">
        <v>0</v>
      </c>
      <c r="E17" s="1" t="s">
        <v>212</v>
      </c>
      <c r="F17" s="90">
        <v>43847</v>
      </c>
      <c r="G17" s="91">
        <v>0.1115</v>
      </c>
      <c r="H17" s="91">
        <v>6.8597999999999999</v>
      </c>
      <c r="I17" s="2">
        <f t="shared" si="1"/>
        <v>0</v>
      </c>
      <c r="J17" s="2">
        <f t="shared" si="2"/>
        <v>635.29546050905287</v>
      </c>
      <c r="K17" s="2">
        <f t="shared" si="3"/>
        <v>2340.7655139082326</v>
      </c>
      <c r="L17" s="2">
        <f t="shared" si="4"/>
        <v>0</v>
      </c>
      <c r="M17" s="2">
        <f t="shared" si="5"/>
        <v>39085.200000000004</v>
      </c>
      <c r="N17" s="2">
        <f t="shared" si="6"/>
        <v>144010.61230769232</v>
      </c>
      <c r="O17" s="133">
        <v>0</v>
      </c>
      <c r="P17" s="133">
        <v>0</v>
      </c>
      <c r="Q17" s="133">
        <v>0</v>
      </c>
      <c r="R17" s="2">
        <v>0</v>
      </c>
      <c r="S17" s="2">
        <v>0</v>
      </c>
      <c r="T17" s="2">
        <v>0</v>
      </c>
      <c r="U17" s="2">
        <v>13028.400000000001</v>
      </c>
      <c r="V17" s="2">
        <v>26056.800000000003</v>
      </c>
      <c r="W17" s="2">
        <v>0</v>
      </c>
      <c r="X17" s="2">
        <v>39085.200000000004</v>
      </c>
      <c r="Y17" s="2">
        <v>19542.600000000002</v>
      </c>
      <c r="Z17" s="2">
        <v>37678.824615384612</v>
      </c>
      <c r="AA17" s="2">
        <v>39285.63692307692</v>
      </c>
      <c r="AB17" s="2">
        <v>19642.81846153846</v>
      </c>
      <c r="AC17" s="2">
        <v>0</v>
      </c>
      <c r="AD17" s="2">
        <v>0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 16295:16321" s="1" customFormat="1" ht="12.75">
      <c r="A18" s="89" t="s">
        <v>243</v>
      </c>
      <c r="B18" s="89" t="s">
        <v>244</v>
      </c>
      <c r="C18" s="89" t="s">
        <v>242</v>
      </c>
      <c r="D18" s="84">
        <v>0</v>
      </c>
      <c r="E18" s="1" t="s">
        <v>212</v>
      </c>
      <c r="F18" s="90">
        <v>43847</v>
      </c>
      <c r="G18" s="113">
        <v>1.3055000000000001</v>
      </c>
      <c r="H18" s="91">
        <v>6.8597999999999999</v>
      </c>
      <c r="I18" s="2">
        <f t="shared" si="1"/>
        <v>4186.8567596722942</v>
      </c>
      <c r="J18" s="2">
        <f t="shared" si="2"/>
        <v>5409.7234321700344</v>
      </c>
      <c r="K18" s="2">
        <f t="shared" si="3"/>
        <v>14987.820554535119</v>
      </c>
      <c r="L18" s="2">
        <f t="shared" si="4"/>
        <v>22000</v>
      </c>
      <c r="M18" s="2">
        <f t="shared" si="5"/>
        <v>28425.599999999999</v>
      </c>
      <c r="N18" s="2">
        <f t="shared" si="6"/>
        <v>78754.080000000002</v>
      </c>
      <c r="O18" s="133">
        <v>0</v>
      </c>
      <c r="P18" s="133">
        <v>0</v>
      </c>
      <c r="Q18" s="133">
        <v>22000</v>
      </c>
      <c r="R18" s="2">
        <v>0</v>
      </c>
      <c r="S18" s="2">
        <v>0</v>
      </c>
      <c r="T18" s="2">
        <v>0</v>
      </c>
      <c r="U18" s="2">
        <v>14212.8</v>
      </c>
      <c r="V18" s="2">
        <v>14212.8</v>
      </c>
      <c r="W18" s="2">
        <v>0</v>
      </c>
      <c r="X18" s="2">
        <v>21319.200000000001</v>
      </c>
      <c r="Y18" s="2">
        <v>21120.664615384616</v>
      </c>
      <c r="Z18" s="2">
        <v>24999.950769230767</v>
      </c>
      <c r="AA18" s="2">
        <v>11314.264615384614</v>
      </c>
      <c r="AB18" s="2">
        <v>0</v>
      </c>
      <c r="AC18" s="2">
        <v>0</v>
      </c>
      <c r="AD18" s="2">
        <v>0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 16295:16321" s="1" customFormat="1" ht="12.75" customHeight="1">
      <c r="A19" s="89" t="s">
        <v>245</v>
      </c>
      <c r="B19" s="89" t="s">
        <v>246</v>
      </c>
      <c r="C19" s="89" t="s">
        <v>242</v>
      </c>
      <c r="D19" s="84">
        <v>0</v>
      </c>
      <c r="E19" s="1" t="s">
        <v>212</v>
      </c>
      <c r="F19" s="90">
        <v>43847</v>
      </c>
      <c r="G19" s="113">
        <v>1.3055000000000001</v>
      </c>
      <c r="H19" s="91">
        <v>6.8597999999999999</v>
      </c>
      <c r="I19" s="2">
        <f t="shared" si="1"/>
        <v>2093.4283798361471</v>
      </c>
      <c r="J19" s="2">
        <f t="shared" si="2"/>
        <v>5409.7234321700344</v>
      </c>
      <c r="K19" s="2">
        <f t="shared" si="3"/>
        <v>14987.820554535119</v>
      </c>
      <c r="L19" s="2">
        <f t="shared" si="4"/>
        <v>11000</v>
      </c>
      <c r="M19" s="2">
        <f t="shared" si="5"/>
        <v>28425.599999999999</v>
      </c>
      <c r="N19" s="2">
        <f t="shared" si="6"/>
        <v>78754.080000000002</v>
      </c>
      <c r="O19" s="133">
        <v>0</v>
      </c>
      <c r="P19" s="133">
        <v>11000</v>
      </c>
      <c r="Q19" s="133">
        <v>0</v>
      </c>
      <c r="R19" s="2">
        <v>0</v>
      </c>
      <c r="S19" s="2">
        <v>0</v>
      </c>
      <c r="T19" s="2">
        <v>0</v>
      </c>
      <c r="U19" s="2">
        <v>14212.8</v>
      </c>
      <c r="V19" s="2">
        <v>14212.8</v>
      </c>
      <c r="W19" s="2">
        <v>0</v>
      </c>
      <c r="X19" s="2">
        <v>21319.200000000001</v>
      </c>
      <c r="Y19" s="2">
        <v>21120.664615384616</v>
      </c>
      <c r="Z19" s="2">
        <v>24999.950769230767</v>
      </c>
      <c r="AA19" s="2">
        <v>11314.264615384614</v>
      </c>
      <c r="AB19" s="2">
        <v>0</v>
      </c>
      <c r="AC19" s="2">
        <v>0</v>
      </c>
      <c r="AD19" s="2">
        <v>0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 16295:16321" s="1" customFormat="1" ht="12.75">
      <c r="A20" s="89" t="s">
        <v>514</v>
      </c>
      <c r="B20" s="89" t="s">
        <v>247</v>
      </c>
      <c r="C20" s="89" t="s">
        <v>242</v>
      </c>
      <c r="D20" s="84">
        <v>0</v>
      </c>
      <c r="E20" s="1" t="s">
        <v>212</v>
      </c>
      <c r="F20" s="90">
        <v>43847</v>
      </c>
      <c r="G20" s="91">
        <v>0.74980000000000002</v>
      </c>
      <c r="H20" s="91">
        <v>6.8597999999999999</v>
      </c>
      <c r="I20" s="2">
        <f t="shared" si="1"/>
        <v>1046.1904345399494</v>
      </c>
      <c r="J20" s="2">
        <f t="shared" si="2"/>
        <v>1553.5084754657573</v>
      </c>
      <c r="K20" s="2">
        <f t="shared" si="3"/>
        <v>5723.9493920208479</v>
      </c>
      <c r="L20" s="2">
        <f t="shared" si="4"/>
        <v>9571.4285714285725</v>
      </c>
      <c r="M20" s="2">
        <f t="shared" si="5"/>
        <v>14212.800000000001</v>
      </c>
      <c r="N20" s="2">
        <f t="shared" si="6"/>
        <v>52367.49538461538</v>
      </c>
      <c r="O20" s="133">
        <v>5000</v>
      </c>
      <c r="P20" s="133">
        <v>6000</v>
      </c>
      <c r="Q20" s="133">
        <v>0</v>
      </c>
      <c r="R20" s="2">
        <v>0</v>
      </c>
      <c r="S20" s="2">
        <v>0</v>
      </c>
      <c r="T20" s="2">
        <v>0</v>
      </c>
      <c r="U20" s="2">
        <v>4737.6000000000004</v>
      </c>
      <c r="V20" s="2">
        <v>9475.2000000000007</v>
      </c>
      <c r="W20" s="2">
        <v>0</v>
      </c>
      <c r="X20" s="2">
        <v>14212.800000000001</v>
      </c>
      <c r="Y20" s="2">
        <v>7106.4000000000005</v>
      </c>
      <c r="Z20" s="2">
        <v>13701.390769230769</v>
      </c>
      <c r="AA20" s="2">
        <v>14285.686153846153</v>
      </c>
      <c r="AB20" s="2">
        <v>7142.8430769230763</v>
      </c>
      <c r="AC20" s="2">
        <v>0</v>
      </c>
      <c r="AD20" s="2">
        <v>0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 16295:16321" s="1" customFormat="1" ht="12.75">
      <c r="A21" s="89" t="s">
        <v>248</v>
      </c>
      <c r="B21" s="89" t="s">
        <v>249</v>
      </c>
      <c r="C21" s="89" t="s">
        <v>242</v>
      </c>
      <c r="D21" s="84">
        <v>0</v>
      </c>
      <c r="E21" s="1" t="s">
        <v>212</v>
      </c>
      <c r="F21" s="90">
        <v>43847</v>
      </c>
      <c r="G21" s="113">
        <v>1.2402</v>
      </c>
      <c r="H21" s="91">
        <v>6.8597999999999999</v>
      </c>
      <c r="I21" s="2">
        <f t="shared" si="1"/>
        <v>3073.471529782209</v>
      </c>
      <c r="J21" s="2">
        <f t="shared" si="2"/>
        <v>3426.0891104696934</v>
      </c>
      <c r="K21" s="2">
        <f t="shared" si="3"/>
        <v>9492.0950091839404</v>
      </c>
      <c r="L21" s="2">
        <f t="shared" si="4"/>
        <v>17000</v>
      </c>
      <c r="M21" s="2">
        <f t="shared" si="5"/>
        <v>18950.400000000001</v>
      </c>
      <c r="N21" s="2">
        <f t="shared" si="6"/>
        <v>52502.720000000001</v>
      </c>
      <c r="O21" s="133">
        <v>0</v>
      </c>
      <c r="P21" s="133">
        <v>0</v>
      </c>
      <c r="Q21" s="133">
        <v>17000</v>
      </c>
      <c r="R21" s="2">
        <v>0</v>
      </c>
      <c r="S21" s="2">
        <v>0</v>
      </c>
      <c r="T21" s="2">
        <v>0</v>
      </c>
      <c r="U21" s="2">
        <v>9475.2000000000007</v>
      </c>
      <c r="V21" s="2">
        <v>9475.2000000000007</v>
      </c>
      <c r="W21" s="2">
        <v>0</v>
      </c>
      <c r="X21" s="2">
        <v>14212.800000000001</v>
      </c>
      <c r="Y21" s="2">
        <v>14080.443076923077</v>
      </c>
      <c r="Z21" s="2">
        <v>16666.633846153847</v>
      </c>
      <c r="AA21" s="2">
        <v>7542.8430769230763</v>
      </c>
      <c r="AB21" s="2">
        <v>0</v>
      </c>
      <c r="AC21" s="2">
        <v>0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 16295:16321" s="1" customFormat="1" ht="12.75">
      <c r="A22" s="89" t="s">
        <v>250</v>
      </c>
      <c r="B22" s="89" t="s">
        <v>251</v>
      </c>
      <c r="C22" s="89" t="s">
        <v>242</v>
      </c>
      <c r="D22" s="84">
        <v>0</v>
      </c>
      <c r="E22" s="1" t="s">
        <v>212</v>
      </c>
      <c r="F22" s="90">
        <v>43847</v>
      </c>
      <c r="G22" s="113">
        <v>1.7063999999999999</v>
      </c>
      <c r="H22" s="91">
        <v>6.8597999999999999</v>
      </c>
      <c r="I22" s="2">
        <f t="shared" si="1"/>
        <v>2452.213067436368</v>
      </c>
      <c r="J22" s="2">
        <f t="shared" si="2"/>
        <v>3535.4852794542112</v>
      </c>
      <c r="K22" s="2">
        <f t="shared" si="3"/>
        <v>9795.1807714510633</v>
      </c>
      <c r="L22" s="2">
        <f t="shared" si="4"/>
        <v>9858</v>
      </c>
      <c r="M22" s="2">
        <f t="shared" si="5"/>
        <v>14212.8</v>
      </c>
      <c r="N22" s="2">
        <f t="shared" si="6"/>
        <v>39377.040000000001</v>
      </c>
      <c r="O22" s="133">
        <v>0</v>
      </c>
      <c r="P22" s="133">
        <v>0</v>
      </c>
      <c r="Q22" s="133">
        <v>9858</v>
      </c>
      <c r="R22" s="2">
        <v>0</v>
      </c>
      <c r="S22" s="2">
        <v>0</v>
      </c>
      <c r="T22" s="2">
        <v>0</v>
      </c>
      <c r="U22" s="2">
        <v>7106.4</v>
      </c>
      <c r="V22" s="2">
        <v>7106.4</v>
      </c>
      <c r="W22" s="2">
        <v>0</v>
      </c>
      <c r="X22" s="2">
        <v>10659.6</v>
      </c>
      <c r="Y22" s="2">
        <v>10560.332307692308</v>
      </c>
      <c r="Z22" s="2">
        <v>12499.975384615384</v>
      </c>
      <c r="AA22" s="2">
        <v>5657.1323076923072</v>
      </c>
      <c r="AB22" s="2">
        <v>0</v>
      </c>
      <c r="AC22" s="2">
        <v>0</v>
      </c>
      <c r="AD22" s="2">
        <v>0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 16295:16321" s="1" customFormat="1" ht="12.75">
      <c r="A23" s="89" t="s">
        <v>252</v>
      </c>
      <c r="B23" s="89" t="s">
        <v>253</v>
      </c>
      <c r="C23" s="89" t="s">
        <v>242</v>
      </c>
      <c r="D23" s="84">
        <v>0</v>
      </c>
      <c r="E23" s="1" t="s">
        <v>212</v>
      </c>
      <c r="F23" s="90">
        <v>43847</v>
      </c>
      <c r="G23" s="91">
        <v>3.7760000000000002E-2</v>
      </c>
      <c r="H23" s="91">
        <v>6.8597999999999999</v>
      </c>
      <c r="I23" s="2">
        <f t="shared" si="1"/>
        <v>493.83530548579091</v>
      </c>
      <c r="J23" s="2">
        <f t="shared" si="2"/>
        <v>234.70450800314876</v>
      </c>
      <c r="K23" s="2">
        <f t="shared" si="3"/>
        <v>1043.6826584166672</v>
      </c>
      <c r="L23" s="2">
        <f t="shared" si="4"/>
        <v>89714.28571428571</v>
      </c>
      <c r="M23" s="2">
        <f t="shared" si="5"/>
        <v>42638.399999999994</v>
      </c>
      <c r="N23" s="2">
        <f t="shared" si="6"/>
        <v>189604.19227242193</v>
      </c>
      <c r="O23" s="133">
        <v>50000</v>
      </c>
      <c r="P23" s="133">
        <v>0</v>
      </c>
      <c r="Q23" s="133">
        <v>54000</v>
      </c>
      <c r="R23" s="2">
        <v>0</v>
      </c>
      <c r="S23" s="2">
        <v>0</v>
      </c>
      <c r="T23" s="2">
        <v>0</v>
      </c>
      <c r="U23" s="2">
        <v>14212.8</v>
      </c>
      <c r="V23" s="2">
        <v>28425.599999999999</v>
      </c>
      <c r="W23" s="2">
        <v>0</v>
      </c>
      <c r="X23" s="2">
        <v>75140.106118575786</v>
      </c>
      <c r="Y23" s="2">
        <v>21319.200000000001</v>
      </c>
      <c r="Z23" s="2">
        <v>41104.172307692301</v>
      </c>
      <c r="AA23" s="2">
        <v>42857.058461538458</v>
      </c>
      <c r="AB23" s="2">
        <v>21428.529230769229</v>
      </c>
      <c r="AC23" s="2">
        <v>0</v>
      </c>
      <c r="AD23" s="2">
        <v>0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 16295:16321" s="1" customFormat="1" ht="12.75">
      <c r="A24" s="89" t="s">
        <v>254</v>
      </c>
      <c r="B24" s="89" t="s">
        <v>255</v>
      </c>
      <c r="C24" s="1" t="s">
        <v>242</v>
      </c>
      <c r="D24" s="84">
        <v>0</v>
      </c>
      <c r="E24" s="1" t="s">
        <v>212</v>
      </c>
      <c r="F24" s="90">
        <v>43847</v>
      </c>
      <c r="G24" s="91">
        <v>4.53E-2</v>
      </c>
      <c r="H24" s="91">
        <v>6.8597999999999999</v>
      </c>
      <c r="I24" s="2">
        <f t="shared" si="1"/>
        <v>264.14764278841949</v>
      </c>
      <c r="J24" s="2">
        <f t="shared" si="2"/>
        <v>211.17811598005775</v>
      </c>
      <c r="K24" s="2">
        <f t="shared" si="3"/>
        <v>939.06563346679707</v>
      </c>
      <c r="L24" s="2">
        <f t="shared" si="4"/>
        <v>40000</v>
      </c>
      <c r="M24" s="2">
        <f t="shared" si="5"/>
        <v>31978.800000000003</v>
      </c>
      <c r="N24" s="2">
        <f t="shared" si="6"/>
        <v>142203.14420431643</v>
      </c>
      <c r="O24" s="133">
        <v>0</v>
      </c>
      <c r="P24" s="133">
        <v>40000</v>
      </c>
      <c r="Q24" s="133">
        <v>0</v>
      </c>
      <c r="R24" s="2">
        <v>0</v>
      </c>
      <c r="S24" s="2">
        <v>0</v>
      </c>
      <c r="T24" s="2">
        <v>0</v>
      </c>
      <c r="U24" s="2">
        <v>10659.6</v>
      </c>
      <c r="V24" s="2">
        <v>21319.200000000001</v>
      </c>
      <c r="W24" s="2">
        <v>0</v>
      </c>
      <c r="X24" s="2">
        <v>56355.07958893184</v>
      </c>
      <c r="Y24" s="2">
        <v>15989.4</v>
      </c>
      <c r="Z24" s="2">
        <v>30828.129230769227</v>
      </c>
      <c r="AA24" s="2">
        <v>32142.793846153843</v>
      </c>
      <c r="AB24" s="2">
        <v>16071.396923076922</v>
      </c>
      <c r="AC24" s="2">
        <v>0</v>
      </c>
      <c r="AD24" s="2">
        <v>0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 16295:16321" s="1" customFormat="1" ht="12.75">
      <c r="A25" s="89" t="s">
        <v>256</v>
      </c>
      <c r="B25" s="89" t="s">
        <v>257</v>
      </c>
      <c r="C25" s="1" t="s">
        <v>242</v>
      </c>
      <c r="D25" s="84">
        <v>0</v>
      </c>
      <c r="E25" s="1" t="s">
        <v>212</v>
      </c>
      <c r="F25" s="90">
        <v>43847</v>
      </c>
      <c r="G25" s="91">
        <v>0.1532</v>
      </c>
      <c r="H25" s="91">
        <v>6.8597999999999999</v>
      </c>
      <c r="I25" s="2">
        <f t="shared" si="1"/>
        <v>0</v>
      </c>
      <c r="J25" s="2">
        <f t="shared" si="2"/>
        <v>0</v>
      </c>
      <c r="K25" s="2">
        <f t="shared" si="3"/>
        <v>0</v>
      </c>
      <c r="L25" s="2">
        <f t="shared" si="4"/>
        <v>0</v>
      </c>
      <c r="M25" s="2">
        <f t="shared" si="5"/>
        <v>0</v>
      </c>
      <c r="N25" s="2">
        <f t="shared" si="6"/>
        <v>0</v>
      </c>
      <c r="O25" s="133">
        <v>0</v>
      </c>
      <c r="P25" s="133">
        <v>0</v>
      </c>
      <c r="Q25" s="133">
        <v>0</v>
      </c>
      <c r="R25" s="2">
        <v>0</v>
      </c>
      <c r="S25" s="2">
        <v>0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 16295:16321" s="1" customFormat="1" ht="12.75">
      <c r="A26" s="89" t="s">
        <v>258</v>
      </c>
      <c r="B26" s="89" t="s">
        <v>259</v>
      </c>
      <c r="C26" s="1" t="s">
        <v>242</v>
      </c>
      <c r="D26" s="84">
        <v>0</v>
      </c>
      <c r="E26" s="1" t="s">
        <v>212</v>
      </c>
      <c r="F26" s="90">
        <v>43847</v>
      </c>
      <c r="G26" s="127">
        <v>58.949350000000003</v>
      </c>
      <c r="H26" s="91">
        <v>6.8597999999999999</v>
      </c>
      <c r="I26" s="2">
        <f t="shared" si="1"/>
        <v>1718.6900492725738</v>
      </c>
      <c r="J26" s="2">
        <f t="shared" si="2"/>
        <v>2706.9368276043033</v>
      </c>
      <c r="K26" s="2">
        <f t="shared" si="3"/>
        <v>2397.5726187352402</v>
      </c>
      <c r="L26" s="2">
        <f t="shared" si="4"/>
        <v>200</v>
      </c>
      <c r="M26" s="2">
        <f t="shared" si="5"/>
        <v>315</v>
      </c>
      <c r="N26" s="2">
        <f t="shared" si="6"/>
        <v>279</v>
      </c>
      <c r="O26" s="133">
        <v>0</v>
      </c>
      <c r="P26" s="133">
        <v>200</v>
      </c>
      <c r="Q26" s="133">
        <v>0</v>
      </c>
      <c r="R26" s="92">
        <v>0</v>
      </c>
      <c r="S26" s="92">
        <v>0</v>
      </c>
      <c r="T26" s="92">
        <v>126</v>
      </c>
      <c r="U26" s="92">
        <v>63</v>
      </c>
      <c r="V26" s="92">
        <v>63</v>
      </c>
      <c r="W26" s="92">
        <v>63</v>
      </c>
      <c r="X26" s="92">
        <v>63</v>
      </c>
      <c r="Y26" s="92">
        <v>63</v>
      </c>
      <c r="Z26" s="92">
        <v>63</v>
      </c>
      <c r="AA26" s="92">
        <v>63</v>
      </c>
      <c r="AB26" s="92">
        <v>63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 16295:16321" s="1" customFormat="1" ht="12.75">
      <c r="A27" s="89" t="s">
        <v>260</v>
      </c>
      <c r="B27" s="89" t="s">
        <v>261</v>
      </c>
      <c r="C27" s="1" t="s">
        <v>262</v>
      </c>
      <c r="D27" s="84">
        <v>0</v>
      </c>
      <c r="E27" s="1" t="s">
        <v>212</v>
      </c>
      <c r="F27" s="90">
        <v>43847</v>
      </c>
      <c r="G27" s="127">
        <v>64.654129999999995</v>
      </c>
      <c r="H27" s="91">
        <v>6.8597999999999999</v>
      </c>
      <c r="I27" s="2">
        <f t="shared" si="1"/>
        <v>942.50750750750751</v>
      </c>
      <c r="J27" s="2">
        <f t="shared" si="2"/>
        <v>3770.03003003003</v>
      </c>
      <c r="K27" s="2">
        <f t="shared" si="3"/>
        <v>3339.169455169455</v>
      </c>
      <c r="L27" s="2">
        <f t="shared" si="4"/>
        <v>100</v>
      </c>
      <c r="M27" s="2">
        <f t="shared" si="5"/>
        <v>400</v>
      </c>
      <c r="N27" s="2">
        <f t="shared" si="6"/>
        <v>354.28571428571428</v>
      </c>
      <c r="O27" s="133">
        <v>0</v>
      </c>
      <c r="P27" s="133">
        <v>100</v>
      </c>
      <c r="Q27" s="133">
        <v>0</v>
      </c>
      <c r="R27" s="92">
        <v>0</v>
      </c>
      <c r="S27" s="92">
        <v>0</v>
      </c>
      <c r="T27" s="92">
        <v>160</v>
      </c>
      <c r="U27" s="92">
        <v>80</v>
      </c>
      <c r="V27" s="92">
        <v>80</v>
      </c>
      <c r="W27" s="92">
        <v>80</v>
      </c>
      <c r="X27" s="92">
        <v>80</v>
      </c>
      <c r="Y27" s="92">
        <v>80</v>
      </c>
      <c r="Z27" s="92">
        <v>80</v>
      </c>
      <c r="AA27" s="92">
        <v>80</v>
      </c>
      <c r="AB27" s="92">
        <v>80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XCR27" s="89"/>
      <c r="XCS27" s="89"/>
    </row>
    <row r="28" spans="1:52 16295:16321" s="1" customFormat="1" ht="12.75">
      <c r="A28" s="89" t="s">
        <v>263</v>
      </c>
      <c r="B28" s="1" t="s">
        <v>264</v>
      </c>
      <c r="C28" s="1" t="s">
        <v>262</v>
      </c>
      <c r="D28" s="84">
        <v>0</v>
      </c>
      <c r="E28" s="1" t="s">
        <v>212</v>
      </c>
      <c r="F28" s="90">
        <v>43847</v>
      </c>
      <c r="G28" s="113">
        <v>1.7282999999999999</v>
      </c>
      <c r="H28" s="91">
        <v>6.8597999999999999</v>
      </c>
      <c r="I28" s="2">
        <f t="shared" si="1"/>
        <v>3815.1841161549901</v>
      </c>
      <c r="J28" s="2">
        <f t="shared" si="2"/>
        <v>4786.976296685034</v>
      </c>
      <c r="K28" s="2">
        <f t="shared" si="3"/>
        <v>6349.0422461296239</v>
      </c>
      <c r="L28" s="2">
        <f t="shared" si="4"/>
        <v>15142.857142857143</v>
      </c>
      <c r="M28" s="2">
        <f t="shared" si="5"/>
        <v>19000</v>
      </c>
      <c r="N28" s="2">
        <f t="shared" si="6"/>
        <v>25200</v>
      </c>
      <c r="O28" s="133">
        <v>10000</v>
      </c>
      <c r="P28" s="133">
        <v>8000</v>
      </c>
      <c r="Q28" s="133">
        <v>0</v>
      </c>
      <c r="R28" s="2">
        <v>0</v>
      </c>
      <c r="S28" s="2">
        <v>0</v>
      </c>
      <c r="T28" s="2">
        <v>19000</v>
      </c>
      <c r="U28" s="2">
        <v>0</v>
      </c>
      <c r="V28" s="2">
        <v>0</v>
      </c>
      <c r="W28" s="2">
        <v>0</v>
      </c>
      <c r="X28" s="2">
        <v>25200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XBS28" s="89"/>
    </row>
    <row r="29" spans="1:52 16295:16321" s="1" customFormat="1" ht="12.75">
      <c r="A29" s="89" t="s">
        <v>265</v>
      </c>
      <c r="B29" s="1" t="s">
        <v>266</v>
      </c>
      <c r="C29" s="1" t="s">
        <v>262</v>
      </c>
      <c r="D29" s="84">
        <v>0</v>
      </c>
      <c r="E29" s="1" t="s">
        <v>212</v>
      </c>
      <c r="F29" s="90">
        <v>43847</v>
      </c>
      <c r="G29" s="113">
        <v>1.6617</v>
      </c>
      <c r="H29" s="91">
        <v>6.8597999999999999</v>
      </c>
      <c r="I29" s="2">
        <f t="shared" si="1"/>
        <v>3425.928702627732</v>
      </c>
      <c r="J29" s="2">
        <f t="shared" si="2"/>
        <v>0</v>
      </c>
      <c r="K29" s="2">
        <f t="shared" si="3"/>
        <v>3052.1910259774336</v>
      </c>
      <c r="L29" s="2">
        <f t="shared" si="4"/>
        <v>14142.857142857143</v>
      </c>
      <c r="M29" s="2">
        <f t="shared" si="5"/>
        <v>0</v>
      </c>
      <c r="N29" s="2">
        <f t="shared" si="6"/>
        <v>12600</v>
      </c>
      <c r="O29" s="133">
        <v>10000</v>
      </c>
      <c r="P29" s="133">
        <v>3000</v>
      </c>
      <c r="Q29" s="133">
        <v>4000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12600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XBS29" s="89"/>
    </row>
    <row r="30" spans="1:52 16295:16321" s="1" customFormat="1" ht="12.75">
      <c r="A30" s="89" t="s">
        <v>267</v>
      </c>
      <c r="B30" s="1" t="s">
        <v>268</v>
      </c>
      <c r="C30" s="1" t="s">
        <v>262</v>
      </c>
      <c r="D30" s="84">
        <v>0</v>
      </c>
      <c r="E30" s="1" t="s">
        <v>212</v>
      </c>
      <c r="F30" s="90">
        <v>43847</v>
      </c>
      <c r="G30" s="113">
        <v>1.6468</v>
      </c>
      <c r="H30" s="91">
        <v>6.8597999999999999</v>
      </c>
      <c r="I30" s="2">
        <f t="shared" si="1"/>
        <v>1714.7522001890934</v>
      </c>
      <c r="J30" s="2">
        <f t="shared" si="2"/>
        <v>0</v>
      </c>
      <c r="K30" s="2">
        <f t="shared" si="3"/>
        <v>2722.3405930202048</v>
      </c>
      <c r="L30" s="2">
        <f t="shared" si="4"/>
        <v>7142.8571428571431</v>
      </c>
      <c r="M30" s="2">
        <f t="shared" si="5"/>
        <v>0</v>
      </c>
      <c r="N30" s="2">
        <f t="shared" si="6"/>
        <v>11340</v>
      </c>
      <c r="O30" s="133">
        <v>10000</v>
      </c>
      <c r="P30" s="133">
        <v>0</v>
      </c>
      <c r="Q30" s="133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11340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 16295:16321" s="1" customFormat="1" ht="12.75">
      <c r="A31" s="89" t="s">
        <v>269</v>
      </c>
      <c r="B31" s="1" t="s">
        <v>270</v>
      </c>
      <c r="C31" s="1" t="s">
        <v>262</v>
      </c>
      <c r="D31" s="84">
        <v>0</v>
      </c>
      <c r="E31" s="1" t="s">
        <v>212</v>
      </c>
      <c r="F31" s="90">
        <v>43847</v>
      </c>
      <c r="G31" s="113">
        <v>2.0287999999999999</v>
      </c>
      <c r="H31" s="91">
        <v>6.8597999999999999</v>
      </c>
      <c r="I31" s="2">
        <f t="shared" si="1"/>
        <v>4706.6828270711758</v>
      </c>
      <c r="J31" s="2">
        <f t="shared" si="2"/>
        <v>0</v>
      </c>
      <c r="K31" s="2">
        <f t="shared" si="3"/>
        <v>3726.4759905536607</v>
      </c>
      <c r="L31" s="2">
        <f t="shared" si="4"/>
        <v>15914.285714285714</v>
      </c>
      <c r="M31" s="2">
        <f t="shared" si="5"/>
        <v>0</v>
      </c>
      <c r="N31" s="2">
        <f t="shared" si="6"/>
        <v>12600</v>
      </c>
      <c r="O31" s="133">
        <v>7300</v>
      </c>
      <c r="P31" s="133">
        <v>8400</v>
      </c>
      <c r="Q31" s="133">
        <v>2300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12600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 16295:16321" s="1" customFormat="1" ht="12.75">
      <c r="A32" s="89" t="s">
        <v>271</v>
      </c>
      <c r="B32" s="1" t="s">
        <v>272</v>
      </c>
      <c r="C32" s="1" t="s">
        <v>262</v>
      </c>
      <c r="D32" s="84">
        <v>0</v>
      </c>
      <c r="E32" s="1" t="s">
        <v>212</v>
      </c>
      <c r="F32" s="90">
        <v>43847</v>
      </c>
      <c r="G32" s="91">
        <v>0.22456128895200003</v>
      </c>
      <c r="H32" s="91">
        <v>6.8597999999999999</v>
      </c>
      <c r="I32" s="2">
        <f t="shared" si="1"/>
        <v>392.83003402781429</v>
      </c>
      <c r="J32" s="2">
        <f t="shared" si="2"/>
        <v>0</v>
      </c>
      <c r="K32" s="2">
        <f t="shared" si="3"/>
        <v>975.30631615099742</v>
      </c>
      <c r="L32" s="2">
        <f t="shared" si="4"/>
        <v>12000</v>
      </c>
      <c r="M32" s="2">
        <f t="shared" si="5"/>
        <v>0</v>
      </c>
      <c r="N32" s="2">
        <f t="shared" si="6"/>
        <v>29793.230608694477</v>
      </c>
      <c r="O32" s="133">
        <v>0</v>
      </c>
      <c r="P32" s="133">
        <v>3000</v>
      </c>
      <c r="Q32" s="133">
        <v>9000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29793.230608694477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 s="1" customFormat="1" ht="12.75">
      <c r="A33" s="89" t="s">
        <v>273</v>
      </c>
      <c r="B33" s="1" t="s">
        <v>274</v>
      </c>
      <c r="C33" s="1" t="s">
        <v>262</v>
      </c>
      <c r="D33" s="84">
        <v>0</v>
      </c>
      <c r="E33" s="1" t="s">
        <v>212</v>
      </c>
      <c r="F33" s="90">
        <v>43847</v>
      </c>
      <c r="G33" s="91">
        <v>0.22456128895200003</v>
      </c>
      <c r="H33" s="91">
        <v>6.8597999999999999</v>
      </c>
      <c r="I33" s="2">
        <f t="shared" si="1"/>
        <v>785.66006805562859</v>
      </c>
      <c r="J33" s="2">
        <f t="shared" si="2"/>
        <v>0</v>
      </c>
      <c r="K33" s="2">
        <f t="shared" si="3"/>
        <v>975.30631615099742</v>
      </c>
      <c r="L33" s="2">
        <f t="shared" si="4"/>
        <v>24000</v>
      </c>
      <c r="M33" s="2">
        <f t="shared" si="5"/>
        <v>0</v>
      </c>
      <c r="N33" s="2">
        <f t="shared" si="6"/>
        <v>29793.230608694477</v>
      </c>
      <c r="O33" s="133">
        <v>0</v>
      </c>
      <c r="P33" s="133">
        <v>0</v>
      </c>
      <c r="Q33" s="133">
        <v>24000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29793.230608694477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 s="1" customFormat="1" ht="12.75">
      <c r="A34" s="89" t="s">
        <v>275</v>
      </c>
      <c r="B34" s="1" t="s">
        <v>276</v>
      </c>
      <c r="C34" s="1" t="s">
        <v>262</v>
      </c>
      <c r="D34" s="84">
        <v>0</v>
      </c>
      <c r="E34" s="1" t="s">
        <v>212</v>
      </c>
      <c r="F34" s="90">
        <v>43847</v>
      </c>
      <c r="G34" s="91">
        <v>0.35993094272380449</v>
      </c>
      <c r="H34" s="91">
        <v>6.8597999999999999</v>
      </c>
      <c r="I34" s="2">
        <f t="shared" si="1"/>
        <v>834.26659513520679</v>
      </c>
      <c r="J34" s="2">
        <f t="shared" si="2"/>
        <v>0</v>
      </c>
      <c r="K34" s="2">
        <f t="shared" si="3"/>
        <v>710.56309485401835</v>
      </c>
      <c r="L34" s="2">
        <f t="shared" si="4"/>
        <v>15900</v>
      </c>
      <c r="M34" s="2">
        <f t="shared" si="5"/>
        <v>0</v>
      </c>
      <c r="N34" s="2">
        <f t="shared" si="6"/>
        <v>13542.377549406579</v>
      </c>
      <c r="O34" s="133">
        <v>2100</v>
      </c>
      <c r="P34" s="133">
        <v>10800</v>
      </c>
      <c r="Q34" s="133">
        <v>3600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13542.377549406579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 s="1" customFormat="1" ht="12.75">
      <c r="A35" s="89" t="s">
        <v>277</v>
      </c>
      <c r="B35" s="1" t="s">
        <v>278</v>
      </c>
      <c r="C35" s="1" t="s">
        <v>262</v>
      </c>
      <c r="D35" s="84">
        <v>0</v>
      </c>
      <c r="E35" s="1" t="s">
        <v>212</v>
      </c>
      <c r="F35" s="90">
        <v>43847</v>
      </c>
      <c r="G35" s="91">
        <v>0.34920500063063509</v>
      </c>
      <c r="H35" s="91">
        <v>6.8597999999999999</v>
      </c>
      <c r="I35" s="2">
        <f t="shared" si="1"/>
        <v>626.14383914353357</v>
      </c>
      <c r="J35" s="2">
        <f t="shared" si="2"/>
        <v>0</v>
      </c>
      <c r="K35" s="2">
        <f t="shared" si="3"/>
        <v>689.38831462736857</v>
      </c>
      <c r="L35" s="2">
        <f t="shared" si="4"/>
        <v>12300</v>
      </c>
      <c r="M35" s="2">
        <f t="shared" si="5"/>
        <v>0</v>
      </c>
      <c r="N35" s="2">
        <f t="shared" si="6"/>
        <v>13542.377549406579</v>
      </c>
      <c r="O35" s="133">
        <v>2100</v>
      </c>
      <c r="P35" s="133">
        <v>10800</v>
      </c>
      <c r="Q35" s="133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13542.377549406579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 s="1" customFormat="1" ht="12.75">
      <c r="A36" s="89" t="s">
        <v>279</v>
      </c>
      <c r="B36" s="1" t="s">
        <v>280</v>
      </c>
      <c r="C36" s="1" t="s">
        <v>262</v>
      </c>
      <c r="D36" s="84">
        <v>0</v>
      </c>
      <c r="E36" s="1" t="s">
        <v>212</v>
      </c>
      <c r="F36" s="90">
        <v>43847</v>
      </c>
      <c r="G36" s="91">
        <v>0.2898</v>
      </c>
      <c r="H36" s="91">
        <v>6.8597999999999999</v>
      </c>
      <c r="I36" s="2">
        <f t="shared" si="1"/>
        <v>309.60377853581741</v>
      </c>
      <c r="J36" s="2">
        <f t="shared" si="2"/>
        <v>0</v>
      </c>
      <c r="K36" s="2">
        <f t="shared" si="3"/>
        <v>743.74694859375415</v>
      </c>
      <c r="L36" s="2">
        <f t="shared" si="4"/>
        <v>7328.5714285714284</v>
      </c>
      <c r="M36" s="2">
        <f t="shared" si="5"/>
        <v>0</v>
      </c>
      <c r="N36" s="2">
        <f t="shared" si="6"/>
        <v>17605.090814228555</v>
      </c>
      <c r="O36" s="133">
        <v>600</v>
      </c>
      <c r="P36" s="133">
        <v>2900</v>
      </c>
      <c r="Q36" s="133">
        <v>4000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17605.090814228555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 s="1" customFormat="1" ht="12.75">
      <c r="A37" s="89" t="s">
        <v>720</v>
      </c>
      <c r="B37" s="89" t="s">
        <v>719</v>
      </c>
      <c r="C37" s="1" t="s">
        <v>281</v>
      </c>
      <c r="D37" s="84">
        <v>0</v>
      </c>
      <c r="E37" s="1" t="s">
        <v>512</v>
      </c>
      <c r="F37" s="90">
        <v>43847</v>
      </c>
      <c r="G37" s="91">
        <v>32.5</v>
      </c>
      <c r="H37" s="91">
        <v>6.8597999999999999</v>
      </c>
      <c r="I37" s="2">
        <f t="shared" si="1"/>
        <v>0</v>
      </c>
      <c r="J37" s="2">
        <f t="shared" si="2"/>
        <v>0</v>
      </c>
      <c r="K37" s="2">
        <f t="shared" si="3"/>
        <v>0</v>
      </c>
      <c r="L37" s="2">
        <f t="shared" si="4"/>
        <v>0</v>
      </c>
      <c r="M37" s="2">
        <f t="shared" si="5"/>
        <v>0</v>
      </c>
      <c r="N37" s="2">
        <f t="shared" si="6"/>
        <v>0</v>
      </c>
      <c r="O37" s="133">
        <v>0</v>
      </c>
      <c r="P37" s="133">
        <v>0</v>
      </c>
      <c r="Q37" s="133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 s="1" customFormat="1" ht="12.75">
      <c r="A38" s="89" t="s">
        <v>554</v>
      </c>
      <c r="B38" s="1" t="s">
        <v>518</v>
      </c>
      <c r="C38" s="1" t="s">
        <v>281</v>
      </c>
      <c r="D38" s="84" t="s">
        <v>605</v>
      </c>
      <c r="E38" s="1" t="s">
        <v>212</v>
      </c>
      <c r="F38" s="90">
        <v>43847</v>
      </c>
      <c r="G38" s="113">
        <v>0.52810000000000001</v>
      </c>
      <c r="H38" s="91">
        <v>6.8597999999999999</v>
      </c>
      <c r="I38" s="2">
        <f t="shared" si="1"/>
        <v>0</v>
      </c>
      <c r="J38" s="2">
        <f t="shared" si="2"/>
        <v>0</v>
      </c>
      <c r="K38" s="2">
        <f t="shared" si="3"/>
        <v>0</v>
      </c>
      <c r="L38" s="2">
        <f t="shared" si="4"/>
        <v>0</v>
      </c>
      <c r="M38" s="2">
        <f t="shared" si="5"/>
        <v>0</v>
      </c>
      <c r="N38" s="2">
        <f t="shared" si="6"/>
        <v>0</v>
      </c>
      <c r="O38" s="133">
        <v>0</v>
      </c>
      <c r="P38" s="133">
        <v>0</v>
      </c>
      <c r="Q38" s="133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s="1" customFormat="1" ht="12.75">
      <c r="A39" s="1" t="s">
        <v>491</v>
      </c>
      <c r="B39" s="1" t="s">
        <v>282</v>
      </c>
      <c r="C39" s="1" t="s">
        <v>281</v>
      </c>
      <c r="D39" s="84" t="s">
        <v>605</v>
      </c>
      <c r="E39" s="1" t="s">
        <v>212</v>
      </c>
      <c r="F39" s="90">
        <v>43847</v>
      </c>
      <c r="G39" s="113">
        <v>0.52810000000000001</v>
      </c>
      <c r="H39" s="91">
        <v>6.8597999999999999</v>
      </c>
      <c r="I39" s="2">
        <f t="shared" si="1"/>
        <v>0</v>
      </c>
      <c r="J39" s="2">
        <f t="shared" si="2"/>
        <v>0</v>
      </c>
      <c r="K39" s="2">
        <f t="shared" si="3"/>
        <v>0</v>
      </c>
      <c r="L39" s="2">
        <f t="shared" si="4"/>
        <v>0</v>
      </c>
      <c r="M39" s="2">
        <f t="shared" si="5"/>
        <v>0</v>
      </c>
      <c r="N39" s="2">
        <f t="shared" si="6"/>
        <v>0</v>
      </c>
      <c r="O39" s="133">
        <v>0</v>
      </c>
      <c r="P39" s="133">
        <v>0</v>
      </c>
      <c r="Q39" s="133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 s="1" customFormat="1" ht="12.75">
      <c r="A40" s="1" t="s">
        <v>445</v>
      </c>
      <c r="B40" s="1" t="s">
        <v>443</v>
      </c>
      <c r="C40" s="1" t="s">
        <v>281</v>
      </c>
      <c r="D40" s="84">
        <v>0</v>
      </c>
      <c r="E40" s="1" t="s">
        <v>212</v>
      </c>
      <c r="F40" s="90">
        <v>43847</v>
      </c>
      <c r="G40" s="91">
        <v>2.2000000000000002</v>
      </c>
      <c r="H40" s="91">
        <v>6.8597999999999999</v>
      </c>
      <c r="I40" s="2">
        <f t="shared" si="1"/>
        <v>0</v>
      </c>
      <c r="J40" s="2">
        <f t="shared" si="2"/>
        <v>0</v>
      </c>
      <c r="K40" s="2">
        <f t="shared" si="3"/>
        <v>0</v>
      </c>
      <c r="L40" s="2">
        <f t="shared" si="4"/>
        <v>0</v>
      </c>
      <c r="M40" s="2">
        <f t="shared" si="5"/>
        <v>0</v>
      </c>
      <c r="N40" s="2">
        <f t="shared" si="6"/>
        <v>0</v>
      </c>
      <c r="O40" s="133">
        <v>0</v>
      </c>
      <c r="P40" s="133">
        <v>0</v>
      </c>
      <c r="Q40" s="133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s="1" customFormat="1" ht="12.75">
      <c r="A41" s="1" t="s">
        <v>540</v>
      </c>
      <c r="B41" s="1" t="s">
        <v>444</v>
      </c>
      <c r="C41" s="1" t="s">
        <v>281</v>
      </c>
      <c r="D41" s="84">
        <v>0</v>
      </c>
      <c r="E41" s="1" t="s">
        <v>212</v>
      </c>
      <c r="F41" s="90">
        <v>43847</v>
      </c>
      <c r="G41" s="91">
        <v>1.0152980006399999</v>
      </c>
      <c r="H41" s="91">
        <v>6.8597999999999999</v>
      </c>
      <c r="I41" s="2">
        <f t="shared" si="1"/>
        <v>0</v>
      </c>
      <c r="J41" s="2">
        <f t="shared" si="2"/>
        <v>0</v>
      </c>
      <c r="K41" s="2">
        <f t="shared" si="3"/>
        <v>0</v>
      </c>
      <c r="L41" s="2">
        <f t="shared" si="4"/>
        <v>0</v>
      </c>
      <c r="M41" s="2">
        <f t="shared" si="5"/>
        <v>0</v>
      </c>
      <c r="N41" s="2">
        <f t="shared" si="6"/>
        <v>0</v>
      </c>
      <c r="O41" s="133">
        <v>0</v>
      </c>
      <c r="P41" s="133">
        <v>0</v>
      </c>
      <c r="Q41" s="133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 s="1" customFormat="1" ht="12.75">
      <c r="A42" s="1" t="s">
        <v>367</v>
      </c>
      <c r="B42" s="1" t="s">
        <v>283</v>
      </c>
      <c r="C42" s="1" t="s">
        <v>281</v>
      </c>
      <c r="D42" s="84">
        <v>0</v>
      </c>
      <c r="E42" s="1" t="s">
        <v>212</v>
      </c>
      <c r="F42" s="90">
        <v>43847</v>
      </c>
      <c r="G42" s="91">
        <v>0.14499999999999999</v>
      </c>
      <c r="H42" s="91">
        <v>6.8597999999999999</v>
      </c>
      <c r="I42" s="2">
        <f t="shared" si="1"/>
        <v>0</v>
      </c>
      <c r="J42" s="2">
        <f t="shared" si="2"/>
        <v>0</v>
      </c>
      <c r="K42" s="2">
        <f t="shared" si="3"/>
        <v>0</v>
      </c>
      <c r="L42" s="2">
        <f t="shared" si="4"/>
        <v>0</v>
      </c>
      <c r="M42" s="2">
        <f t="shared" si="5"/>
        <v>0</v>
      </c>
      <c r="N42" s="2">
        <f t="shared" si="6"/>
        <v>0</v>
      </c>
      <c r="O42" s="133">
        <v>0</v>
      </c>
      <c r="P42" s="133">
        <v>0</v>
      </c>
      <c r="Q42" s="133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s="1" customFormat="1" ht="12.75">
      <c r="A43" s="1" t="s">
        <v>368</v>
      </c>
      <c r="B43" s="1" t="s">
        <v>284</v>
      </c>
      <c r="C43" s="1" t="s">
        <v>281</v>
      </c>
      <c r="D43" s="84">
        <v>0</v>
      </c>
      <c r="E43" s="1" t="s">
        <v>212</v>
      </c>
      <c r="F43" s="90">
        <v>43847</v>
      </c>
      <c r="G43" s="91">
        <v>0.21825</v>
      </c>
      <c r="H43" s="91">
        <v>6.8597999999999999</v>
      </c>
      <c r="I43" s="2">
        <f t="shared" si="1"/>
        <v>0</v>
      </c>
      <c r="J43" s="2">
        <f t="shared" si="2"/>
        <v>0</v>
      </c>
      <c r="K43" s="2">
        <f t="shared" si="3"/>
        <v>0</v>
      </c>
      <c r="L43" s="2">
        <f t="shared" si="4"/>
        <v>0</v>
      </c>
      <c r="M43" s="2">
        <f t="shared" si="5"/>
        <v>0</v>
      </c>
      <c r="N43" s="2">
        <f t="shared" si="6"/>
        <v>0</v>
      </c>
      <c r="O43" s="133">
        <v>0</v>
      </c>
      <c r="P43" s="133">
        <v>0</v>
      </c>
      <c r="Q43" s="133">
        <v>0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 s="1" customFormat="1" ht="12.75">
      <c r="A44" s="89" t="s">
        <v>369</v>
      </c>
      <c r="B44" s="1" t="s">
        <v>285</v>
      </c>
      <c r="C44" s="1" t="s">
        <v>281</v>
      </c>
      <c r="D44" s="84">
        <v>0</v>
      </c>
      <c r="E44" s="1" t="s">
        <v>212</v>
      </c>
      <c r="F44" s="90">
        <v>43847</v>
      </c>
      <c r="G44" s="91">
        <v>0.53679999999999994</v>
      </c>
      <c r="H44" s="91">
        <v>6.8597999999999999</v>
      </c>
      <c r="I44" s="2">
        <f t="shared" si="1"/>
        <v>0</v>
      </c>
      <c r="J44" s="2">
        <f t="shared" si="2"/>
        <v>0</v>
      </c>
      <c r="K44" s="2">
        <f t="shared" si="3"/>
        <v>0</v>
      </c>
      <c r="L44" s="2">
        <f t="shared" si="4"/>
        <v>0</v>
      </c>
      <c r="M44" s="2">
        <f t="shared" si="5"/>
        <v>0</v>
      </c>
      <c r="N44" s="2">
        <f t="shared" si="6"/>
        <v>0</v>
      </c>
      <c r="O44" s="133">
        <v>0</v>
      </c>
      <c r="P44" s="133">
        <v>0</v>
      </c>
      <c r="Q44" s="133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 s="1" customFormat="1" ht="12.75">
      <c r="A45" s="89" t="s">
        <v>494</v>
      </c>
      <c r="B45" s="1" t="s">
        <v>492</v>
      </c>
      <c r="C45" s="1" t="s">
        <v>281</v>
      </c>
      <c r="D45" s="84">
        <v>0</v>
      </c>
      <c r="E45" s="1" t="s">
        <v>212</v>
      </c>
      <c r="F45" s="90">
        <v>43847</v>
      </c>
      <c r="G45" s="91">
        <v>5.8000000000000003E-2</v>
      </c>
      <c r="H45" s="91">
        <v>6.8597999999999999</v>
      </c>
      <c r="I45" s="2">
        <f t="shared" si="1"/>
        <v>0</v>
      </c>
      <c r="J45" s="2">
        <f t="shared" si="2"/>
        <v>0</v>
      </c>
      <c r="K45" s="2">
        <f t="shared" si="3"/>
        <v>0</v>
      </c>
      <c r="L45" s="2">
        <f t="shared" si="4"/>
        <v>0</v>
      </c>
      <c r="M45" s="2">
        <f t="shared" si="5"/>
        <v>0</v>
      </c>
      <c r="N45" s="2">
        <f t="shared" si="6"/>
        <v>0</v>
      </c>
      <c r="O45" s="133">
        <v>0</v>
      </c>
      <c r="P45" s="133">
        <v>0</v>
      </c>
      <c r="Q45" s="133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 s="1" customFormat="1" ht="12.75">
      <c r="A46" s="89" t="s">
        <v>495</v>
      </c>
      <c r="B46" s="1" t="s">
        <v>493</v>
      </c>
      <c r="C46" s="1" t="s">
        <v>281</v>
      </c>
      <c r="D46" s="84">
        <v>0</v>
      </c>
      <c r="E46" s="1" t="s">
        <v>212</v>
      </c>
      <c r="F46" s="90">
        <v>43847</v>
      </c>
      <c r="G46" s="91">
        <v>5.8000000000000003E-2</v>
      </c>
      <c r="H46" s="91">
        <v>6.8597999999999999</v>
      </c>
      <c r="I46" s="2">
        <f t="shared" si="1"/>
        <v>0</v>
      </c>
      <c r="J46" s="2">
        <f t="shared" si="2"/>
        <v>0</v>
      </c>
      <c r="K46" s="2">
        <f t="shared" si="3"/>
        <v>0</v>
      </c>
      <c r="L46" s="2">
        <f t="shared" si="4"/>
        <v>0</v>
      </c>
      <c r="M46" s="2">
        <f t="shared" si="5"/>
        <v>0</v>
      </c>
      <c r="N46" s="2">
        <f t="shared" si="6"/>
        <v>0</v>
      </c>
      <c r="O46" s="133">
        <v>0</v>
      </c>
      <c r="P46" s="133">
        <v>0</v>
      </c>
      <c r="Q46" s="133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 s="1" customFormat="1" ht="12.75">
      <c r="A47" s="89" t="s">
        <v>286</v>
      </c>
      <c r="B47" s="1" t="s">
        <v>287</v>
      </c>
      <c r="C47" s="1" t="s">
        <v>281</v>
      </c>
      <c r="D47" s="84" t="s">
        <v>601</v>
      </c>
      <c r="E47" s="1" t="s">
        <v>212</v>
      </c>
      <c r="F47" s="90">
        <v>43847</v>
      </c>
      <c r="G47" s="91">
        <v>0.24</v>
      </c>
      <c r="H47" s="91">
        <v>6.8597999999999999</v>
      </c>
      <c r="I47" s="2">
        <f t="shared" si="1"/>
        <v>0</v>
      </c>
      <c r="J47" s="2">
        <f t="shared" si="2"/>
        <v>0</v>
      </c>
      <c r="K47" s="2">
        <f t="shared" si="3"/>
        <v>0</v>
      </c>
      <c r="L47" s="2">
        <f t="shared" si="4"/>
        <v>0</v>
      </c>
      <c r="M47" s="2">
        <f t="shared" si="5"/>
        <v>0</v>
      </c>
      <c r="N47" s="2">
        <f t="shared" si="6"/>
        <v>0</v>
      </c>
      <c r="O47" s="133">
        <v>0</v>
      </c>
      <c r="P47" s="133">
        <v>0</v>
      </c>
      <c r="Q47" s="133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 s="1" customFormat="1" ht="12.75">
      <c r="A48" s="89" t="s">
        <v>541</v>
      </c>
      <c r="B48" s="1" t="s">
        <v>542</v>
      </c>
      <c r="C48" s="1" t="s">
        <v>281</v>
      </c>
      <c r="D48" s="84">
        <v>0</v>
      </c>
      <c r="E48" s="1" t="s">
        <v>212</v>
      </c>
      <c r="F48" s="90">
        <v>43847</v>
      </c>
      <c r="G48" s="91">
        <v>9.6799999999999997E-2</v>
      </c>
      <c r="H48" s="91">
        <v>6.8597999999999999</v>
      </c>
      <c r="I48" s="2">
        <f t="shared" si="1"/>
        <v>0</v>
      </c>
      <c r="J48" s="2">
        <f t="shared" si="2"/>
        <v>0</v>
      </c>
      <c r="K48" s="2">
        <f t="shared" si="3"/>
        <v>0</v>
      </c>
      <c r="L48" s="2">
        <f t="shared" si="4"/>
        <v>0</v>
      </c>
      <c r="M48" s="2">
        <f t="shared" si="5"/>
        <v>0</v>
      </c>
      <c r="N48" s="2">
        <f t="shared" si="6"/>
        <v>0</v>
      </c>
      <c r="O48" s="133">
        <v>0</v>
      </c>
      <c r="P48" s="133">
        <v>0</v>
      </c>
      <c r="Q48" s="133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 16317:16318" s="1" customFormat="1" ht="12.75">
      <c r="A49" s="89" t="s">
        <v>440</v>
      </c>
      <c r="B49" s="89" t="s">
        <v>441</v>
      </c>
      <c r="C49" s="1" t="s">
        <v>281</v>
      </c>
      <c r="D49" s="84">
        <v>0</v>
      </c>
      <c r="E49" s="1" t="s">
        <v>212</v>
      </c>
      <c r="F49" s="90">
        <v>43847</v>
      </c>
      <c r="G49" s="127">
        <v>58.949350000000003</v>
      </c>
      <c r="H49" s="91">
        <v>6.8597999999999999</v>
      </c>
      <c r="I49" s="2">
        <f t="shared" si="1"/>
        <v>1675.7227980407592</v>
      </c>
      <c r="J49" s="2">
        <f t="shared" si="2"/>
        <v>1718.6900492725738</v>
      </c>
      <c r="K49" s="2">
        <f t="shared" si="3"/>
        <v>2086.9807741166965</v>
      </c>
      <c r="L49" s="2">
        <f t="shared" si="4"/>
        <v>195</v>
      </c>
      <c r="M49" s="2">
        <f t="shared" si="5"/>
        <v>200</v>
      </c>
      <c r="N49" s="2">
        <f t="shared" si="6"/>
        <v>242.85714285714286</v>
      </c>
      <c r="O49" s="133">
        <v>0</v>
      </c>
      <c r="P49" s="133">
        <v>195</v>
      </c>
      <c r="Q49" s="133">
        <v>0</v>
      </c>
      <c r="R49" s="92">
        <v>0</v>
      </c>
      <c r="S49" s="92">
        <v>0</v>
      </c>
      <c r="T49" s="92">
        <v>100</v>
      </c>
      <c r="U49" s="92">
        <v>0</v>
      </c>
      <c r="V49" s="92">
        <v>100</v>
      </c>
      <c r="W49" s="92">
        <v>0</v>
      </c>
      <c r="X49" s="92">
        <v>100</v>
      </c>
      <c r="Y49" s="92">
        <v>0</v>
      </c>
      <c r="Z49" s="92">
        <v>100</v>
      </c>
      <c r="AA49" s="92">
        <v>0</v>
      </c>
      <c r="AB49" s="92">
        <v>100</v>
      </c>
      <c r="AC49" s="92">
        <v>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 16317:16318" s="1" customFormat="1" ht="12.75">
      <c r="A50" s="89" t="s">
        <v>511</v>
      </c>
      <c r="B50" s="89" t="s">
        <v>455</v>
      </c>
      <c r="C50" s="1" t="s">
        <v>281</v>
      </c>
      <c r="D50" s="84">
        <v>0</v>
      </c>
      <c r="E50" s="1" t="s">
        <v>212</v>
      </c>
      <c r="F50" s="90">
        <v>43847</v>
      </c>
      <c r="G50" s="91">
        <v>0.38369999999999999</v>
      </c>
      <c r="H50" s="91">
        <v>6.8597999999999999</v>
      </c>
      <c r="I50" s="2">
        <f t="shared" si="1"/>
        <v>0</v>
      </c>
      <c r="J50" s="2">
        <f t="shared" si="2"/>
        <v>0</v>
      </c>
      <c r="K50" s="2">
        <f t="shared" si="3"/>
        <v>0</v>
      </c>
      <c r="L50" s="2">
        <f t="shared" si="4"/>
        <v>0</v>
      </c>
      <c r="M50" s="2">
        <f t="shared" si="5"/>
        <v>0</v>
      </c>
      <c r="N50" s="2">
        <f t="shared" si="6"/>
        <v>0</v>
      </c>
      <c r="O50" s="133">
        <v>0</v>
      </c>
      <c r="P50" s="133">
        <v>0</v>
      </c>
      <c r="Q50" s="133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 16317:16318" s="1" customFormat="1" ht="12.75">
      <c r="A51" s="104" t="s">
        <v>713</v>
      </c>
      <c r="B51" s="104" t="s">
        <v>774</v>
      </c>
      <c r="C51" s="104" t="s">
        <v>712</v>
      </c>
      <c r="D51" s="103" t="s">
        <v>601</v>
      </c>
      <c r="E51" s="104" t="s">
        <v>212</v>
      </c>
      <c r="F51" s="90">
        <v>43847</v>
      </c>
      <c r="G51" s="91">
        <v>1.35</v>
      </c>
      <c r="H51" s="91">
        <v>6.8597999999999999</v>
      </c>
      <c r="I51" s="2">
        <f t="shared" si="1"/>
        <v>0</v>
      </c>
      <c r="J51" s="2">
        <f t="shared" si="2"/>
        <v>23787.772238257679</v>
      </c>
      <c r="K51" s="2">
        <f t="shared" si="3"/>
        <v>34093.458784720926</v>
      </c>
      <c r="L51" s="2">
        <f t="shared" si="4"/>
        <v>0</v>
      </c>
      <c r="M51" s="2">
        <f t="shared" si="5"/>
        <v>120873.60000000001</v>
      </c>
      <c r="N51" s="2">
        <f t="shared" si="6"/>
        <v>173240.22857142857</v>
      </c>
      <c r="O51" s="133">
        <v>0</v>
      </c>
      <c r="P51" s="133">
        <v>0</v>
      </c>
      <c r="Q51" s="133">
        <v>0</v>
      </c>
      <c r="R51" s="2">
        <v>0</v>
      </c>
      <c r="S51" s="2">
        <v>0</v>
      </c>
      <c r="T51" s="2">
        <v>20000</v>
      </c>
      <c r="U51" s="2">
        <v>25329.599999999999</v>
      </c>
      <c r="V51" s="2">
        <v>36280</v>
      </c>
      <c r="W51" s="2">
        <v>39264</v>
      </c>
      <c r="X51" s="2">
        <v>40425.599999999999</v>
      </c>
      <c r="Y51" s="2">
        <v>40473.599999999999</v>
      </c>
      <c r="Z51" s="2">
        <v>34521.599999999999</v>
      </c>
      <c r="AA51" s="2">
        <v>40473.599999999999</v>
      </c>
      <c r="AB51" s="2">
        <v>40473.599999999999</v>
      </c>
      <c r="AC51" s="2">
        <v>35712</v>
      </c>
      <c r="AD51" s="2">
        <v>34521.599999999999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 16317:16318" s="1" customFormat="1" ht="12.75">
      <c r="A52" s="104" t="s">
        <v>777</v>
      </c>
      <c r="B52" s="104" t="s">
        <v>776</v>
      </c>
      <c r="C52" s="104" t="s">
        <v>714</v>
      </c>
      <c r="D52" s="103">
        <v>0</v>
      </c>
      <c r="E52" s="104" t="s">
        <v>212</v>
      </c>
      <c r="F52" s="90">
        <v>43847</v>
      </c>
      <c r="G52" s="91">
        <v>0.93520000000000003</v>
      </c>
      <c r="H52" s="91">
        <v>6.8597999999999999</v>
      </c>
      <c r="I52" s="2">
        <f>G52*L52/H52</f>
        <v>247.05035132219604</v>
      </c>
      <c r="J52" s="2">
        <f>G52*M52/H52</f>
        <v>11033.500451908219</v>
      </c>
      <c r="K52" s="2">
        <f>G52*N52/H52</f>
        <v>8437.3113418550329</v>
      </c>
      <c r="L52" s="2">
        <f>O52/7*5+SUM(P52:S52)</f>
        <v>1812.1428571428573</v>
      </c>
      <c r="M52" s="2">
        <f>SUM(T52:W52)</f>
        <v>80932</v>
      </c>
      <c r="N52" s="2">
        <f>SUM(X52:AA52)+AB52/7*3</f>
        <v>61888.653061224497</v>
      </c>
      <c r="O52" s="133">
        <v>2537</v>
      </c>
      <c r="P52" s="133">
        <v>0</v>
      </c>
      <c r="Q52" s="133">
        <v>0</v>
      </c>
      <c r="R52" s="2">
        <v>0</v>
      </c>
      <c r="S52" s="2">
        <v>0</v>
      </c>
      <c r="T52" s="121">
        <f>35000+7785.71428571428</f>
        <v>42785.714285714283</v>
      </c>
      <c r="U52" s="2">
        <v>10574.857142857141</v>
      </c>
      <c r="V52" s="2">
        <v>13342.857142857143</v>
      </c>
      <c r="W52" s="2">
        <v>14228.571428571428</v>
      </c>
      <c r="X52" s="2">
        <v>14454.857142857143</v>
      </c>
      <c r="Y52" s="2">
        <v>14454.857142857143</v>
      </c>
      <c r="Z52" s="2">
        <v>12329.142857142857</v>
      </c>
      <c r="AA52" s="2">
        <v>14454.857142857143</v>
      </c>
      <c r="AB52" s="2">
        <v>14454.857142857143</v>
      </c>
      <c r="AC52" s="2">
        <v>12754.285714285714</v>
      </c>
      <c r="AD52" s="2">
        <v>12329.142857142857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 16317:16318" s="1" customFormat="1" ht="12.75">
      <c r="A53" s="104" t="s">
        <v>778</v>
      </c>
      <c r="B53" s="104" t="s">
        <v>775</v>
      </c>
      <c r="C53" s="104" t="s">
        <v>712</v>
      </c>
      <c r="D53" s="103">
        <v>0</v>
      </c>
      <c r="E53" s="104" t="s">
        <v>212</v>
      </c>
      <c r="F53" s="90">
        <v>43847</v>
      </c>
      <c r="G53" s="91">
        <v>0.93520000000000003</v>
      </c>
      <c r="H53" s="91">
        <v>6.8597999999999999</v>
      </c>
      <c r="I53" s="2">
        <f t="shared" si="1"/>
        <v>295.15554389340798</v>
      </c>
      <c r="J53" s="2">
        <f t="shared" si="2"/>
        <v>11033.500451908219</v>
      </c>
      <c r="K53" s="2">
        <f t="shared" si="3"/>
        <v>8437.3113418550329</v>
      </c>
      <c r="L53" s="2">
        <f t="shared" si="4"/>
        <v>2165</v>
      </c>
      <c r="M53" s="2">
        <f t="shared" si="5"/>
        <v>80932</v>
      </c>
      <c r="N53" s="2">
        <f t="shared" si="6"/>
        <v>61888.653061224497</v>
      </c>
      <c r="O53" s="133">
        <v>3031</v>
      </c>
      <c r="P53" s="133">
        <v>0</v>
      </c>
      <c r="Q53" s="133">
        <v>0</v>
      </c>
      <c r="R53" s="2">
        <v>0</v>
      </c>
      <c r="S53" s="2">
        <v>0</v>
      </c>
      <c r="T53" s="121">
        <f>35000+7785.71428571428</f>
        <v>42785.714285714283</v>
      </c>
      <c r="U53" s="2">
        <v>10574.857142857141</v>
      </c>
      <c r="V53" s="2">
        <v>13342.857142857143</v>
      </c>
      <c r="W53" s="2">
        <v>14228.571428571428</v>
      </c>
      <c r="X53" s="2">
        <v>14454.857142857143</v>
      </c>
      <c r="Y53" s="2">
        <v>14454.857142857143</v>
      </c>
      <c r="Z53" s="2">
        <v>12329.142857142857</v>
      </c>
      <c r="AA53" s="2">
        <v>14454.857142857143</v>
      </c>
      <c r="AB53" s="2">
        <v>14454.857142857143</v>
      </c>
      <c r="AC53" s="2">
        <v>12754.285714285714</v>
      </c>
      <c r="AD53" s="2">
        <v>12329.142857142857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 16317:16318" s="1" customFormat="1" ht="12.75">
      <c r="A54" s="1" t="s">
        <v>697</v>
      </c>
      <c r="B54" s="1" t="s">
        <v>695</v>
      </c>
      <c r="C54" s="1" t="s">
        <v>599</v>
      </c>
      <c r="D54" s="84">
        <v>0</v>
      </c>
      <c r="E54" s="1" t="s">
        <v>212</v>
      </c>
      <c r="F54" s="90">
        <v>43847</v>
      </c>
      <c r="G54" s="113">
        <v>1.554</v>
      </c>
      <c r="H54" s="91">
        <v>6.8597999999999999</v>
      </c>
      <c r="I54" s="2">
        <f t="shared" si="1"/>
        <v>0</v>
      </c>
      <c r="J54" s="2">
        <f t="shared" si="2"/>
        <v>0</v>
      </c>
      <c r="K54" s="2">
        <f t="shared" si="3"/>
        <v>0</v>
      </c>
      <c r="L54" s="2">
        <f t="shared" si="4"/>
        <v>0</v>
      </c>
      <c r="M54" s="2">
        <f t="shared" si="5"/>
        <v>0</v>
      </c>
      <c r="N54" s="2">
        <f t="shared" si="6"/>
        <v>0</v>
      </c>
      <c r="O54" s="133">
        <v>0</v>
      </c>
      <c r="P54" s="133">
        <v>0</v>
      </c>
      <c r="Q54" s="133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 16317:16318" s="1" customFormat="1" ht="12.75">
      <c r="A55" s="1" t="s">
        <v>698</v>
      </c>
      <c r="B55" s="1" t="s">
        <v>696</v>
      </c>
      <c r="C55" s="1" t="s">
        <v>599</v>
      </c>
      <c r="D55" s="84">
        <v>0</v>
      </c>
      <c r="E55" s="1" t="s">
        <v>212</v>
      </c>
      <c r="F55" s="90">
        <v>43847</v>
      </c>
      <c r="G55" s="91">
        <v>1.3</v>
      </c>
      <c r="H55" s="91">
        <v>6.8597999999999999</v>
      </c>
      <c r="I55" s="2">
        <f t="shared" si="1"/>
        <v>17091.085537687482</v>
      </c>
      <c r="J55" s="2">
        <f t="shared" si="2"/>
        <v>76790.926849179261</v>
      </c>
      <c r="K55" s="2">
        <f t="shared" si="3"/>
        <v>30837.960290387473</v>
      </c>
      <c r="L55" s="2">
        <f t="shared" si="4"/>
        <v>90185.71428571429</v>
      </c>
      <c r="M55" s="2">
        <f t="shared" si="5"/>
        <v>405207.99999999994</v>
      </c>
      <c r="N55" s="2">
        <f t="shared" si="6"/>
        <v>162724.79999999999</v>
      </c>
      <c r="O55" s="133">
        <v>126260</v>
      </c>
      <c r="P55" s="133">
        <v>0</v>
      </c>
      <c r="Q55" s="133">
        <v>0</v>
      </c>
      <c r="R55" s="2">
        <v>0</v>
      </c>
      <c r="S55" s="2">
        <v>0</v>
      </c>
      <c r="T55" s="121">
        <f>190000+86083.2</f>
        <v>276083.20000000001</v>
      </c>
      <c r="U55" s="2">
        <v>43041.599999999999</v>
      </c>
      <c r="V55" s="2">
        <v>43041.599999999999</v>
      </c>
      <c r="W55" s="2">
        <v>43041.599999999999</v>
      </c>
      <c r="X55" s="2">
        <v>43041.599999999999</v>
      </c>
      <c r="Y55" s="2">
        <v>36691.199999999997</v>
      </c>
      <c r="Z55" s="2">
        <v>30576</v>
      </c>
      <c r="AA55" s="2">
        <v>36691.199999999997</v>
      </c>
      <c r="AB55" s="2">
        <v>36691.199999999997</v>
      </c>
      <c r="AC55" s="2">
        <v>36691.199999999997</v>
      </c>
      <c r="AD55" s="2">
        <v>30576</v>
      </c>
      <c r="AE55" s="2">
        <v>36691.199999999997</v>
      </c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 16317:16318" s="1" customFormat="1" ht="12.75">
      <c r="A56" s="89" t="s">
        <v>699</v>
      </c>
      <c r="B56" s="1" t="s">
        <v>701</v>
      </c>
      <c r="C56" s="1" t="s">
        <v>599</v>
      </c>
      <c r="D56" s="84" t="s">
        <v>605</v>
      </c>
      <c r="E56" s="1" t="s">
        <v>212</v>
      </c>
      <c r="F56" s="90">
        <v>43847</v>
      </c>
      <c r="G56" s="113">
        <v>0.52810000000000001</v>
      </c>
      <c r="H56" s="91">
        <v>6.8597999999999999</v>
      </c>
      <c r="I56" s="2">
        <f t="shared" si="1"/>
        <v>15067.01569808366</v>
      </c>
      <c r="J56" s="2">
        <f t="shared" si="2"/>
        <v>23896.80599434386</v>
      </c>
      <c r="K56" s="2">
        <f t="shared" si="3"/>
        <v>12399.498449350876</v>
      </c>
      <c r="L56" s="2">
        <f t="shared" si="4"/>
        <v>195714.28571428571</v>
      </c>
      <c r="M56" s="2">
        <f t="shared" si="5"/>
        <v>310409.59999999998</v>
      </c>
      <c r="N56" s="2">
        <f t="shared" si="6"/>
        <v>161064.34285714285</v>
      </c>
      <c r="O56" s="133">
        <v>57000</v>
      </c>
      <c r="P56" s="133">
        <v>32000</v>
      </c>
      <c r="Q56" s="133">
        <v>123000</v>
      </c>
      <c r="R56" s="2">
        <v>0</v>
      </c>
      <c r="S56" s="2">
        <v>0</v>
      </c>
      <c r="T56" s="2">
        <v>85602.4</v>
      </c>
      <c r="U56" s="2">
        <v>85602.4</v>
      </c>
      <c r="V56" s="2">
        <v>96602.4</v>
      </c>
      <c r="W56" s="2">
        <v>42602.400000000001</v>
      </c>
      <c r="X56" s="2">
        <v>42602.400000000001</v>
      </c>
      <c r="Y56" s="2">
        <v>36316.799999999996</v>
      </c>
      <c r="Z56" s="2">
        <v>30264</v>
      </c>
      <c r="AA56" s="2">
        <v>36316.799999999996</v>
      </c>
      <c r="AB56" s="2">
        <v>36316.799999999996</v>
      </c>
      <c r="AC56" s="2">
        <v>36316.799999999996</v>
      </c>
      <c r="AD56" s="2">
        <v>30264</v>
      </c>
      <c r="AE56" s="2">
        <v>36316.799999999996</v>
      </c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 16317:16318" s="1" customFormat="1" ht="12.75">
      <c r="A57" s="1" t="s">
        <v>700</v>
      </c>
      <c r="B57" s="1" t="s">
        <v>702</v>
      </c>
      <c r="C57" s="1" t="s">
        <v>599</v>
      </c>
      <c r="D57" s="84" t="s">
        <v>605</v>
      </c>
      <c r="E57" s="1" t="s">
        <v>212</v>
      </c>
      <c r="F57" s="90">
        <v>43847</v>
      </c>
      <c r="G57" s="113">
        <v>0.52810000000000001</v>
      </c>
      <c r="H57" s="91">
        <v>6.8597999999999999</v>
      </c>
      <c r="I57" s="2">
        <f t="shared" si="1"/>
        <v>14909.526891662814</v>
      </c>
      <c r="J57" s="2">
        <f t="shared" si="2"/>
        <v>23896.80599434386</v>
      </c>
      <c r="K57" s="2">
        <f t="shared" si="3"/>
        <v>12399.498449350876</v>
      </c>
      <c r="L57" s="2">
        <f t="shared" si="4"/>
        <v>193668.57142857142</v>
      </c>
      <c r="M57" s="2">
        <f t="shared" si="5"/>
        <v>310409.59999999998</v>
      </c>
      <c r="N57" s="2">
        <f t="shared" si="6"/>
        <v>161064.34285714285</v>
      </c>
      <c r="O57" s="133">
        <v>100000</v>
      </c>
      <c r="P57" s="133">
        <v>500</v>
      </c>
      <c r="Q57" s="133">
        <v>121740</v>
      </c>
      <c r="R57" s="2">
        <v>0</v>
      </c>
      <c r="S57" s="2">
        <v>0</v>
      </c>
      <c r="T57" s="2">
        <v>85602.4</v>
      </c>
      <c r="U57" s="2">
        <v>85602.4</v>
      </c>
      <c r="V57" s="2">
        <v>96602.4</v>
      </c>
      <c r="W57" s="2">
        <v>42602.400000000001</v>
      </c>
      <c r="X57" s="2">
        <v>42602.400000000001</v>
      </c>
      <c r="Y57" s="2">
        <v>36316.799999999996</v>
      </c>
      <c r="Z57" s="2">
        <v>30264</v>
      </c>
      <c r="AA57" s="2">
        <v>36316.799999999996</v>
      </c>
      <c r="AB57" s="2">
        <v>36316.799999999996</v>
      </c>
      <c r="AC57" s="2">
        <v>36316.799999999996</v>
      </c>
      <c r="AD57" s="2">
        <v>30264</v>
      </c>
      <c r="AE57" s="2">
        <v>36316.799999999996</v>
      </c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 16317:16318" s="1" customFormat="1" ht="12.75">
      <c r="A58" s="89" t="s">
        <v>704</v>
      </c>
      <c r="B58" s="1" t="s">
        <v>703</v>
      </c>
      <c r="C58" s="1" t="s">
        <v>599</v>
      </c>
      <c r="D58" s="84" t="s">
        <v>601</v>
      </c>
      <c r="E58" s="1" t="s">
        <v>212</v>
      </c>
      <c r="F58" s="90">
        <v>43847</v>
      </c>
      <c r="G58" s="91">
        <v>0.24</v>
      </c>
      <c r="H58" s="91">
        <v>6.8597999999999999</v>
      </c>
      <c r="I58" s="2">
        <f t="shared" si="1"/>
        <v>61519.16132498657</v>
      </c>
      <c r="J58" s="2">
        <f t="shared" si="2"/>
        <v>71544.308580425088</v>
      </c>
      <c r="K58" s="2">
        <f t="shared" si="3"/>
        <v>67620.820931888884</v>
      </c>
      <c r="L58" s="2">
        <f t="shared" si="4"/>
        <v>1758371.4285714286</v>
      </c>
      <c r="M58" s="2">
        <f t="shared" si="5"/>
        <v>2044915.2</v>
      </c>
      <c r="N58" s="2">
        <f t="shared" si="6"/>
        <v>1932772.1142857142</v>
      </c>
      <c r="O58" s="133">
        <v>544000</v>
      </c>
      <c r="P58" s="133">
        <v>217500</v>
      </c>
      <c r="Q58" s="133">
        <v>1152300</v>
      </c>
      <c r="R58" s="2">
        <v>0</v>
      </c>
      <c r="S58" s="2">
        <v>0</v>
      </c>
      <c r="T58" s="2">
        <v>511228.8</v>
      </c>
      <c r="U58" s="2">
        <v>511228.8</v>
      </c>
      <c r="V58" s="2">
        <v>511228.8</v>
      </c>
      <c r="W58" s="2">
        <v>511228.8</v>
      </c>
      <c r="X58" s="2">
        <v>511228.8</v>
      </c>
      <c r="Y58" s="2">
        <v>435801.59999999998</v>
      </c>
      <c r="Z58" s="2">
        <v>363168</v>
      </c>
      <c r="AA58" s="2">
        <v>435801.59999999998</v>
      </c>
      <c r="AB58" s="2">
        <v>435801.59999999998</v>
      </c>
      <c r="AC58" s="2">
        <v>435801.59999999998</v>
      </c>
      <c r="AD58" s="2">
        <v>363168</v>
      </c>
      <c r="AE58" s="2">
        <v>435801.59999999998</v>
      </c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 16317:16318" s="1" customFormat="1" ht="12.75">
      <c r="A59" s="89" t="s">
        <v>290</v>
      </c>
      <c r="B59" s="1" t="s">
        <v>291</v>
      </c>
      <c r="C59" s="1" t="s">
        <v>292</v>
      </c>
      <c r="D59" s="84">
        <v>0</v>
      </c>
      <c r="E59" s="1" t="s">
        <v>288</v>
      </c>
      <c r="F59" s="90">
        <v>43847</v>
      </c>
      <c r="G59" s="91">
        <v>6.4600000000000005E-2</v>
      </c>
      <c r="H59" s="91">
        <v>6.8597999999999999</v>
      </c>
      <c r="I59" s="2">
        <f t="shared" si="1"/>
        <v>0</v>
      </c>
      <c r="J59" s="2">
        <f t="shared" si="2"/>
        <v>0</v>
      </c>
      <c r="K59" s="2">
        <f t="shared" si="3"/>
        <v>0</v>
      </c>
      <c r="L59" s="2">
        <f t="shared" si="4"/>
        <v>0</v>
      </c>
      <c r="M59" s="2">
        <f t="shared" si="5"/>
        <v>0</v>
      </c>
      <c r="N59" s="2">
        <f t="shared" si="6"/>
        <v>0</v>
      </c>
      <c r="O59" s="133">
        <v>0</v>
      </c>
      <c r="P59" s="133">
        <v>0</v>
      </c>
      <c r="Q59" s="133">
        <v>0</v>
      </c>
      <c r="R59" s="2">
        <v>0</v>
      </c>
      <c r="S59" s="2">
        <v>0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 16317:16318" s="1" customFormat="1" ht="12.75">
      <c r="A60" s="89" t="s">
        <v>293</v>
      </c>
      <c r="B60" s="1" t="s">
        <v>294</v>
      </c>
      <c r="C60" s="1" t="s">
        <v>292</v>
      </c>
      <c r="D60" s="84">
        <v>0</v>
      </c>
      <c r="E60" s="1" t="s">
        <v>288</v>
      </c>
      <c r="F60" s="90">
        <v>43847</v>
      </c>
      <c r="G60" s="91">
        <v>78.744799999999998</v>
      </c>
      <c r="H60" s="91">
        <v>6.8597999999999999</v>
      </c>
      <c r="I60" s="2">
        <f t="shared" si="1"/>
        <v>0</v>
      </c>
      <c r="J60" s="2">
        <f t="shared" si="2"/>
        <v>0</v>
      </c>
      <c r="K60" s="2">
        <f t="shared" si="3"/>
        <v>0</v>
      </c>
      <c r="L60" s="2">
        <f t="shared" si="4"/>
        <v>0</v>
      </c>
      <c r="M60" s="2">
        <f t="shared" si="5"/>
        <v>0</v>
      </c>
      <c r="N60" s="2">
        <f t="shared" si="6"/>
        <v>0</v>
      </c>
      <c r="O60" s="133">
        <v>0</v>
      </c>
      <c r="P60" s="133">
        <v>0</v>
      </c>
      <c r="Q60" s="133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 16317:16318" s="1" customFormat="1" ht="12.75">
      <c r="A61" s="89" t="s">
        <v>295</v>
      </c>
      <c r="B61" s="1" t="s">
        <v>480</v>
      </c>
      <c r="C61" s="1" t="s">
        <v>292</v>
      </c>
      <c r="D61" s="84">
        <v>0</v>
      </c>
      <c r="E61" s="1" t="s">
        <v>288</v>
      </c>
      <c r="F61" s="90">
        <v>43847</v>
      </c>
      <c r="G61" s="91">
        <v>48.839500000000001</v>
      </c>
      <c r="H61" s="91">
        <v>6.8597999999999999</v>
      </c>
      <c r="I61" s="2">
        <f t="shared" si="1"/>
        <v>0</v>
      </c>
      <c r="J61" s="2">
        <f t="shared" si="2"/>
        <v>0</v>
      </c>
      <c r="K61" s="2">
        <f t="shared" si="3"/>
        <v>0</v>
      </c>
      <c r="L61" s="2">
        <f t="shared" si="4"/>
        <v>0</v>
      </c>
      <c r="M61" s="2">
        <f t="shared" si="5"/>
        <v>0</v>
      </c>
      <c r="N61" s="2">
        <f t="shared" si="6"/>
        <v>0</v>
      </c>
      <c r="O61" s="133">
        <v>0</v>
      </c>
      <c r="P61" s="133">
        <v>0</v>
      </c>
      <c r="Q61" s="133">
        <v>0</v>
      </c>
      <c r="R61" s="2">
        <v>0</v>
      </c>
      <c r="S61" s="2">
        <v>0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 16317:16318" s="1" customFormat="1" ht="12.75">
      <c r="A62" s="89" t="s">
        <v>296</v>
      </c>
      <c r="B62" s="1" t="s">
        <v>481</v>
      </c>
      <c r="C62" s="1" t="s">
        <v>292</v>
      </c>
      <c r="D62" s="84">
        <v>0</v>
      </c>
      <c r="E62" s="1" t="s">
        <v>288</v>
      </c>
      <c r="F62" s="90">
        <v>43847</v>
      </c>
      <c r="G62" s="91">
        <v>0.34429999999999999</v>
      </c>
      <c r="H62" s="91">
        <v>6.8597999999999999</v>
      </c>
      <c r="I62" s="2">
        <f t="shared" si="1"/>
        <v>0</v>
      </c>
      <c r="J62" s="2">
        <f t="shared" si="2"/>
        <v>0</v>
      </c>
      <c r="K62" s="2">
        <f t="shared" si="3"/>
        <v>0</v>
      </c>
      <c r="L62" s="2">
        <f t="shared" si="4"/>
        <v>0</v>
      </c>
      <c r="M62" s="2">
        <f t="shared" si="5"/>
        <v>0</v>
      </c>
      <c r="N62" s="2">
        <f t="shared" si="6"/>
        <v>0</v>
      </c>
      <c r="O62" s="133">
        <v>0</v>
      </c>
      <c r="P62" s="133">
        <v>0</v>
      </c>
      <c r="Q62" s="133">
        <v>0</v>
      </c>
      <c r="R62" s="2">
        <v>0</v>
      </c>
      <c r="S62" s="2">
        <v>0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 16317:16318" s="1" customFormat="1" ht="12.75" customHeight="1">
      <c r="A63" s="89" t="s">
        <v>473</v>
      </c>
      <c r="B63" s="1" t="s">
        <v>471</v>
      </c>
      <c r="C63" s="90" t="s">
        <v>292</v>
      </c>
      <c r="D63" s="84">
        <v>0</v>
      </c>
      <c r="E63" s="1" t="s">
        <v>288</v>
      </c>
      <c r="F63" s="90">
        <v>43847</v>
      </c>
      <c r="G63" s="91">
        <v>340.1</v>
      </c>
      <c r="H63" s="91">
        <v>6.8597999999999999</v>
      </c>
      <c r="I63" s="2">
        <f t="shared" si="1"/>
        <v>885.33401640197769</v>
      </c>
      <c r="J63" s="2">
        <f t="shared" si="2"/>
        <v>0</v>
      </c>
      <c r="K63" s="2">
        <f t="shared" si="3"/>
        <v>0</v>
      </c>
      <c r="L63" s="2">
        <f t="shared" si="4"/>
        <v>17.857142857142858</v>
      </c>
      <c r="M63" s="2">
        <f t="shared" si="5"/>
        <v>0</v>
      </c>
      <c r="N63" s="2">
        <f t="shared" si="6"/>
        <v>0</v>
      </c>
      <c r="O63" s="133">
        <v>25</v>
      </c>
      <c r="P63" s="133">
        <v>0</v>
      </c>
      <c r="Q63" s="133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XCO63" s="89"/>
    </row>
    <row r="64" spans="1:52 16317:16318" s="1" customFormat="1" ht="12" customHeight="1">
      <c r="A64" s="89" t="s">
        <v>470</v>
      </c>
      <c r="B64" s="1" t="s">
        <v>442</v>
      </c>
      <c r="C64" s="1" t="s">
        <v>292</v>
      </c>
      <c r="D64" s="84">
        <v>0</v>
      </c>
      <c r="E64" s="90" t="s">
        <v>288</v>
      </c>
      <c r="F64" s="90">
        <v>43847</v>
      </c>
      <c r="G64" s="91">
        <v>390.2679</v>
      </c>
      <c r="H64" s="91">
        <v>6.8597999999999999</v>
      </c>
      <c r="I64" s="2">
        <f t="shared" si="1"/>
        <v>0</v>
      </c>
      <c r="J64" s="2">
        <f t="shared" si="2"/>
        <v>0</v>
      </c>
      <c r="K64" s="2">
        <f t="shared" si="3"/>
        <v>0</v>
      </c>
      <c r="L64" s="2">
        <f t="shared" si="4"/>
        <v>0</v>
      </c>
      <c r="M64" s="2">
        <f t="shared" si="5"/>
        <v>0</v>
      </c>
      <c r="N64" s="2">
        <f t="shared" si="6"/>
        <v>0</v>
      </c>
      <c r="O64" s="133">
        <v>0</v>
      </c>
      <c r="P64" s="133">
        <v>0</v>
      </c>
      <c r="Q64" s="133">
        <v>0</v>
      </c>
      <c r="R64" s="2">
        <v>0</v>
      </c>
      <c r="S64" s="2">
        <v>0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XCP64" s="89"/>
    </row>
    <row r="65" spans="1:52 16318:16318" s="1" customFormat="1" ht="12.75">
      <c r="A65" s="89" t="s">
        <v>585</v>
      </c>
      <c r="B65" s="1" t="s">
        <v>483</v>
      </c>
      <c r="C65" s="1" t="s">
        <v>292</v>
      </c>
      <c r="D65" s="84" t="s">
        <v>600</v>
      </c>
      <c r="E65" s="90" t="s">
        <v>288</v>
      </c>
      <c r="F65" s="90">
        <v>43847</v>
      </c>
      <c r="G65" s="91">
        <v>0.12959999999999999</v>
      </c>
      <c r="H65" s="91">
        <v>6.8597999999999999</v>
      </c>
      <c r="I65" s="2">
        <f t="shared" si="1"/>
        <v>301.20328372755552</v>
      </c>
      <c r="J65" s="2">
        <f t="shared" si="2"/>
        <v>819.97469832194213</v>
      </c>
      <c r="K65" s="2">
        <f t="shared" si="3"/>
        <v>794.36799537866636</v>
      </c>
      <c r="L65" s="2">
        <f t="shared" si="4"/>
        <v>15942.857142857141</v>
      </c>
      <c r="M65" s="2">
        <f t="shared" si="5"/>
        <v>43401.716323679466</v>
      </c>
      <c r="N65" s="2">
        <f t="shared" si="6"/>
        <v>42046.339310945797</v>
      </c>
      <c r="O65" s="133">
        <v>22320</v>
      </c>
      <c r="P65" s="133">
        <v>0</v>
      </c>
      <c r="Q65" s="133">
        <v>0</v>
      </c>
      <c r="R65" s="86">
        <v>0</v>
      </c>
      <c r="S65" s="86">
        <v>0</v>
      </c>
      <c r="T65" s="86">
        <v>11552.775885523224</v>
      </c>
      <c r="U65" s="86">
        <v>11139.267115372793</v>
      </c>
      <c r="V65" s="86">
        <v>11375.500492445539</v>
      </c>
      <c r="W65" s="86">
        <v>9334.172830337915</v>
      </c>
      <c r="X65" s="86">
        <v>12001.821679690698</v>
      </c>
      <c r="Y65" s="2">
        <v>11394.037149959076</v>
      </c>
      <c r="Z65" s="2">
        <v>11311.547529193906</v>
      </c>
      <c r="AA65" s="2">
        <v>7338.9329521021155</v>
      </c>
      <c r="AB65" s="2">
        <v>0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XCP65" s="89"/>
    </row>
    <row r="66" spans="1:52 16318:16318" s="1" customFormat="1" ht="14.25" customHeight="1">
      <c r="A66" s="89" t="s">
        <v>489</v>
      </c>
      <c r="B66" s="1" t="s">
        <v>490</v>
      </c>
      <c r="C66" s="1" t="s">
        <v>292</v>
      </c>
      <c r="D66" s="84">
        <v>0</v>
      </c>
      <c r="E66" s="90" t="s">
        <v>288</v>
      </c>
      <c r="F66" s="90">
        <v>43847</v>
      </c>
      <c r="G66" s="91">
        <v>0.39</v>
      </c>
      <c r="H66" s="91">
        <v>6.8597999999999999</v>
      </c>
      <c r="I66" s="2">
        <f t="shared" si="1"/>
        <v>568.529694743287</v>
      </c>
      <c r="J66" s="2">
        <f t="shared" si="2"/>
        <v>1244.2483313050902</v>
      </c>
      <c r="K66" s="2">
        <f t="shared" si="3"/>
        <v>1046.489520102627</v>
      </c>
      <c r="L66" s="2">
        <f t="shared" si="4"/>
        <v>10000</v>
      </c>
      <c r="M66" s="2">
        <f t="shared" si="5"/>
        <v>21885.371033555533</v>
      </c>
      <c r="N66" s="2">
        <f t="shared" si="6"/>
        <v>18406.945666666667</v>
      </c>
      <c r="O66" s="133">
        <v>0</v>
      </c>
      <c r="P66" s="133">
        <v>0</v>
      </c>
      <c r="Q66" s="133">
        <v>10000</v>
      </c>
      <c r="R66" s="86">
        <v>0</v>
      </c>
      <c r="S66" s="86">
        <v>0</v>
      </c>
      <c r="T66" s="86">
        <v>5882.8293553555322</v>
      </c>
      <c r="U66" s="86">
        <v>5818.0323498666667</v>
      </c>
      <c r="V66" s="86">
        <v>5775.5116616666674</v>
      </c>
      <c r="W66" s="86">
        <v>4408.9976666666662</v>
      </c>
      <c r="X66" s="86">
        <v>5664.315333333333</v>
      </c>
      <c r="Y66" s="2">
        <v>5821.666666666667</v>
      </c>
      <c r="Z66" s="2">
        <v>5821.666666666667</v>
      </c>
      <c r="AA66" s="2">
        <v>1099.297</v>
      </c>
      <c r="AB66" s="2">
        <v>0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XCP66" s="89"/>
    </row>
    <row r="67" spans="1:52 16318:16318" s="1" customFormat="1" ht="12.75">
      <c r="A67" s="89" t="s">
        <v>297</v>
      </c>
      <c r="B67" s="1" t="s">
        <v>298</v>
      </c>
      <c r="C67" s="1" t="s">
        <v>292</v>
      </c>
      <c r="D67" s="84">
        <v>0</v>
      </c>
      <c r="E67" s="90" t="s">
        <v>288</v>
      </c>
      <c r="F67" s="90">
        <v>43847</v>
      </c>
      <c r="G67" s="91">
        <v>4.3099999999999999E-2</v>
      </c>
      <c r="H67" s="91">
        <v>6.8597999999999999</v>
      </c>
      <c r="I67" s="2">
        <f t="shared" ref="I67:I131" si="7">G67*L67/H67</f>
        <v>434.96725435560393</v>
      </c>
      <c r="J67" s="2">
        <f t="shared" ref="J67:J131" si="8">G67*M67/H67</f>
        <v>825.0323550653751</v>
      </c>
      <c r="K67" s="2">
        <f t="shared" ref="K67:K131" si="9">G67*N67/H67</f>
        <v>693.90305102189564</v>
      </c>
      <c r="L67" s="2">
        <f t="shared" ref="L67:L131" si="10">O67/7*5+SUM(P67:S67)</f>
        <v>69229.42857142858</v>
      </c>
      <c r="M67" s="2">
        <f t="shared" ref="M67:M131" si="11">SUM(T67:W67)</f>
        <v>131312.22620133319</v>
      </c>
      <c r="N67" s="2">
        <f t="shared" ref="N67:N131" si="12">SUM(X67:AA67)+AB67/7*3</f>
        <v>110441.674</v>
      </c>
      <c r="O67" s="133">
        <v>38390</v>
      </c>
      <c r="P67" s="133">
        <v>0</v>
      </c>
      <c r="Q67" s="133">
        <v>41808</v>
      </c>
      <c r="R67" s="86">
        <v>0</v>
      </c>
      <c r="S67" s="86">
        <v>0</v>
      </c>
      <c r="T67" s="86">
        <v>35296.97613213319</v>
      </c>
      <c r="U67" s="86">
        <v>34908.194099200002</v>
      </c>
      <c r="V67" s="86">
        <v>34653.069969999997</v>
      </c>
      <c r="W67" s="86">
        <v>26453.986000000001</v>
      </c>
      <c r="X67" s="86">
        <v>33985.892</v>
      </c>
      <c r="Y67" s="2">
        <v>34930</v>
      </c>
      <c r="Z67" s="2">
        <v>34930</v>
      </c>
      <c r="AA67" s="2">
        <v>6595.7820000000002</v>
      </c>
      <c r="AB67" s="2">
        <v>0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 16318:16318" s="1" customFormat="1" ht="12" customHeight="1">
      <c r="A68" s="89" t="s">
        <v>370</v>
      </c>
      <c r="B68" s="89" t="s">
        <v>303</v>
      </c>
      <c r="C68" s="89" t="s">
        <v>292</v>
      </c>
      <c r="D68" s="84">
        <v>0</v>
      </c>
      <c r="E68" s="1" t="s">
        <v>288</v>
      </c>
      <c r="F68" s="90">
        <v>43847</v>
      </c>
      <c r="G68" s="91">
        <v>9.5000000000000001E-2</v>
      </c>
      <c r="H68" s="91">
        <v>6.8597999999999999</v>
      </c>
      <c r="I68" s="2">
        <f t="shared" si="7"/>
        <v>365.60832677337532</v>
      </c>
      <c r="J68" s="2">
        <f t="shared" si="8"/>
        <v>1889.0510576420411</v>
      </c>
      <c r="K68" s="2">
        <f t="shared" si="9"/>
        <v>1830.0585431452964</v>
      </c>
      <c r="L68" s="2">
        <f t="shared" si="10"/>
        <v>26400</v>
      </c>
      <c r="M68" s="2">
        <f t="shared" si="11"/>
        <v>136405.3941601355</v>
      </c>
      <c r="N68" s="2">
        <f t="shared" si="12"/>
        <v>132145.6378344011</v>
      </c>
      <c r="O68" s="133">
        <v>0</v>
      </c>
      <c r="P68" s="133">
        <v>26400</v>
      </c>
      <c r="Q68" s="133">
        <v>0</v>
      </c>
      <c r="R68" s="86">
        <v>0</v>
      </c>
      <c r="S68" s="86">
        <v>0</v>
      </c>
      <c r="T68" s="86">
        <v>36308.724211644425</v>
      </c>
      <c r="U68" s="86">
        <v>35009.125219743073</v>
      </c>
      <c r="V68" s="86">
        <v>35751.572976257412</v>
      </c>
      <c r="W68" s="86">
        <v>29335.97175249059</v>
      </c>
      <c r="X68" s="86">
        <v>37720.010993313626</v>
      </c>
      <c r="Y68" s="2">
        <v>35809.831042728525</v>
      </c>
      <c r="Z68" s="2">
        <v>35550.577948895138</v>
      </c>
      <c r="AA68" s="2">
        <v>23065.217849463792</v>
      </c>
      <c r="AB68" s="2">
        <v>0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 16318:16318" s="89" customFormat="1" ht="12.75">
      <c r="A69" s="89" t="s">
        <v>459</v>
      </c>
      <c r="B69" s="89" t="s">
        <v>304</v>
      </c>
      <c r="C69" s="89" t="s">
        <v>292</v>
      </c>
      <c r="D69" s="84">
        <v>0</v>
      </c>
      <c r="E69" s="89" t="s">
        <v>288</v>
      </c>
      <c r="F69" s="90">
        <v>43847</v>
      </c>
      <c r="G69" s="91">
        <v>0.35149999999999998</v>
      </c>
      <c r="H69" s="91">
        <v>6.8597999999999999</v>
      </c>
      <c r="I69" s="2">
        <f t="shared" si="7"/>
        <v>3256.6963322545844</v>
      </c>
      <c r="J69" s="2">
        <f t="shared" si="8"/>
        <v>6989.4889132755516</v>
      </c>
      <c r="K69" s="2">
        <f t="shared" si="9"/>
        <v>6771.2166096375968</v>
      </c>
      <c r="L69" s="2">
        <f t="shared" si="10"/>
        <v>63557</v>
      </c>
      <c r="M69" s="2">
        <f t="shared" si="11"/>
        <v>136405.3941601355</v>
      </c>
      <c r="N69" s="2">
        <f t="shared" si="12"/>
        <v>132145.6378344011</v>
      </c>
      <c r="O69" s="133">
        <v>0</v>
      </c>
      <c r="P69" s="133">
        <v>6068</v>
      </c>
      <c r="Q69" s="133">
        <v>57489</v>
      </c>
      <c r="R69" s="86">
        <v>0</v>
      </c>
      <c r="S69" s="86">
        <v>0</v>
      </c>
      <c r="T69" s="100">
        <v>36308.724211644425</v>
      </c>
      <c r="U69" s="100">
        <v>35009.125219743073</v>
      </c>
      <c r="V69" s="100">
        <v>35751.572976257412</v>
      </c>
      <c r="W69" s="100">
        <v>29335.97175249059</v>
      </c>
      <c r="X69" s="100">
        <v>37720.010993313626</v>
      </c>
      <c r="Y69" s="93">
        <v>35809.831042728525</v>
      </c>
      <c r="Z69" s="93">
        <v>35550.577948895138</v>
      </c>
      <c r="AA69" s="93">
        <v>23065.217849463792</v>
      </c>
      <c r="AB69" s="2">
        <v>0</v>
      </c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3"/>
      <c r="AO69" s="93"/>
      <c r="AP69" s="93"/>
      <c r="AQ69" s="93"/>
      <c r="AR69" s="93"/>
      <c r="AS69" s="93"/>
      <c r="AT69" s="93"/>
      <c r="AU69" s="93"/>
      <c r="AV69" s="93"/>
      <c r="AW69" s="93"/>
      <c r="AX69" s="93"/>
      <c r="AY69" s="93"/>
      <c r="AZ69" s="93"/>
    </row>
    <row r="70" spans="1:52 16318:16318" s="1" customFormat="1" ht="12.75">
      <c r="A70" s="89" t="s">
        <v>305</v>
      </c>
      <c r="B70" s="89" t="s">
        <v>306</v>
      </c>
      <c r="C70" s="89" t="s">
        <v>292</v>
      </c>
      <c r="D70" s="84">
        <v>0</v>
      </c>
      <c r="E70" s="1" t="s">
        <v>288</v>
      </c>
      <c r="F70" s="90">
        <v>43847</v>
      </c>
      <c r="G70" s="91">
        <v>0.27650000000000002</v>
      </c>
      <c r="H70" s="91">
        <v>6.8597999999999999</v>
      </c>
      <c r="I70" s="2">
        <f t="shared" si="7"/>
        <v>0</v>
      </c>
      <c r="J70" s="2">
        <f t="shared" si="8"/>
        <v>0</v>
      </c>
      <c r="K70" s="2">
        <f t="shared" si="9"/>
        <v>0</v>
      </c>
      <c r="L70" s="2">
        <f t="shared" si="10"/>
        <v>0</v>
      </c>
      <c r="M70" s="2">
        <f t="shared" si="11"/>
        <v>0</v>
      </c>
      <c r="N70" s="2">
        <f t="shared" si="12"/>
        <v>0</v>
      </c>
      <c r="O70" s="133">
        <v>0</v>
      </c>
      <c r="P70" s="133">
        <v>0</v>
      </c>
      <c r="Q70" s="133">
        <v>0</v>
      </c>
      <c r="R70" s="86">
        <v>0</v>
      </c>
      <c r="S70" s="86">
        <v>0</v>
      </c>
      <c r="T70" s="86">
        <v>0</v>
      </c>
      <c r="U70" s="86">
        <v>0</v>
      </c>
      <c r="V70" s="86">
        <v>0</v>
      </c>
      <c r="W70" s="86">
        <v>0</v>
      </c>
      <c r="X70" s="86"/>
      <c r="Y70" s="2"/>
      <c r="Z70" s="2"/>
      <c r="AA70" s="2"/>
      <c r="AB70" s="2">
        <v>0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 16318:16318" s="1" customFormat="1" ht="12.75">
      <c r="A71" s="89" t="s">
        <v>307</v>
      </c>
      <c r="B71" s="89" t="s">
        <v>362</v>
      </c>
      <c r="C71" s="89" t="s">
        <v>292</v>
      </c>
      <c r="D71" s="84">
        <v>0</v>
      </c>
      <c r="E71" s="1" t="s">
        <v>288</v>
      </c>
      <c r="F71" s="90">
        <v>43847</v>
      </c>
      <c r="G71" s="91">
        <v>3.5000000000000003E-2</v>
      </c>
      <c r="H71" s="91">
        <v>6.8597999999999999</v>
      </c>
      <c r="I71" s="2">
        <f t="shared" si="7"/>
        <v>235.7976908947783</v>
      </c>
      <c r="J71" s="2">
        <f t="shared" si="8"/>
        <v>669.97987070274098</v>
      </c>
      <c r="K71" s="2">
        <f t="shared" si="9"/>
        <v>563.49435697833758</v>
      </c>
      <c r="L71" s="2">
        <f t="shared" si="10"/>
        <v>46215</v>
      </c>
      <c r="M71" s="2">
        <f t="shared" si="11"/>
        <v>131312.22620133319</v>
      </c>
      <c r="N71" s="2">
        <f t="shared" si="12"/>
        <v>110441.674</v>
      </c>
      <c r="O71" s="133">
        <v>0</v>
      </c>
      <c r="P71" s="133">
        <v>0</v>
      </c>
      <c r="Q71" s="133">
        <v>46215</v>
      </c>
      <c r="R71" s="86">
        <v>0</v>
      </c>
      <c r="S71" s="86">
        <v>0</v>
      </c>
      <c r="T71" s="86">
        <v>35296.97613213319</v>
      </c>
      <c r="U71" s="86">
        <v>34908.194099200002</v>
      </c>
      <c r="V71" s="86">
        <v>34653.069969999997</v>
      </c>
      <c r="W71" s="86">
        <v>26453.986000000001</v>
      </c>
      <c r="X71" s="86">
        <v>33985.892</v>
      </c>
      <c r="Y71" s="2">
        <v>34930</v>
      </c>
      <c r="Z71" s="2">
        <v>34930</v>
      </c>
      <c r="AA71" s="2">
        <v>6595.7820000000002</v>
      </c>
      <c r="AB71" s="2">
        <v>0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 16318:16318" s="89" customFormat="1" ht="12.75">
      <c r="A72" s="89" t="s">
        <v>299</v>
      </c>
      <c r="B72" s="89" t="s">
        <v>300</v>
      </c>
      <c r="C72" s="89" t="s">
        <v>488</v>
      </c>
      <c r="D72" s="84">
        <v>0</v>
      </c>
      <c r="E72" s="90" t="s">
        <v>288</v>
      </c>
      <c r="F72" s="90">
        <v>43847</v>
      </c>
      <c r="G72" s="91">
        <v>30.894500000000001</v>
      </c>
      <c r="H72" s="91">
        <v>6.8597999999999999</v>
      </c>
      <c r="I72" s="2">
        <f t="shared" si="7"/>
        <v>81.066649173445285</v>
      </c>
      <c r="J72" s="2">
        <f t="shared" si="8"/>
        <v>135.11108195574215</v>
      </c>
      <c r="K72" s="2">
        <f t="shared" si="9"/>
        <v>598.34907723257243</v>
      </c>
      <c r="L72" s="2">
        <f t="shared" si="10"/>
        <v>18</v>
      </c>
      <c r="M72" s="2">
        <f t="shared" si="11"/>
        <v>30</v>
      </c>
      <c r="N72" s="2">
        <f t="shared" si="12"/>
        <v>132.85714285714286</v>
      </c>
      <c r="O72" s="133">
        <v>0</v>
      </c>
      <c r="P72" s="133">
        <v>18</v>
      </c>
      <c r="Q72" s="133">
        <v>0</v>
      </c>
      <c r="R72" s="86">
        <v>0</v>
      </c>
      <c r="S72" s="86">
        <v>0</v>
      </c>
      <c r="T72" s="2">
        <v>0</v>
      </c>
      <c r="U72" s="2">
        <v>0</v>
      </c>
      <c r="V72" s="2">
        <v>0</v>
      </c>
      <c r="W72" s="94">
        <v>30</v>
      </c>
      <c r="X72" s="94">
        <v>30</v>
      </c>
      <c r="Y72" s="94">
        <v>30</v>
      </c>
      <c r="Z72" s="94">
        <v>30</v>
      </c>
      <c r="AA72" s="94">
        <v>30</v>
      </c>
      <c r="AB72" s="94">
        <v>30</v>
      </c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3"/>
      <c r="AO72" s="93"/>
      <c r="AP72" s="93"/>
      <c r="AQ72" s="93"/>
      <c r="AR72" s="93"/>
      <c r="AS72" s="93"/>
      <c r="AT72" s="93"/>
      <c r="AU72" s="93"/>
      <c r="AV72" s="93"/>
      <c r="AW72" s="93"/>
      <c r="AX72" s="93"/>
      <c r="AY72" s="93"/>
      <c r="AZ72" s="93"/>
    </row>
    <row r="73" spans="1:52 16318:16318" s="89" customFormat="1" ht="12.75">
      <c r="A73" s="89" t="s">
        <v>458</v>
      </c>
      <c r="B73" s="89" t="s">
        <v>453</v>
      </c>
      <c r="C73" s="89" t="s">
        <v>488</v>
      </c>
      <c r="D73" s="84">
        <v>0</v>
      </c>
      <c r="E73" s="90" t="s">
        <v>288</v>
      </c>
      <c r="F73" s="90">
        <v>43847</v>
      </c>
      <c r="G73" s="91">
        <v>4.5999999999999999E-2</v>
      </c>
      <c r="H73" s="91">
        <v>6.8597999999999999</v>
      </c>
      <c r="I73" s="2">
        <f t="shared" si="7"/>
        <v>0</v>
      </c>
      <c r="J73" s="2">
        <f t="shared" si="8"/>
        <v>0</v>
      </c>
      <c r="K73" s="2">
        <f t="shared" si="9"/>
        <v>0</v>
      </c>
      <c r="L73" s="2">
        <f t="shared" si="10"/>
        <v>0</v>
      </c>
      <c r="M73" s="2">
        <f t="shared" si="11"/>
        <v>0</v>
      </c>
      <c r="N73" s="2">
        <f t="shared" si="12"/>
        <v>0</v>
      </c>
      <c r="O73" s="133">
        <v>0</v>
      </c>
      <c r="P73" s="133">
        <v>0</v>
      </c>
      <c r="Q73" s="133">
        <v>0</v>
      </c>
      <c r="R73" s="86">
        <v>0</v>
      </c>
      <c r="S73" s="86">
        <v>0</v>
      </c>
      <c r="T73" s="2">
        <v>0</v>
      </c>
      <c r="U73" s="2">
        <v>0</v>
      </c>
      <c r="V73" s="2">
        <v>0</v>
      </c>
      <c r="W73" s="2">
        <v>0</v>
      </c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3"/>
      <c r="AO73" s="93"/>
      <c r="AP73" s="93"/>
      <c r="AQ73" s="93"/>
      <c r="AR73" s="93"/>
      <c r="AS73" s="93"/>
      <c r="AT73" s="93"/>
      <c r="AU73" s="93"/>
      <c r="AV73" s="93"/>
      <c r="AW73" s="93"/>
      <c r="AX73" s="93"/>
      <c r="AY73" s="93"/>
      <c r="AZ73" s="93"/>
    </row>
    <row r="74" spans="1:52 16318:16318" s="1" customFormat="1" ht="12.75">
      <c r="A74" s="89" t="s">
        <v>301</v>
      </c>
      <c r="B74" s="89" t="s">
        <v>302</v>
      </c>
      <c r="C74" s="89" t="s">
        <v>488</v>
      </c>
      <c r="D74" s="84">
        <v>0</v>
      </c>
      <c r="E74" s="90" t="s">
        <v>288</v>
      </c>
      <c r="F74" s="90">
        <v>43847</v>
      </c>
      <c r="G74" s="122">
        <v>0.75529999999999997</v>
      </c>
      <c r="H74" s="91">
        <v>6.8597999999999999</v>
      </c>
      <c r="I74" s="2">
        <f t="shared" si="7"/>
        <v>0</v>
      </c>
      <c r="J74" s="2">
        <f t="shared" si="8"/>
        <v>718.11959254440808</v>
      </c>
      <c r="K74" s="2">
        <f t="shared" si="9"/>
        <v>23709.345277656656</v>
      </c>
      <c r="L74" s="2">
        <f t="shared" si="10"/>
        <v>0</v>
      </c>
      <c r="M74" s="2">
        <f t="shared" si="11"/>
        <v>6522.1193975058004</v>
      </c>
      <c r="N74" s="2">
        <f t="shared" si="12"/>
        <v>215333.46582241377</v>
      </c>
      <c r="O74" s="133">
        <v>0</v>
      </c>
      <c r="P74" s="133">
        <v>0</v>
      </c>
      <c r="Q74" s="133">
        <v>0</v>
      </c>
      <c r="R74" s="2">
        <v>0</v>
      </c>
      <c r="S74" s="86">
        <v>0</v>
      </c>
      <c r="T74" s="2">
        <v>0</v>
      </c>
      <c r="U74" s="2">
        <v>0</v>
      </c>
      <c r="V74" s="2">
        <v>0</v>
      </c>
      <c r="W74" s="2">
        <v>6522.1193975058004</v>
      </c>
      <c r="X74" s="2">
        <v>50727.595313934013</v>
      </c>
      <c r="Y74" s="2">
        <v>50727.595313934013</v>
      </c>
      <c r="Z74" s="2">
        <v>50727.595313934013</v>
      </c>
      <c r="AA74" s="2">
        <v>50727.595313934013</v>
      </c>
      <c r="AB74" s="2">
        <v>28987.197322248001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 16318:16318" s="1" customFormat="1" ht="12.75">
      <c r="A75" s="89" t="s">
        <v>555</v>
      </c>
      <c r="B75" s="89" t="s">
        <v>561</v>
      </c>
      <c r="C75" s="89" t="s">
        <v>519</v>
      </c>
      <c r="D75" s="84">
        <v>0</v>
      </c>
      <c r="E75" s="1" t="s">
        <v>288</v>
      </c>
      <c r="F75" s="90">
        <v>43847</v>
      </c>
      <c r="G75" s="91">
        <v>75.977350000000001</v>
      </c>
      <c r="H75" s="91">
        <v>6.8597999999999999</v>
      </c>
      <c r="I75" s="2">
        <f t="shared" si="7"/>
        <v>0</v>
      </c>
      <c r="J75" s="2">
        <f t="shared" si="8"/>
        <v>0</v>
      </c>
      <c r="K75" s="2">
        <f t="shared" si="9"/>
        <v>0</v>
      </c>
      <c r="L75" s="2">
        <f t="shared" si="10"/>
        <v>0</v>
      </c>
      <c r="M75" s="2">
        <f t="shared" si="11"/>
        <v>0</v>
      </c>
      <c r="N75" s="2">
        <f t="shared" si="12"/>
        <v>0</v>
      </c>
      <c r="O75" s="133">
        <v>0</v>
      </c>
      <c r="P75" s="133">
        <v>0</v>
      </c>
      <c r="Q75" s="133">
        <v>0</v>
      </c>
      <c r="R75" s="2">
        <v>0</v>
      </c>
      <c r="S75" s="2">
        <v>0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 16318:16318" s="1" customFormat="1" ht="12.75">
      <c r="A76" s="89" t="s">
        <v>557</v>
      </c>
      <c r="B76" s="89" t="s">
        <v>563</v>
      </c>
      <c r="C76" s="89" t="s">
        <v>519</v>
      </c>
      <c r="D76" s="84">
        <v>0</v>
      </c>
      <c r="E76" s="1" t="s">
        <v>288</v>
      </c>
      <c r="F76" s="90">
        <v>43847</v>
      </c>
      <c r="G76" s="122">
        <v>6.2E-2</v>
      </c>
      <c r="H76" s="91">
        <v>6.8597999999999999</v>
      </c>
      <c r="I76" s="2">
        <f t="shared" si="7"/>
        <v>11261.552814950874</v>
      </c>
      <c r="J76" s="2">
        <f t="shared" si="8"/>
        <v>11242.967124217579</v>
      </c>
      <c r="K76" s="2">
        <f t="shared" si="9"/>
        <v>27783.969459811884</v>
      </c>
      <c r="L76" s="2">
        <f t="shared" si="10"/>
        <v>1246000</v>
      </c>
      <c r="M76" s="2">
        <f t="shared" si="11"/>
        <v>1243943.6432049635</v>
      </c>
      <c r="N76" s="2">
        <f t="shared" si="12"/>
        <v>3074072.1564583476</v>
      </c>
      <c r="O76" s="133">
        <v>0</v>
      </c>
      <c r="P76" s="133">
        <v>708000</v>
      </c>
      <c r="Q76" s="133">
        <v>158000</v>
      </c>
      <c r="R76" s="2">
        <v>380000</v>
      </c>
      <c r="S76" s="2">
        <v>0</v>
      </c>
      <c r="T76" s="131">
        <v>309002.41664249962</v>
      </c>
      <c r="U76" s="131">
        <v>278866.25138443348</v>
      </c>
      <c r="V76" s="131">
        <v>284010.39928455825</v>
      </c>
      <c r="W76" s="131">
        <v>372064.57589347218</v>
      </c>
      <c r="X76" s="131">
        <v>481454.37923286273</v>
      </c>
      <c r="Y76" s="131">
        <v>749023.8082942412</v>
      </c>
      <c r="Z76" s="131">
        <v>843333.18646319513</v>
      </c>
      <c r="AA76" s="131">
        <v>845047.90242990339</v>
      </c>
      <c r="AB76" s="131">
        <v>362163.38675567287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 16318:16318" s="1" customFormat="1" ht="12.75">
      <c r="A77" s="89" t="s">
        <v>556</v>
      </c>
      <c r="B77" s="89" t="s">
        <v>562</v>
      </c>
      <c r="C77" s="89" t="s">
        <v>519</v>
      </c>
      <c r="D77" s="84">
        <v>0</v>
      </c>
      <c r="E77" s="1" t="s">
        <v>288</v>
      </c>
      <c r="F77" s="90">
        <v>43847</v>
      </c>
      <c r="G77" s="122">
        <v>0.32069999999999999</v>
      </c>
      <c r="H77" s="91">
        <v>6.8597999999999999</v>
      </c>
      <c r="I77" s="2">
        <f t="shared" si="7"/>
        <v>37073.252864514994</v>
      </c>
      <c r="J77" s="2">
        <f t="shared" si="8"/>
        <v>32473.411428957912</v>
      </c>
      <c r="K77" s="2">
        <f t="shared" si="9"/>
        <v>67219.342059595001</v>
      </c>
      <c r="L77" s="2">
        <f t="shared" si="10"/>
        <v>793000</v>
      </c>
      <c r="M77" s="2">
        <f t="shared" si="11"/>
        <v>694609.00442895386</v>
      </c>
      <c r="N77" s="2">
        <f t="shared" si="12"/>
        <v>1437827.3859071089</v>
      </c>
      <c r="O77" s="133">
        <v>0</v>
      </c>
      <c r="P77" s="133">
        <v>354000</v>
      </c>
      <c r="Q77" s="133">
        <v>295000</v>
      </c>
      <c r="R77" s="2">
        <v>144000</v>
      </c>
      <c r="S77" s="2">
        <v>0</v>
      </c>
      <c r="T77" s="131">
        <v>192581.74336256608</v>
      </c>
      <c r="U77" s="131">
        <v>164476.68633729103</v>
      </c>
      <c r="V77" s="131">
        <v>146123.35043190524</v>
      </c>
      <c r="W77" s="131">
        <v>191427.22429719142</v>
      </c>
      <c r="X77" s="131">
        <v>225189.34374118893</v>
      </c>
      <c r="Y77" s="131">
        <v>350338.86306126096</v>
      </c>
      <c r="Z77" s="131">
        <v>394449.93130483082</v>
      </c>
      <c r="AA77" s="131">
        <v>395251.95072744117</v>
      </c>
      <c r="AB77" s="131">
        <v>169393.69316890335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 16318:16318" s="1" customFormat="1" ht="12.75">
      <c r="A78" s="89" t="s">
        <v>664</v>
      </c>
      <c r="B78" s="89" t="s">
        <v>665</v>
      </c>
      <c r="C78" s="89" t="s">
        <v>519</v>
      </c>
      <c r="D78" s="84">
        <v>0</v>
      </c>
      <c r="E78" s="1" t="s">
        <v>288</v>
      </c>
      <c r="F78" s="90">
        <v>43847</v>
      </c>
      <c r="G78" s="122">
        <v>6.2E-2</v>
      </c>
      <c r="H78" s="91">
        <v>6.8597999999999999</v>
      </c>
      <c r="I78" s="2">
        <f t="shared" si="7"/>
        <v>4347.3570658036679</v>
      </c>
      <c r="J78" s="2">
        <f t="shared" si="8"/>
        <v>9578.8650028300981</v>
      </c>
      <c r="K78" s="2">
        <f t="shared" si="9"/>
        <v>17740.237158236148</v>
      </c>
      <c r="L78" s="2">
        <f t="shared" si="10"/>
        <v>481000</v>
      </c>
      <c r="M78" s="2">
        <f t="shared" si="11"/>
        <v>1059824.1636518373</v>
      </c>
      <c r="N78" s="2">
        <f t="shared" si="12"/>
        <v>1962814.1751301342</v>
      </c>
      <c r="O78" s="133">
        <v>0</v>
      </c>
      <c r="P78" s="133">
        <v>0</v>
      </c>
      <c r="Q78" s="133">
        <v>333000</v>
      </c>
      <c r="R78" s="2">
        <v>148000</v>
      </c>
      <c r="S78" s="2">
        <v>0</v>
      </c>
      <c r="T78" s="131">
        <v>279832.16986320692</v>
      </c>
      <c r="U78" s="131">
        <v>252231.61359505929</v>
      </c>
      <c r="V78" s="131">
        <v>248681.0608067211</v>
      </c>
      <c r="W78" s="131">
        <v>279079.31938685005</v>
      </c>
      <c r="X78" s="131">
        <v>376457.93904878711</v>
      </c>
      <c r="Y78" s="131">
        <v>420819.79389291687</v>
      </c>
      <c r="Z78" s="131">
        <v>550305.94829157868</v>
      </c>
      <c r="AA78" s="131">
        <v>525587.47838847397</v>
      </c>
      <c r="AB78" s="131">
        <v>209167.03618621459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 16318:16318" s="1" customFormat="1" ht="12.75">
      <c r="A79" s="89" t="s">
        <v>560</v>
      </c>
      <c r="B79" s="89" t="s">
        <v>566</v>
      </c>
      <c r="C79" s="89" t="s">
        <v>537</v>
      </c>
      <c r="D79" s="84">
        <v>0</v>
      </c>
      <c r="E79" s="1" t="s">
        <v>288</v>
      </c>
      <c r="F79" s="90">
        <v>43847</v>
      </c>
      <c r="G79" s="91">
        <v>0.27373999999999998</v>
      </c>
      <c r="H79" s="91">
        <v>6.8597999999999999</v>
      </c>
      <c r="I79" s="2">
        <f t="shared" si="7"/>
        <v>0</v>
      </c>
      <c r="J79" s="2">
        <f t="shared" si="8"/>
        <v>71.828916294935709</v>
      </c>
      <c r="K79" s="2">
        <f t="shared" si="9"/>
        <v>0</v>
      </c>
      <c r="L79" s="2">
        <f t="shared" si="10"/>
        <v>0</v>
      </c>
      <c r="M79" s="2">
        <f t="shared" si="11"/>
        <v>1800</v>
      </c>
      <c r="N79" s="2">
        <f t="shared" si="12"/>
        <v>0</v>
      </c>
      <c r="O79" s="133">
        <v>0</v>
      </c>
      <c r="P79" s="133">
        <v>0</v>
      </c>
      <c r="Q79" s="133">
        <v>0</v>
      </c>
      <c r="R79" s="2">
        <v>0</v>
      </c>
      <c r="S79" s="2">
        <v>0</v>
      </c>
      <c r="T79" s="131">
        <v>1600</v>
      </c>
      <c r="U79" s="131">
        <v>200</v>
      </c>
      <c r="V79" s="131">
        <v>0</v>
      </c>
      <c r="W79" s="131">
        <v>0</v>
      </c>
      <c r="X79" s="131">
        <v>0</v>
      </c>
      <c r="Y79" s="131">
        <v>0</v>
      </c>
      <c r="Z79" s="131">
        <v>0</v>
      </c>
      <c r="AA79" s="131">
        <v>0</v>
      </c>
      <c r="AB79" s="131">
        <v>0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 16318:16318" s="1" customFormat="1" ht="12.75">
      <c r="A80" s="89" t="s">
        <v>558</v>
      </c>
      <c r="B80" s="89" t="s">
        <v>564</v>
      </c>
      <c r="C80" s="89" t="s">
        <v>519</v>
      </c>
      <c r="D80" s="84">
        <v>0</v>
      </c>
      <c r="E80" s="1" t="s">
        <v>288</v>
      </c>
      <c r="F80" s="90">
        <v>43847</v>
      </c>
      <c r="G80" s="91">
        <v>48.351109999999998</v>
      </c>
      <c r="H80" s="91">
        <v>6.8597999999999999</v>
      </c>
      <c r="I80" s="2">
        <f t="shared" si="7"/>
        <v>0</v>
      </c>
      <c r="J80" s="2">
        <f t="shared" si="8"/>
        <v>0</v>
      </c>
      <c r="K80" s="2">
        <f t="shared" si="9"/>
        <v>0</v>
      </c>
      <c r="L80" s="2">
        <f t="shared" si="10"/>
        <v>0</v>
      </c>
      <c r="M80" s="2">
        <f t="shared" si="11"/>
        <v>0</v>
      </c>
      <c r="N80" s="2">
        <f t="shared" si="12"/>
        <v>0</v>
      </c>
      <c r="O80" s="133">
        <v>0</v>
      </c>
      <c r="P80" s="133">
        <v>0</v>
      </c>
      <c r="Q80" s="133">
        <v>0</v>
      </c>
      <c r="R80" s="2">
        <v>0</v>
      </c>
      <c r="S80" s="2">
        <v>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 spans="1:52" s="1" customFormat="1" ht="12.75">
      <c r="A81" s="89" t="s">
        <v>559</v>
      </c>
      <c r="B81" s="89" t="s">
        <v>565</v>
      </c>
      <c r="C81" s="89" t="s">
        <v>519</v>
      </c>
      <c r="D81" s="84">
        <v>0</v>
      </c>
      <c r="E81" s="1" t="s">
        <v>288</v>
      </c>
      <c r="F81" s="90">
        <v>43847</v>
      </c>
      <c r="G81" s="91">
        <v>390.2679</v>
      </c>
      <c r="H81" s="91">
        <v>6.8597999999999999</v>
      </c>
      <c r="I81" s="2">
        <f t="shared" si="7"/>
        <v>0</v>
      </c>
      <c r="J81" s="2">
        <f t="shared" si="8"/>
        <v>0</v>
      </c>
      <c r="K81" s="2">
        <f t="shared" si="9"/>
        <v>0</v>
      </c>
      <c r="L81" s="2">
        <f t="shared" si="10"/>
        <v>0</v>
      </c>
      <c r="M81" s="2">
        <f t="shared" si="11"/>
        <v>0</v>
      </c>
      <c r="N81" s="2">
        <f t="shared" si="12"/>
        <v>0</v>
      </c>
      <c r="O81" s="133">
        <v>0</v>
      </c>
      <c r="P81" s="133">
        <v>0</v>
      </c>
      <c r="Q81" s="133">
        <v>0</v>
      </c>
      <c r="R81" s="2">
        <v>0</v>
      </c>
      <c r="S81" s="2">
        <v>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r="82" spans="1:52" s="1" customFormat="1" ht="12.75">
      <c r="A82" s="89" t="s">
        <v>308</v>
      </c>
      <c r="B82" s="1" t="s">
        <v>309</v>
      </c>
      <c r="C82" s="1" t="s">
        <v>310</v>
      </c>
      <c r="D82" s="84">
        <v>0</v>
      </c>
      <c r="E82" s="1" t="s">
        <v>311</v>
      </c>
      <c r="F82" s="90">
        <v>43847</v>
      </c>
      <c r="G82" s="91">
        <v>3.75560772</v>
      </c>
      <c r="H82" s="91">
        <v>6.8597999999999999</v>
      </c>
      <c r="I82" s="2">
        <f t="shared" si="7"/>
        <v>0</v>
      </c>
      <c r="J82" s="2">
        <f t="shared" si="8"/>
        <v>5474.8064375054664</v>
      </c>
      <c r="K82" s="2">
        <f t="shared" si="9"/>
        <v>5474.8064375054664</v>
      </c>
      <c r="L82" s="2">
        <f t="shared" si="10"/>
        <v>0</v>
      </c>
      <c r="M82" s="2">
        <f t="shared" si="11"/>
        <v>10000</v>
      </c>
      <c r="N82" s="2">
        <f t="shared" si="12"/>
        <v>10000</v>
      </c>
      <c r="O82" s="133">
        <v>0</v>
      </c>
      <c r="P82" s="133">
        <v>0</v>
      </c>
      <c r="Q82" s="133">
        <v>0</v>
      </c>
      <c r="S82" s="2">
        <v>0</v>
      </c>
      <c r="T82" s="2">
        <v>10000</v>
      </c>
      <c r="U82" s="2">
        <v>0</v>
      </c>
      <c r="V82" s="2">
        <v>0</v>
      </c>
      <c r="W82" s="2"/>
      <c r="X82" s="2">
        <v>10000</v>
      </c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r="83" spans="1:52" s="1" customFormat="1" ht="12.75">
      <c r="A83" s="89" t="s">
        <v>312</v>
      </c>
      <c r="B83" s="1" t="s">
        <v>313</v>
      </c>
      <c r="C83" s="1" t="s">
        <v>310</v>
      </c>
      <c r="D83" s="84">
        <v>0</v>
      </c>
      <c r="E83" s="1" t="s">
        <v>311</v>
      </c>
      <c r="F83" s="90">
        <v>43847</v>
      </c>
      <c r="G83" s="91">
        <v>5.5806796699999994</v>
      </c>
      <c r="H83" s="91">
        <v>6.8597999999999999</v>
      </c>
      <c r="I83" s="2">
        <f t="shared" si="7"/>
        <v>0</v>
      </c>
      <c r="J83" s="2">
        <f t="shared" si="8"/>
        <v>0</v>
      </c>
      <c r="K83" s="2">
        <f t="shared" si="9"/>
        <v>0</v>
      </c>
      <c r="L83" s="2">
        <f t="shared" si="10"/>
        <v>0</v>
      </c>
      <c r="M83" s="2">
        <f t="shared" si="11"/>
        <v>0</v>
      </c>
      <c r="N83" s="2">
        <f t="shared" si="12"/>
        <v>0</v>
      </c>
      <c r="O83" s="133">
        <v>0</v>
      </c>
      <c r="P83" s="133">
        <v>0</v>
      </c>
      <c r="Q83" s="133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r="84" spans="1:52" s="1" customFormat="1" ht="12.75">
      <c r="A84" s="89" t="s">
        <v>314</v>
      </c>
      <c r="B84" s="1" t="s">
        <v>315</v>
      </c>
      <c r="C84" s="1" t="s">
        <v>310</v>
      </c>
      <c r="D84" s="84">
        <v>0</v>
      </c>
      <c r="E84" s="1" t="s">
        <v>311</v>
      </c>
      <c r="F84" s="90">
        <v>43847</v>
      </c>
      <c r="G84" s="91">
        <v>1.5819573</v>
      </c>
      <c r="H84" s="91">
        <v>6.8597999999999999</v>
      </c>
      <c r="I84" s="2">
        <f t="shared" si="7"/>
        <v>0</v>
      </c>
      <c r="J84" s="2">
        <f t="shared" si="8"/>
        <v>0</v>
      </c>
      <c r="K84" s="2">
        <f t="shared" si="9"/>
        <v>0</v>
      </c>
      <c r="L84" s="2">
        <f t="shared" si="10"/>
        <v>0</v>
      </c>
      <c r="M84" s="2">
        <f t="shared" si="11"/>
        <v>0</v>
      </c>
      <c r="N84" s="2">
        <f t="shared" si="12"/>
        <v>0</v>
      </c>
      <c r="O84" s="133">
        <v>0</v>
      </c>
      <c r="P84" s="133">
        <v>0</v>
      </c>
      <c r="Q84" s="133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r="85" spans="1:52" s="1" customFormat="1" ht="12.75">
      <c r="A85" s="89" t="s">
        <v>316</v>
      </c>
      <c r="B85" s="1" t="s">
        <v>317</v>
      </c>
      <c r="C85" s="1" t="s">
        <v>310</v>
      </c>
      <c r="D85" s="84">
        <v>0</v>
      </c>
      <c r="E85" s="1" t="s">
        <v>311</v>
      </c>
      <c r="F85" s="90">
        <v>43847</v>
      </c>
      <c r="G85" s="91">
        <v>2.7557559199999999</v>
      </c>
      <c r="H85" s="91">
        <v>6.8597999999999999</v>
      </c>
      <c r="I85" s="2">
        <f t="shared" si="7"/>
        <v>0</v>
      </c>
      <c r="J85" s="2">
        <f t="shared" si="8"/>
        <v>0</v>
      </c>
      <c r="K85" s="2">
        <f t="shared" si="9"/>
        <v>0</v>
      </c>
      <c r="L85" s="2">
        <f t="shared" si="10"/>
        <v>0</v>
      </c>
      <c r="M85" s="2">
        <f t="shared" si="11"/>
        <v>0</v>
      </c>
      <c r="N85" s="2">
        <f t="shared" si="12"/>
        <v>0</v>
      </c>
      <c r="O85" s="133">
        <v>0</v>
      </c>
      <c r="P85" s="133">
        <v>0</v>
      </c>
      <c r="Q85" s="133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r="86" spans="1:52" s="1" customFormat="1" ht="12.75">
      <c r="A86" s="89" t="s">
        <v>318</v>
      </c>
      <c r="B86" s="1" t="s">
        <v>319</v>
      </c>
      <c r="C86" s="1" t="s">
        <v>310</v>
      </c>
      <c r="D86" s="84">
        <v>0</v>
      </c>
      <c r="E86" s="1" t="s">
        <v>311</v>
      </c>
      <c r="F86" s="90">
        <v>43847</v>
      </c>
      <c r="G86" s="91">
        <v>6.00869842</v>
      </c>
      <c r="H86" s="91">
        <v>6.8597999999999999</v>
      </c>
      <c r="I86" s="2">
        <f t="shared" si="7"/>
        <v>0</v>
      </c>
      <c r="J86" s="2">
        <f t="shared" si="8"/>
        <v>8759.2909705822331</v>
      </c>
      <c r="K86" s="2">
        <f t="shared" si="9"/>
        <v>0</v>
      </c>
      <c r="L86" s="2">
        <f t="shared" si="10"/>
        <v>0</v>
      </c>
      <c r="M86" s="2">
        <f t="shared" si="11"/>
        <v>10000</v>
      </c>
      <c r="N86" s="2">
        <f t="shared" si="12"/>
        <v>0</v>
      </c>
      <c r="O86" s="133">
        <v>0</v>
      </c>
      <c r="P86" s="133">
        <v>0</v>
      </c>
      <c r="Q86" s="133">
        <v>0</v>
      </c>
      <c r="R86" s="2">
        <v>0</v>
      </c>
      <c r="S86" s="2">
        <v>0</v>
      </c>
      <c r="T86" s="2">
        <v>0</v>
      </c>
      <c r="U86" s="2">
        <v>10000</v>
      </c>
      <c r="V86" s="2">
        <v>0</v>
      </c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r="87" spans="1:52" s="1" customFormat="1" ht="12.75">
      <c r="A87" s="89" t="s">
        <v>320</v>
      </c>
      <c r="B87" s="1" t="s">
        <v>321</v>
      </c>
      <c r="C87" s="1" t="s">
        <v>310</v>
      </c>
      <c r="D87" s="84">
        <v>0</v>
      </c>
      <c r="E87" s="1" t="s">
        <v>311</v>
      </c>
      <c r="F87" s="90">
        <v>43847</v>
      </c>
      <c r="G87" s="91">
        <v>0.71222319999999995</v>
      </c>
      <c r="H87" s="91">
        <v>6.8597999999999999</v>
      </c>
      <c r="I87" s="2">
        <f t="shared" si="7"/>
        <v>0</v>
      </c>
      <c r="J87" s="2">
        <f t="shared" si="8"/>
        <v>519.12825446806028</v>
      </c>
      <c r="K87" s="2">
        <f t="shared" si="9"/>
        <v>0</v>
      </c>
      <c r="L87" s="2">
        <f t="shared" si="10"/>
        <v>0</v>
      </c>
      <c r="M87" s="2">
        <f t="shared" si="11"/>
        <v>5000</v>
      </c>
      <c r="N87" s="2">
        <f t="shared" si="12"/>
        <v>0</v>
      </c>
      <c r="O87" s="133">
        <v>0</v>
      </c>
      <c r="P87" s="133">
        <v>0</v>
      </c>
      <c r="Q87" s="133">
        <v>0</v>
      </c>
      <c r="S87" s="2">
        <v>0</v>
      </c>
      <c r="T87" s="2">
        <v>0</v>
      </c>
      <c r="U87" s="2">
        <v>0</v>
      </c>
      <c r="V87" s="2">
        <v>0</v>
      </c>
      <c r="W87" s="2">
        <v>5000</v>
      </c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r="88" spans="1:52" s="1" customFormat="1" ht="12.75">
      <c r="A88" s="89" t="s">
        <v>322</v>
      </c>
      <c r="B88" s="1" t="s">
        <v>323</v>
      </c>
      <c r="C88" s="1" t="s">
        <v>324</v>
      </c>
      <c r="D88" s="84">
        <v>0</v>
      </c>
      <c r="E88" s="1" t="s">
        <v>311</v>
      </c>
      <c r="F88" s="90">
        <v>43847</v>
      </c>
      <c r="G88" s="91">
        <v>1.3559634</v>
      </c>
      <c r="H88" s="91">
        <v>6.8597999999999999</v>
      </c>
      <c r="I88" s="2">
        <f t="shared" si="7"/>
        <v>0</v>
      </c>
      <c r="J88" s="2">
        <f t="shared" si="8"/>
        <v>0</v>
      </c>
      <c r="K88" s="2">
        <f t="shared" si="9"/>
        <v>0</v>
      </c>
      <c r="L88" s="2">
        <f t="shared" si="10"/>
        <v>0</v>
      </c>
      <c r="M88" s="2">
        <f t="shared" si="11"/>
        <v>0</v>
      </c>
      <c r="N88" s="2">
        <f t="shared" si="12"/>
        <v>0</v>
      </c>
      <c r="O88" s="133">
        <v>0</v>
      </c>
      <c r="P88" s="133">
        <v>0</v>
      </c>
      <c r="Q88" s="133">
        <v>0</v>
      </c>
      <c r="S88" s="2">
        <v>0</v>
      </c>
      <c r="T88" s="2">
        <v>0</v>
      </c>
      <c r="U88" s="2">
        <v>0</v>
      </c>
      <c r="V88" s="2">
        <v>0</v>
      </c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</row>
    <row r="89" spans="1:52" s="1" customFormat="1" ht="12.75">
      <c r="A89" s="89" t="s">
        <v>325</v>
      </c>
      <c r="B89" s="1" t="s">
        <v>326</v>
      </c>
      <c r="C89" s="1" t="s">
        <v>324</v>
      </c>
      <c r="D89" s="84">
        <v>0</v>
      </c>
      <c r="E89" s="1" t="s">
        <v>311</v>
      </c>
      <c r="F89" s="90">
        <v>43847</v>
      </c>
      <c r="G89" s="91">
        <v>7.8618483999999995</v>
      </c>
      <c r="H89" s="91">
        <v>6.8597999999999999</v>
      </c>
      <c r="I89" s="2">
        <f t="shared" si="7"/>
        <v>2292.1509081897429</v>
      </c>
      <c r="J89" s="2">
        <f t="shared" si="8"/>
        <v>0</v>
      </c>
      <c r="K89" s="2">
        <f t="shared" si="9"/>
        <v>0</v>
      </c>
      <c r="L89" s="2">
        <f t="shared" si="10"/>
        <v>2000</v>
      </c>
      <c r="M89" s="2">
        <f t="shared" si="11"/>
        <v>0</v>
      </c>
      <c r="N89" s="2">
        <f t="shared" si="12"/>
        <v>0</v>
      </c>
      <c r="O89" s="133">
        <v>0</v>
      </c>
      <c r="P89" s="133">
        <v>2000</v>
      </c>
      <c r="Q89" s="133">
        <v>0</v>
      </c>
      <c r="S89" s="2">
        <v>0</v>
      </c>
      <c r="T89" s="2">
        <v>0</v>
      </c>
      <c r="U89" s="2">
        <v>0</v>
      </c>
      <c r="V89" s="2">
        <v>0</v>
      </c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</row>
    <row r="90" spans="1:52" s="1" customFormat="1" ht="12.75">
      <c r="A90" s="89" t="s">
        <v>327</v>
      </c>
      <c r="B90" s="1" t="s">
        <v>328</v>
      </c>
      <c r="C90" s="1" t="s">
        <v>324</v>
      </c>
      <c r="D90" s="84">
        <v>0</v>
      </c>
      <c r="E90" s="1" t="s">
        <v>311</v>
      </c>
      <c r="F90" s="90">
        <v>43847</v>
      </c>
      <c r="G90" s="91">
        <v>11.9708284</v>
      </c>
      <c r="H90" s="91">
        <v>6.8597999999999999</v>
      </c>
      <c r="I90" s="2">
        <f t="shared" si="7"/>
        <v>3490.1391877314209</v>
      </c>
      <c r="J90" s="2">
        <f t="shared" si="8"/>
        <v>0</v>
      </c>
      <c r="K90" s="2">
        <f t="shared" si="9"/>
        <v>0</v>
      </c>
      <c r="L90" s="2">
        <f t="shared" si="10"/>
        <v>2000</v>
      </c>
      <c r="M90" s="2">
        <f t="shared" si="11"/>
        <v>0</v>
      </c>
      <c r="N90" s="2">
        <f t="shared" si="12"/>
        <v>0</v>
      </c>
      <c r="O90" s="133">
        <v>0</v>
      </c>
      <c r="P90" s="133">
        <v>2000</v>
      </c>
      <c r="Q90" s="133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r="91" spans="1:52" s="1" customFormat="1" ht="12.75">
      <c r="A91" s="89" t="s">
        <v>329</v>
      </c>
      <c r="B91" s="1" t="s">
        <v>330</v>
      </c>
      <c r="C91" s="1" t="s">
        <v>324</v>
      </c>
      <c r="D91" s="84">
        <v>0</v>
      </c>
      <c r="E91" s="1" t="s">
        <v>311</v>
      </c>
      <c r="F91" s="90">
        <v>43847</v>
      </c>
      <c r="G91" s="91">
        <v>11.553082100000001</v>
      </c>
      <c r="H91" s="91">
        <v>6.8597999999999999</v>
      </c>
      <c r="I91" s="2">
        <f t="shared" si="7"/>
        <v>0</v>
      </c>
      <c r="J91" s="2">
        <f t="shared" si="8"/>
        <v>0</v>
      </c>
      <c r="K91" s="2">
        <f t="shared" si="9"/>
        <v>0</v>
      </c>
      <c r="L91" s="2">
        <f t="shared" si="10"/>
        <v>0</v>
      </c>
      <c r="M91" s="2">
        <f t="shared" si="11"/>
        <v>0</v>
      </c>
      <c r="N91" s="2">
        <f t="shared" si="12"/>
        <v>0</v>
      </c>
      <c r="O91" s="133">
        <v>0</v>
      </c>
      <c r="P91" s="133">
        <v>0</v>
      </c>
      <c r="Q91" s="133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r="92" spans="1:52" s="1" customFormat="1" ht="12.75">
      <c r="A92" s="89" t="s">
        <v>331</v>
      </c>
      <c r="B92" s="1" t="s">
        <v>332</v>
      </c>
      <c r="C92" s="1" t="s">
        <v>324</v>
      </c>
      <c r="D92" s="84">
        <v>0</v>
      </c>
      <c r="E92" s="1" t="s">
        <v>311</v>
      </c>
      <c r="F92" s="90">
        <v>43847</v>
      </c>
      <c r="G92" s="91">
        <v>2.1983043000000002</v>
      </c>
      <c r="H92" s="91">
        <v>6.8597999999999999</v>
      </c>
      <c r="I92" s="2">
        <f t="shared" si="7"/>
        <v>278.80182235633697</v>
      </c>
      <c r="J92" s="2">
        <f t="shared" si="8"/>
        <v>0</v>
      </c>
      <c r="K92" s="2">
        <f t="shared" si="9"/>
        <v>0</v>
      </c>
      <c r="L92" s="2">
        <f t="shared" si="10"/>
        <v>870</v>
      </c>
      <c r="M92" s="2">
        <f t="shared" si="11"/>
        <v>0</v>
      </c>
      <c r="N92" s="2">
        <f t="shared" si="12"/>
        <v>0</v>
      </c>
      <c r="O92" s="133">
        <v>0</v>
      </c>
      <c r="P92" s="133">
        <v>870</v>
      </c>
      <c r="Q92" s="133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r="93" spans="1:52" s="1" customFormat="1" ht="12.75">
      <c r="A93" s="89" t="s">
        <v>333</v>
      </c>
      <c r="B93" s="1" t="s">
        <v>363</v>
      </c>
      <c r="C93" s="1" t="s">
        <v>334</v>
      </c>
      <c r="D93" s="84">
        <v>0</v>
      </c>
      <c r="E93" s="1" t="s">
        <v>335</v>
      </c>
      <c r="F93" s="90">
        <v>43847</v>
      </c>
      <c r="G93" s="91">
        <v>0.05</v>
      </c>
      <c r="H93" s="91">
        <v>6.8597999999999999</v>
      </c>
      <c r="I93" s="2">
        <f t="shared" si="7"/>
        <v>0</v>
      </c>
      <c r="J93" s="2">
        <f t="shared" si="8"/>
        <v>0</v>
      </c>
      <c r="K93" s="2">
        <f t="shared" si="9"/>
        <v>0</v>
      </c>
      <c r="L93" s="2">
        <f t="shared" si="10"/>
        <v>0</v>
      </c>
      <c r="M93" s="2">
        <f t="shared" si="11"/>
        <v>0</v>
      </c>
      <c r="N93" s="2">
        <f t="shared" si="12"/>
        <v>0</v>
      </c>
      <c r="O93" s="133">
        <v>0</v>
      </c>
      <c r="P93" s="133">
        <v>0</v>
      </c>
      <c r="Q93" s="133">
        <v>0</v>
      </c>
      <c r="R93" s="2">
        <v>0</v>
      </c>
      <c r="S93" s="2">
        <v>0</v>
      </c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 spans="1:52" s="1" customFormat="1" ht="12.75">
      <c r="A94" s="89" t="s">
        <v>336</v>
      </c>
      <c r="B94" s="1" t="s">
        <v>337</v>
      </c>
      <c r="C94" s="1" t="s">
        <v>338</v>
      </c>
      <c r="D94" s="84">
        <v>0</v>
      </c>
      <c r="E94" s="1" t="s">
        <v>339</v>
      </c>
      <c r="F94" s="90">
        <v>43847</v>
      </c>
      <c r="G94" s="91">
        <v>1.0744982700000001</v>
      </c>
      <c r="H94" s="91">
        <v>6.8597999999999999</v>
      </c>
      <c r="I94" s="2">
        <f t="shared" si="7"/>
        <v>479.93566857342785</v>
      </c>
      <c r="J94" s="2">
        <f t="shared" si="8"/>
        <v>0</v>
      </c>
      <c r="K94" s="2">
        <f t="shared" si="9"/>
        <v>0</v>
      </c>
      <c r="L94" s="2">
        <f t="shared" si="10"/>
        <v>3064</v>
      </c>
      <c r="M94" s="2">
        <f t="shared" si="11"/>
        <v>0</v>
      </c>
      <c r="N94" s="2">
        <f t="shared" si="12"/>
        <v>0</v>
      </c>
      <c r="O94" s="133">
        <v>0</v>
      </c>
      <c r="P94" s="133">
        <v>3064</v>
      </c>
      <c r="Q94" s="133">
        <v>0</v>
      </c>
      <c r="R94" s="2">
        <v>0</v>
      </c>
      <c r="S94" s="2">
        <v>0</v>
      </c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r="95" spans="1:52" s="1" customFormat="1" ht="12.75">
      <c r="A95" s="89" t="s">
        <v>340</v>
      </c>
      <c r="B95" s="1" t="s">
        <v>341</v>
      </c>
      <c r="C95" s="1" t="s">
        <v>342</v>
      </c>
      <c r="D95" s="84">
        <v>0</v>
      </c>
      <c r="E95" s="1" t="s">
        <v>343</v>
      </c>
      <c r="F95" s="90">
        <v>43847</v>
      </c>
      <c r="G95" s="91">
        <v>0.125</v>
      </c>
      <c r="H95" s="91">
        <v>6.8597999999999999</v>
      </c>
      <c r="I95" s="2">
        <f t="shared" si="7"/>
        <v>0</v>
      </c>
      <c r="J95" s="2">
        <f t="shared" si="8"/>
        <v>0</v>
      </c>
      <c r="K95" s="2">
        <f t="shared" si="9"/>
        <v>0</v>
      </c>
      <c r="L95" s="2">
        <f t="shared" si="10"/>
        <v>0</v>
      </c>
      <c r="M95" s="2">
        <f t="shared" si="11"/>
        <v>0</v>
      </c>
      <c r="N95" s="2">
        <f t="shared" si="12"/>
        <v>0</v>
      </c>
      <c r="O95" s="133">
        <v>0</v>
      </c>
      <c r="P95" s="133">
        <v>0</v>
      </c>
      <c r="Q95" s="133">
        <v>0</v>
      </c>
      <c r="R95" s="2">
        <v>0</v>
      </c>
      <c r="S95" s="2">
        <v>0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r="96" spans="1:52" s="1" customFormat="1" ht="12.75">
      <c r="A96" s="89" t="s">
        <v>344</v>
      </c>
      <c r="B96" s="1" t="s">
        <v>345</v>
      </c>
      <c r="C96" s="1" t="s">
        <v>342</v>
      </c>
      <c r="D96" s="84">
        <v>0</v>
      </c>
      <c r="E96" s="1" t="s">
        <v>343</v>
      </c>
      <c r="F96" s="90">
        <v>43847</v>
      </c>
      <c r="G96" s="91">
        <v>4.7199999999999999E-2</v>
      </c>
      <c r="H96" s="91">
        <v>6.8597999999999999</v>
      </c>
      <c r="I96" s="2">
        <f t="shared" si="7"/>
        <v>0</v>
      </c>
      <c r="J96" s="2">
        <f t="shared" si="8"/>
        <v>0</v>
      </c>
      <c r="K96" s="2">
        <f t="shared" si="9"/>
        <v>0</v>
      </c>
      <c r="L96" s="2">
        <f t="shared" si="10"/>
        <v>0</v>
      </c>
      <c r="M96" s="2">
        <f t="shared" si="11"/>
        <v>0</v>
      </c>
      <c r="N96" s="2">
        <f t="shared" si="12"/>
        <v>0</v>
      </c>
      <c r="O96" s="133">
        <v>0</v>
      </c>
      <c r="P96" s="133">
        <v>0</v>
      </c>
      <c r="Q96" s="133">
        <v>0</v>
      </c>
      <c r="R96" s="2">
        <v>0</v>
      </c>
      <c r="S96" s="2">
        <v>0</v>
      </c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 spans="1:52" s="1" customFormat="1" ht="12.75">
      <c r="A97" s="89" t="s">
        <v>346</v>
      </c>
      <c r="B97" s="1" t="s">
        <v>347</v>
      </c>
      <c r="C97" s="1" t="s">
        <v>342</v>
      </c>
      <c r="D97" s="84">
        <v>0</v>
      </c>
      <c r="E97" s="1" t="s">
        <v>343</v>
      </c>
      <c r="F97" s="90">
        <v>43847</v>
      </c>
      <c r="G97" s="91">
        <v>3.0800000000000001E-2</v>
      </c>
      <c r="H97" s="91">
        <v>6.8597999999999999</v>
      </c>
      <c r="I97" s="2">
        <f t="shared" si="7"/>
        <v>0</v>
      </c>
      <c r="J97" s="2">
        <f t="shared" si="8"/>
        <v>0</v>
      </c>
      <c r="K97" s="2">
        <f t="shared" si="9"/>
        <v>0</v>
      </c>
      <c r="L97" s="2">
        <f t="shared" si="10"/>
        <v>0</v>
      </c>
      <c r="M97" s="2">
        <f t="shared" si="11"/>
        <v>0</v>
      </c>
      <c r="N97" s="2">
        <f t="shared" si="12"/>
        <v>0</v>
      </c>
      <c r="O97" s="133">
        <v>0</v>
      </c>
      <c r="P97" s="133">
        <v>0</v>
      </c>
      <c r="Q97" s="133">
        <v>0</v>
      </c>
      <c r="R97" s="2">
        <v>0</v>
      </c>
      <c r="S97" s="2">
        <v>0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 spans="1:52" s="1" customFormat="1" ht="12.75">
      <c r="A98" s="89" t="s">
        <v>348</v>
      </c>
      <c r="B98" s="1" t="s">
        <v>349</v>
      </c>
      <c r="C98" s="1" t="s">
        <v>350</v>
      </c>
      <c r="D98" s="84">
        <v>0</v>
      </c>
      <c r="E98" s="1" t="s">
        <v>343</v>
      </c>
      <c r="F98" s="90">
        <v>43847</v>
      </c>
      <c r="G98" s="91">
        <v>0.11358699999999999</v>
      </c>
      <c r="H98" s="91">
        <v>6.8597999999999999</v>
      </c>
      <c r="I98" s="2">
        <f t="shared" si="7"/>
        <v>0</v>
      </c>
      <c r="J98" s="2">
        <f t="shared" si="8"/>
        <v>0</v>
      </c>
      <c r="K98" s="2">
        <f t="shared" si="9"/>
        <v>0</v>
      </c>
      <c r="L98" s="2">
        <f t="shared" si="10"/>
        <v>0</v>
      </c>
      <c r="M98" s="2">
        <f t="shared" si="11"/>
        <v>0</v>
      </c>
      <c r="N98" s="2">
        <f t="shared" si="12"/>
        <v>0</v>
      </c>
      <c r="O98" s="133">
        <v>0</v>
      </c>
      <c r="P98" s="133">
        <v>0</v>
      </c>
      <c r="Q98" s="133">
        <v>0</v>
      </c>
      <c r="R98" s="2">
        <v>0</v>
      </c>
      <c r="S98" s="2">
        <v>0</v>
      </c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r="99" spans="1:52" s="3" customFormat="1" ht="12.75">
      <c r="A99" s="95" t="s">
        <v>351</v>
      </c>
      <c r="B99" s="95" t="s">
        <v>352</v>
      </c>
      <c r="C99" s="96" t="s">
        <v>669</v>
      </c>
      <c r="D99" s="84">
        <v>0</v>
      </c>
      <c r="E99" s="96" t="s">
        <v>343</v>
      </c>
      <c r="F99" s="90">
        <v>43847</v>
      </c>
      <c r="G99" s="125">
        <v>1.1089999999999999E-2</v>
      </c>
      <c r="H99" s="91">
        <v>6.8597999999999999</v>
      </c>
      <c r="I99" s="2">
        <f t="shared" si="7"/>
        <v>698.39937024403037</v>
      </c>
      <c r="J99" s="2">
        <f t="shared" si="8"/>
        <v>646.66608355928747</v>
      </c>
      <c r="K99" s="2">
        <f t="shared" si="9"/>
        <v>2147.8552061076334</v>
      </c>
      <c r="L99" s="2">
        <f t="shared" si="10"/>
        <v>432000</v>
      </c>
      <c r="M99" s="2">
        <f t="shared" si="11"/>
        <v>400000</v>
      </c>
      <c r="N99" s="2">
        <f t="shared" si="12"/>
        <v>1328571.4285714286</v>
      </c>
      <c r="O99" s="133">
        <v>0</v>
      </c>
      <c r="P99" s="133">
        <v>0</v>
      </c>
      <c r="Q99" s="133">
        <v>432000</v>
      </c>
      <c r="R99" s="2">
        <v>0</v>
      </c>
      <c r="S99" s="2">
        <v>0</v>
      </c>
      <c r="T99" s="86">
        <v>100000</v>
      </c>
      <c r="U99" s="86">
        <v>100000</v>
      </c>
      <c r="V99" s="86">
        <v>100000</v>
      </c>
      <c r="W99" s="86">
        <v>100000</v>
      </c>
      <c r="X99" s="86">
        <v>300000</v>
      </c>
      <c r="Y99" s="86">
        <v>300000</v>
      </c>
      <c r="Z99" s="86">
        <v>300000</v>
      </c>
      <c r="AA99" s="86">
        <v>300000</v>
      </c>
      <c r="AB99" s="86">
        <v>300000</v>
      </c>
      <c r="AC99" s="86"/>
      <c r="AD99" s="86"/>
      <c r="AE99" s="86"/>
      <c r="AF99" s="86"/>
      <c r="AG99" s="86"/>
      <c r="AH99" s="86"/>
      <c r="AI99" s="86"/>
      <c r="AJ99" s="86"/>
      <c r="AK99" s="86"/>
      <c r="AL99" s="86"/>
      <c r="AM99" s="86"/>
      <c r="AN99" s="86"/>
      <c r="AO99" s="86"/>
      <c r="AP99" s="86"/>
      <c r="AQ99" s="86"/>
      <c r="AR99" s="86"/>
      <c r="AS99" s="86"/>
      <c r="AT99" s="86"/>
      <c r="AU99" s="86"/>
      <c r="AV99" s="86"/>
      <c r="AW99" s="86"/>
      <c r="AX99" s="86"/>
      <c r="AY99" s="86"/>
      <c r="AZ99" s="86"/>
    </row>
    <row r="100" spans="1:52" s="3" customFormat="1" ht="12.75">
      <c r="A100" s="95" t="s">
        <v>636</v>
      </c>
      <c r="B100" s="95" t="s">
        <v>635</v>
      </c>
      <c r="C100" s="96" t="s">
        <v>669</v>
      </c>
      <c r="D100" s="84">
        <v>0</v>
      </c>
      <c r="E100" s="96" t="s">
        <v>343</v>
      </c>
      <c r="F100" s="90">
        <v>43847</v>
      </c>
      <c r="G100" s="91">
        <v>4.2999999999999997E-2</v>
      </c>
      <c r="H100" s="91">
        <v>6.8597999999999999</v>
      </c>
      <c r="I100" s="2">
        <f t="shared" si="7"/>
        <v>10088.369923321379</v>
      </c>
      <c r="J100" s="2">
        <f t="shared" si="8"/>
        <v>5014.7234613254032</v>
      </c>
      <c r="K100" s="2">
        <f t="shared" si="9"/>
        <v>11104.030521506249</v>
      </c>
      <c r="L100" s="2">
        <f t="shared" si="10"/>
        <v>1609400</v>
      </c>
      <c r="M100" s="2">
        <f t="shared" si="11"/>
        <v>800000</v>
      </c>
      <c r="N100" s="2">
        <f t="shared" si="12"/>
        <v>1771428.5714285714</v>
      </c>
      <c r="O100" s="133">
        <v>0</v>
      </c>
      <c r="P100" s="133">
        <v>655200</v>
      </c>
      <c r="Q100" s="133">
        <v>512200</v>
      </c>
      <c r="R100" s="2">
        <v>442000</v>
      </c>
      <c r="S100" s="2">
        <v>0</v>
      </c>
      <c r="T100" s="121">
        <f>200000+150000</f>
        <v>350000</v>
      </c>
      <c r="U100" s="86">
        <v>150000</v>
      </c>
      <c r="V100" s="86">
        <v>150000</v>
      </c>
      <c r="W100" s="86">
        <v>150000</v>
      </c>
      <c r="X100" s="86">
        <v>400000</v>
      </c>
      <c r="Y100" s="86">
        <v>400000</v>
      </c>
      <c r="Z100" s="86">
        <v>400000</v>
      </c>
      <c r="AA100" s="86">
        <v>400000</v>
      </c>
      <c r="AB100" s="86">
        <v>400000</v>
      </c>
      <c r="AC100" s="86"/>
      <c r="AD100" s="86"/>
      <c r="AE100" s="86"/>
      <c r="AF100" s="86"/>
      <c r="AG100" s="86"/>
      <c r="AH100" s="86"/>
      <c r="AI100" s="86"/>
      <c r="AJ100" s="86"/>
      <c r="AK100" s="86"/>
      <c r="AL100" s="86"/>
      <c r="AM100" s="86"/>
      <c r="AN100" s="86"/>
      <c r="AO100" s="86"/>
      <c r="AP100" s="86"/>
      <c r="AQ100" s="86"/>
      <c r="AR100" s="86"/>
      <c r="AS100" s="86"/>
      <c r="AT100" s="86"/>
      <c r="AU100" s="86"/>
      <c r="AV100" s="86"/>
      <c r="AW100" s="86"/>
      <c r="AX100" s="86"/>
      <c r="AY100" s="86"/>
      <c r="AZ100" s="86"/>
    </row>
    <row r="101" spans="1:52" s="1" customFormat="1" ht="12.75">
      <c r="A101" s="89" t="s">
        <v>353</v>
      </c>
      <c r="B101" s="1" t="s">
        <v>354</v>
      </c>
      <c r="C101" s="1" t="s">
        <v>355</v>
      </c>
      <c r="D101" s="84">
        <v>0</v>
      </c>
      <c r="E101" s="1" t="s">
        <v>343</v>
      </c>
      <c r="F101" s="90">
        <v>43847</v>
      </c>
      <c r="G101" s="91">
        <v>6.9709999999999994E-2</v>
      </c>
      <c r="H101" s="91">
        <v>6.8597999999999999</v>
      </c>
      <c r="I101" s="2">
        <f t="shared" si="7"/>
        <v>812.96830811393909</v>
      </c>
      <c r="J101" s="2">
        <f t="shared" si="8"/>
        <v>4064.8415405696956</v>
      </c>
      <c r="K101" s="2">
        <f t="shared" si="9"/>
        <v>0</v>
      </c>
      <c r="L101" s="2">
        <f t="shared" si="10"/>
        <v>80000</v>
      </c>
      <c r="M101" s="2">
        <f t="shared" si="11"/>
        <v>400000</v>
      </c>
      <c r="N101" s="2">
        <f t="shared" si="12"/>
        <v>0</v>
      </c>
      <c r="O101" s="133">
        <v>0</v>
      </c>
      <c r="P101" s="133">
        <v>80000</v>
      </c>
      <c r="Q101" s="133">
        <v>0</v>
      </c>
      <c r="R101" s="2">
        <v>0</v>
      </c>
      <c r="S101" s="2">
        <v>0</v>
      </c>
      <c r="T101" s="121">
        <v>100000</v>
      </c>
      <c r="U101" s="121">
        <v>100000</v>
      </c>
      <c r="V101" s="121">
        <v>100000</v>
      </c>
      <c r="W101" s="121">
        <v>100000</v>
      </c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</row>
    <row r="102" spans="1:52" s="1" customFormat="1" ht="12.75">
      <c r="A102" s="89" t="s">
        <v>735</v>
      </c>
      <c r="B102" s="89" t="s">
        <v>736</v>
      </c>
      <c r="C102" s="1" t="s">
        <v>539</v>
      </c>
      <c r="D102" s="84">
        <v>0</v>
      </c>
      <c r="E102" s="1" t="s">
        <v>343</v>
      </c>
      <c r="F102" s="90">
        <v>43847</v>
      </c>
      <c r="G102" s="91">
        <v>0.12490000000000001</v>
      </c>
      <c r="H102" s="91">
        <v>6.8597999999999999</v>
      </c>
      <c r="I102" s="2">
        <f t="shared" si="7"/>
        <v>4916.0325373917603</v>
      </c>
      <c r="J102" s="2">
        <f t="shared" si="8"/>
        <v>7283.0111665063132</v>
      </c>
      <c r="K102" s="2">
        <f t="shared" si="9"/>
        <v>20158.334478722834</v>
      </c>
      <c r="L102" s="2">
        <f t="shared" si="10"/>
        <v>270000</v>
      </c>
      <c r="M102" s="2">
        <f t="shared" si="11"/>
        <v>400000</v>
      </c>
      <c r="N102" s="2">
        <f t="shared" si="12"/>
        <v>1107142.8571428573</v>
      </c>
      <c r="O102" s="133">
        <v>0</v>
      </c>
      <c r="P102" s="133">
        <v>270000</v>
      </c>
      <c r="Q102" s="133">
        <v>0</v>
      </c>
      <c r="R102" s="2">
        <v>0</v>
      </c>
      <c r="S102" s="2">
        <v>0</v>
      </c>
      <c r="T102" s="2">
        <v>100000</v>
      </c>
      <c r="U102" s="2">
        <v>100000</v>
      </c>
      <c r="V102" s="2">
        <v>100000</v>
      </c>
      <c r="W102" s="2">
        <v>100000</v>
      </c>
      <c r="X102" s="2">
        <v>250000</v>
      </c>
      <c r="Y102" s="2">
        <v>250000</v>
      </c>
      <c r="Z102" s="2">
        <v>250000</v>
      </c>
      <c r="AA102" s="2">
        <v>250000</v>
      </c>
      <c r="AB102" s="2">
        <v>250000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r="103" spans="1:52" s="1" customFormat="1" ht="12.75">
      <c r="A103" s="89" t="s">
        <v>738</v>
      </c>
      <c r="B103" s="1" t="s">
        <v>737</v>
      </c>
      <c r="C103" s="1" t="s">
        <v>188</v>
      </c>
      <c r="D103" s="84">
        <v>0</v>
      </c>
      <c r="E103" s="1" t="s">
        <v>343</v>
      </c>
      <c r="F103" s="90">
        <v>43847</v>
      </c>
      <c r="G103" s="91">
        <v>0.05</v>
      </c>
      <c r="H103" s="91">
        <v>6.8597999999999999</v>
      </c>
      <c r="I103" s="2">
        <f t="shared" si="7"/>
        <v>0</v>
      </c>
      <c r="J103" s="2">
        <f t="shared" si="8"/>
        <v>5102.1895682089862</v>
      </c>
      <c r="K103" s="2">
        <f t="shared" si="9"/>
        <v>0</v>
      </c>
      <c r="L103" s="2">
        <f t="shared" si="10"/>
        <v>0</v>
      </c>
      <c r="M103" s="2">
        <f t="shared" si="11"/>
        <v>700000</v>
      </c>
      <c r="N103" s="2">
        <f t="shared" si="12"/>
        <v>0</v>
      </c>
      <c r="O103" s="133">
        <v>0</v>
      </c>
      <c r="P103" s="133">
        <v>0</v>
      </c>
      <c r="Q103" s="133">
        <v>0</v>
      </c>
      <c r="R103" s="2">
        <v>0</v>
      </c>
      <c r="S103" s="2">
        <v>0</v>
      </c>
      <c r="T103" s="2">
        <v>175000</v>
      </c>
      <c r="U103" s="2">
        <v>175000</v>
      </c>
      <c r="V103" s="2">
        <v>175000</v>
      </c>
      <c r="W103" s="2">
        <v>175000</v>
      </c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</row>
    <row r="104" spans="1:52" s="1" customFormat="1" ht="12.75">
      <c r="A104" s="89" t="s">
        <v>740</v>
      </c>
      <c r="B104" s="1" t="s">
        <v>739</v>
      </c>
      <c r="C104" s="1" t="s">
        <v>188</v>
      </c>
      <c r="D104" s="84">
        <v>0</v>
      </c>
      <c r="E104" s="1" t="s">
        <v>343</v>
      </c>
      <c r="F104" s="90">
        <v>43847</v>
      </c>
      <c r="G104" s="91">
        <v>8.2799999999999999E-2</v>
      </c>
      <c r="H104" s="91">
        <v>6.8597999999999999</v>
      </c>
      <c r="I104" s="2">
        <f t="shared" si="7"/>
        <v>0</v>
      </c>
      <c r="J104" s="2">
        <f t="shared" si="8"/>
        <v>8449.2259249540803</v>
      </c>
      <c r="K104" s="2">
        <f t="shared" si="9"/>
        <v>0</v>
      </c>
      <c r="L104" s="2">
        <f t="shared" si="10"/>
        <v>0</v>
      </c>
      <c r="M104" s="2">
        <f t="shared" si="11"/>
        <v>700000</v>
      </c>
      <c r="N104" s="2">
        <f t="shared" si="12"/>
        <v>0</v>
      </c>
      <c r="O104" s="133">
        <v>0</v>
      </c>
      <c r="P104" s="133">
        <v>0</v>
      </c>
      <c r="Q104" s="133">
        <v>0</v>
      </c>
      <c r="R104" s="2">
        <v>0</v>
      </c>
      <c r="S104" s="2">
        <v>0</v>
      </c>
      <c r="T104" s="2">
        <v>175000</v>
      </c>
      <c r="U104" s="2">
        <v>175000</v>
      </c>
      <c r="V104" s="2">
        <v>175000</v>
      </c>
      <c r="W104" s="2">
        <v>175000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</row>
    <row r="105" spans="1:52" s="1" customFormat="1" ht="12.75">
      <c r="A105" s="1" t="s">
        <v>773</v>
      </c>
      <c r="B105" s="1" t="s">
        <v>771</v>
      </c>
      <c r="C105" s="1" t="s">
        <v>772</v>
      </c>
      <c r="D105" s="84">
        <v>0</v>
      </c>
      <c r="E105" s="1" t="s">
        <v>343</v>
      </c>
      <c r="F105" s="90">
        <v>43847</v>
      </c>
      <c r="G105" s="91">
        <v>4.2099999999999999E-2</v>
      </c>
      <c r="H105" s="91">
        <v>6.8597999999999999</v>
      </c>
      <c r="I105" s="2">
        <f t="shared" si="7"/>
        <v>0</v>
      </c>
      <c r="J105" s="2">
        <f t="shared" si="8"/>
        <v>2454.882066532552</v>
      </c>
      <c r="K105" s="2">
        <f t="shared" si="9"/>
        <v>0</v>
      </c>
      <c r="L105" s="2">
        <f t="shared" si="10"/>
        <v>0</v>
      </c>
      <c r="M105" s="2">
        <f t="shared" si="11"/>
        <v>400000</v>
      </c>
      <c r="N105" s="2">
        <f t="shared" si="12"/>
        <v>0</v>
      </c>
      <c r="O105" s="133">
        <v>0</v>
      </c>
      <c r="P105" s="133">
        <v>0</v>
      </c>
      <c r="Q105" s="133">
        <v>0</v>
      </c>
      <c r="R105" s="2"/>
      <c r="S105" s="2"/>
      <c r="T105" s="121">
        <v>100000</v>
      </c>
      <c r="U105" s="121">
        <v>100000</v>
      </c>
      <c r="V105" s="121">
        <v>100000</v>
      </c>
      <c r="W105" s="121">
        <v>100000</v>
      </c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r="106" spans="1:52" s="1" customFormat="1" ht="12.75" customHeight="1">
      <c r="A106" s="89" t="s">
        <v>5</v>
      </c>
      <c r="B106" s="1" t="s">
        <v>6</v>
      </c>
      <c r="C106" s="1" t="s">
        <v>7</v>
      </c>
      <c r="D106" s="84">
        <v>0</v>
      </c>
      <c r="E106" s="1" t="s">
        <v>4</v>
      </c>
      <c r="F106" s="90">
        <v>43847</v>
      </c>
      <c r="G106" s="91">
        <v>3.2559999999999999E-2</v>
      </c>
      <c r="H106" s="91">
        <v>6.8597999999999999</v>
      </c>
      <c r="I106" s="2">
        <f t="shared" si="7"/>
        <v>0</v>
      </c>
      <c r="J106" s="2">
        <f t="shared" si="8"/>
        <v>0</v>
      </c>
      <c r="K106" s="2">
        <f t="shared" si="9"/>
        <v>0</v>
      </c>
      <c r="L106" s="2">
        <f t="shared" si="10"/>
        <v>0</v>
      </c>
      <c r="M106" s="2">
        <f t="shared" si="11"/>
        <v>0</v>
      </c>
      <c r="N106" s="2">
        <f t="shared" si="12"/>
        <v>0</v>
      </c>
      <c r="O106" s="133">
        <v>0</v>
      </c>
      <c r="P106" s="133">
        <v>0</v>
      </c>
      <c r="Q106" s="133">
        <v>0</v>
      </c>
      <c r="R106" s="2">
        <v>0</v>
      </c>
      <c r="S106" s="2">
        <v>0</v>
      </c>
      <c r="T106" s="86"/>
      <c r="U106" s="86"/>
      <c r="V106" s="86"/>
      <c r="W106" s="86"/>
      <c r="X106" s="86"/>
      <c r="Y106" s="86"/>
      <c r="Z106" s="86"/>
      <c r="AA106" s="86"/>
      <c r="AB106" s="86"/>
      <c r="AC106" s="86"/>
      <c r="AD106" s="86"/>
      <c r="AE106" s="86"/>
      <c r="AF106" s="86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r="107" spans="1:52" s="1" customFormat="1" ht="12.75" customHeight="1">
      <c r="A107" s="89" t="s">
        <v>8</v>
      </c>
      <c r="B107" s="1" t="s">
        <v>9</v>
      </c>
      <c r="C107" s="1" t="s">
        <v>7</v>
      </c>
      <c r="D107" s="84">
        <v>0</v>
      </c>
      <c r="E107" s="1" t="s">
        <v>4</v>
      </c>
      <c r="F107" s="90">
        <v>43847</v>
      </c>
      <c r="G107" s="91">
        <v>3.6900000000000002E-2</v>
      </c>
      <c r="H107" s="91">
        <v>6.8597999999999999</v>
      </c>
      <c r="I107" s="2">
        <f t="shared" si="7"/>
        <v>0</v>
      </c>
      <c r="J107" s="2">
        <f t="shared" si="8"/>
        <v>0</v>
      </c>
      <c r="K107" s="2">
        <f t="shared" si="9"/>
        <v>0</v>
      </c>
      <c r="L107" s="2">
        <f t="shared" si="10"/>
        <v>0</v>
      </c>
      <c r="M107" s="2">
        <f t="shared" si="11"/>
        <v>0</v>
      </c>
      <c r="N107" s="2">
        <f t="shared" si="12"/>
        <v>0</v>
      </c>
      <c r="O107" s="133">
        <v>0</v>
      </c>
      <c r="P107" s="133">
        <v>0</v>
      </c>
      <c r="Q107" s="133">
        <v>0</v>
      </c>
      <c r="R107" s="2">
        <v>0</v>
      </c>
      <c r="S107" s="2">
        <v>0</v>
      </c>
      <c r="T107" s="86"/>
      <c r="U107" s="86"/>
      <c r="V107" s="86"/>
      <c r="W107" s="86"/>
      <c r="X107" s="86"/>
      <c r="Y107" s="86"/>
      <c r="Z107" s="86"/>
      <c r="AA107" s="86"/>
      <c r="AB107" s="86"/>
      <c r="AC107" s="86"/>
      <c r="AD107" s="86"/>
      <c r="AE107" s="86"/>
      <c r="AF107" s="86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r="108" spans="1:52" s="1" customFormat="1" ht="12.75" customHeight="1">
      <c r="A108" s="89" t="s">
        <v>10</v>
      </c>
      <c r="B108" s="1" t="s">
        <v>11</v>
      </c>
      <c r="C108" s="1" t="s">
        <v>12</v>
      </c>
      <c r="D108" s="84">
        <v>0</v>
      </c>
      <c r="E108" s="1" t="s">
        <v>4</v>
      </c>
      <c r="F108" s="90">
        <v>43847</v>
      </c>
      <c r="G108" s="91">
        <v>5.2400000000000002E-2</v>
      </c>
      <c r="H108" s="91">
        <v>6.8597999999999999</v>
      </c>
      <c r="I108" s="2">
        <f t="shared" si="7"/>
        <v>0</v>
      </c>
      <c r="J108" s="2">
        <f t="shared" si="8"/>
        <v>0</v>
      </c>
      <c r="K108" s="2">
        <f t="shared" si="9"/>
        <v>0</v>
      </c>
      <c r="L108" s="2">
        <f t="shared" si="10"/>
        <v>0</v>
      </c>
      <c r="M108" s="2">
        <f t="shared" si="11"/>
        <v>0</v>
      </c>
      <c r="N108" s="2">
        <f t="shared" si="12"/>
        <v>0</v>
      </c>
      <c r="O108" s="133">
        <v>0</v>
      </c>
      <c r="P108" s="133">
        <v>0</v>
      </c>
      <c r="Q108" s="133">
        <v>0</v>
      </c>
      <c r="R108" s="2">
        <v>0</v>
      </c>
      <c r="S108" s="2">
        <v>0</v>
      </c>
      <c r="T108" s="86"/>
      <c r="U108" s="86"/>
      <c r="V108" s="86"/>
      <c r="W108" s="86"/>
      <c r="X108" s="86"/>
      <c r="Y108" s="86"/>
      <c r="Z108" s="86"/>
      <c r="AA108" s="86"/>
      <c r="AB108" s="86"/>
      <c r="AC108" s="86"/>
      <c r="AD108" s="86"/>
      <c r="AE108" s="86"/>
      <c r="AF108" s="86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</row>
    <row r="109" spans="1:52" s="1" customFormat="1" ht="12.75" customHeight="1">
      <c r="A109" s="89" t="s">
        <v>13</v>
      </c>
      <c r="B109" s="1" t="s">
        <v>14</v>
      </c>
      <c r="C109" s="1" t="s">
        <v>12</v>
      </c>
      <c r="D109" s="84">
        <v>0</v>
      </c>
      <c r="E109" s="1" t="s">
        <v>4</v>
      </c>
      <c r="F109" s="90">
        <v>43847</v>
      </c>
      <c r="G109" s="91">
        <v>0.03</v>
      </c>
      <c r="H109" s="91">
        <v>6.8597999999999999</v>
      </c>
      <c r="I109" s="2">
        <f t="shared" si="7"/>
        <v>0</v>
      </c>
      <c r="J109" s="2">
        <f t="shared" si="8"/>
        <v>0</v>
      </c>
      <c r="K109" s="2">
        <f t="shared" si="9"/>
        <v>0</v>
      </c>
      <c r="L109" s="2">
        <f t="shared" si="10"/>
        <v>0</v>
      </c>
      <c r="M109" s="2">
        <f t="shared" si="11"/>
        <v>0</v>
      </c>
      <c r="N109" s="2">
        <f t="shared" si="12"/>
        <v>0</v>
      </c>
      <c r="O109" s="133">
        <v>0</v>
      </c>
      <c r="P109" s="133">
        <v>0</v>
      </c>
      <c r="Q109" s="133">
        <v>0</v>
      </c>
      <c r="R109" s="2">
        <v>0</v>
      </c>
      <c r="S109" s="2">
        <v>0</v>
      </c>
      <c r="T109" s="86"/>
      <c r="U109" s="86"/>
      <c r="V109" s="86"/>
      <c r="W109" s="86"/>
      <c r="X109" s="86"/>
      <c r="Y109" s="86"/>
      <c r="Z109" s="86"/>
      <c r="AA109" s="86"/>
      <c r="AB109" s="86"/>
      <c r="AC109" s="86"/>
      <c r="AD109" s="86"/>
      <c r="AE109" s="86"/>
      <c r="AF109" s="86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</row>
    <row r="110" spans="1:52" s="1" customFormat="1" ht="12.75" customHeight="1">
      <c r="A110" s="89" t="s">
        <v>15</v>
      </c>
      <c r="B110" s="1" t="s">
        <v>16</v>
      </c>
      <c r="C110" s="1" t="s">
        <v>12</v>
      </c>
      <c r="D110" s="84">
        <v>0</v>
      </c>
      <c r="E110" s="1" t="s">
        <v>4</v>
      </c>
      <c r="F110" s="90">
        <v>43847</v>
      </c>
      <c r="G110" s="91">
        <v>5.0866312171410112E-2</v>
      </c>
      <c r="H110" s="91">
        <v>6.8597999999999999</v>
      </c>
      <c r="I110" s="2">
        <f t="shared" si="7"/>
        <v>0</v>
      </c>
      <c r="J110" s="2">
        <f t="shared" si="8"/>
        <v>0</v>
      </c>
      <c r="K110" s="2">
        <f t="shared" si="9"/>
        <v>0</v>
      </c>
      <c r="L110" s="2">
        <f t="shared" si="10"/>
        <v>0</v>
      </c>
      <c r="M110" s="2">
        <f t="shared" si="11"/>
        <v>0</v>
      </c>
      <c r="N110" s="2">
        <f t="shared" si="12"/>
        <v>0</v>
      </c>
      <c r="O110" s="133">
        <v>0</v>
      </c>
      <c r="P110" s="133">
        <v>0</v>
      </c>
      <c r="Q110" s="133">
        <v>0</v>
      </c>
      <c r="R110" s="2">
        <v>0</v>
      </c>
      <c r="S110" s="2">
        <v>0</v>
      </c>
      <c r="T110" s="86"/>
      <c r="U110" s="86"/>
      <c r="V110" s="86"/>
      <c r="W110" s="86"/>
      <c r="X110" s="86"/>
      <c r="Y110" s="86"/>
      <c r="Z110" s="86"/>
      <c r="AA110" s="86"/>
      <c r="AB110" s="86"/>
      <c r="AC110" s="86"/>
      <c r="AD110" s="86"/>
      <c r="AE110" s="86"/>
      <c r="AF110" s="86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</row>
    <row r="111" spans="1:52" s="1" customFormat="1" ht="12.75" customHeight="1">
      <c r="A111" s="89" t="s">
        <v>17</v>
      </c>
      <c r="B111" s="1" t="s">
        <v>18</v>
      </c>
      <c r="C111" s="1" t="s">
        <v>12</v>
      </c>
      <c r="D111" s="84">
        <v>0</v>
      </c>
      <c r="E111" s="1" t="s">
        <v>4</v>
      </c>
      <c r="F111" s="90">
        <v>43847</v>
      </c>
      <c r="G111" s="91">
        <v>0.13039999999999999</v>
      </c>
      <c r="H111" s="91">
        <v>6.8597999999999999</v>
      </c>
      <c r="I111" s="2">
        <f t="shared" si="7"/>
        <v>0</v>
      </c>
      <c r="J111" s="2">
        <f t="shared" si="8"/>
        <v>0</v>
      </c>
      <c r="K111" s="2">
        <f t="shared" si="9"/>
        <v>0</v>
      </c>
      <c r="L111" s="2">
        <f t="shared" si="10"/>
        <v>0</v>
      </c>
      <c r="M111" s="2">
        <f t="shared" si="11"/>
        <v>0</v>
      </c>
      <c r="N111" s="2">
        <f t="shared" si="12"/>
        <v>0</v>
      </c>
      <c r="O111" s="133">
        <v>0</v>
      </c>
      <c r="P111" s="133">
        <v>0</v>
      </c>
      <c r="Q111" s="133">
        <v>0</v>
      </c>
      <c r="R111" s="2">
        <v>0</v>
      </c>
      <c r="S111" s="2">
        <v>0</v>
      </c>
      <c r="T111" s="86"/>
      <c r="U111" s="86"/>
      <c r="V111" s="86"/>
      <c r="W111" s="86"/>
      <c r="X111" s="86"/>
      <c r="Y111" s="86"/>
      <c r="Z111" s="86"/>
      <c r="AA111" s="86"/>
      <c r="AB111" s="86"/>
      <c r="AC111" s="86"/>
      <c r="AD111" s="86"/>
      <c r="AE111" s="86"/>
      <c r="AF111" s="86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</row>
    <row r="112" spans="1:52" s="1" customFormat="1" ht="12.75" customHeight="1">
      <c r="A112" s="89" t="s">
        <v>19</v>
      </c>
      <c r="B112" s="1" t="s">
        <v>20</v>
      </c>
      <c r="C112" s="1" t="s">
        <v>12</v>
      </c>
      <c r="D112" s="84">
        <v>0</v>
      </c>
      <c r="E112" s="1" t="s">
        <v>4</v>
      </c>
      <c r="F112" s="90">
        <v>43847</v>
      </c>
      <c r="G112" s="91">
        <v>4.8500000000000001E-2</v>
      </c>
      <c r="H112" s="91">
        <v>6.8597999999999999</v>
      </c>
      <c r="I112" s="2">
        <f t="shared" si="7"/>
        <v>0</v>
      </c>
      <c r="J112" s="2">
        <f t="shared" si="8"/>
        <v>0</v>
      </c>
      <c r="K112" s="2">
        <f t="shared" si="9"/>
        <v>0</v>
      </c>
      <c r="L112" s="2">
        <f t="shared" si="10"/>
        <v>0</v>
      </c>
      <c r="M112" s="2">
        <f t="shared" si="11"/>
        <v>0</v>
      </c>
      <c r="N112" s="2">
        <f t="shared" si="12"/>
        <v>0</v>
      </c>
      <c r="O112" s="133">
        <v>0</v>
      </c>
      <c r="P112" s="133">
        <v>0</v>
      </c>
      <c r="Q112" s="133">
        <v>0</v>
      </c>
      <c r="R112" s="2">
        <v>0</v>
      </c>
      <c r="S112" s="2">
        <v>0</v>
      </c>
      <c r="T112" s="86"/>
      <c r="U112" s="86"/>
      <c r="V112" s="86"/>
      <c r="W112" s="86"/>
      <c r="X112" s="86"/>
      <c r="Y112" s="86"/>
      <c r="Z112" s="86"/>
      <c r="AA112" s="86"/>
      <c r="AB112" s="86"/>
      <c r="AC112" s="86"/>
      <c r="AD112" s="86"/>
      <c r="AE112" s="86"/>
      <c r="AF112" s="86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</row>
    <row r="113" spans="1:52" s="1" customFormat="1" ht="12.75">
      <c r="A113" s="89" t="s">
        <v>21</v>
      </c>
      <c r="B113" s="1" t="s">
        <v>22</v>
      </c>
      <c r="C113" s="1" t="s">
        <v>7</v>
      </c>
      <c r="D113" s="84">
        <v>0</v>
      </c>
      <c r="E113" s="1" t="s">
        <v>4</v>
      </c>
      <c r="F113" s="90">
        <v>43847</v>
      </c>
      <c r="G113" s="122" t="s">
        <v>747</v>
      </c>
      <c r="H113" s="91">
        <v>6.8597999999999999</v>
      </c>
      <c r="I113" s="2">
        <f t="shared" si="7"/>
        <v>0</v>
      </c>
      <c r="J113" s="2">
        <f t="shared" si="8"/>
        <v>0</v>
      </c>
      <c r="K113" s="2">
        <f t="shared" si="9"/>
        <v>0</v>
      </c>
      <c r="L113" s="2">
        <f t="shared" si="10"/>
        <v>0</v>
      </c>
      <c r="M113" s="2">
        <f t="shared" si="11"/>
        <v>0</v>
      </c>
      <c r="N113" s="2">
        <f t="shared" si="12"/>
        <v>0</v>
      </c>
      <c r="O113" s="133">
        <v>0</v>
      </c>
      <c r="P113" s="133">
        <v>0</v>
      </c>
      <c r="Q113" s="133">
        <v>0</v>
      </c>
      <c r="R113" s="86">
        <v>0</v>
      </c>
      <c r="S113" s="86">
        <v>0</v>
      </c>
      <c r="T113" s="86">
        <v>0</v>
      </c>
      <c r="U113" s="86">
        <v>0</v>
      </c>
      <c r="V113" s="86">
        <v>0</v>
      </c>
      <c r="W113" s="86">
        <v>0</v>
      </c>
      <c r="X113" s="86">
        <v>0</v>
      </c>
      <c r="Y113" s="86">
        <v>0</v>
      </c>
      <c r="Z113" s="86">
        <v>0</v>
      </c>
      <c r="AA113" s="86">
        <v>0</v>
      </c>
      <c r="AB113" s="86">
        <v>0</v>
      </c>
      <c r="AC113" s="86">
        <v>0</v>
      </c>
      <c r="AD113" s="86">
        <v>0</v>
      </c>
      <c r="AE113" s="86">
        <v>53623</v>
      </c>
      <c r="AF113" s="86">
        <v>0</v>
      </c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</row>
    <row r="114" spans="1:52" s="1" customFormat="1" ht="12.75">
      <c r="A114" s="89" t="s">
        <v>505</v>
      </c>
      <c r="B114" s="1" t="s">
        <v>506</v>
      </c>
      <c r="C114" s="1" t="s">
        <v>744</v>
      </c>
      <c r="D114" s="84">
        <v>0</v>
      </c>
      <c r="E114" s="1" t="s">
        <v>4</v>
      </c>
      <c r="F114" s="90">
        <v>43847</v>
      </c>
      <c r="G114" s="122" t="s">
        <v>747</v>
      </c>
      <c r="H114" s="91">
        <v>6.8597999999999999</v>
      </c>
      <c r="I114" s="2">
        <f t="shared" si="7"/>
        <v>62.163411677974786</v>
      </c>
      <c r="J114" s="2">
        <f t="shared" si="8"/>
        <v>0</v>
      </c>
      <c r="K114" s="2">
        <f t="shared" si="9"/>
        <v>213.15419441633034</v>
      </c>
      <c r="L114" s="2">
        <f t="shared" si="10"/>
        <v>21428.571428571428</v>
      </c>
      <c r="M114" s="2">
        <f t="shared" si="11"/>
        <v>0</v>
      </c>
      <c r="N114" s="2">
        <f t="shared" si="12"/>
        <v>73477.142857142855</v>
      </c>
      <c r="O114" s="133">
        <v>30000</v>
      </c>
      <c r="P114" s="133">
        <v>0</v>
      </c>
      <c r="Q114" s="133">
        <v>0</v>
      </c>
      <c r="R114" s="86">
        <v>0</v>
      </c>
      <c r="S114" s="86">
        <v>0</v>
      </c>
      <c r="T114" s="86">
        <v>0</v>
      </c>
      <c r="U114" s="86">
        <v>0</v>
      </c>
      <c r="V114" s="86">
        <v>0</v>
      </c>
      <c r="W114" s="86">
        <v>0</v>
      </c>
      <c r="X114" s="86">
        <v>1301</v>
      </c>
      <c r="Y114" s="86">
        <v>14088</v>
      </c>
      <c r="Z114" s="86">
        <v>15897</v>
      </c>
      <c r="AA114" s="86">
        <v>39030</v>
      </c>
      <c r="AB114" s="86">
        <v>7376</v>
      </c>
      <c r="AC114" s="86">
        <v>2964</v>
      </c>
      <c r="AD114" s="86">
        <v>1965</v>
      </c>
      <c r="AE114" s="86">
        <v>4234</v>
      </c>
      <c r="AF114" s="86">
        <v>15564</v>
      </c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r="115" spans="1:52" s="1" customFormat="1" ht="12.75">
      <c r="A115" s="89" t="s">
        <v>23</v>
      </c>
      <c r="B115" s="1" t="s">
        <v>24</v>
      </c>
      <c r="C115" s="1" t="s">
        <v>7</v>
      </c>
      <c r="D115" s="84">
        <v>0</v>
      </c>
      <c r="E115" s="1" t="s">
        <v>4</v>
      </c>
      <c r="F115" s="90">
        <v>43847</v>
      </c>
      <c r="G115" s="91">
        <v>0.41289599999999999</v>
      </c>
      <c r="H115" s="91">
        <v>6.8597999999999999</v>
      </c>
      <c r="I115" s="2">
        <f t="shared" si="7"/>
        <v>0</v>
      </c>
      <c r="J115" s="2">
        <f t="shared" si="8"/>
        <v>0</v>
      </c>
      <c r="K115" s="2">
        <f t="shared" si="9"/>
        <v>0</v>
      </c>
      <c r="L115" s="2">
        <f t="shared" si="10"/>
        <v>0</v>
      </c>
      <c r="M115" s="2">
        <f t="shared" si="11"/>
        <v>0</v>
      </c>
      <c r="N115" s="2">
        <f t="shared" si="12"/>
        <v>0</v>
      </c>
      <c r="O115" s="133">
        <v>0</v>
      </c>
      <c r="P115" s="133">
        <v>0</v>
      </c>
      <c r="Q115" s="133">
        <v>0</v>
      </c>
      <c r="R115" s="2">
        <v>0</v>
      </c>
      <c r="S115" s="2">
        <v>0</v>
      </c>
      <c r="T115" s="86"/>
      <c r="U115" s="86"/>
      <c r="V115" s="86"/>
      <c r="W115" s="86"/>
      <c r="X115" s="86"/>
      <c r="Y115" s="86"/>
      <c r="Z115" s="86"/>
      <c r="AA115" s="86"/>
      <c r="AB115" s="86"/>
      <c r="AC115" s="86"/>
      <c r="AD115" s="86"/>
      <c r="AE115" s="86"/>
      <c r="AF115" s="86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 spans="1:52" s="1" customFormat="1" ht="12.75" customHeight="1">
      <c r="A116" s="89" t="s">
        <v>25</v>
      </c>
      <c r="B116" s="1" t="s">
        <v>26</v>
      </c>
      <c r="C116" s="1" t="s">
        <v>12</v>
      </c>
      <c r="D116" s="84">
        <v>0</v>
      </c>
      <c r="E116" s="1" t="s">
        <v>4</v>
      </c>
      <c r="F116" s="90">
        <v>43847</v>
      </c>
      <c r="G116" s="91">
        <v>1.0824</v>
      </c>
      <c r="H116" s="91">
        <v>6.8597999999999999</v>
      </c>
      <c r="I116" s="2">
        <f t="shared" si="7"/>
        <v>0</v>
      </c>
      <c r="J116" s="2">
        <f t="shared" si="8"/>
        <v>0</v>
      </c>
      <c r="K116" s="2">
        <f t="shared" si="9"/>
        <v>0</v>
      </c>
      <c r="L116" s="2">
        <f t="shared" si="10"/>
        <v>0</v>
      </c>
      <c r="M116" s="2">
        <f t="shared" si="11"/>
        <v>0</v>
      </c>
      <c r="N116" s="2">
        <f t="shared" si="12"/>
        <v>0</v>
      </c>
      <c r="O116" s="133">
        <v>0</v>
      </c>
      <c r="P116" s="133">
        <v>0</v>
      </c>
      <c r="Q116" s="133">
        <v>0</v>
      </c>
      <c r="R116" s="2">
        <v>0</v>
      </c>
      <c r="S116" s="2">
        <v>0</v>
      </c>
      <c r="T116" s="86"/>
      <c r="U116" s="86"/>
      <c r="V116" s="86"/>
      <c r="W116" s="86"/>
      <c r="X116" s="86"/>
      <c r="Y116" s="86"/>
      <c r="Z116" s="86"/>
      <c r="AA116" s="86"/>
      <c r="AB116" s="86"/>
      <c r="AC116" s="86"/>
      <c r="AD116" s="86"/>
      <c r="AE116" s="86"/>
      <c r="AF116" s="86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r="117" spans="1:52" s="1" customFormat="1" ht="12.75" customHeight="1">
      <c r="A117" s="89" t="s">
        <v>27</v>
      </c>
      <c r="B117" s="1" t="s">
        <v>28</v>
      </c>
      <c r="C117" s="1" t="s">
        <v>12</v>
      </c>
      <c r="D117" s="84">
        <v>0</v>
      </c>
      <c r="E117" s="1" t="s">
        <v>4</v>
      </c>
      <c r="F117" s="90">
        <v>43847</v>
      </c>
      <c r="G117" s="91">
        <v>6.1512000000000004E-2</v>
      </c>
      <c r="H117" s="91">
        <v>6.8597999999999999</v>
      </c>
      <c r="I117" s="2">
        <f t="shared" si="7"/>
        <v>0</v>
      </c>
      <c r="J117" s="2">
        <f t="shared" si="8"/>
        <v>0</v>
      </c>
      <c r="K117" s="2">
        <f t="shared" si="9"/>
        <v>0</v>
      </c>
      <c r="L117" s="2">
        <f t="shared" si="10"/>
        <v>0</v>
      </c>
      <c r="M117" s="2">
        <f t="shared" si="11"/>
        <v>0</v>
      </c>
      <c r="N117" s="2">
        <f t="shared" si="12"/>
        <v>0</v>
      </c>
      <c r="O117" s="133">
        <v>0</v>
      </c>
      <c r="P117" s="133">
        <v>0</v>
      </c>
      <c r="Q117" s="133">
        <v>0</v>
      </c>
      <c r="R117" s="2">
        <v>0</v>
      </c>
      <c r="S117" s="2">
        <v>0</v>
      </c>
      <c r="T117" s="86"/>
      <c r="U117" s="86"/>
      <c r="V117" s="86"/>
      <c r="W117" s="86"/>
      <c r="X117" s="86"/>
      <c r="Y117" s="86"/>
      <c r="Z117" s="86"/>
      <c r="AA117" s="86"/>
      <c r="AB117" s="86"/>
      <c r="AC117" s="86"/>
      <c r="AD117" s="86"/>
      <c r="AE117" s="86"/>
      <c r="AF117" s="86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r="118" spans="1:52" s="1" customFormat="1" ht="12.75" customHeight="1">
      <c r="A118" s="89" t="s">
        <v>29</v>
      </c>
      <c r="B118" s="1" t="s">
        <v>30</v>
      </c>
      <c r="C118" s="1" t="s">
        <v>12</v>
      </c>
      <c r="D118" s="84">
        <v>0</v>
      </c>
      <c r="E118" s="1" t="s">
        <v>4</v>
      </c>
      <c r="F118" s="90">
        <v>43847</v>
      </c>
      <c r="G118" s="91">
        <v>0.20102</v>
      </c>
      <c r="H118" s="91">
        <v>6.8597999999999999</v>
      </c>
      <c r="I118" s="2">
        <f t="shared" si="7"/>
        <v>0</v>
      </c>
      <c r="J118" s="2">
        <f t="shared" si="8"/>
        <v>0</v>
      </c>
      <c r="K118" s="2">
        <f t="shared" si="9"/>
        <v>0</v>
      </c>
      <c r="L118" s="2">
        <f t="shared" si="10"/>
        <v>0</v>
      </c>
      <c r="M118" s="2">
        <f t="shared" si="11"/>
        <v>0</v>
      </c>
      <c r="N118" s="2">
        <f t="shared" si="12"/>
        <v>0</v>
      </c>
      <c r="O118" s="133">
        <v>0</v>
      </c>
      <c r="P118" s="133">
        <v>0</v>
      </c>
      <c r="Q118" s="133">
        <v>0</v>
      </c>
      <c r="R118" s="2">
        <v>0</v>
      </c>
      <c r="S118" s="2">
        <v>0</v>
      </c>
      <c r="T118" s="86"/>
      <c r="U118" s="86"/>
      <c r="V118" s="86"/>
      <c r="W118" s="86"/>
      <c r="X118" s="86"/>
      <c r="Y118" s="86"/>
      <c r="Z118" s="86"/>
      <c r="AA118" s="86"/>
      <c r="AB118" s="86"/>
      <c r="AC118" s="86"/>
      <c r="AD118" s="86"/>
      <c r="AE118" s="86"/>
      <c r="AF118" s="86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</row>
    <row r="119" spans="1:52" s="1" customFormat="1" ht="12.75" customHeight="1">
      <c r="A119" s="89" t="s">
        <v>31</v>
      </c>
      <c r="B119" s="1" t="s">
        <v>32</v>
      </c>
      <c r="C119" s="1" t="s">
        <v>12</v>
      </c>
      <c r="D119" s="84">
        <v>0</v>
      </c>
      <c r="E119" s="1" t="s">
        <v>4</v>
      </c>
      <c r="F119" s="90">
        <v>43847</v>
      </c>
      <c r="G119" s="91">
        <v>1.78E-2</v>
      </c>
      <c r="H119" s="91">
        <v>6.8597999999999999</v>
      </c>
      <c r="I119" s="2">
        <f t="shared" si="7"/>
        <v>0</v>
      </c>
      <c r="J119" s="2">
        <f t="shared" si="8"/>
        <v>0</v>
      </c>
      <c r="K119" s="2">
        <f t="shared" si="9"/>
        <v>0</v>
      </c>
      <c r="L119" s="2">
        <f t="shared" si="10"/>
        <v>0</v>
      </c>
      <c r="M119" s="2">
        <f t="shared" si="11"/>
        <v>0</v>
      </c>
      <c r="N119" s="2">
        <f t="shared" si="12"/>
        <v>0</v>
      </c>
      <c r="O119" s="133">
        <v>0</v>
      </c>
      <c r="P119" s="133">
        <v>0</v>
      </c>
      <c r="Q119" s="133">
        <v>0</v>
      </c>
      <c r="R119" s="2">
        <v>0</v>
      </c>
      <c r="S119" s="2">
        <v>0</v>
      </c>
      <c r="T119" s="86"/>
      <c r="U119" s="86"/>
      <c r="V119" s="86"/>
      <c r="W119" s="86"/>
      <c r="X119" s="86"/>
      <c r="Y119" s="86"/>
      <c r="Z119" s="86"/>
      <c r="AA119" s="86"/>
      <c r="AB119" s="86"/>
      <c r="AC119" s="86"/>
      <c r="AD119" s="86"/>
      <c r="AE119" s="86"/>
      <c r="AF119" s="86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 spans="1:52" s="1" customFormat="1" ht="12.75" customHeight="1">
      <c r="A120" s="89" t="s">
        <v>33</v>
      </c>
      <c r="B120" s="1" t="s">
        <v>34</v>
      </c>
      <c r="C120" s="1" t="s">
        <v>12</v>
      </c>
      <c r="D120" s="84">
        <v>0</v>
      </c>
      <c r="E120" s="1" t="s">
        <v>4</v>
      </c>
      <c r="F120" s="90">
        <v>43847</v>
      </c>
      <c r="G120" s="91">
        <v>0.18</v>
      </c>
      <c r="H120" s="91">
        <v>6.8597999999999999</v>
      </c>
      <c r="I120" s="2">
        <f t="shared" si="7"/>
        <v>0</v>
      </c>
      <c r="J120" s="2">
        <f t="shared" si="8"/>
        <v>0</v>
      </c>
      <c r="K120" s="2">
        <f t="shared" si="9"/>
        <v>0</v>
      </c>
      <c r="L120" s="2">
        <f t="shared" si="10"/>
        <v>0</v>
      </c>
      <c r="M120" s="2">
        <f t="shared" si="11"/>
        <v>0</v>
      </c>
      <c r="N120" s="2">
        <f t="shared" si="12"/>
        <v>0</v>
      </c>
      <c r="O120" s="133">
        <v>0</v>
      </c>
      <c r="P120" s="133">
        <v>0</v>
      </c>
      <c r="Q120" s="133">
        <v>0</v>
      </c>
      <c r="R120" s="2">
        <v>0</v>
      </c>
      <c r="S120" s="2">
        <v>0</v>
      </c>
      <c r="T120" s="86"/>
      <c r="U120" s="86"/>
      <c r="V120" s="86"/>
      <c r="W120" s="86"/>
      <c r="X120" s="86"/>
      <c r="Y120" s="86"/>
      <c r="Z120" s="86"/>
      <c r="AA120" s="86"/>
      <c r="AB120" s="86"/>
      <c r="AC120" s="86"/>
      <c r="AD120" s="86"/>
      <c r="AE120" s="86"/>
      <c r="AF120" s="86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r="121" spans="1:52" s="1" customFormat="1" ht="12.75" customHeight="1">
      <c r="A121" s="89" t="s">
        <v>35</v>
      </c>
      <c r="B121" s="1" t="s">
        <v>36</v>
      </c>
      <c r="C121" s="1" t="s">
        <v>12</v>
      </c>
      <c r="D121" s="84">
        <v>0</v>
      </c>
      <c r="E121" s="1" t="s">
        <v>4</v>
      </c>
      <c r="F121" s="90">
        <v>43847</v>
      </c>
      <c r="G121" s="91">
        <v>9.98E-2</v>
      </c>
      <c r="H121" s="91">
        <v>6.8597999999999999</v>
      </c>
      <c r="I121" s="2">
        <f t="shared" si="7"/>
        <v>0</v>
      </c>
      <c r="J121" s="2">
        <f t="shared" si="8"/>
        <v>0</v>
      </c>
      <c r="K121" s="2">
        <f t="shared" si="9"/>
        <v>0</v>
      </c>
      <c r="L121" s="2">
        <f t="shared" si="10"/>
        <v>0</v>
      </c>
      <c r="M121" s="2">
        <f t="shared" si="11"/>
        <v>0</v>
      </c>
      <c r="N121" s="2">
        <f t="shared" si="12"/>
        <v>0</v>
      </c>
      <c r="O121" s="133">
        <v>0</v>
      </c>
      <c r="P121" s="133">
        <v>0</v>
      </c>
      <c r="Q121" s="133">
        <v>0</v>
      </c>
      <c r="R121" s="2">
        <v>0</v>
      </c>
      <c r="S121" s="2">
        <v>0</v>
      </c>
      <c r="T121" s="86"/>
      <c r="U121" s="86"/>
      <c r="V121" s="86"/>
      <c r="W121" s="86"/>
      <c r="X121" s="86"/>
      <c r="Y121" s="86"/>
      <c r="Z121" s="86"/>
      <c r="AA121" s="86"/>
      <c r="AB121" s="86"/>
      <c r="AC121" s="86"/>
      <c r="AD121" s="86"/>
      <c r="AE121" s="86"/>
      <c r="AF121" s="86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</row>
    <row r="122" spans="1:52" s="1" customFormat="1" ht="12.75" customHeight="1">
      <c r="A122" s="89" t="s">
        <v>37</v>
      </c>
      <c r="B122" s="1" t="s">
        <v>38</v>
      </c>
      <c r="C122" s="1" t="s">
        <v>12</v>
      </c>
      <c r="D122" s="84">
        <v>0</v>
      </c>
      <c r="E122" s="1" t="s">
        <v>4</v>
      </c>
      <c r="F122" s="90">
        <v>43847</v>
      </c>
      <c r="G122" s="91">
        <v>9.98E-2</v>
      </c>
      <c r="H122" s="91">
        <v>6.8597999999999999</v>
      </c>
      <c r="I122" s="2">
        <f t="shared" si="7"/>
        <v>0</v>
      </c>
      <c r="J122" s="2">
        <f t="shared" si="8"/>
        <v>0</v>
      </c>
      <c r="K122" s="2">
        <f t="shared" si="9"/>
        <v>0</v>
      </c>
      <c r="L122" s="2">
        <f t="shared" si="10"/>
        <v>0</v>
      </c>
      <c r="M122" s="2">
        <f t="shared" si="11"/>
        <v>0</v>
      </c>
      <c r="N122" s="2">
        <f t="shared" si="12"/>
        <v>0</v>
      </c>
      <c r="O122" s="133">
        <v>0</v>
      </c>
      <c r="P122" s="133">
        <v>0</v>
      </c>
      <c r="Q122" s="133">
        <v>0</v>
      </c>
      <c r="R122" s="2">
        <v>0</v>
      </c>
      <c r="S122" s="2">
        <v>0</v>
      </c>
      <c r="T122" s="86"/>
      <c r="U122" s="86"/>
      <c r="V122" s="86"/>
      <c r="W122" s="86"/>
      <c r="X122" s="86"/>
      <c r="Y122" s="86"/>
      <c r="Z122" s="86"/>
      <c r="AA122" s="86"/>
      <c r="AB122" s="86"/>
      <c r="AC122" s="86"/>
      <c r="AD122" s="86"/>
      <c r="AE122" s="86"/>
      <c r="AF122" s="86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</row>
    <row r="123" spans="1:52" s="1" customFormat="1" ht="12.75" customHeight="1">
      <c r="A123" s="89" t="s">
        <v>39</v>
      </c>
      <c r="B123" s="1" t="s">
        <v>40</v>
      </c>
      <c r="C123" s="1" t="s">
        <v>12</v>
      </c>
      <c r="D123" s="84">
        <v>0</v>
      </c>
      <c r="E123" s="1" t="s">
        <v>4</v>
      </c>
      <c r="F123" s="90">
        <v>43847</v>
      </c>
      <c r="G123" s="91">
        <v>0.1512</v>
      </c>
      <c r="H123" s="91">
        <v>6.8597999999999999</v>
      </c>
      <c r="I123" s="2">
        <f t="shared" si="7"/>
        <v>0</v>
      </c>
      <c r="J123" s="2">
        <f t="shared" si="8"/>
        <v>0</v>
      </c>
      <c r="K123" s="2">
        <f t="shared" si="9"/>
        <v>0</v>
      </c>
      <c r="L123" s="2">
        <f t="shared" si="10"/>
        <v>0</v>
      </c>
      <c r="M123" s="2">
        <f t="shared" si="11"/>
        <v>0</v>
      </c>
      <c r="N123" s="2">
        <f t="shared" si="12"/>
        <v>0</v>
      </c>
      <c r="O123" s="133">
        <v>0</v>
      </c>
      <c r="P123" s="133">
        <v>0</v>
      </c>
      <c r="Q123" s="133">
        <v>0</v>
      </c>
      <c r="R123" s="2">
        <v>0</v>
      </c>
      <c r="S123" s="2">
        <v>0</v>
      </c>
      <c r="T123" s="86"/>
      <c r="U123" s="86"/>
      <c r="V123" s="86"/>
      <c r="W123" s="86"/>
      <c r="X123" s="86"/>
      <c r="Y123" s="86"/>
      <c r="Z123" s="86"/>
      <c r="AA123" s="86"/>
      <c r="AB123" s="86"/>
      <c r="AC123" s="86"/>
      <c r="AD123" s="86"/>
      <c r="AE123" s="86"/>
      <c r="AF123" s="86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</row>
    <row r="124" spans="1:52" s="1" customFormat="1" ht="12.75" customHeight="1">
      <c r="A124" s="89" t="s">
        <v>41</v>
      </c>
      <c r="B124" s="1" t="s">
        <v>42</v>
      </c>
      <c r="C124" s="1" t="s">
        <v>7</v>
      </c>
      <c r="D124" s="84">
        <v>0</v>
      </c>
      <c r="E124" s="1" t="s">
        <v>4</v>
      </c>
      <c r="F124" s="90">
        <v>43847</v>
      </c>
      <c r="G124" s="91">
        <v>9.8392000000000007E-2</v>
      </c>
      <c r="H124" s="91">
        <v>6.8597999999999999</v>
      </c>
      <c r="I124" s="2">
        <f t="shared" si="7"/>
        <v>0</v>
      </c>
      <c r="J124" s="2">
        <f t="shared" si="8"/>
        <v>0</v>
      </c>
      <c r="K124" s="2">
        <f t="shared" si="9"/>
        <v>0</v>
      </c>
      <c r="L124" s="2">
        <f t="shared" si="10"/>
        <v>0</v>
      </c>
      <c r="M124" s="2">
        <f t="shared" si="11"/>
        <v>0</v>
      </c>
      <c r="N124" s="2">
        <f t="shared" si="12"/>
        <v>0</v>
      </c>
      <c r="O124" s="133">
        <v>0</v>
      </c>
      <c r="P124" s="133">
        <v>0</v>
      </c>
      <c r="Q124" s="133">
        <v>0</v>
      </c>
      <c r="R124" s="2">
        <v>0</v>
      </c>
      <c r="S124" s="2">
        <v>0</v>
      </c>
      <c r="T124" s="86"/>
      <c r="U124" s="86"/>
      <c r="V124" s="86"/>
      <c r="W124" s="86"/>
      <c r="X124" s="86"/>
      <c r="Y124" s="86"/>
      <c r="Z124" s="86"/>
      <c r="AA124" s="86"/>
      <c r="AB124" s="86"/>
      <c r="AC124" s="86"/>
      <c r="AD124" s="86"/>
      <c r="AE124" s="86"/>
      <c r="AF124" s="86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</row>
    <row r="125" spans="1:52" s="1" customFormat="1" ht="12.75" customHeight="1">
      <c r="A125" s="89" t="s">
        <v>43</v>
      </c>
      <c r="B125" s="1" t="s">
        <v>44</v>
      </c>
      <c r="C125" s="1" t="s">
        <v>7</v>
      </c>
      <c r="D125" s="84">
        <v>0</v>
      </c>
      <c r="E125" s="1" t="s">
        <v>4</v>
      </c>
      <c r="F125" s="90">
        <v>43847</v>
      </c>
      <c r="G125" s="91">
        <v>2.2572000000000002E-2</v>
      </c>
      <c r="H125" s="91">
        <v>6.8597999999999999</v>
      </c>
      <c r="I125" s="2">
        <f t="shared" si="7"/>
        <v>0</v>
      </c>
      <c r="J125" s="2">
        <f t="shared" si="8"/>
        <v>0</v>
      </c>
      <c r="K125" s="2">
        <f t="shared" si="9"/>
        <v>0</v>
      </c>
      <c r="L125" s="2">
        <f t="shared" si="10"/>
        <v>0</v>
      </c>
      <c r="M125" s="2">
        <f t="shared" si="11"/>
        <v>0</v>
      </c>
      <c r="N125" s="2">
        <f t="shared" si="12"/>
        <v>0</v>
      </c>
      <c r="O125" s="133">
        <v>0</v>
      </c>
      <c r="P125" s="133">
        <v>0</v>
      </c>
      <c r="Q125" s="133">
        <v>0</v>
      </c>
      <c r="R125" s="2">
        <v>0</v>
      </c>
      <c r="S125" s="2">
        <v>0</v>
      </c>
      <c r="T125" s="86"/>
      <c r="U125" s="86"/>
      <c r="V125" s="86"/>
      <c r="W125" s="86"/>
      <c r="X125" s="86"/>
      <c r="Y125" s="86"/>
      <c r="Z125" s="86"/>
      <c r="AA125" s="86"/>
      <c r="AB125" s="86"/>
      <c r="AC125" s="86"/>
      <c r="AD125" s="86"/>
      <c r="AE125" s="86"/>
      <c r="AF125" s="86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</row>
    <row r="126" spans="1:52" s="1" customFormat="1" ht="12.75" customHeight="1">
      <c r="A126" s="89" t="s">
        <v>45</v>
      </c>
      <c r="B126" s="1" t="s">
        <v>46</v>
      </c>
      <c r="C126" s="1" t="s">
        <v>7</v>
      </c>
      <c r="D126" s="84">
        <v>0</v>
      </c>
      <c r="E126" s="1" t="s">
        <v>4</v>
      </c>
      <c r="F126" s="90">
        <v>43847</v>
      </c>
      <c r="G126" s="91">
        <v>2.6326079999999998</v>
      </c>
      <c r="H126" s="91">
        <v>6.8597999999999999</v>
      </c>
      <c r="I126" s="2">
        <f t="shared" si="7"/>
        <v>0</v>
      </c>
      <c r="J126" s="2">
        <f t="shared" si="8"/>
        <v>0</v>
      </c>
      <c r="K126" s="2">
        <f t="shared" si="9"/>
        <v>0</v>
      </c>
      <c r="L126" s="2">
        <f t="shared" si="10"/>
        <v>0</v>
      </c>
      <c r="M126" s="2">
        <f t="shared" si="11"/>
        <v>0</v>
      </c>
      <c r="N126" s="2">
        <f t="shared" si="12"/>
        <v>0</v>
      </c>
      <c r="O126" s="133">
        <v>0</v>
      </c>
      <c r="P126" s="133">
        <v>0</v>
      </c>
      <c r="Q126" s="133">
        <v>0</v>
      </c>
      <c r="R126" s="2">
        <v>0</v>
      </c>
      <c r="S126" s="2">
        <v>0</v>
      </c>
      <c r="T126" s="86"/>
      <c r="U126" s="86"/>
      <c r="V126" s="86"/>
      <c r="W126" s="86"/>
      <c r="X126" s="86"/>
      <c r="Y126" s="86"/>
      <c r="Z126" s="86"/>
      <c r="AA126" s="86"/>
      <c r="AB126" s="86"/>
      <c r="AC126" s="86"/>
      <c r="AD126" s="86"/>
      <c r="AE126" s="86"/>
      <c r="AF126" s="86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r="127" spans="1:52" s="1" customFormat="1" ht="12.75" customHeight="1">
      <c r="A127" s="89" t="s">
        <v>47</v>
      </c>
      <c r="B127" s="1" t="s">
        <v>48</v>
      </c>
      <c r="C127" s="1" t="s">
        <v>7</v>
      </c>
      <c r="D127" s="84">
        <v>0</v>
      </c>
      <c r="E127" s="1" t="s">
        <v>4</v>
      </c>
      <c r="F127" s="90">
        <v>43847</v>
      </c>
      <c r="G127" s="91">
        <v>5.3699999999999998E-2</v>
      </c>
      <c r="H127" s="91">
        <v>6.8597999999999999</v>
      </c>
      <c r="I127" s="2">
        <f t="shared" si="7"/>
        <v>0</v>
      </c>
      <c r="J127" s="2">
        <f t="shared" si="8"/>
        <v>0</v>
      </c>
      <c r="K127" s="2">
        <f t="shared" si="9"/>
        <v>0</v>
      </c>
      <c r="L127" s="2">
        <f t="shared" si="10"/>
        <v>0</v>
      </c>
      <c r="M127" s="2">
        <f t="shared" si="11"/>
        <v>0</v>
      </c>
      <c r="N127" s="2">
        <f t="shared" si="12"/>
        <v>0</v>
      </c>
      <c r="O127" s="133">
        <v>0</v>
      </c>
      <c r="P127" s="133">
        <v>0</v>
      </c>
      <c r="Q127" s="133">
        <v>0</v>
      </c>
      <c r="R127" s="2">
        <v>0</v>
      </c>
      <c r="S127" s="2">
        <v>0</v>
      </c>
      <c r="T127" s="86"/>
      <c r="U127" s="86"/>
      <c r="V127" s="86"/>
      <c r="W127" s="86"/>
      <c r="X127" s="86"/>
      <c r="Y127" s="86"/>
      <c r="Z127" s="86"/>
      <c r="AA127" s="86"/>
      <c r="AB127" s="86"/>
      <c r="AC127" s="86"/>
      <c r="AD127" s="86"/>
      <c r="AE127" s="86"/>
      <c r="AF127" s="86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r="128" spans="1:52" s="1" customFormat="1" ht="12.75" customHeight="1">
      <c r="A128" s="89" t="s">
        <v>49</v>
      </c>
      <c r="B128" s="1" t="s">
        <v>50</v>
      </c>
      <c r="C128" s="1" t="s">
        <v>7</v>
      </c>
      <c r="D128" s="84">
        <v>0</v>
      </c>
      <c r="E128" s="1" t="s">
        <v>4</v>
      </c>
      <c r="F128" s="90">
        <v>43847</v>
      </c>
      <c r="G128" s="91">
        <v>0.31803199999999998</v>
      </c>
      <c r="H128" s="91">
        <v>6.8597999999999999</v>
      </c>
      <c r="I128" s="2">
        <f t="shared" si="7"/>
        <v>0</v>
      </c>
      <c r="J128" s="2">
        <f t="shared" si="8"/>
        <v>0</v>
      </c>
      <c r="K128" s="2">
        <f t="shared" si="9"/>
        <v>0</v>
      </c>
      <c r="L128" s="2">
        <f t="shared" si="10"/>
        <v>0</v>
      </c>
      <c r="M128" s="2">
        <f t="shared" si="11"/>
        <v>0</v>
      </c>
      <c r="N128" s="2">
        <f t="shared" si="12"/>
        <v>0</v>
      </c>
      <c r="O128" s="133">
        <v>0</v>
      </c>
      <c r="P128" s="133">
        <v>0</v>
      </c>
      <c r="Q128" s="133">
        <v>0</v>
      </c>
      <c r="R128" s="2">
        <v>0</v>
      </c>
      <c r="S128" s="2">
        <v>0</v>
      </c>
      <c r="T128" s="86"/>
      <c r="U128" s="86"/>
      <c r="V128" s="86"/>
      <c r="W128" s="86"/>
      <c r="X128" s="86"/>
      <c r="Y128" s="86"/>
      <c r="Z128" s="86"/>
      <c r="AA128" s="86"/>
      <c r="AB128" s="86"/>
      <c r="AC128" s="86"/>
      <c r="AD128" s="86"/>
      <c r="AE128" s="86"/>
      <c r="AF128" s="86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r="129" spans="1:52" s="1" customFormat="1" ht="12.75" customHeight="1">
      <c r="A129" s="89" t="s">
        <v>51</v>
      </c>
      <c r="B129" s="1" t="s">
        <v>52</v>
      </c>
      <c r="C129" s="1" t="s">
        <v>7</v>
      </c>
      <c r="D129" s="84">
        <v>0</v>
      </c>
      <c r="E129" s="1" t="s">
        <v>4</v>
      </c>
      <c r="F129" s="90">
        <v>43847</v>
      </c>
      <c r="G129" s="91">
        <v>0.41826400000000002</v>
      </c>
      <c r="H129" s="91">
        <v>6.8597999999999999</v>
      </c>
      <c r="I129" s="2">
        <f t="shared" si="7"/>
        <v>0</v>
      </c>
      <c r="J129" s="2">
        <f t="shared" si="8"/>
        <v>0</v>
      </c>
      <c r="K129" s="2">
        <f t="shared" si="9"/>
        <v>0</v>
      </c>
      <c r="L129" s="2">
        <f t="shared" si="10"/>
        <v>0</v>
      </c>
      <c r="M129" s="2">
        <f t="shared" si="11"/>
        <v>0</v>
      </c>
      <c r="N129" s="2">
        <f t="shared" si="12"/>
        <v>0</v>
      </c>
      <c r="O129" s="133">
        <v>0</v>
      </c>
      <c r="P129" s="133">
        <v>0</v>
      </c>
      <c r="Q129" s="133">
        <v>0</v>
      </c>
      <c r="R129" s="2">
        <v>0</v>
      </c>
      <c r="S129" s="2">
        <v>0</v>
      </c>
      <c r="T129" s="86"/>
      <c r="U129" s="86"/>
      <c r="V129" s="86"/>
      <c r="W129" s="86"/>
      <c r="X129" s="86"/>
      <c r="Y129" s="86"/>
      <c r="Z129" s="86"/>
      <c r="AA129" s="86"/>
      <c r="AB129" s="86"/>
      <c r="AC129" s="86"/>
      <c r="AD129" s="86"/>
      <c r="AE129" s="86"/>
      <c r="AF129" s="86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</row>
    <row r="130" spans="1:52" s="1" customFormat="1" ht="12.75" customHeight="1">
      <c r="A130" s="89" t="s">
        <v>53</v>
      </c>
      <c r="B130" s="1" t="s">
        <v>54</v>
      </c>
      <c r="C130" s="1" t="s">
        <v>7</v>
      </c>
      <c r="D130" s="84">
        <v>0</v>
      </c>
      <c r="E130" s="1" t="s">
        <v>4</v>
      </c>
      <c r="F130" s="90">
        <v>43847</v>
      </c>
      <c r="G130" s="91">
        <v>2.7917999999999998E-2</v>
      </c>
      <c r="H130" s="91">
        <v>6.8597999999999999</v>
      </c>
      <c r="I130" s="2">
        <f t="shared" si="7"/>
        <v>0</v>
      </c>
      <c r="J130" s="2">
        <f t="shared" si="8"/>
        <v>0</v>
      </c>
      <c r="K130" s="2">
        <f t="shared" si="9"/>
        <v>0</v>
      </c>
      <c r="L130" s="2">
        <f t="shared" si="10"/>
        <v>0</v>
      </c>
      <c r="M130" s="2">
        <f t="shared" si="11"/>
        <v>0</v>
      </c>
      <c r="N130" s="2">
        <f t="shared" si="12"/>
        <v>0</v>
      </c>
      <c r="O130" s="133">
        <v>0</v>
      </c>
      <c r="P130" s="133">
        <v>0</v>
      </c>
      <c r="Q130" s="133">
        <v>0</v>
      </c>
      <c r="R130" s="2">
        <v>0</v>
      </c>
      <c r="S130" s="2">
        <v>0</v>
      </c>
      <c r="T130" s="86"/>
      <c r="U130" s="86"/>
      <c r="V130" s="86"/>
      <c r="W130" s="86"/>
      <c r="X130" s="86"/>
      <c r="Y130" s="86"/>
      <c r="Z130" s="86"/>
      <c r="AA130" s="86"/>
      <c r="AB130" s="86"/>
      <c r="AC130" s="86"/>
      <c r="AD130" s="86"/>
      <c r="AE130" s="86"/>
      <c r="AF130" s="86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r="131" spans="1:52" s="1" customFormat="1" ht="12.75" customHeight="1">
      <c r="A131" s="89" t="s">
        <v>55</v>
      </c>
      <c r="B131" s="1" t="s">
        <v>56</v>
      </c>
      <c r="C131" s="1" t="s">
        <v>7</v>
      </c>
      <c r="D131" s="84">
        <v>0</v>
      </c>
      <c r="E131" s="1" t="s">
        <v>4</v>
      </c>
      <c r="F131" s="90">
        <v>43847</v>
      </c>
      <c r="G131" s="91">
        <v>5.2448000000000002E-2</v>
      </c>
      <c r="H131" s="91">
        <v>6.8597999999999999</v>
      </c>
      <c r="I131" s="2">
        <f t="shared" si="7"/>
        <v>0</v>
      </c>
      <c r="J131" s="2">
        <f t="shared" si="8"/>
        <v>0</v>
      </c>
      <c r="K131" s="2">
        <f t="shared" si="9"/>
        <v>0</v>
      </c>
      <c r="L131" s="2">
        <f t="shared" si="10"/>
        <v>0</v>
      </c>
      <c r="M131" s="2">
        <f t="shared" si="11"/>
        <v>0</v>
      </c>
      <c r="N131" s="2">
        <f t="shared" si="12"/>
        <v>0</v>
      </c>
      <c r="O131" s="133">
        <v>0</v>
      </c>
      <c r="P131" s="133">
        <v>0</v>
      </c>
      <c r="Q131" s="133">
        <v>0</v>
      </c>
      <c r="R131" s="2">
        <v>0</v>
      </c>
      <c r="S131" s="2">
        <v>0</v>
      </c>
      <c r="T131" s="86"/>
      <c r="U131" s="86"/>
      <c r="V131" s="86"/>
      <c r="W131" s="86"/>
      <c r="X131" s="86"/>
      <c r="Y131" s="86"/>
      <c r="Z131" s="86"/>
      <c r="AA131" s="86"/>
      <c r="AB131" s="86"/>
      <c r="AC131" s="86"/>
      <c r="AD131" s="86"/>
      <c r="AE131" s="86"/>
      <c r="AF131" s="86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</row>
    <row r="132" spans="1:52" s="1" customFormat="1" ht="12.75" customHeight="1">
      <c r="A132" s="89" t="s">
        <v>57</v>
      </c>
      <c r="B132" s="1" t="s">
        <v>58</v>
      </c>
      <c r="C132" s="1" t="s">
        <v>59</v>
      </c>
      <c r="D132" s="84">
        <v>0</v>
      </c>
      <c r="E132" s="1" t="s">
        <v>4</v>
      </c>
      <c r="F132" s="90">
        <v>43847</v>
      </c>
      <c r="G132" s="91">
        <v>0.168623</v>
      </c>
      <c r="H132" s="91">
        <v>6.8597999999999999</v>
      </c>
      <c r="I132" s="2">
        <f t="shared" ref="I132:I195" si="13">G132*L132/H132</f>
        <v>1071.7459401148722</v>
      </c>
      <c r="J132" s="2">
        <f t="shared" ref="J132:J195" si="14">G132*M132/H132</f>
        <v>0</v>
      </c>
      <c r="K132" s="2">
        <f t="shared" ref="K132:K195" si="15">G132*N132/H132</f>
        <v>846.72845534855242</v>
      </c>
      <c r="L132" s="2">
        <f t="shared" ref="L132:L195" si="16">O132/7*5+SUM(P132:S132)</f>
        <v>43600</v>
      </c>
      <c r="M132" s="2">
        <f t="shared" ref="M132:M195" si="17">SUM(T132:W132)</f>
        <v>0</v>
      </c>
      <c r="N132" s="2">
        <f t="shared" ref="N132:N195" si="18">SUM(X132:AA132)+AB132/7*3</f>
        <v>34446</v>
      </c>
      <c r="O132" s="133">
        <v>0</v>
      </c>
      <c r="P132" s="133">
        <v>43600</v>
      </c>
      <c r="Q132" s="133">
        <v>0</v>
      </c>
      <c r="R132" s="2">
        <v>0</v>
      </c>
      <c r="S132" s="2">
        <v>0</v>
      </c>
      <c r="T132" s="86">
        <v>0</v>
      </c>
      <c r="U132" s="86">
        <v>0</v>
      </c>
      <c r="V132" s="86">
        <v>0</v>
      </c>
      <c r="W132" s="86">
        <v>0</v>
      </c>
      <c r="X132" s="86">
        <v>0</v>
      </c>
      <c r="Y132" s="86">
        <v>2881</v>
      </c>
      <c r="Z132" s="86">
        <v>0</v>
      </c>
      <c r="AA132" s="86">
        <v>31565</v>
      </c>
      <c r="AB132" s="86">
        <v>0</v>
      </c>
      <c r="AC132" s="86">
        <v>0</v>
      </c>
      <c r="AD132" s="86">
        <v>67380</v>
      </c>
      <c r="AE132" s="86">
        <v>0</v>
      </c>
      <c r="AF132" s="86">
        <v>0</v>
      </c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</row>
    <row r="133" spans="1:52" s="1" customFormat="1" ht="12.75" customHeight="1">
      <c r="A133" s="89" t="s">
        <v>60</v>
      </c>
      <c r="B133" s="1" t="s">
        <v>61</v>
      </c>
      <c r="C133" s="1" t="s">
        <v>59</v>
      </c>
      <c r="D133" s="84">
        <v>0</v>
      </c>
      <c r="E133" s="1" t="s">
        <v>4</v>
      </c>
      <c r="F133" s="90">
        <v>43847</v>
      </c>
      <c r="G133" s="91">
        <v>2.832932</v>
      </c>
      <c r="H133" s="91">
        <v>6.8597999999999999</v>
      </c>
      <c r="I133" s="2">
        <f t="shared" si="13"/>
        <v>0</v>
      </c>
      <c r="J133" s="2">
        <f t="shared" si="14"/>
        <v>0</v>
      </c>
      <c r="K133" s="2">
        <f t="shared" si="15"/>
        <v>0</v>
      </c>
      <c r="L133" s="2">
        <f t="shared" si="16"/>
        <v>0</v>
      </c>
      <c r="M133" s="2">
        <f t="shared" si="17"/>
        <v>0</v>
      </c>
      <c r="N133" s="2">
        <f t="shared" si="18"/>
        <v>0</v>
      </c>
      <c r="O133" s="133">
        <v>0</v>
      </c>
      <c r="P133" s="133">
        <v>0</v>
      </c>
      <c r="Q133" s="133">
        <v>0</v>
      </c>
      <c r="R133" s="2">
        <v>0</v>
      </c>
      <c r="S133" s="2">
        <v>0</v>
      </c>
      <c r="T133" s="86"/>
      <c r="U133" s="86"/>
      <c r="V133" s="86"/>
      <c r="W133" s="86"/>
      <c r="X133" s="86"/>
      <c r="Y133" s="86"/>
      <c r="Z133" s="86"/>
      <c r="AA133" s="86"/>
      <c r="AB133" s="86"/>
      <c r="AC133" s="86"/>
      <c r="AD133" s="86"/>
      <c r="AE133" s="86"/>
      <c r="AF133" s="86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</row>
    <row r="134" spans="1:52" s="1" customFormat="1" ht="12.75" customHeight="1">
      <c r="A134" s="89" t="s">
        <v>62</v>
      </c>
      <c r="B134" s="1" t="s">
        <v>63</v>
      </c>
      <c r="C134" s="1" t="s">
        <v>59</v>
      </c>
      <c r="D134" s="84">
        <v>0</v>
      </c>
      <c r="E134" s="1" t="s">
        <v>4</v>
      </c>
      <c r="F134" s="90">
        <v>43847</v>
      </c>
      <c r="G134" s="91">
        <v>0.25790000000000002</v>
      </c>
      <c r="H134" s="91">
        <v>6.8597999999999999</v>
      </c>
      <c r="I134" s="2">
        <f t="shared" si="13"/>
        <v>0</v>
      </c>
      <c r="J134" s="2">
        <f t="shared" si="14"/>
        <v>0</v>
      </c>
      <c r="K134" s="2">
        <f t="shared" si="15"/>
        <v>0</v>
      </c>
      <c r="L134" s="2">
        <f t="shared" si="16"/>
        <v>0</v>
      </c>
      <c r="M134" s="2">
        <f t="shared" si="17"/>
        <v>0</v>
      </c>
      <c r="N134" s="2">
        <f t="shared" si="18"/>
        <v>0</v>
      </c>
      <c r="O134" s="133">
        <v>0</v>
      </c>
      <c r="P134" s="133">
        <v>0</v>
      </c>
      <c r="Q134" s="133">
        <v>0</v>
      </c>
      <c r="R134" s="2">
        <v>0</v>
      </c>
      <c r="S134" s="2">
        <v>0</v>
      </c>
      <c r="T134" s="86"/>
      <c r="U134" s="86"/>
      <c r="V134" s="86"/>
      <c r="W134" s="86"/>
      <c r="X134" s="86"/>
      <c r="Y134" s="86"/>
      <c r="Z134" s="86"/>
      <c r="AA134" s="86"/>
      <c r="AB134" s="86"/>
      <c r="AC134" s="86"/>
      <c r="AD134" s="86"/>
      <c r="AE134" s="86"/>
      <c r="AF134" s="86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</row>
    <row r="135" spans="1:52" s="1" customFormat="1" ht="12.75" customHeight="1">
      <c r="A135" s="89" t="s">
        <v>64</v>
      </c>
      <c r="B135" s="1" t="s">
        <v>65</v>
      </c>
      <c r="C135" s="1" t="s">
        <v>59</v>
      </c>
      <c r="D135" s="84">
        <v>0</v>
      </c>
      <c r="E135" s="1" t="s">
        <v>4</v>
      </c>
      <c r="F135" s="90">
        <v>43847</v>
      </c>
      <c r="G135" s="91">
        <v>6.7699999999999996E-2</v>
      </c>
      <c r="H135" s="91">
        <v>6.8597999999999999</v>
      </c>
      <c r="I135" s="2">
        <f t="shared" si="13"/>
        <v>0</v>
      </c>
      <c r="J135" s="2">
        <f t="shared" si="14"/>
        <v>0</v>
      </c>
      <c r="K135" s="2">
        <f t="shared" si="15"/>
        <v>0</v>
      </c>
      <c r="L135" s="2">
        <f t="shared" si="16"/>
        <v>0</v>
      </c>
      <c r="M135" s="2">
        <f t="shared" si="17"/>
        <v>0</v>
      </c>
      <c r="N135" s="2">
        <f t="shared" si="18"/>
        <v>0</v>
      </c>
      <c r="O135" s="133">
        <v>0</v>
      </c>
      <c r="P135" s="133">
        <v>0</v>
      </c>
      <c r="Q135" s="133">
        <v>0</v>
      </c>
      <c r="R135" s="2">
        <v>0</v>
      </c>
      <c r="S135" s="2">
        <v>0</v>
      </c>
      <c r="T135" s="86"/>
      <c r="U135" s="86"/>
      <c r="V135" s="86"/>
      <c r="W135" s="86"/>
      <c r="X135" s="86"/>
      <c r="Y135" s="86"/>
      <c r="Z135" s="86"/>
      <c r="AA135" s="86"/>
      <c r="AB135" s="86"/>
      <c r="AC135" s="86"/>
      <c r="AD135" s="86"/>
      <c r="AE135" s="86"/>
      <c r="AF135" s="86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</row>
    <row r="136" spans="1:52" s="1" customFormat="1" ht="12.75" customHeight="1">
      <c r="A136" s="89" t="s">
        <v>66</v>
      </c>
      <c r="B136" s="89" t="s">
        <v>67</v>
      </c>
      <c r="C136" s="1" t="s">
        <v>59</v>
      </c>
      <c r="D136" s="84">
        <v>0</v>
      </c>
      <c r="E136" s="1" t="s">
        <v>4</v>
      </c>
      <c r="F136" s="90">
        <v>43847</v>
      </c>
      <c r="G136" s="91">
        <v>0.2223</v>
      </c>
      <c r="H136" s="91">
        <v>6.8597999999999999</v>
      </c>
      <c r="I136" s="2">
        <f t="shared" si="13"/>
        <v>0</v>
      </c>
      <c r="J136" s="2">
        <f t="shared" si="14"/>
        <v>0</v>
      </c>
      <c r="K136" s="2">
        <f t="shared" si="15"/>
        <v>0</v>
      </c>
      <c r="L136" s="2">
        <f t="shared" si="16"/>
        <v>0</v>
      </c>
      <c r="M136" s="2">
        <f t="shared" si="17"/>
        <v>0</v>
      </c>
      <c r="N136" s="2">
        <f t="shared" si="18"/>
        <v>0</v>
      </c>
      <c r="O136" s="133">
        <v>0</v>
      </c>
      <c r="P136" s="133">
        <v>0</v>
      </c>
      <c r="Q136" s="133">
        <v>0</v>
      </c>
      <c r="R136" s="2">
        <v>0</v>
      </c>
      <c r="S136" s="2">
        <v>0</v>
      </c>
      <c r="T136" s="86"/>
      <c r="U136" s="86"/>
      <c r="V136" s="86"/>
      <c r="W136" s="86"/>
      <c r="X136" s="86"/>
      <c r="Y136" s="86"/>
      <c r="Z136" s="86"/>
      <c r="AA136" s="86"/>
      <c r="AB136" s="86"/>
      <c r="AC136" s="86"/>
      <c r="AD136" s="86"/>
      <c r="AE136" s="86"/>
      <c r="AF136" s="86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</row>
    <row r="137" spans="1:52" s="1" customFormat="1" ht="12.75" customHeight="1">
      <c r="A137" s="89" t="s">
        <v>68</v>
      </c>
      <c r="B137" s="1" t="s">
        <v>69</v>
      </c>
      <c r="C137" s="1" t="s">
        <v>59</v>
      </c>
      <c r="D137" s="84">
        <v>0</v>
      </c>
      <c r="E137" s="1" t="s">
        <v>4</v>
      </c>
      <c r="F137" s="90">
        <v>43847</v>
      </c>
      <c r="G137" s="91">
        <v>7.9000000000000001E-2</v>
      </c>
      <c r="H137" s="91">
        <v>6.8597999999999999</v>
      </c>
      <c r="I137" s="2">
        <f t="shared" si="13"/>
        <v>193.47502842648476</v>
      </c>
      <c r="J137" s="2">
        <f t="shared" si="14"/>
        <v>409.23423423423424</v>
      </c>
      <c r="K137" s="2">
        <f t="shared" si="15"/>
        <v>0</v>
      </c>
      <c r="L137" s="2">
        <f t="shared" si="16"/>
        <v>16800</v>
      </c>
      <c r="M137" s="2">
        <f t="shared" si="17"/>
        <v>35535</v>
      </c>
      <c r="N137" s="2">
        <f t="shared" si="18"/>
        <v>0</v>
      </c>
      <c r="O137" s="133">
        <v>0</v>
      </c>
      <c r="P137" s="133">
        <v>16800</v>
      </c>
      <c r="Q137" s="133">
        <v>0</v>
      </c>
      <c r="R137" s="2">
        <v>0</v>
      </c>
      <c r="S137" s="2">
        <v>0</v>
      </c>
      <c r="T137" s="86">
        <v>5791</v>
      </c>
      <c r="U137" s="86">
        <v>0</v>
      </c>
      <c r="V137" s="86">
        <v>0</v>
      </c>
      <c r="W137" s="86">
        <v>29744</v>
      </c>
      <c r="X137" s="86">
        <v>0</v>
      </c>
      <c r="Y137" s="86">
        <v>0</v>
      </c>
      <c r="Z137" s="86">
        <v>0</v>
      </c>
      <c r="AA137" s="86">
        <v>0</v>
      </c>
      <c r="AB137" s="86">
        <v>0</v>
      </c>
      <c r="AC137" s="86">
        <v>0</v>
      </c>
      <c r="AD137" s="86">
        <v>0</v>
      </c>
      <c r="AE137" s="86">
        <v>0</v>
      </c>
      <c r="AF137" s="86">
        <v>0</v>
      </c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</row>
    <row r="138" spans="1:52" s="1" customFormat="1" ht="12.75" customHeight="1">
      <c r="A138" s="89" t="s">
        <v>70</v>
      </c>
      <c r="B138" s="1" t="s">
        <v>71</v>
      </c>
      <c r="C138" s="1" t="s">
        <v>59</v>
      </c>
      <c r="D138" s="84">
        <v>0</v>
      </c>
      <c r="E138" s="1" t="s">
        <v>4</v>
      </c>
      <c r="F138" s="90">
        <v>43847</v>
      </c>
      <c r="G138" s="91">
        <v>0.19568640000000001</v>
      </c>
      <c r="H138" s="91">
        <v>6.8597999999999999</v>
      </c>
      <c r="I138" s="2">
        <f t="shared" si="13"/>
        <v>1243.7574040059478</v>
      </c>
      <c r="J138" s="2">
        <f t="shared" si="14"/>
        <v>0</v>
      </c>
      <c r="K138" s="2">
        <f t="shared" si="15"/>
        <v>982.62540225662565</v>
      </c>
      <c r="L138" s="2">
        <f t="shared" si="16"/>
        <v>43600</v>
      </c>
      <c r="M138" s="2">
        <f t="shared" si="17"/>
        <v>0</v>
      </c>
      <c r="N138" s="2">
        <f t="shared" si="18"/>
        <v>34446</v>
      </c>
      <c r="O138" s="133">
        <v>0</v>
      </c>
      <c r="P138" s="133">
        <v>43600</v>
      </c>
      <c r="Q138" s="133">
        <v>0</v>
      </c>
      <c r="R138" s="2">
        <v>0</v>
      </c>
      <c r="S138" s="2">
        <v>0</v>
      </c>
      <c r="T138" s="86">
        <v>0</v>
      </c>
      <c r="U138" s="86">
        <v>0</v>
      </c>
      <c r="V138" s="86">
        <v>0</v>
      </c>
      <c r="W138" s="86">
        <v>0</v>
      </c>
      <c r="X138" s="86">
        <v>0</v>
      </c>
      <c r="Y138" s="86">
        <v>2881</v>
      </c>
      <c r="Z138" s="86">
        <v>0</v>
      </c>
      <c r="AA138" s="86">
        <v>31565</v>
      </c>
      <c r="AB138" s="86">
        <v>0</v>
      </c>
      <c r="AC138" s="86">
        <v>0</v>
      </c>
      <c r="AD138" s="86">
        <v>67380</v>
      </c>
      <c r="AE138" s="86">
        <v>0</v>
      </c>
      <c r="AF138" s="86">
        <v>0</v>
      </c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</row>
    <row r="139" spans="1:52" s="1" customFormat="1" ht="12.75" customHeight="1">
      <c r="A139" s="89" t="s">
        <v>72</v>
      </c>
      <c r="B139" s="1" t="s">
        <v>73</v>
      </c>
      <c r="C139" s="1" t="s">
        <v>59</v>
      </c>
      <c r="D139" s="84">
        <v>0</v>
      </c>
      <c r="E139" s="1" t="s">
        <v>4</v>
      </c>
      <c r="F139" s="90">
        <v>43847</v>
      </c>
      <c r="G139" s="91">
        <v>0.50608035704350296</v>
      </c>
      <c r="H139" s="91">
        <v>6.8597999999999999</v>
      </c>
      <c r="I139" s="2">
        <f t="shared" si="13"/>
        <v>0</v>
      </c>
      <c r="J139" s="2">
        <f t="shared" si="14"/>
        <v>0</v>
      </c>
      <c r="K139" s="2">
        <f t="shared" si="15"/>
        <v>0</v>
      </c>
      <c r="L139" s="2">
        <f t="shared" si="16"/>
        <v>0</v>
      </c>
      <c r="M139" s="2">
        <f t="shared" si="17"/>
        <v>0</v>
      </c>
      <c r="N139" s="2">
        <f t="shared" si="18"/>
        <v>0</v>
      </c>
      <c r="O139" s="133">
        <v>0</v>
      </c>
      <c r="P139" s="133">
        <v>0</v>
      </c>
      <c r="Q139" s="133">
        <v>0</v>
      </c>
      <c r="R139" s="2">
        <v>0</v>
      </c>
      <c r="S139" s="2">
        <v>0</v>
      </c>
      <c r="T139" s="86"/>
      <c r="U139" s="86"/>
      <c r="V139" s="86"/>
      <c r="W139" s="86"/>
      <c r="X139" s="86"/>
      <c r="Y139" s="86"/>
      <c r="Z139" s="86"/>
      <c r="AA139" s="86"/>
      <c r="AB139" s="86"/>
      <c r="AC139" s="86"/>
      <c r="AD139" s="86"/>
      <c r="AE139" s="86"/>
      <c r="AF139" s="86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</row>
    <row r="140" spans="1:52" s="1" customFormat="1" ht="12.75" customHeight="1">
      <c r="A140" s="89" t="s">
        <v>74</v>
      </c>
      <c r="B140" s="1" t="s">
        <v>75</v>
      </c>
      <c r="C140" s="1" t="s">
        <v>59</v>
      </c>
      <c r="D140" s="84">
        <v>0</v>
      </c>
      <c r="E140" s="1" t="s">
        <v>4</v>
      </c>
      <c r="F140" s="90">
        <v>43847</v>
      </c>
      <c r="G140" s="91">
        <v>0.11580799999999999</v>
      </c>
      <c r="H140" s="91">
        <v>6.8597999999999999</v>
      </c>
      <c r="I140" s="2">
        <f t="shared" si="13"/>
        <v>168.8212484328989</v>
      </c>
      <c r="J140" s="2">
        <f t="shared" si="14"/>
        <v>72.137319455377707</v>
      </c>
      <c r="K140" s="2">
        <f t="shared" si="15"/>
        <v>0</v>
      </c>
      <c r="L140" s="2">
        <f t="shared" si="16"/>
        <v>10000</v>
      </c>
      <c r="M140" s="2">
        <f t="shared" si="17"/>
        <v>4273</v>
      </c>
      <c r="N140" s="2">
        <f t="shared" si="18"/>
        <v>0</v>
      </c>
      <c r="O140" s="133">
        <v>0</v>
      </c>
      <c r="P140" s="133">
        <v>0</v>
      </c>
      <c r="Q140" s="133">
        <v>10000</v>
      </c>
      <c r="R140" s="2"/>
      <c r="S140" s="2"/>
      <c r="T140" s="86">
        <v>0</v>
      </c>
      <c r="U140" s="86">
        <v>0</v>
      </c>
      <c r="V140" s="86">
        <v>0</v>
      </c>
      <c r="W140" s="86">
        <v>4273</v>
      </c>
      <c r="X140" s="86">
        <v>0</v>
      </c>
      <c r="Y140" s="86">
        <v>0</v>
      </c>
      <c r="Z140" s="86">
        <v>0</v>
      </c>
      <c r="AA140" s="86">
        <v>0</v>
      </c>
      <c r="AB140" s="86">
        <v>0</v>
      </c>
      <c r="AC140" s="86">
        <v>0</v>
      </c>
      <c r="AD140" s="86">
        <v>0</v>
      </c>
      <c r="AE140" s="86">
        <v>31733</v>
      </c>
      <c r="AF140" s="86">
        <v>0</v>
      </c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</row>
    <row r="141" spans="1:52" s="1" customFormat="1" ht="12.75" customHeight="1">
      <c r="A141" s="89" t="s">
        <v>76</v>
      </c>
      <c r="B141" s="1" t="s">
        <v>77</v>
      </c>
      <c r="C141" s="1" t="s">
        <v>59</v>
      </c>
      <c r="D141" s="84" t="s">
        <v>603</v>
      </c>
      <c r="E141" s="1" t="s">
        <v>4</v>
      </c>
      <c r="F141" s="90">
        <v>43847</v>
      </c>
      <c r="G141" s="91">
        <v>0.48</v>
      </c>
      <c r="H141" s="91">
        <v>6.8597999999999999</v>
      </c>
      <c r="I141" s="2">
        <f t="shared" si="13"/>
        <v>699.72885506866089</v>
      </c>
      <c r="J141" s="2">
        <f t="shared" si="14"/>
        <v>0</v>
      </c>
      <c r="K141" s="2">
        <f t="shared" si="15"/>
        <v>0</v>
      </c>
      <c r="L141" s="2">
        <f t="shared" si="16"/>
        <v>10000</v>
      </c>
      <c r="M141" s="2">
        <f t="shared" si="17"/>
        <v>0</v>
      </c>
      <c r="N141" s="2">
        <f t="shared" si="18"/>
        <v>0</v>
      </c>
      <c r="O141" s="133">
        <v>0</v>
      </c>
      <c r="P141" s="133">
        <v>0</v>
      </c>
      <c r="Q141" s="133">
        <v>10000</v>
      </c>
      <c r="R141" s="2"/>
      <c r="S141" s="2"/>
      <c r="T141" s="86">
        <v>0</v>
      </c>
      <c r="U141" s="86">
        <v>0</v>
      </c>
      <c r="V141" s="86">
        <v>0</v>
      </c>
      <c r="W141" s="86">
        <v>0</v>
      </c>
      <c r="X141" s="86">
        <v>0</v>
      </c>
      <c r="Y141" s="86">
        <v>0</v>
      </c>
      <c r="Z141" s="86">
        <v>0</v>
      </c>
      <c r="AA141" s="86">
        <v>0</v>
      </c>
      <c r="AB141" s="86">
        <v>0</v>
      </c>
      <c r="AC141" s="86">
        <v>0</v>
      </c>
      <c r="AD141" s="86">
        <v>0</v>
      </c>
      <c r="AE141" s="86">
        <v>26564</v>
      </c>
      <c r="AF141" s="86">
        <v>0</v>
      </c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</row>
    <row r="142" spans="1:52" s="1" customFormat="1" ht="12.75" customHeight="1">
      <c r="A142" s="89" t="s">
        <v>78</v>
      </c>
      <c r="B142" s="1" t="s">
        <v>79</v>
      </c>
      <c r="C142" s="1" t="s">
        <v>59</v>
      </c>
      <c r="D142" s="84">
        <v>0</v>
      </c>
      <c r="E142" s="1" t="s">
        <v>4</v>
      </c>
      <c r="F142" s="90">
        <v>43847</v>
      </c>
      <c r="G142" s="91">
        <v>0.11580799999999999</v>
      </c>
      <c r="H142" s="91">
        <v>6.8597999999999999</v>
      </c>
      <c r="I142" s="2">
        <f t="shared" si="13"/>
        <v>168.8212484328989</v>
      </c>
      <c r="J142" s="2">
        <f t="shared" si="14"/>
        <v>72.137319455377707</v>
      </c>
      <c r="K142" s="2">
        <f t="shared" si="15"/>
        <v>0</v>
      </c>
      <c r="L142" s="2">
        <f t="shared" si="16"/>
        <v>10000</v>
      </c>
      <c r="M142" s="2">
        <f t="shared" si="17"/>
        <v>4273</v>
      </c>
      <c r="N142" s="2">
        <f t="shared" si="18"/>
        <v>0</v>
      </c>
      <c r="O142" s="133">
        <v>0</v>
      </c>
      <c r="P142" s="133">
        <v>0</v>
      </c>
      <c r="Q142" s="133">
        <v>10000</v>
      </c>
      <c r="R142" s="2"/>
      <c r="S142" s="2"/>
      <c r="T142" s="86">
        <v>0</v>
      </c>
      <c r="U142" s="86">
        <v>0</v>
      </c>
      <c r="V142" s="86">
        <v>0</v>
      </c>
      <c r="W142" s="86">
        <v>4273</v>
      </c>
      <c r="X142" s="86">
        <v>0</v>
      </c>
      <c r="Y142" s="86">
        <v>0</v>
      </c>
      <c r="Z142" s="86">
        <v>0</v>
      </c>
      <c r="AA142" s="86">
        <v>0</v>
      </c>
      <c r="AB142" s="86">
        <v>0</v>
      </c>
      <c r="AC142" s="86">
        <v>0</v>
      </c>
      <c r="AD142" s="86">
        <v>0</v>
      </c>
      <c r="AE142" s="86">
        <v>31733</v>
      </c>
      <c r="AF142" s="86">
        <v>0</v>
      </c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</row>
    <row r="143" spans="1:52" s="1" customFormat="1" ht="12.75" customHeight="1">
      <c r="A143" s="89" t="s">
        <v>80</v>
      </c>
      <c r="B143" s="1" t="s">
        <v>81</v>
      </c>
      <c r="C143" s="1" t="s">
        <v>59</v>
      </c>
      <c r="D143" s="84">
        <v>0</v>
      </c>
      <c r="E143" s="1" t="s">
        <v>4</v>
      </c>
      <c r="F143" s="90">
        <v>43847</v>
      </c>
      <c r="G143" s="91">
        <v>3.4626000000000004E-2</v>
      </c>
      <c r="H143" s="91">
        <v>6.8597999999999999</v>
      </c>
      <c r="I143" s="2">
        <f t="shared" si="13"/>
        <v>0</v>
      </c>
      <c r="J143" s="2">
        <f t="shared" si="14"/>
        <v>19.877720633254615</v>
      </c>
      <c r="K143" s="2">
        <f t="shared" si="15"/>
        <v>0</v>
      </c>
      <c r="L143" s="2">
        <f t="shared" si="16"/>
        <v>0</v>
      </c>
      <c r="M143" s="2">
        <f t="shared" si="17"/>
        <v>3938</v>
      </c>
      <c r="N143" s="2">
        <f t="shared" si="18"/>
        <v>0</v>
      </c>
      <c r="O143" s="133">
        <v>0</v>
      </c>
      <c r="P143" s="133">
        <v>0</v>
      </c>
      <c r="Q143" s="133">
        <v>0</v>
      </c>
      <c r="R143" s="2">
        <v>0</v>
      </c>
      <c r="S143" s="2"/>
      <c r="T143" s="86">
        <v>0</v>
      </c>
      <c r="U143" s="86">
        <v>0</v>
      </c>
      <c r="V143" s="86">
        <v>0</v>
      </c>
      <c r="W143" s="86">
        <v>3938</v>
      </c>
      <c r="X143" s="86">
        <v>0</v>
      </c>
      <c r="Y143" s="86">
        <v>0</v>
      </c>
      <c r="Z143" s="86">
        <v>0</v>
      </c>
      <c r="AA143" s="86">
        <v>0</v>
      </c>
      <c r="AB143" s="86">
        <v>0</v>
      </c>
      <c r="AC143" s="86">
        <v>0</v>
      </c>
      <c r="AD143" s="86">
        <v>0</v>
      </c>
      <c r="AE143" s="86">
        <v>30844</v>
      </c>
      <c r="AF143" s="86">
        <v>0</v>
      </c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</row>
    <row r="144" spans="1:52" s="1" customFormat="1" ht="12.75" customHeight="1">
      <c r="A144" s="89" t="s">
        <v>82</v>
      </c>
      <c r="B144" s="1" t="s">
        <v>83</v>
      </c>
      <c r="C144" s="1" t="s">
        <v>59</v>
      </c>
      <c r="D144" s="84">
        <v>0</v>
      </c>
      <c r="E144" s="1" t="s">
        <v>4</v>
      </c>
      <c r="F144" s="90">
        <v>43847</v>
      </c>
      <c r="G144" s="91">
        <v>3.9237000000000001E-2</v>
      </c>
      <c r="H144" s="91">
        <v>6.8597999999999999</v>
      </c>
      <c r="I144" s="2">
        <f t="shared" si="13"/>
        <v>85.797690894778285</v>
      </c>
      <c r="J144" s="2">
        <f t="shared" si="14"/>
        <v>0</v>
      </c>
      <c r="K144" s="2">
        <f t="shared" si="15"/>
        <v>203.70823181017354</v>
      </c>
      <c r="L144" s="2">
        <f t="shared" si="16"/>
        <v>15000</v>
      </c>
      <c r="M144" s="2">
        <f t="shared" si="17"/>
        <v>0</v>
      </c>
      <c r="N144" s="2">
        <f t="shared" si="18"/>
        <v>35614.28571428571</v>
      </c>
      <c r="O144" s="133">
        <v>0</v>
      </c>
      <c r="P144" s="133">
        <v>15000</v>
      </c>
      <c r="Q144" s="133">
        <v>0</v>
      </c>
      <c r="R144" s="2"/>
      <c r="S144" s="2"/>
      <c r="T144" s="86">
        <v>0</v>
      </c>
      <c r="U144" s="86">
        <v>0</v>
      </c>
      <c r="V144" s="86">
        <v>0</v>
      </c>
      <c r="W144" s="86">
        <v>0</v>
      </c>
      <c r="X144" s="86">
        <v>15243</v>
      </c>
      <c r="Y144" s="86">
        <v>6189</v>
      </c>
      <c r="Z144" s="86">
        <v>3852</v>
      </c>
      <c r="AA144" s="86">
        <v>0</v>
      </c>
      <c r="AB144" s="86">
        <v>24104</v>
      </c>
      <c r="AC144" s="86">
        <v>0</v>
      </c>
      <c r="AD144" s="86">
        <v>0</v>
      </c>
      <c r="AE144" s="86">
        <v>53945</v>
      </c>
      <c r="AF144" s="86">
        <v>0</v>
      </c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</row>
    <row r="145" spans="1:52" s="1" customFormat="1" ht="12.75" customHeight="1">
      <c r="A145" s="89" t="s">
        <v>84</v>
      </c>
      <c r="B145" s="1" t="s">
        <v>85</v>
      </c>
      <c r="C145" s="1" t="s">
        <v>7</v>
      </c>
      <c r="D145" s="84">
        <v>0</v>
      </c>
      <c r="E145" s="1" t="s">
        <v>4</v>
      </c>
      <c r="F145" s="90">
        <v>43847</v>
      </c>
      <c r="G145" s="91">
        <v>8.1900000000000001E-2</v>
      </c>
      <c r="H145" s="91">
        <v>6.8597999999999999</v>
      </c>
      <c r="I145" s="2">
        <f t="shared" si="13"/>
        <v>0</v>
      </c>
      <c r="J145" s="2">
        <f t="shared" si="14"/>
        <v>0</v>
      </c>
      <c r="K145" s="2">
        <f t="shared" si="15"/>
        <v>0</v>
      </c>
      <c r="L145" s="2">
        <f t="shared" si="16"/>
        <v>0</v>
      </c>
      <c r="M145" s="2">
        <f t="shared" si="17"/>
        <v>0</v>
      </c>
      <c r="N145" s="2">
        <f t="shared" si="18"/>
        <v>0</v>
      </c>
      <c r="O145" s="133">
        <v>0</v>
      </c>
      <c r="P145" s="133">
        <v>0</v>
      </c>
      <c r="Q145" s="133">
        <v>0</v>
      </c>
      <c r="R145" s="2">
        <v>0</v>
      </c>
      <c r="S145" s="2">
        <v>0</v>
      </c>
      <c r="T145" s="86"/>
      <c r="U145" s="86"/>
      <c r="V145" s="86"/>
      <c r="W145" s="86"/>
      <c r="X145" s="86"/>
      <c r="Y145" s="86"/>
      <c r="Z145" s="86"/>
      <c r="AA145" s="86"/>
      <c r="AB145" s="86"/>
      <c r="AC145" s="86"/>
      <c r="AD145" s="86"/>
      <c r="AE145" s="86"/>
      <c r="AF145" s="86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</row>
    <row r="146" spans="1:52" s="1" customFormat="1" ht="12.75" customHeight="1">
      <c r="A146" s="89" t="s">
        <v>86</v>
      </c>
      <c r="B146" s="1" t="s">
        <v>87</v>
      </c>
      <c r="C146" s="1" t="s">
        <v>59</v>
      </c>
      <c r="D146" s="84">
        <v>0</v>
      </c>
      <c r="E146" s="1" t="s">
        <v>4</v>
      </c>
      <c r="F146" s="90">
        <v>43847</v>
      </c>
      <c r="G146" s="91">
        <v>7.0999999999999994E-2</v>
      </c>
      <c r="H146" s="91">
        <v>6.8597999999999999</v>
      </c>
      <c r="I146" s="2">
        <f t="shared" si="13"/>
        <v>371.05309192687832</v>
      </c>
      <c r="J146" s="2">
        <f t="shared" si="14"/>
        <v>0</v>
      </c>
      <c r="K146" s="2">
        <f t="shared" si="15"/>
        <v>0</v>
      </c>
      <c r="L146" s="2">
        <f t="shared" si="16"/>
        <v>35850</v>
      </c>
      <c r="M146" s="2">
        <f t="shared" si="17"/>
        <v>0</v>
      </c>
      <c r="N146" s="2">
        <f t="shared" si="18"/>
        <v>0</v>
      </c>
      <c r="O146" s="133">
        <v>0</v>
      </c>
      <c r="P146" s="133">
        <v>35850</v>
      </c>
      <c r="Q146" s="133">
        <v>0</v>
      </c>
      <c r="R146" s="2">
        <v>0</v>
      </c>
      <c r="S146" s="2">
        <v>0</v>
      </c>
      <c r="T146" s="86"/>
      <c r="U146" s="86"/>
      <c r="V146" s="86"/>
      <c r="W146" s="86"/>
      <c r="X146" s="86"/>
      <c r="Y146" s="86"/>
      <c r="Z146" s="86"/>
      <c r="AA146" s="86"/>
      <c r="AB146" s="86"/>
      <c r="AC146" s="86"/>
      <c r="AD146" s="86"/>
      <c r="AE146" s="86"/>
      <c r="AF146" s="86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</row>
    <row r="147" spans="1:52" s="1" customFormat="1" ht="12.75" customHeight="1">
      <c r="A147" s="89" t="s">
        <v>88</v>
      </c>
      <c r="B147" s="1" t="s">
        <v>89</v>
      </c>
      <c r="C147" s="1" t="s">
        <v>59</v>
      </c>
      <c r="D147" s="84">
        <v>0</v>
      </c>
      <c r="E147" s="1" t="s">
        <v>4</v>
      </c>
      <c r="F147" s="90">
        <v>43847</v>
      </c>
      <c r="G147" s="91">
        <v>0.16656299999999999</v>
      </c>
      <c r="H147" s="91">
        <v>6.8597999999999999</v>
      </c>
      <c r="I147" s="2">
        <f t="shared" si="13"/>
        <v>0</v>
      </c>
      <c r="J147" s="2">
        <f t="shared" si="14"/>
        <v>46.451064576226699</v>
      </c>
      <c r="K147" s="2">
        <f t="shared" si="15"/>
        <v>0</v>
      </c>
      <c r="L147" s="2">
        <f t="shared" si="16"/>
        <v>0</v>
      </c>
      <c r="M147" s="2">
        <f t="shared" si="17"/>
        <v>1913.0599999999995</v>
      </c>
      <c r="N147" s="2">
        <f t="shared" si="18"/>
        <v>0</v>
      </c>
      <c r="O147" s="133">
        <v>0</v>
      </c>
      <c r="P147" s="133">
        <v>0</v>
      </c>
      <c r="Q147" s="133">
        <v>0</v>
      </c>
      <c r="R147" s="2">
        <v>0</v>
      </c>
      <c r="S147" s="2">
        <v>0</v>
      </c>
      <c r="T147" s="86">
        <v>0</v>
      </c>
      <c r="U147" s="86">
        <v>0</v>
      </c>
      <c r="V147" s="86">
        <v>0</v>
      </c>
      <c r="W147" s="86">
        <v>1913.0599999999995</v>
      </c>
      <c r="X147" s="86">
        <v>0</v>
      </c>
      <c r="Y147" s="86">
        <v>0</v>
      </c>
      <c r="Z147" s="86">
        <v>0</v>
      </c>
      <c r="AA147" s="86">
        <v>0</v>
      </c>
      <c r="AB147" s="86">
        <v>0</v>
      </c>
      <c r="AC147" s="86">
        <v>0</v>
      </c>
      <c r="AD147" s="86">
        <v>0</v>
      </c>
      <c r="AE147" s="86">
        <v>16036.56</v>
      </c>
      <c r="AF147" s="86">
        <v>0</v>
      </c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</row>
    <row r="148" spans="1:52" s="1" customFormat="1" ht="12.75" customHeight="1">
      <c r="A148" s="89" t="s">
        <v>90</v>
      </c>
      <c r="B148" s="1" t="s">
        <v>91</v>
      </c>
      <c r="C148" s="1" t="s">
        <v>59</v>
      </c>
      <c r="D148" s="84">
        <v>0</v>
      </c>
      <c r="E148" s="1" t="s">
        <v>4</v>
      </c>
      <c r="F148" s="90">
        <v>43847</v>
      </c>
      <c r="G148" s="91">
        <v>9.8868799616613032E-2</v>
      </c>
      <c r="H148" s="91">
        <v>6.8597999999999999</v>
      </c>
      <c r="I148" s="2">
        <f t="shared" si="13"/>
        <v>0</v>
      </c>
      <c r="J148" s="2">
        <f t="shared" si="14"/>
        <v>34.720391013793524</v>
      </c>
      <c r="K148" s="2">
        <f t="shared" si="15"/>
        <v>0</v>
      </c>
      <c r="L148" s="2">
        <f t="shared" si="16"/>
        <v>0</v>
      </c>
      <c r="M148" s="2">
        <f t="shared" si="17"/>
        <v>2409</v>
      </c>
      <c r="N148" s="2">
        <f t="shared" si="18"/>
        <v>0</v>
      </c>
      <c r="O148" s="133">
        <v>0</v>
      </c>
      <c r="P148" s="133">
        <v>0</v>
      </c>
      <c r="Q148" s="133">
        <v>0</v>
      </c>
      <c r="R148" s="2">
        <v>0</v>
      </c>
      <c r="S148" s="2">
        <v>0</v>
      </c>
      <c r="T148" s="86">
        <v>0</v>
      </c>
      <c r="U148" s="86">
        <v>2409</v>
      </c>
      <c r="V148" s="86">
        <v>0</v>
      </c>
      <c r="W148" s="86">
        <v>0</v>
      </c>
      <c r="X148" s="86">
        <v>0</v>
      </c>
      <c r="Y148" s="86">
        <v>0</v>
      </c>
      <c r="Z148" s="86">
        <v>0</v>
      </c>
      <c r="AA148" s="86">
        <v>0</v>
      </c>
      <c r="AB148" s="86">
        <v>0</v>
      </c>
      <c r="AC148" s="86">
        <v>0</v>
      </c>
      <c r="AD148" s="86">
        <v>0</v>
      </c>
      <c r="AE148" s="86">
        <v>0</v>
      </c>
      <c r="AF148" s="86">
        <v>0</v>
      </c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</row>
    <row r="149" spans="1:52" s="1" customFormat="1" ht="12.75" customHeight="1">
      <c r="A149" s="89" t="s">
        <v>92</v>
      </c>
      <c r="B149" s="1" t="s">
        <v>93</v>
      </c>
      <c r="C149" s="1" t="s">
        <v>59</v>
      </c>
      <c r="D149" s="84">
        <v>0</v>
      </c>
      <c r="E149" s="1" t="s">
        <v>4</v>
      </c>
      <c r="F149" s="90">
        <v>43847</v>
      </c>
      <c r="G149" s="91">
        <v>9.8868799616613032E-2</v>
      </c>
      <c r="H149" s="91">
        <v>6.8597999999999999</v>
      </c>
      <c r="I149" s="2">
        <f t="shared" si="13"/>
        <v>0</v>
      </c>
      <c r="J149" s="2">
        <f t="shared" si="14"/>
        <v>34.720391013793524</v>
      </c>
      <c r="K149" s="2">
        <f t="shared" si="15"/>
        <v>0</v>
      </c>
      <c r="L149" s="2">
        <f t="shared" si="16"/>
        <v>0</v>
      </c>
      <c r="M149" s="2">
        <f t="shared" si="17"/>
        <v>2409</v>
      </c>
      <c r="N149" s="2">
        <f t="shared" si="18"/>
        <v>0</v>
      </c>
      <c r="O149" s="133">
        <v>0</v>
      </c>
      <c r="P149" s="133">
        <v>0</v>
      </c>
      <c r="Q149" s="133">
        <v>0</v>
      </c>
      <c r="R149" s="2">
        <v>0</v>
      </c>
      <c r="S149" s="2">
        <v>0</v>
      </c>
      <c r="T149" s="86">
        <v>0</v>
      </c>
      <c r="U149" s="86">
        <v>2409</v>
      </c>
      <c r="V149" s="86">
        <v>0</v>
      </c>
      <c r="W149" s="86">
        <v>0</v>
      </c>
      <c r="X149" s="86">
        <v>0</v>
      </c>
      <c r="Y149" s="86">
        <v>0</v>
      </c>
      <c r="Z149" s="86">
        <v>0</v>
      </c>
      <c r="AA149" s="86">
        <v>0</v>
      </c>
      <c r="AB149" s="86">
        <v>0</v>
      </c>
      <c r="AC149" s="86">
        <v>0</v>
      </c>
      <c r="AD149" s="86">
        <v>0</v>
      </c>
      <c r="AE149" s="86">
        <v>0</v>
      </c>
      <c r="AF149" s="86">
        <v>0</v>
      </c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</row>
    <row r="150" spans="1:52" s="1" customFormat="1" ht="12.75" customHeight="1">
      <c r="A150" s="89" t="s">
        <v>94</v>
      </c>
      <c r="B150" s="1" t="s">
        <v>95</v>
      </c>
      <c r="C150" s="1" t="s">
        <v>59</v>
      </c>
      <c r="D150" s="84">
        <v>0</v>
      </c>
      <c r="E150" s="1" t="s">
        <v>4</v>
      </c>
      <c r="F150" s="90">
        <v>43847</v>
      </c>
      <c r="G150" s="91">
        <v>0.356655</v>
      </c>
      <c r="H150" s="91">
        <v>6.8597999999999999</v>
      </c>
      <c r="I150" s="2">
        <f t="shared" si="13"/>
        <v>0</v>
      </c>
      <c r="J150" s="2">
        <f t="shared" si="14"/>
        <v>0</v>
      </c>
      <c r="K150" s="2">
        <f t="shared" si="15"/>
        <v>0</v>
      </c>
      <c r="L150" s="2">
        <f t="shared" si="16"/>
        <v>0</v>
      </c>
      <c r="M150" s="2">
        <f t="shared" si="17"/>
        <v>0</v>
      </c>
      <c r="N150" s="2">
        <f t="shared" si="18"/>
        <v>0</v>
      </c>
      <c r="O150" s="133">
        <v>0</v>
      </c>
      <c r="P150" s="133">
        <v>0</v>
      </c>
      <c r="Q150" s="133">
        <v>0</v>
      </c>
      <c r="R150" s="2">
        <v>0</v>
      </c>
      <c r="S150" s="2">
        <v>0</v>
      </c>
      <c r="T150" s="86"/>
      <c r="U150" s="86"/>
      <c r="V150" s="86"/>
      <c r="W150" s="86"/>
      <c r="X150" s="86"/>
      <c r="Y150" s="86"/>
      <c r="Z150" s="86"/>
      <c r="AA150" s="86"/>
      <c r="AB150" s="86"/>
      <c r="AC150" s="86"/>
      <c r="AD150" s="86"/>
      <c r="AE150" s="86"/>
      <c r="AF150" s="86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</row>
    <row r="151" spans="1:52" s="1" customFormat="1" ht="12.75" customHeight="1">
      <c r="A151" s="89" t="s">
        <v>96</v>
      </c>
      <c r="B151" s="1" t="s">
        <v>97</v>
      </c>
      <c r="C151" s="1" t="s">
        <v>98</v>
      </c>
      <c r="D151" s="84" t="s">
        <v>603</v>
      </c>
      <c r="E151" s="1" t="s">
        <v>4</v>
      </c>
      <c r="F151" s="90">
        <v>43847</v>
      </c>
      <c r="G151" s="91">
        <v>0.52</v>
      </c>
      <c r="H151" s="91">
        <v>6.8597999999999999</v>
      </c>
      <c r="I151" s="2">
        <f t="shared" si="13"/>
        <v>0</v>
      </c>
      <c r="J151" s="2">
        <f t="shared" si="14"/>
        <v>365.75410361818132</v>
      </c>
      <c r="K151" s="2">
        <f t="shared" si="15"/>
        <v>3204.2441887102082</v>
      </c>
      <c r="L151" s="2">
        <f t="shared" si="16"/>
        <v>0</v>
      </c>
      <c r="M151" s="2">
        <f t="shared" si="17"/>
        <v>4825</v>
      </c>
      <c r="N151" s="2">
        <f t="shared" si="18"/>
        <v>42270.142857142855</v>
      </c>
      <c r="O151" s="133">
        <v>0</v>
      </c>
      <c r="P151" s="133">
        <v>0</v>
      </c>
      <c r="Q151" s="133">
        <v>0</v>
      </c>
      <c r="R151" s="2">
        <v>0</v>
      </c>
      <c r="S151" s="2">
        <v>0</v>
      </c>
      <c r="T151" s="86">
        <v>0</v>
      </c>
      <c r="U151" s="86">
        <v>2209</v>
      </c>
      <c r="V151" s="86">
        <v>0</v>
      </c>
      <c r="W151" s="86">
        <v>2616</v>
      </c>
      <c r="X151" s="86">
        <v>21121</v>
      </c>
      <c r="Y151" s="86">
        <v>6425</v>
      </c>
      <c r="Z151" s="86">
        <v>4000</v>
      </c>
      <c r="AA151" s="86">
        <v>0</v>
      </c>
      <c r="AB151" s="86">
        <v>25023</v>
      </c>
      <c r="AC151" s="86">
        <v>0</v>
      </c>
      <c r="AD151" s="86">
        <v>0</v>
      </c>
      <c r="AE151" s="86">
        <v>23982</v>
      </c>
      <c r="AF151" s="86">
        <v>0</v>
      </c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</row>
    <row r="152" spans="1:52" s="1" customFormat="1" ht="12.75" customHeight="1">
      <c r="A152" s="89" t="s">
        <v>99</v>
      </c>
      <c r="B152" s="1" t="s">
        <v>357</v>
      </c>
      <c r="C152" s="1" t="s">
        <v>98</v>
      </c>
      <c r="D152" s="84">
        <v>0</v>
      </c>
      <c r="E152" s="1" t="s">
        <v>4</v>
      </c>
      <c r="F152" s="90">
        <v>43847</v>
      </c>
      <c r="G152" s="91">
        <v>0.04</v>
      </c>
      <c r="H152" s="91">
        <v>6.8597999999999999</v>
      </c>
      <c r="I152" s="2">
        <f t="shared" si="13"/>
        <v>0</v>
      </c>
      <c r="J152" s="2">
        <f t="shared" si="14"/>
        <v>102.27120324207704</v>
      </c>
      <c r="K152" s="2">
        <f t="shared" si="15"/>
        <v>333.53325586335296</v>
      </c>
      <c r="L152" s="2">
        <f t="shared" si="16"/>
        <v>0</v>
      </c>
      <c r="M152" s="2">
        <f t="shared" si="17"/>
        <v>17539</v>
      </c>
      <c r="N152" s="2">
        <f t="shared" si="18"/>
        <v>57199.28571428571</v>
      </c>
      <c r="O152" s="133">
        <v>0</v>
      </c>
      <c r="P152" s="133">
        <v>0</v>
      </c>
      <c r="Q152" s="133">
        <v>0</v>
      </c>
      <c r="R152" s="2">
        <v>0</v>
      </c>
      <c r="S152" s="2">
        <v>0</v>
      </c>
      <c r="T152" s="86">
        <v>432</v>
      </c>
      <c r="U152" s="86">
        <v>8829</v>
      </c>
      <c r="V152" s="86">
        <v>5758</v>
      </c>
      <c r="W152" s="86">
        <v>2520</v>
      </c>
      <c r="X152" s="86">
        <v>26104</v>
      </c>
      <c r="Y152" s="86">
        <v>11155</v>
      </c>
      <c r="Z152" s="86">
        <v>3852</v>
      </c>
      <c r="AA152" s="86">
        <v>5758</v>
      </c>
      <c r="AB152" s="86">
        <v>24104</v>
      </c>
      <c r="AC152" s="86">
        <v>0</v>
      </c>
      <c r="AD152" s="86">
        <v>0</v>
      </c>
      <c r="AE152" s="86">
        <v>23101</v>
      </c>
      <c r="AF152" s="86">
        <v>0</v>
      </c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</row>
    <row r="153" spans="1:52" s="1" customFormat="1" ht="12.75" customHeight="1">
      <c r="A153" s="89" t="s">
        <v>100</v>
      </c>
      <c r="B153" s="1" t="s">
        <v>101</v>
      </c>
      <c r="C153" s="1" t="s">
        <v>98</v>
      </c>
      <c r="D153" s="84">
        <v>0</v>
      </c>
      <c r="E153" s="1" t="s">
        <v>4</v>
      </c>
      <c r="F153" s="90">
        <v>43847</v>
      </c>
      <c r="G153" s="91">
        <v>2.47E-2</v>
      </c>
      <c r="H153" s="91">
        <v>6.8597999999999999</v>
      </c>
      <c r="I153" s="2">
        <f t="shared" si="13"/>
        <v>0</v>
      </c>
      <c r="J153" s="2">
        <f t="shared" si="14"/>
        <v>43.571926295227264</v>
      </c>
      <c r="K153" s="2">
        <f t="shared" si="15"/>
        <v>205.95678549562044</v>
      </c>
      <c r="L153" s="2">
        <f t="shared" si="16"/>
        <v>0</v>
      </c>
      <c r="M153" s="2">
        <f t="shared" si="17"/>
        <v>12101</v>
      </c>
      <c r="N153" s="2">
        <f t="shared" si="18"/>
        <v>57199.28571428571</v>
      </c>
      <c r="O153" s="133">
        <v>0</v>
      </c>
      <c r="P153" s="133">
        <v>0</v>
      </c>
      <c r="Q153" s="133">
        <v>0</v>
      </c>
      <c r="R153" s="2">
        <v>0</v>
      </c>
      <c r="S153" s="2">
        <v>0</v>
      </c>
      <c r="T153" s="86">
        <v>0</v>
      </c>
      <c r="U153" s="86">
        <v>3823</v>
      </c>
      <c r="V153" s="86">
        <v>5758</v>
      </c>
      <c r="W153" s="86">
        <v>2520</v>
      </c>
      <c r="X153" s="86">
        <v>26104</v>
      </c>
      <c r="Y153" s="86">
        <v>11155</v>
      </c>
      <c r="Z153" s="86">
        <v>3852</v>
      </c>
      <c r="AA153" s="86">
        <v>5758</v>
      </c>
      <c r="AB153" s="86">
        <v>24104</v>
      </c>
      <c r="AC153" s="86">
        <v>0</v>
      </c>
      <c r="AD153" s="86">
        <v>0</v>
      </c>
      <c r="AE153" s="86">
        <v>23101</v>
      </c>
      <c r="AF153" s="86">
        <v>0</v>
      </c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</row>
    <row r="154" spans="1:52" s="1" customFormat="1" ht="12.75" customHeight="1">
      <c r="A154" s="89" t="s">
        <v>102</v>
      </c>
      <c r="B154" s="1" t="s">
        <v>103</v>
      </c>
      <c r="C154" s="1" t="s">
        <v>98</v>
      </c>
      <c r="D154" s="84">
        <v>0</v>
      </c>
      <c r="E154" s="1" t="s">
        <v>4</v>
      </c>
      <c r="F154" s="90">
        <v>43847</v>
      </c>
      <c r="G154" s="91">
        <v>0.15579999999999999</v>
      </c>
      <c r="H154" s="91">
        <v>6.8597999999999999</v>
      </c>
      <c r="I154" s="2">
        <f t="shared" si="13"/>
        <v>0</v>
      </c>
      <c r="J154" s="2">
        <f t="shared" si="14"/>
        <v>49.112044666025248</v>
      </c>
      <c r="K154" s="2">
        <f t="shared" si="15"/>
        <v>586.79786824272264</v>
      </c>
      <c r="L154" s="2">
        <f t="shared" si="16"/>
        <v>0</v>
      </c>
      <c r="M154" s="2">
        <f t="shared" si="17"/>
        <v>2162.38</v>
      </c>
      <c r="N154" s="2">
        <f t="shared" si="18"/>
        <v>25836.431428571428</v>
      </c>
      <c r="O154" s="133">
        <v>0</v>
      </c>
      <c r="P154" s="133">
        <v>0</v>
      </c>
      <c r="Q154" s="133">
        <v>0</v>
      </c>
      <c r="R154" s="2">
        <v>0</v>
      </c>
      <c r="S154" s="2">
        <v>0</v>
      </c>
      <c r="T154" s="86">
        <v>0</v>
      </c>
      <c r="U154" s="86">
        <v>557.52</v>
      </c>
      <c r="V154" s="86">
        <v>0</v>
      </c>
      <c r="W154" s="86">
        <v>1604.8600000000001</v>
      </c>
      <c r="X154" s="86">
        <v>12950.869999999999</v>
      </c>
      <c r="Y154" s="86">
        <v>3939.5400000000009</v>
      </c>
      <c r="Z154" s="86">
        <v>2452.8300000000017</v>
      </c>
      <c r="AA154" s="86">
        <v>0</v>
      </c>
      <c r="AB154" s="86">
        <v>15150.779999999999</v>
      </c>
      <c r="AC154" s="86">
        <v>0</v>
      </c>
      <c r="AD154" s="86">
        <v>0</v>
      </c>
      <c r="AE154" s="86">
        <v>14675.730000000003</v>
      </c>
      <c r="AF154" s="86">
        <v>0</v>
      </c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</row>
    <row r="155" spans="1:52" s="1" customFormat="1" ht="12.75" customHeight="1">
      <c r="A155" s="89" t="s">
        <v>104</v>
      </c>
      <c r="B155" s="1" t="s">
        <v>105</v>
      </c>
      <c r="C155" s="1" t="s">
        <v>98</v>
      </c>
      <c r="D155" s="84" t="s">
        <v>603</v>
      </c>
      <c r="E155" s="1" t="s">
        <v>4</v>
      </c>
      <c r="F155" s="90">
        <v>43847</v>
      </c>
      <c r="G155" s="91">
        <v>0.18</v>
      </c>
      <c r="H155" s="91">
        <v>6.8597999999999999</v>
      </c>
      <c r="I155" s="2">
        <f t="shared" si="13"/>
        <v>262.39832065074785</v>
      </c>
      <c r="J155" s="2">
        <f t="shared" si="14"/>
        <v>0</v>
      </c>
      <c r="K155" s="2">
        <f t="shared" si="15"/>
        <v>997.30104584473509</v>
      </c>
      <c r="L155" s="2">
        <f t="shared" si="16"/>
        <v>10000</v>
      </c>
      <c r="M155" s="2">
        <f t="shared" si="17"/>
        <v>0</v>
      </c>
      <c r="N155" s="2">
        <f t="shared" si="18"/>
        <v>38007.142857142855</v>
      </c>
      <c r="O155" s="133">
        <v>0</v>
      </c>
      <c r="P155" s="133">
        <v>10000</v>
      </c>
      <c r="Q155" s="133">
        <v>0</v>
      </c>
      <c r="R155" s="2">
        <v>0</v>
      </c>
      <c r="S155" s="2">
        <v>0</v>
      </c>
      <c r="T155" s="86">
        <v>0</v>
      </c>
      <c r="U155" s="86">
        <v>0</v>
      </c>
      <c r="V155" s="86">
        <v>0</v>
      </c>
      <c r="W155" s="86">
        <v>0</v>
      </c>
      <c r="X155" s="86">
        <v>16858</v>
      </c>
      <c r="Y155" s="86">
        <v>6425</v>
      </c>
      <c r="Z155" s="86">
        <v>4000</v>
      </c>
      <c r="AA155" s="86">
        <v>0</v>
      </c>
      <c r="AB155" s="86">
        <v>25023</v>
      </c>
      <c r="AC155" s="86">
        <v>0</v>
      </c>
      <c r="AD155" s="86">
        <v>0</v>
      </c>
      <c r="AE155" s="86">
        <v>23982</v>
      </c>
      <c r="AF155" s="86">
        <v>0</v>
      </c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</row>
    <row r="156" spans="1:52" s="1" customFormat="1" ht="12.75" customHeight="1">
      <c r="A156" s="89" t="s">
        <v>106</v>
      </c>
      <c r="B156" s="1" t="s">
        <v>107</v>
      </c>
      <c r="C156" s="1" t="s">
        <v>98</v>
      </c>
      <c r="D156" s="84" t="s">
        <v>603</v>
      </c>
      <c r="E156" s="1" t="s">
        <v>4</v>
      </c>
      <c r="F156" s="90">
        <v>43847</v>
      </c>
      <c r="G156" s="91">
        <v>0.18</v>
      </c>
      <c r="H156" s="91">
        <v>6.8597999999999999</v>
      </c>
      <c r="I156" s="2">
        <f t="shared" si="13"/>
        <v>262.39832065074785</v>
      </c>
      <c r="J156" s="2">
        <f t="shared" si="14"/>
        <v>0</v>
      </c>
      <c r="K156" s="2">
        <f t="shared" si="15"/>
        <v>997.30104584473509</v>
      </c>
      <c r="L156" s="2">
        <f t="shared" si="16"/>
        <v>10000</v>
      </c>
      <c r="M156" s="2">
        <f t="shared" si="17"/>
        <v>0</v>
      </c>
      <c r="N156" s="2">
        <f t="shared" si="18"/>
        <v>38007.142857142855</v>
      </c>
      <c r="O156" s="133">
        <v>0</v>
      </c>
      <c r="P156" s="133">
        <v>10000</v>
      </c>
      <c r="Q156" s="133">
        <v>0</v>
      </c>
      <c r="R156" s="2">
        <v>0</v>
      </c>
      <c r="S156" s="2">
        <v>0</v>
      </c>
      <c r="T156" s="86">
        <v>0</v>
      </c>
      <c r="U156" s="86">
        <v>0</v>
      </c>
      <c r="V156" s="86">
        <v>0</v>
      </c>
      <c r="W156" s="86">
        <v>0</v>
      </c>
      <c r="X156" s="86">
        <v>16858</v>
      </c>
      <c r="Y156" s="86">
        <v>6425</v>
      </c>
      <c r="Z156" s="86">
        <v>4000</v>
      </c>
      <c r="AA156" s="86">
        <v>0</v>
      </c>
      <c r="AB156" s="86">
        <v>25023</v>
      </c>
      <c r="AC156" s="86">
        <v>0</v>
      </c>
      <c r="AD156" s="86">
        <v>0</v>
      </c>
      <c r="AE156" s="86">
        <v>23982</v>
      </c>
      <c r="AF156" s="86">
        <v>0</v>
      </c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</row>
    <row r="157" spans="1:52" s="1" customFormat="1" ht="12.75" customHeight="1">
      <c r="A157" s="89" t="s">
        <v>108</v>
      </c>
      <c r="B157" s="1" t="s">
        <v>109</v>
      </c>
      <c r="C157" s="1" t="s">
        <v>98</v>
      </c>
      <c r="D157" s="84">
        <v>0</v>
      </c>
      <c r="E157" s="1" t="s">
        <v>4</v>
      </c>
      <c r="F157" s="90">
        <v>43847</v>
      </c>
      <c r="G157" s="91">
        <v>0.35780000000000001</v>
      </c>
      <c r="H157" s="91">
        <v>6.8597999999999999</v>
      </c>
      <c r="I157" s="2">
        <f t="shared" si="13"/>
        <v>0</v>
      </c>
      <c r="J157" s="2">
        <f t="shared" si="14"/>
        <v>0</v>
      </c>
      <c r="K157" s="2">
        <f t="shared" si="15"/>
        <v>0</v>
      </c>
      <c r="L157" s="2">
        <f t="shared" si="16"/>
        <v>0</v>
      </c>
      <c r="M157" s="2">
        <f t="shared" si="17"/>
        <v>0</v>
      </c>
      <c r="N157" s="2">
        <f t="shared" si="18"/>
        <v>0</v>
      </c>
      <c r="O157" s="133">
        <v>0</v>
      </c>
      <c r="P157" s="133">
        <v>0</v>
      </c>
      <c r="Q157" s="133">
        <v>0</v>
      </c>
      <c r="R157" s="2">
        <v>0</v>
      </c>
      <c r="S157" s="2">
        <v>0</v>
      </c>
      <c r="T157" s="86"/>
      <c r="U157" s="86"/>
      <c r="V157" s="86"/>
      <c r="W157" s="86"/>
      <c r="X157" s="86"/>
      <c r="Y157" s="86"/>
      <c r="Z157" s="86"/>
      <c r="AA157" s="86"/>
      <c r="AB157" s="86"/>
      <c r="AC157" s="86"/>
      <c r="AD157" s="86"/>
      <c r="AE157" s="86"/>
      <c r="AF157" s="86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</row>
    <row r="158" spans="1:52" s="1" customFormat="1" ht="12.75" customHeight="1">
      <c r="A158" s="89" t="s">
        <v>110</v>
      </c>
      <c r="B158" s="1" t="s">
        <v>111</v>
      </c>
      <c r="C158" s="1" t="s">
        <v>98</v>
      </c>
      <c r="D158" s="84">
        <v>0</v>
      </c>
      <c r="E158" s="1" t="s">
        <v>4</v>
      </c>
      <c r="F158" s="90">
        <v>43847</v>
      </c>
      <c r="G158" s="91">
        <v>2.6322000000000001</v>
      </c>
      <c r="H158" s="91">
        <v>6.8597999999999999</v>
      </c>
      <c r="I158" s="2">
        <f t="shared" si="13"/>
        <v>0</v>
      </c>
      <c r="J158" s="2">
        <f t="shared" si="14"/>
        <v>0</v>
      </c>
      <c r="K158" s="2">
        <f t="shared" si="15"/>
        <v>0</v>
      </c>
      <c r="L158" s="2">
        <f t="shared" si="16"/>
        <v>0</v>
      </c>
      <c r="M158" s="2">
        <f t="shared" si="17"/>
        <v>0</v>
      </c>
      <c r="N158" s="2">
        <f t="shared" si="18"/>
        <v>0</v>
      </c>
      <c r="O158" s="133">
        <v>0</v>
      </c>
      <c r="P158" s="133">
        <v>0</v>
      </c>
      <c r="Q158" s="133">
        <v>0</v>
      </c>
      <c r="R158" s="2">
        <v>0</v>
      </c>
      <c r="S158" s="2">
        <v>0</v>
      </c>
      <c r="T158" s="86"/>
      <c r="U158" s="86"/>
      <c r="V158" s="86"/>
      <c r="W158" s="86"/>
      <c r="X158" s="86"/>
      <c r="Y158" s="86"/>
      <c r="Z158" s="86"/>
      <c r="AA158" s="86"/>
      <c r="AB158" s="86"/>
      <c r="AC158" s="86"/>
      <c r="AD158" s="86"/>
      <c r="AE158" s="86"/>
      <c r="AF158" s="86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</row>
    <row r="159" spans="1:52" s="1" customFormat="1" ht="12.75" customHeight="1">
      <c r="A159" s="89" t="s">
        <v>112</v>
      </c>
      <c r="B159" s="1" t="s">
        <v>113</v>
      </c>
      <c r="C159" s="1" t="s">
        <v>114</v>
      </c>
      <c r="D159" s="84" t="s">
        <v>603</v>
      </c>
      <c r="E159" s="1" t="s">
        <v>4</v>
      </c>
      <c r="F159" s="90">
        <v>43847</v>
      </c>
      <c r="G159" s="91">
        <v>0.23</v>
      </c>
      <c r="H159" s="91">
        <v>6.8597999999999999</v>
      </c>
      <c r="I159" s="2">
        <f t="shared" si="13"/>
        <v>0</v>
      </c>
      <c r="J159" s="2">
        <f t="shared" si="14"/>
        <v>328.98335228432319</v>
      </c>
      <c r="K159" s="2">
        <f t="shared" si="15"/>
        <v>0</v>
      </c>
      <c r="L159" s="2">
        <f t="shared" si="16"/>
        <v>0</v>
      </c>
      <c r="M159" s="2">
        <f t="shared" si="17"/>
        <v>9812</v>
      </c>
      <c r="N159" s="2">
        <f t="shared" si="18"/>
        <v>0</v>
      </c>
      <c r="O159" s="133">
        <v>0</v>
      </c>
      <c r="P159" s="133">
        <v>0</v>
      </c>
      <c r="Q159" s="133">
        <v>0</v>
      </c>
      <c r="R159" s="2">
        <v>0</v>
      </c>
      <c r="S159" s="2">
        <v>0</v>
      </c>
      <c r="T159" s="86">
        <v>0</v>
      </c>
      <c r="U159" s="86">
        <v>3788</v>
      </c>
      <c r="V159" s="86">
        <v>0</v>
      </c>
      <c r="W159" s="86">
        <v>6024</v>
      </c>
      <c r="X159" s="86">
        <v>0</v>
      </c>
      <c r="Y159" s="86">
        <v>0</v>
      </c>
      <c r="Z159" s="86">
        <v>0</v>
      </c>
      <c r="AA159" s="86">
        <v>0</v>
      </c>
      <c r="AB159" s="86">
        <v>0</v>
      </c>
      <c r="AC159" s="86"/>
      <c r="AD159" s="86"/>
      <c r="AE159" s="86"/>
      <c r="AF159" s="86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</row>
    <row r="160" spans="1:52" s="1" customFormat="1" ht="12.75" customHeight="1">
      <c r="A160" s="89" t="s">
        <v>115</v>
      </c>
      <c r="B160" s="1" t="s">
        <v>116</v>
      </c>
      <c r="C160" s="1" t="s">
        <v>114</v>
      </c>
      <c r="D160" s="84" t="s">
        <v>603</v>
      </c>
      <c r="E160" s="1" t="s">
        <v>4</v>
      </c>
      <c r="F160" s="90">
        <v>43847</v>
      </c>
      <c r="G160" s="91">
        <v>0.23</v>
      </c>
      <c r="H160" s="91">
        <v>6.8597999999999999</v>
      </c>
      <c r="I160" s="2">
        <f t="shared" si="13"/>
        <v>0</v>
      </c>
      <c r="J160" s="2">
        <f t="shared" si="14"/>
        <v>429.90466194349688</v>
      </c>
      <c r="K160" s="2">
        <f t="shared" si="15"/>
        <v>0</v>
      </c>
      <c r="L160" s="2">
        <f t="shared" si="16"/>
        <v>0</v>
      </c>
      <c r="M160" s="2">
        <f t="shared" si="17"/>
        <v>12822</v>
      </c>
      <c r="N160" s="2">
        <f t="shared" si="18"/>
        <v>0</v>
      </c>
      <c r="O160" s="133">
        <v>0</v>
      </c>
      <c r="P160" s="133">
        <v>0</v>
      </c>
      <c r="Q160" s="133">
        <v>0</v>
      </c>
      <c r="R160" s="2">
        <v>0</v>
      </c>
      <c r="S160" s="2">
        <v>0</v>
      </c>
      <c r="T160" s="86">
        <v>0</v>
      </c>
      <c r="U160" s="86">
        <v>6798</v>
      </c>
      <c r="V160" s="86">
        <v>0</v>
      </c>
      <c r="W160" s="86">
        <v>6024</v>
      </c>
      <c r="X160" s="86">
        <v>0</v>
      </c>
      <c r="Y160" s="86">
        <v>0</v>
      </c>
      <c r="Z160" s="86">
        <v>0</v>
      </c>
      <c r="AA160" s="86">
        <v>0</v>
      </c>
      <c r="AB160" s="86">
        <v>0</v>
      </c>
      <c r="AC160" s="86"/>
      <c r="AD160" s="86"/>
      <c r="AE160" s="86"/>
      <c r="AF160" s="86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</row>
    <row r="161" spans="1:52" s="1" customFormat="1" ht="12.75" customHeight="1">
      <c r="A161" s="89" t="s">
        <v>117</v>
      </c>
      <c r="B161" s="1" t="s">
        <v>118</v>
      </c>
      <c r="C161" s="1" t="s">
        <v>114</v>
      </c>
      <c r="D161" s="84" t="s">
        <v>603</v>
      </c>
      <c r="E161" s="1" t="s">
        <v>4</v>
      </c>
      <c r="F161" s="90">
        <v>43847</v>
      </c>
      <c r="G161" s="91">
        <v>0.57999999999999996</v>
      </c>
      <c r="H161" s="91">
        <v>6.8597999999999999</v>
      </c>
      <c r="I161" s="2">
        <f t="shared" si="13"/>
        <v>0</v>
      </c>
      <c r="J161" s="2">
        <f t="shared" si="14"/>
        <v>2078.2530102918454</v>
      </c>
      <c r="K161" s="2">
        <f t="shared" si="15"/>
        <v>0</v>
      </c>
      <c r="L161" s="2">
        <f t="shared" si="16"/>
        <v>0</v>
      </c>
      <c r="M161" s="2">
        <f t="shared" si="17"/>
        <v>24580</v>
      </c>
      <c r="N161" s="2">
        <f t="shared" si="18"/>
        <v>0</v>
      </c>
      <c r="O161" s="133">
        <v>0</v>
      </c>
      <c r="P161" s="133">
        <v>0</v>
      </c>
      <c r="Q161" s="133">
        <v>0</v>
      </c>
      <c r="R161" s="2">
        <v>0</v>
      </c>
      <c r="S161" s="2">
        <v>0</v>
      </c>
      <c r="T161" s="86">
        <v>330</v>
      </c>
      <c r="U161" s="86">
        <v>17943</v>
      </c>
      <c r="V161" s="86">
        <v>0</v>
      </c>
      <c r="W161" s="86">
        <v>6307</v>
      </c>
      <c r="X161" s="86">
        <v>0</v>
      </c>
      <c r="Y161" s="86">
        <v>0</v>
      </c>
      <c r="Z161" s="86">
        <v>0</v>
      </c>
      <c r="AA161" s="86">
        <v>0</v>
      </c>
      <c r="AB161" s="86">
        <v>0</v>
      </c>
      <c r="AC161" s="86"/>
      <c r="AD161" s="86"/>
      <c r="AE161" s="86"/>
      <c r="AF161" s="86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</row>
    <row r="162" spans="1:52" s="1" customFormat="1" ht="12.75" customHeight="1">
      <c r="A162" s="89" t="s">
        <v>119</v>
      </c>
      <c r="B162" s="1" t="s">
        <v>120</v>
      </c>
      <c r="C162" s="1" t="s">
        <v>114</v>
      </c>
      <c r="D162" s="84">
        <v>0</v>
      </c>
      <c r="E162" s="1" t="s">
        <v>4</v>
      </c>
      <c r="F162" s="90">
        <v>43847</v>
      </c>
      <c r="G162" s="91">
        <v>4.1700000000000001E-2</v>
      </c>
      <c r="H162" s="91">
        <v>6.8597999999999999</v>
      </c>
      <c r="I162" s="2">
        <f t="shared" si="13"/>
        <v>0</v>
      </c>
      <c r="J162" s="2">
        <f t="shared" si="14"/>
        <v>16.212411440566783</v>
      </c>
      <c r="K162" s="2">
        <f t="shared" si="15"/>
        <v>0</v>
      </c>
      <c r="L162" s="2">
        <f t="shared" si="16"/>
        <v>0</v>
      </c>
      <c r="M162" s="2">
        <f t="shared" si="17"/>
        <v>2667</v>
      </c>
      <c r="N162" s="2">
        <f t="shared" si="18"/>
        <v>0</v>
      </c>
      <c r="O162" s="133">
        <v>0</v>
      </c>
      <c r="P162" s="133">
        <v>0</v>
      </c>
      <c r="Q162" s="133">
        <v>0</v>
      </c>
      <c r="R162" s="2">
        <v>0</v>
      </c>
      <c r="S162" s="2">
        <v>0</v>
      </c>
      <c r="T162" s="86">
        <v>0</v>
      </c>
      <c r="U162" s="86">
        <v>0</v>
      </c>
      <c r="V162" s="86">
        <v>0</v>
      </c>
      <c r="W162" s="86">
        <v>2667</v>
      </c>
      <c r="X162" s="86">
        <v>0</v>
      </c>
      <c r="Y162" s="86">
        <v>0</v>
      </c>
      <c r="Z162" s="86">
        <v>0</v>
      </c>
      <c r="AA162" s="86">
        <v>0</v>
      </c>
      <c r="AB162" s="86">
        <v>0</v>
      </c>
      <c r="AC162" s="86"/>
      <c r="AD162" s="86"/>
      <c r="AE162" s="86"/>
      <c r="AF162" s="86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</row>
    <row r="163" spans="1:52" s="1" customFormat="1" ht="12.75" customHeight="1">
      <c r="A163" s="89" t="s">
        <v>364</v>
      </c>
      <c r="B163" s="1" t="s">
        <v>121</v>
      </c>
      <c r="C163" s="1" t="s">
        <v>114</v>
      </c>
      <c r="D163" s="84">
        <v>0</v>
      </c>
      <c r="E163" s="1" t="s">
        <v>4</v>
      </c>
      <c r="F163" s="90">
        <v>43847</v>
      </c>
      <c r="G163" s="91">
        <v>3.5000000000000003E-2</v>
      </c>
      <c r="H163" s="91">
        <v>6.8597999999999999</v>
      </c>
      <c r="I163" s="2">
        <f t="shared" si="13"/>
        <v>0</v>
      </c>
      <c r="J163" s="2">
        <f t="shared" si="14"/>
        <v>0</v>
      </c>
      <c r="K163" s="2">
        <f t="shared" si="15"/>
        <v>0</v>
      </c>
      <c r="L163" s="2">
        <f t="shared" si="16"/>
        <v>0</v>
      </c>
      <c r="M163" s="2">
        <f t="shared" si="17"/>
        <v>0</v>
      </c>
      <c r="N163" s="2">
        <f t="shared" si="18"/>
        <v>0</v>
      </c>
      <c r="O163" s="133">
        <v>0</v>
      </c>
      <c r="P163" s="133">
        <v>0</v>
      </c>
      <c r="Q163" s="133">
        <v>0</v>
      </c>
      <c r="R163" s="2">
        <v>0</v>
      </c>
      <c r="S163" s="2">
        <v>0</v>
      </c>
      <c r="T163" s="86"/>
      <c r="U163" s="86"/>
      <c r="V163" s="86"/>
      <c r="W163" s="86"/>
      <c r="X163" s="86"/>
      <c r="Y163" s="86"/>
      <c r="Z163" s="86"/>
      <c r="AA163" s="86"/>
      <c r="AB163" s="86"/>
      <c r="AC163" s="86"/>
      <c r="AD163" s="86"/>
      <c r="AE163" s="86"/>
      <c r="AF163" s="86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</row>
    <row r="164" spans="1:52" s="1" customFormat="1" ht="12.75" customHeight="1">
      <c r="A164" s="89" t="s">
        <v>122</v>
      </c>
      <c r="B164" s="1" t="s">
        <v>123</v>
      </c>
      <c r="C164" s="1" t="s">
        <v>114</v>
      </c>
      <c r="D164" s="84">
        <v>0</v>
      </c>
      <c r="E164" s="1" t="s">
        <v>4</v>
      </c>
      <c r="F164" s="90">
        <v>43847</v>
      </c>
      <c r="G164" s="91">
        <v>0.2024</v>
      </c>
      <c r="H164" s="91">
        <v>6.8597999999999999</v>
      </c>
      <c r="I164" s="2">
        <f t="shared" si="13"/>
        <v>0</v>
      </c>
      <c r="J164" s="2">
        <f t="shared" si="14"/>
        <v>147.52616694364266</v>
      </c>
      <c r="K164" s="2">
        <f t="shared" si="15"/>
        <v>0</v>
      </c>
      <c r="L164" s="2">
        <f t="shared" si="16"/>
        <v>0</v>
      </c>
      <c r="M164" s="2">
        <f t="shared" si="17"/>
        <v>5000</v>
      </c>
      <c r="N164" s="2">
        <f t="shared" si="18"/>
        <v>0</v>
      </c>
      <c r="O164" s="133">
        <v>0</v>
      </c>
      <c r="P164" s="133">
        <v>0</v>
      </c>
      <c r="Q164" s="133">
        <v>0</v>
      </c>
      <c r="R164" s="2"/>
      <c r="S164" s="2">
        <v>0</v>
      </c>
      <c r="T164" s="86">
        <v>5000</v>
      </c>
      <c r="U164" s="86"/>
      <c r="V164" s="86"/>
      <c r="W164" s="86"/>
      <c r="X164" s="86"/>
      <c r="Y164" s="86"/>
      <c r="Z164" s="86"/>
      <c r="AA164" s="86"/>
      <c r="AB164" s="86"/>
      <c r="AC164" s="86"/>
      <c r="AD164" s="86"/>
      <c r="AE164" s="86"/>
      <c r="AF164" s="86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</row>
    <row r="165" spans="1:52" s="1" customFormat="1" ht="12.75" customHeight="1">
      <c r="A165" s="89" t="s">
        <v>124</v>
      </c>
      <c r="B165" s="1" t="s">
        <v>125</v>
      </c>
      <c r="C165" s="1" t="s">
        <v>114</v>
      </c>
      <c r="D165" s="84">
        <v>0</v>
      </c>
      <c r="E165" s="1" t="s">
        <v>4</v>
      </c>
      <c r="F165" s="90">
        <v>43847</v>
      </c>
      <c r="G165" s="91">
        <v>0.2024</v>
      </c>
      <c r="H165" s="91">
        <v>6.8597999999999999</v>
      </c>
      <c r="I165" s="2">
        <f t="shared" si="13"/>
        <v>103.26831686054987</v>
      </c>
      <c r="J165" s="2">
        <f t="shared" si="14"/>
        <v>177.03140033237122</v>
      </c>
      <c r="K165" s="2">
        <f t="shared" si="15"/>
        <v>0</v>
      </c>
      <c r="L165" s="2">
        <f t="shared" si="16"/>
        <v>3500</v>
      </c>
      <c r="M165" s="2">
        <f t="shared" si="17"/>
        <v>6000</v>
      </c>
      <c r="N165" s="2">
        <f t="shared" si="18"/>
        <v>0</v>
      </c>
      <c r="O165" s="133">
        <v>0</v>
      </c>
      <c r="P165" s="133">
        <v>3500</v>
      </c>
      <c r="Q165" s="133">
        <v>0</v>
      </c>
      <c r="R165" s="2"/>
      <c r="S165" s="2">
        <v>0</v>
      </c>
      <c r="T165" s="86">
        <v>6000</v>
      </c>
      <c r="U165" s="86"/>
      <c r="V165" s="86"/>
      <c r="W165" s="86"/>
      <c r="X165" s="86"/>
      <c r="Y165" s="86"/>
      <c r="Z165" s="86"/>
      <c r="AA165" s="86"/>
      <c r="AB165" s="86"/>
      <c r="AC165" s="86"/>
      <c r="AD165" s="86"/>
      <c r="AE165" s="86"/>
      <c r="AF165" s="86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</row>
    <row r="166" spans="1:52" s="1" customFormat="1" ht="12.75" customHeight="1">
      <c r="A166" s="89" t="s">
        <v>126</v>
      </c>
      <c r="B166" s="89" t="s">
        <v>127</v>
      </c>
      <c r="C166" s="89" t="s">
        <v>128</v>
      </c>
      <c r="D166" s="84">
        <v>0</v>
      </c>
      <c r="E166" s="89" t="s">
        <v>4</v>
      </c>
      <c r="F166" s="90">
        <v>43847</v>
      </c>
      <c r="G166" s="91">
        <v>0.137655</v>
      </c>
      <c r="H166" s="91">
        <v>6.8597999999999999</v>
      </c>
      <c r="I166" s="2">
        <f t="shared" si="13"/>
        <v>0</v>
      </c>
      <c r="J166" s="2">
        <f t="shared" si="14"/>
        <v>0</v>
      </c>
      <c r="K166" s="2">
        <f t="shared" si="15"/>
        <v>0</v>
      </c>
      <c r="L166" s="2">
        <f t="shared" si="16"/>
        <v>0</v>
      </c>
      <c r="M166" s="2">
        <f t="shared" si="17"/>
        <v>0</v>
      </c>
      <c r="N166" s="2">
        <f t="shared" si="18"/>
        <v>0</v>
      </c>
      <c r="O166" s="133">
        <v>0</v>
      </c>
      <c r="P166" s="133">
        <v>0</v>
      </c>
      <c r="Q166" s="133">
        <v>0</v>
      </c>
      <c r="R166" s="2">
        <v>0</v>
      </c>
      <c r="S166" s="2">
        <v>0</v>
      </c>
      <c r="T166" s="86"/>
      <c r="U166" s="86"/>
      <c r="V166" s="86"/>
      <c r="W166" s="86"/>
      <c r="X166" s="86"/>
      <c r="Y166" s="86"/>
      <c r="Z166" s="86"/>
      <c r="AA166" s="86"/>
      <c r="AB166" s="86"/>
      <c r="AC166" s="86"/>
      <c r="AD166" s="86"/>
      <c r="AE166" s="86"/>
      <c r="AF166" s="86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</row>
    <row r="167" spans="1:52" s="1" customFormat="1" ht="12.75" customHeight="1">
      <c r="A167" s="89" t="s">
        <v>129</v>
      </c>
      <c r="B167" s="89" t="s">
        <v>130</v>
      </c>
      <c r="C167" s="89" t="s">
        <v>128</v>
      </c>
      <c r="D167" s="84">
        <v>0</v>
      </c>
      <c r="E167" s="89" t="s">
        <v>4</v>
      </c>
      <c r="F167" s="90">
        <v>43847</v>
      </c>
      <c r="G167" s="91">
        <v>0.14459</v>
      </c>
      <c r="H167" s="91">
        <v>6.8597999999999999</v>
      </c>
      <c r="I167" s="2">
        <f t="shared" si="13"/>
        <v>0</v>
      </c>
      <c r="J167" s="2">
        <f t="shared" si="14"/>
        <v>0</v>
      </c>
      <c r="K167" s="2">
        <f t="shared" si="15"/>
        <v>0</v>
      </c>
      <c r="L167" s="2">
        <f t="shared" si="16"/>
        <v>0</v>
      </c>
      <c r="M167" s="2">
        <f t="shared" si="17"/>
        <v>0</v>
      </c>
      <c r="N167" s="2">
        <f t="shared" si="18"/>
        <v>0</v>
      </c>
      <c r="O167" s="133">
        <v>0</v>
      </c>
      <c r="P167" s="133">
        <v>0</v>
      </c>
      <c r="Q167" s="133">
        <v>0</v>
      </c>
      <c r="R167" s="2">
        <v>0</v>
      </c>
      <c r="S167" s="2">
        <v>0</v>
      </c>
      <c r="T167" s="86"/>
      <c r="U167" s="86"/>
      <c r="V167" s="86"/>
      <c r="W167" s="86"/>
      <c r="X167" s="86"/>
      <c r="Y167" s="86"/>
      <c r="Z167" s="86"/>
      <c r="AA167" s="86"/>
      <c r="AB167" s="86"/>
      <c r="AC167" s="86"/>
      <c r="AD167" s="86"/>
      <c r="AE167" s="86"/>
      <c r="AF167" s="86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</row>
    <row r="168" spans="1:52" s="1" customFormat="1" ht="12.75" customHeight="1">
      <c r="A168" s="89" t="s">
        <v>131</v>
      </c>
      <c r="B168" s="1" t="s">
        <v>132</v>
      </c>
      <c r="C168" s="1" t="s">
        <v>114</v>
      </c>
      <c r="D168" s="84">
        <v>0</v>
      </c>
      <c r="E168" s="1" t="s">
        <v>4</v>
      </c>
      <c r="F168" s="90">
        <v>43847</v>
      </c>
      <c r="G168" s="91">
        <v>8.2699999999999996E-2</v>
      </c>
      <c r="H168" s="91">
        <v>6.8597999999999999</v>
      </c>
      <c r="I168" s="2">
        <f t="shared" si="13"/>
        <v>0</v>
      </c>
      <c r="J168" s="2">
        <f t="shared" si="14"/>
        <v>260.16297851249305</v>
      </c>
      <c r="K168" s="2">
        <f t="shared" si="15"/>
        <v>0</v>
      </c>
      <c r="L168" s="2">
        <f t="shared" si="16"/>
        <v>0</v>
      </c>
      <c r="M168" s="2">
        <f t="shared" si="17"/>
        <v>21580</v>
      </c>
      <c r="N168" s="2">
        <f t="shared" si="18"/>
        <v>0</v>
      </c>
      <c r="O168" s="133">
        <v>0</v>
      </c>
      <c r="P168" s="133">
        <v>0</v>
      </c>
      <c r="Q168" s="133">
        <v>0</v>
      </c>
      <c r="R168" s="2">
        <v>0</v>
      </c>
      <c r="S168" s="2">
        <v>0</v>
      </c>
      <c r="T168" s="86">
        <v>0</v>
      </c>
      <c r="U168" s="86">
        <v>15822</v>
      </c>
      <c r="V168" s="86">
        <v>0</v>
      </c>
      <c r="W168" s="86">
        <v>5758</v>
      </c>
      <c r="X168" s="86">
        <v>0</v>
      </c>
      <c r="Y168" s="86">
        <v>0</v>
      </c>
      <c r="Z168" s="86">
        <v>0</v>
      </c>
      <c r="AA168" s="86">
        <v>0</v>
      </c>
      <c r="AB168" s="86">
        <v>0</v>
      </c>
      <c r="AC168" s="86"/>
      <c r="AD168" s="86"/>
      <c r="AE168" s="86"/>
      <c r="AF168" s="86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</row>
    <row r="169" spans="1:52" s="1" customFormat="1" ht="12.75" customHeight="1">
      <c r="A169" s="89" t="s">
        <v>133</v>
      </c>
      <c r="B169" s="1" t="s">
        <v>134</v>
      </c>
      <c r="C169" s="1" t="s">
        <v>114</v>
      </c>
      <c r="D169" s="84">
        <v>0</v>
      </c>
      <c r="E169" s="1" t="s">
        <v>4</v>
      </c>
      <c r="F169" s="90">
        <v>43847</v>
      </c>
      <c r="G169" s="91">
        <v>4.2599999999999999E-2</v>
      </c>
      <c r="H169" s="91">
        <v>6.8597999999999999</v>
      </c>
      <c r="I169" s="2">
        <f t="shared" si="13"/>
        <v>0</v>
      </c>
      <c r="J169" s="2">
        <f t="shared" si="14"/>
        <v>102.80188926790868</v>
      </c>
      <c r="K169" s="2">
        <f t="shared" si="15"/>
        <v>0</v>
      </c>
      <c r="L169" s="2">
        <f t="shared" si="16"/>
        <v>0</v>
      </c>
      <c r="M169" s="2">
        <f t="shared" si="17"/>
        <v>16554</v>
      </c>
      <c r="N169" s="2">
        <f t="shared" si="18"/>
        <v>0</v>
      </c>
      <c r="O169" s="133">
        <v>0</v>
      </c>
      <c r="P169" s="133">
        <v>0</v>
      </c>
      <c r="Q169" s="133">
        <v>0</v>
      </c>
      <c r="R169" s="2">
        <v>0</v>
      </c>
      <c r="S169" s="2">
        <v>0</v>
      </c>
      <c r="T169" s="86">
        <v>0</v>
      </c>
      <c r="U169" s="86">
        <v>16554</v>
      </c>
      <c r="V169" s="86">
        <v>0</v>
      </c>
      <c r="W169" s="86">
        <v>0</v>
      </c>
      <c r="X169" s="86">
        <v>0</v>
      </c>
      <c r="Y169" s="86">
        <v>0</v>
      </c>
      <c r="Z169" s="86">
        <v>0</v>
      </c>
      <c r="AA169" s="86">
        <v>0</v>
      </c>
      <c r="AB169" s="86">
        <v>0</v>
      </c>
      <c r="AC169" s="86"/>
      <c r="AD169" s="86"/>
      <c r="AE169" s="86"/>
      <c r="AF169" s="86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</row>
    <row r="170" spans="1:52" s="1" customFormat="1" ht="12.75" customHeight="1">
      <c r="A170" s="89" t="s">
        <v>135</v>
      </c>
      <c r="B170" s="1" t="s">
        <v>136</v>
      </c>
      <c r="C170" s="1" t="s">
        <v>114</v>
      </c>
      <c r="D170" s="84">
        <v>0</v>
      </c>
      <c r="E170" s="1" t="s">
        <v>4</v>
      </c>
      <c r="F170" s="90">
        <v>43847</v>
      </c>
      <c r="G170" s="91">
        <v>0.31540000000000001</v>
      </c>
      <c r="H170" s="91">
        <v>6.8597999999999999</v>
      </c>
      <c r="I170" s="2">
        <f t="shared" si="13"/>
        <v>0</v>
      </c>
      <c r="J170" s="2">
        <f t="shared" si="14"/>
        <v>0</v>
      </c>
      <c r="K170" s="2">
        <f t="shared" si="15"/>
        <v>0</v>
      </c>
      <c r="L170" s="2">
        <f t="shared" si="16"/>
        <v>0</v>
      </c>
      <c r="M170" s="2">
        <f t="shared" si="17"/>
        <v>0</v>
      </c>
      <c r="N170" s="2">
        <f t="shared" si="18"/>
        <v>0</v>
      </c>
      <c r="O170" s="133">
        <v>0</v>
      </c>
      <c r="P170" s="133">
        <v>0</v>
      </c>
      <c r="Q170" s="133">
        <v>0</v>
      </c>
      <c r="R170" s="2">
        <v>0</v>
      </c>
      <c r="S170" s="2">
        <v>0</v>
      </c>
      <c r="T170" s="86"/>
      <c r="U170" s="86"/>
      <c r="V170" s="86"/>
      <c r="W170" s="86"/>
      <c r="X170" s="86"/>
      <c r="Y170" s="86"/>
      <c r="Z170" s="86"/>
      <c r="AA170" s="86"/>
      <c r="AB170" s="86"/>
      <c r="AC170" s="86"/>
      <c r="AD170" s="86"/>
      <c r="AE170" s="86"/>
      <c r="AF170" s="86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</row>
    <row r="171" spans="1:52" s="1" customFormat="1" ht="12.75" customHeight="1">
      <c r="A171" s="89" t="s">
        <v>137</v>
      </c>
      <c r="B171" s="1" t="s">
        <v>138</v>
      </c>
      <c r="C171" s="1" t="s">
        <v>114</v>
      </c>
      <c r="D171" s="84">
        <v>0</v>
      </c>
      <c r="E171" s="1" t="s">
        <v>4</v>
      </c>
      <c r="F171" s="90">
        <v>43847</v>
      </c>
      <c r="G171" s="91">
        <v>0.31540000000000001</v>
      </c>
      <c r="H171" s="91">
        <v>6.8597999999999999</v>
      </c>
      <c r="I171" s="2">
        <f t="shared" si="13"/>
        <v>0</v>
      </c>
      <c r="J171" s="2">
        <f t="shared" si="14"/>
        <v>0</v>
      </c>
      <c r="K171" s="2">
        <f t="shared" si="15"/>
        <v>0</v>
      </c>
      <c r="L171" s="2">
        <f t="shared" si="16"/>
        <v>0</v>
      </c>
      <c r="M171" s="2">
        <f t="shared" si="17"/>
        <v>0</v>
      </c>
      <c r="N171" s="2">
        <f t="shared" si="18"/>
        <v>0</v>
      </c>
      <c r="O171" s="133">
        <v>0</v>
      </c>
      <c r="P171" s="133">
        <v>0</v>
      </c>
      <c r="Q171" s="133">
        <v>0</v>
      </c>
      <c r="R171" s="2">
        <v>0</v>
      </c>
      <c r="S171" s="2">
        <v>0</v>
      </c>
      <c r="T171" s="86"/>
      <c r="U171" s="86"/>
      <c r="V171" s="86"/>
      <c r="W171" s="86"/>
      <c r="X171" s="86"/>
      <c r="Y171" s="86"/>
      <c r="Z171" s="86"/>
      <c r="AA171" s="86"/>
      <c r="AB171" s="86"/>
      <c r="AC171" s="86"/>
      <c r="AD171" s="86"/>
      <c r="AE171" s="86"/>
      <c r="AF171" s="86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</row>
    <row r="172" spans="1:52" s="1" customFormat="1" ht="12.75" customHeight="1">
      <c r="A172" s="89" t="s">
        <v>139</v>
      </c>
      <c r="B172" s="1" t="s">
        <v>140</v>
      </c>
      <c r="C172" s="1" t="s">
        <v>175</v>
      </c>
      <c r="D172" s="84">
        <v>0</v>
      </c>
      <c r="E172" s="1" t="s">
        <v>4</v>
      </c>
      <c r="F172" s="90">
        <v>43847</v>
      </c>
      <c r="G172" s="91">
        <v>0.27810000000000001</v>
      </c>
      <c r="H172" s="91">
        <v>6.8597999999999999</v>
      </c>
      <c r="I172" s="2">
        <f t="shared" si="13"/>
        <v>0</v>
      </c>
      <c r="J172" s="2">
        <f t="shared" si="14"/>
        <v>0</v>
      </c>
      <c r="K172" s="2">
        <f t="shared" si="15"/>
        <v>0</v>
      </c>
      <c r="L172" s="2">
        <f t="shared" si="16"/>
        <v>0</v>
      </c>
      <c r="M172" s="2">
        <f t="shared" si="17"/>
        <v>0</v>
      </c>
      <c r="N172" s="2">
        <f t="shared" si="18"/>
        <v>0</v>
      </c>
      <c r="O172" s="133">
        <v>0</v>
      </c>
      <c r="P172" s="133">
        <v>0</v>
      </c>
      <c r="Q172" s="133">
        <v>0</v>
      </c>
      <c r="R172" s="2">
        <v>0</v>
      </c>
      <c r="S172" s="2">
        <v>0</v>
      </c>
      <c r="T172" s="86"/>
      <c r="U172" s="86"/>
      <c r="V172" s="86"/>
      <c r="W172" s="86"/>
      <c r="X172" s="86"/>
      <c r="Y172" s="86"/>
      <c r="Z172" s="86"/>
      <c r="AA172" s="86"/>
      <c r="AB172" s="86"/>
      <c r="AC172" s="86"/>
      <c r="AD172" s="86"/>
      <c r="AE172" s="86"/>
      <c r="AF172" s="86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</row>
    <row r="173" spans="1:52" s="1" customFormat="1" ht="12.75" customHeight="1">
      <c r="A173" s="89" t="s">
        <v>365</v>
      </c>
      <c r="B173" s="1" t="s">
        <v>142</v>
      </c>
      <c r="C173" s="1" t="s">
        <v>175</v>
      </c>
      <c r="D173" s="84">
        <v>0</v>
      </c>
      <c r="E173" s="1" t="s">
        <v>4</v>
      </c>
      <c r="F173" s="90">
        <v>43847</v>
      </c>
      <c r="G173" s="91">
        <v>2.6389999999999998</v>
      </c>
      <c r="H173" s="91">
        <v>6.8597999999999999</v>
      </c>
      <c r="I173" s="2">
        <f t="shared" si="13"/>
        <v>0</v>
      </c>
      <c r="J173" s="2">
        <f t="shared" si="14"/>
        <v>0</v>
      </c>
      <c r="K173" s="2">
        <f t="shared" si="15"/>
        <v>0</v>
      </c>
      <c r="L173" s="2">
        <f t="shared" si="16"/>
        <v>0</v>
      </c>
      <c r="M173" s="2">
        <f t="shared" si="17"/>
        <v>0</v>
      </c>
      <c r="N173" s="2">
        <f t="shared" si="18"/>
        <v>0</v>
      </c>
      <c r="O173" s="133">
        <v>0</v>
      </c>
      <c r="P173" s="133">
        <v>0</v>
      </c>
      <c r="Q173" s="133">
        <v>0</v>
      </c>
      <c r="R173" s="2">
        <v>0</v>
      </c>
      <c r="S173" s="2">
        <v>0</v>
      </c>
      <c r="T173" s="86"/>
      <c r="U173" s="86"/>
      <c r="V173" s="86"/>
      <c r="W173" s="86"/>
      <c r="X173" s="86"/>
      <c r="Y173" s="86"/>
      <c r="Z173" s="86"/>
      <c r="AA173" s="86"/>
      <c r="AB173" s="86"/>
      <c r="AC173" s="86"/>
      <c r="AD173" s="86"/>
      <c r="AE173" s="86"/>
      <c r="AF173" s="86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</row>
    <row r="174" spans="1:52" s="1" customFormat="1" ht="12.75" customHeight="1">
      <c r="A174" s="89" t="s">
        <v>366</v>
      </c>
      <c r="B174" s="1" t="s">
        <v>143</v>
      </c>
      <c r="C174" s="1" t="s">
        <v>175</v>
      </c>
      <c r="D174" s="84">
        <v>0</v>
      </c>
      <c r="E174" s="1" t="s">
        <v>4</v>
      </c>
      <c r="F174" s="90">
        <v>43847</v>
      </c>
      <c r="G174" s="91">
        <v>0.2422</v>
      </c>
      <c r="H174" s="91">
        <v>6.8597999999999999</v>
      </c>
      <c r="I174" s="2">
        <f t="shared" si="13"/>
        <v>0</v>
      </c>
      <c r="J174" s="2">
        <f t="shared" si="14"/>
        <v>0</v>
      </c>
      <c r="K174" s="2">
        <f t="shared" si="15"/>
        <v>0</v>
      </c>
      <c r="L174" s="2">
        <f t="shared" si="16"/>
        <v>0</v>
      </c>
      <c r="M174" s="2">
        <f t="shared" si="17"/>
        <v>0</v>
      </c>
      <c r="N174" s="2">
        <f t="shared" si="18"/>
        <v>0</v>
      </c>
      <c r="O174" s="133">
        <v>0</v>
      </c>
      <c r="P174" s="133">
        <v>0</v>
      </c>
      <c r="Q174" s="133">
        <v>0</v>
      </c>
      <c r="R174" s="2">
        <v>0</v>
      </c>
      <c r="S174" s="2">
        <v>0</v>
      </c>
      <c r="T174" s="86"/>
      <c r="U174" s="86"/>
      <c r="V174" s="86"/>
      <c r="W174" s="86"/>
      <c r="X174" s="86"/>
      <c r="Y174" s="86"/>
      <c r="Z174" s="86"/>
      <c r="AA174" s="86"/>
      <c r="AB174" s="86"/>
      <c r="AC174" s="86"/>
      <c r="AD174" s="86"/>
      <c r="AE174" s="86"/>
      <c r="AF174" s="86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</row>
    <row r="175" spans="1:52" s="1" customFormat="1" ht="12.75" customHeight="1">
      <c r="A175" s="1" t="s">
        <v>581</v>
      </c>
      <c r="B175" s="1" t="s">
        <v>577</v>
      </c>
      <c r="C175" s="1" t="s">
        <v>538</v>
      </c>
      <c r="D175" s="84" t="s">
        <v>603</v>
      </c>
      <c r="E175" s="1" t="s">
        <v>4</v>
      </c>
      <c r="F175" s="90">
        <v>43847</v>
      </c>
      <c r="G175" s="91">
        <v>0.29402729999999999</v>
      </c>
      <c r="H175" s="91">
        <v>6.8597999999999999</v>
      </c>
      <c r="I175" s="2">
        <f t="shared" si="13"/>
        <v>771.52269745473632</v>
      </c>
      <c r="J175" s="2">
        <f t="shared" si="14"/>
        <v>1800.2196273943848</v>
      </c>
      <c r="K175" s="2">
        <f t="shared" si="15"/>
        <v>1028.6969299396485</v>
      </c>
      <c r="L175" s="2">
        <f t="shared" si="16"/>
        <v>18000</v>
      </c>
      <c r="M175" s="2">
        <f t="shared" si="17"/>
        <v>42000</v>
      </c>
      <c r="N175" s="2">
        <f t="shared" si="18"/>
        <v>24000</v>
      </c>
      <c r="O175" s="133">
        <v>0</v>
      </c>
      <c r="P175" s="133">
        <v>0</v>
      </c>
      <c r="Q175" s="133">
        <v>18000</v>
      </c>
      <c r="R175" s="86"/>
      <c r="S175" s="2"/>
      <c r="T175" s="86">
        <v>12000</v>
      </c>
      <c r="U175" s="2">
        <v>18000</v>
      </c>
      <c r="V175" s="2"/>
      <c r="W175" s="2">
        <v>12000</v>
      </c>
      <c r="X175" s="2">
        <v>24000</v>
      </c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</row>
    <row r="176" spans="1:52" s="1" customFormat="1" ht="12.75" customHeight="1">
      <c r="A176" s="1" t="s">
        <v>582</v>
      </c>
      <c r="B176" s="1" t="s">
        <v>578</v>
      </c>
      <c r="C176" s="1" t="s">
        <v>538</v>
      </c>
      <c r="D176" s="84" t="s">
        <v>603</v>
      </c>
      <c r="E176" s="1" t="s">
        <v>4</v>
      </c>
      <c r="F176" s="90">
        <v>43847</v>
      </c>
      <c r="G176" s="91">
        <v>1.0709937</v>
      </c>
      <c r="H176" s="91">
        <v>6.8597999999999999</v>
      </c>
      <c r="I176" s="2">
        <f t="shared" si="13"/>
        <v>897.72497376016793</v>
      </c>
      <c r="J176" s="2">
        <f t="shared" si="14"/>
        <v>2380.9227564943585</v>
      </c>
      <c r="K176" s="2">
        <f t="shared" si="15"/>
        <v>1092.8825767515089</v>
      </c>
      <c r="L176" s="2">
        <f t="shared" si="16"/>
        <v>5750</v>
      </c>
      <c r="M176" s="2">
        <f t="shared" si="17"/>
        <v>15250</v>
      </c>
      <c r="N176" s="2">
        <f t="shared" si="18"/>
        <v>7000</v>
      </c>
      <c r="O176" s="133">
        <v>0</v>
      </c>
      <c r="P176" s="133">
        <v>0</v>
      </c>
      <c r="Q176" s="133">
        <v>5750</v>
      </c>
      <c r="R176" s="86"/>
      <c r="S176" s="2"/>
      <c r="T176" s="86">
        <v>5000</v>
      </c>
      <c r="U176" s="2">
        <v>6000</v>
      </c>
      <c r="V176" s="2">
        <v>250</v>
      </c>
      <c r="W176" s="2">
        <v>4000</v>
      </c>
      <c r="X176" s="2">
        <v>7000</v>
      </c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</row>
    <row r="177" spans="1:16255" s="1" customFormat="1" ht="12.75" customHeight="1">
      <c r="A177" s="1" t="s">
        <v>583</v>
      </c>
      <c r="B177" s="1" t="s">
        <v>579</v>
      </c>
      <c r="C177" s="1" t="s">
        <v>538</v>
      </c>
      <c r="D177" s="84">
        <v>0</v>
      </c>
      <c r="E177" s="1" t="s">
        <v>4</v>
      </c>
      <c r="F177" s="90">
        <v>43847</v>
      </c>
      <c r="G177" s="91">
        <v>6.6056999999999991E-2</v>
      </c>
      <c r="H177" s="91">
        <v>6.8597999999999999</v>
      </c>
      <c r="I177" s="2">
        <f t="shared" si="13"/>
        <v>288.88743112044079</v>
      </c>
      <c r="J177" s="2">
        <f t="shared" si="14"/>
        <v>385.18324149392106</v>
      </c>
      <c r="K177" s="2">
        <f t="shared" si="15"/>
        <v>192.59162074696053</v>
      </c>
      <c r="L177" s="2">
        <f t="shared" si="16"/>
        <v>30000</v>
      </c>
      <c r="M177" s="2">
        <f t="shared" si="17"/>
        <v>40000</v>
      </c>
      <c r="N177" s="2">
        <f t="shared" si="18"/>
        <v>20000</v>
      </c>
      <c r="O177" s="133">
        <v>0</v>
      </c>
      <c r="P177" s="133">
        <v>20000</v>
      </c>
      <c r="Q177" s="133">
        <v>10000</v>
      </c>
      <c r="R177" s="86"/>
      <c r="S177" s="2"/>
      <c r="T177" s="86">
        <v>10000</v>
      </c>
      <c r="U177" s="2">
        <v>20000</v>
      </c>
      <c r="V177" s="2"/>
      <c r="W177" s="2">
        <v>10000</v>
      </c>
      <c r="X177" s="2">
        <v>20000</v>
      </c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</row>
    <row r="178" spans="1:16255" s="1" customFormat="1" ht="12.75" customHeight="1">
      <c r="A178" s="1" t="s">
        <v>584</v>
      </c>
      <c r="B178" s="1" t="s">
        <v>580</v>
      </c>
      <c r="C178" s="1" t="s">
        <v>538</v>
      </c>
      <c r="D178" s="84">
        <v>0</v>
      </c>
      <c r="E178" s="1" t="s">
        <v>4</v>
      </c>
      <c r="F178" s="90">
        <v>43847</v>
      </c>
      <c r="G178" s="91">
        <v>6.3922999999999994E-2</v>
      </c>
      <c r="H178" s="91">
        <v>6.8597999999999999</v>
      </c>
      <c r="I178" s="2">
        <f t="shared" si="13"/>
        <v>186.36986501064169</v>
      </c>
      <c r="J178" s="2">
        <f t="shared" si="14"/>
        <v>510.65343012915821</v>
      </c>
      <c r="K178" s="2">
        <f t="shared" si="15"/>
        <v>134.18630280766203</v>
      </c>
      <c r="L178" s="2">
        <f t="shared" si="16"/>
        <v>20000</v>
      </c>
      <c r="M178" s="2">
        <f t="shared" si="17"/>
        <v>54800</v>
      </c>
      <c r="N178" s="2">
        <f t="shared" si="18"/>
        <v>14400</v>
      </c>
      <c r="O178" s="133">
        <v>0</v>
      </c>
      <c r="P178" s="133">
        <v>20000</v>
      </c>
      <c r="Q178" s="133">
        <v>0</v>
      </c>
      <c r="R178" s="86"/>
      <c r="S178" s="2"/>
      <c r="T178" s="86">
        <v>16800</v>
      </c>
      <c r="U178" s="2">
        <v>18000</v>
      </c>
      <c r="V178" s="2">
        <v>10000</v>
      </c>
      <c r="W178" s="2">
        <v>10000</v>
      </c>
      <c r="X178" s="2">
        <v>14400</v>
      </c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</row>
    <row r="179" spans="1:16255" s="1" customFormat="1" ht="12.75" customHeight="1">
      <c r="A179" s="1" t="s">
        <v>624</v>
      </c>
      <c r="B179" s="1" t="s">
        <v>622</v>
      </c>
      <c r="C179" s="1" t="s">
        <v>538</v>
      </c>
      <c r="D179" s="84"/>
      <c r="E179" s="1" t="s">
        <v>4</v>
      </c>
      <c r="F179" s="90">
        <v>43847</v>
      </c>
      <c r="G179" s="122" t="s">
        <v>748</v>
      </c>
      <c r="H179" s="91">
        <v>6.8597999999999999</v>
      </c>
      <c r="I179" s="2">
        <f t="shared" si="13"/>
        <v>0</v>
      </c>
      <c r="J179" s="2">
        <f t="shared" si="14"/>
        <v>0</v>
      </c>
      <c r="K179" s="2">
        <f t="shared" si="15"/>
        <v>0</v>
      </c>
      <c r="L179" s="2">
        <f t="shared" si="16"/>
        <v>0</v>
      </c>
      <c r="M179" s="2">
        <f t="shared" si="17"/>
        <v>0</v>
      </c>
      <c r="N179" s="2">
        <f t="shared" si="18"/>
        <v>0</v>
      </c>
      <c r="O179" s="133">
        <v>0</v>
      </c>
      <c r="P179" s="133">
        <v>0</v>
      </c>
      <c r="Q179" s="133">
        <v>0</v>
      </c>
      <c r="R179" s="86">
        <v>0</v>
      </c>
      <c r="S179" s="86">
        <v>0</v>
      </c>
      <c r="T179" s="86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</row>
    <row r="180" spans="1:16255" s="1" customFormat="1" ht="12.75" customHeight="1">
      <c r="A180" s="1" t="s">
        <v>625</v>
      </c>
      <c r="B180" s="1" t="s">
        <v>623</v>
      </c>
      <c r="C180" s="1" t="s">
        <v>538</v>
      </c>
      <c r="D180" s="84"/>
      <c r="E180" s="1" t="s">
        <v>4</v>
      </c>
      <c r="F180" s="90">
        <v>43847</v>
      </c>
      <c r="G180" s="122">
        <v>0.88200000000000001</v>
      </c>
      <c r="H180" s="91">
        <v>6.8597999999999999</v>
      </c>
      <c r="I180" s="2">
        <f t="shared" si="13"/>
        <v>0</v>
      </c>
      <c r="J180" s="2">
        <f t="shared" si="14"/>
        <v>0</v>
      </c>
      <c r="K180" s="2">
        <f t="shared" si="15"/>
        <v>0</v>
      </c>
      <c r="L180" s="2">
        <f t="shared" si="16"/>
        <v>0</v>
      </c>
      <c r="M180" s="2">
        <f t="shared" si="17"/>
        <v>0</v>
      </c>
      <c r="N180" s="2">
        <f t="shared" si="18"/>
        <v>0</v>
      </c>
      <c r="O180" s="133">
        <v>0</v>
      </c>
      <c r="P180" s="133">
        <v>0</v>
      </c>
      <c r="Q180" s="133">
        <v>0</v>
      </c>
      <c r="R180" s="86">
        <v>0</v>
      </c>
      <c r="S180" s="86">
        <v>0</v>
      </c>
      <c r="T180" s="86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</row>
    <row r="181" spans="1:16255" s="1" customFormat="1" ht="13.5" customHeight="1">
      <c r="A181" s="89" t="s">
        <v>144</v>
      </c>
      <c r="B181" s="1" t="s">
        <v>145</v>
      </c>
      <c r="C181" s="1" t="s">
        <v>146</v>
      </c>
      <c r="D181" s="84">
        <v>0</v>
      </c>
      <c r="E181" s="1" t="s">
        <v>4</v>
      </c>
      <c r="F181" s="90">
        <v>43847</v>
      </c>
      <c r="G181" s="91">
        <v>6.08E-2</v>
      </c>
      <c r="H181" s="91">
        <v>6.8597999999999999</v>
      </c>
      <c r="I181" s="2">
        <f t="shared" si="13"/>
        <v>0</v>
      </c>
      <c r="J181" s="2">
        <f t="shared" si="14"/>
        <v>0</v>
      </c>
      <c r="K181" s="2">
        <f t="shared" si="15"/>
        <v>0</v>
      </c>
      <c r="L181" s="2">
        <f t="shared" si="16"/>
        <v>0</v>
      </c>
      <c r="M181" s="2">
        <f t="shared" si="17"/>
        <v>0</v>
      </c>
      <c r="N181" s="2">
        <f t="shared" si="18"/>
        <v>0</v>
      </c>
      <c r="O181" s="133">
        <v>0</v>
      </c>
      <c r="P181" s="133">
        <v>0</v>
      </c>
      <c r="Q181" s="133">
        <v>0</v>
      </c>
      <c r="R181" s="2">
        <v>0</v>
      </c>
      <c r="S181" s="2">
        <v>0</v>
      </c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</row>
    <row r="182" spans="1:16255" s="1" customFormat="1" ht="13.5" customHeight="1">
      <c r="A182" s="1" t="s">
        <v>474</v>
      </c>
      <c r="B182" s="1" t="s">
        <v>475</v>
      </c>
      <c r="C182" s="1" t="s">
        <v>200</v>
      </c>
      <c r="D182" s="84">
        <v>0</v>
      </c>
      <c r="E182" s="1" t="s">
        <v>4</v>
      </c>
      <c r="F182" s="90">
        <v>43847</v>
      </c>
      <c r="G182" s="91">
        <v>3.7499999999999999E-2</v>
      </c>
      <c r="H182" s="91">
        <v>6.8597999999999999</v>
      </c>
      <c r="I182" s="2">
        <f t="shared" si="13"/>
        <v>0</v>
      </c>
      <c r="J182" s="2">
        <f t="shared" si="14"/>
        <v>0</v>
      </c>
      <c r="K182" s="2">
        <f t="shared" si="15"/>
        <v>0</v>
      </c>
      <c r="L182" s="2">
        <f t="shared" si="16"/>
        <v>0</v>
      </c>
      <c r="M182" s="2">
        <f t="shared" si="17"/>
        <v>0</v>
      </c>
      <c r="N182" s="2">
        <f t="shared" si="18"/>
        <v>0</v>
      </c>
      <c r="O182" s="133">
        <v>0</v>
      </c>
      <c r="P182" s="133">
        <v>0</v>
      </c>
      <c r="Q182" s="133">
        <v>0</v>
      </c>
      <c r="R182" s="86">
        <v>0</v>
      </c>
      <c r="S182" s="86">
        <v>0</v>
      </c>
      <c r="T182" s="86"/>
      <c r="U182" s="86"/>
      <c r="V182" s="86"/>
      <c r="W182" s="86"/>
      <c r="X182" s="86"/>
      <c r="Y182" s="86"/>
      <c r="Z182" s="86"/>
      <c r="AA182" s="86"/>
      <c r="AB182" s="86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</row>
    <row r="183" spans="1:16255" s="1" customFormat="1" ht="12.75" customHeight="1">
      <c r="A183" s="89" t="s">
        <v>147</v>
      </c>
      <c r="B183" s="1" t="s">
        <v>148</v>
      </c>
      <c r="C183" s="1" t="s">
        <v>146</v>
      </c>
      <c r="D183" s="84">
        <v>0</v>
      </c>
      <c r="E183" s="1" t="s">
        <v>4</v>
      </c>
      <c r="F183" s="90">
        <v>43847</v>
      </c>
      <c r="G183" s="113">
        <v>5.96E-2</v>
      </c>
      <c r="H183" s="91">
        <v>6.8597999999999999</v>
      </c>
      <c r="I183" s="2">
        <f t="shared" si="13"/>
        <v>0</v>
      </c>
      <c r="J183" s="2">
        <f t="shared" si="14"/>
        <v>0</v>
      </c>
      <c r="K183" s="2">
        <f t="shared" si="15"/>
        <v>0</v>
      </c>
      <c r="L183" s="2">
        <f t="shared" si="16"/>
        <v>0</v>
      </c>
      <c r="M183" s="2">
        <f t="shared" si="17"/>
        <v>0</v>
      </c>
      <c r="N183" s="2">
        <f t="shared" si="18"/>
        <v>0</v>
      </c>
      <c r="O183" s="133">
        <v>0</v>
      </c>
      <c r="P183" s="133">
        <v>0</v>
      </c>
      <c r="Q183" s="133">
        <v>0</v>
      </c>
      <c r="R183" s="2">
        <v>0</v>
      </c>
      <c r="S183" s="2">
        <v>0</v>
      </c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</row>
    <row r="184" spans="1:16255" s="96" customFormat="1" ht="12.75" customHeight="1">
      <c r="A184" s="95" t="s">
        <v>149</v>
      </c>
      <c r="B184" s="96" t="s">
        <v>150</v>
      </c>
      <c r="C184" s="96" t="s">
        <v>146</v>
      </c>
      <c r="D184" s="84">
        <v>0</v>
      </c>
      <c r="E184" s="96" t="s">
        <v>4</v>
      </c>
      <c r="F184" s="90">
        <v>43847</v>
      </c>
      <c r="G184" s="91">
        <v>5.8400000000000001E-2</v>
      </c>
      <c r="H184" s="91">
        <v>6.8597999999999999</v>
      </c>
      <c r="I184" s="2">
        <f t="shared" si="13"/>
        <v>0</v>
      </c>
      <c r="J184" s="2">
        <f t="shared" si="14"/>
        <v>0</v>
      </c>
      <c r="K184" s="2">
        <f t="shared" si="15"/>
        <v>0</v>
      </c>
      <c r="L184" s="2">
        <f t="shared" si="16"/>
        <v>0</v>
      </c>
      <c r="M184" s="2">
        <f t="shared" si="17"/>
        <v>0</v>
      </c>
      <c r="N184" s="2">
        <f t="shared" si="18"/>
        <v>0</v>
      </c>
      <c r="O184" s="133">
        <v>0</v>
      </c>
      <c r="P184" s="133">
        <v>0</v>
      </c>
      <c r="Q184" s="133">
        <v>0</v>
      </c>
      <c r="R184" s="2">
        <v>0</v>
      </c>
      <c r="S184" s="2">
        <v>0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</row>
    <row r="185" spans="1:16255" s="1" customFormat="1" ht="12.75" customHeight="1">
      <c r="A185" s="89" t="s">
        <v>151</v>
      </c>
      <c r="B185" s="1" t="s">
        <v>152</v>
      </c>
      <c r="C185" s="1" t="s">
        <v>146</v>
      </c>
      <c r="D185" s="84">
        <v>0</v>
      </c>
      <c r="E185" s="1" t="s">
        <v>4</v>
      </c>
      <c r="F185" s="90">
        <v>43847</v>
      </c>
      <c r="G185" s="113">
        <v>1.9800000000000002E-2</v>
      </c>
      <c r="H185" s="91">
        <v>6.8597999999999999</v>
      </c>
      <c r="I185" s="2">
        <f t="shared" si="13"/>
        <v>0</v>
      </c>
      <c r="J185" s="2">
        <f t="shared" si="14"/>
        <v>0</v>
      </c>
      <c r="K185" s="2">
        <f t="shared" si="15"/>
        <v>0</v>
      </c>
      <c r="L185" s="2">
        <f t="shared" si="16"/>
        <v>0</v>
      </c>
      <c r="M185" s="2">
        <f t="shared" si="17"/>
        <v>0</v>
      </c>
      <c r="N185" s="2">
        <f t="shared" si="18"/>
        <v>0</v>
      </c>
      <c r="O185" s="133">
        <v>0</v>
      </c>
      <c r="P185" s="133">
        <v>0</v>
      </c>
      <c r="Q185" s="133">
        <v>0</v>
      </c>
      <c r="R185" s="2">
        <v>0</v>
      </c>
      <c r="S185" s="2">
        <v>0</v>
      </c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</row>
    <row r="186" spans="1:16255" s="1" customFormat="1" ht="12.75" customHeight="1">
      <c r="A186" s="89" t="s">
        <v>153</v>
      </c>
      <c r="B186" s="1" t="s">
        <v>154</v>
      </c>
      <c r="C186" s="1" t="s">
        <v>146</v>
      </c>
      <c r="D186" s="84">
        <v>0</v>
      </c>
      <c r="E186" s="1" t="s">
        <v>4</v>
      </c>
      <c r="F186" s="90">
        <v>43847</v>
      </c>
      <c r="G186" s="91">
        <v>4.5999999999999999E-2</v>
      </c>
      <c r="H186" s="91">
        <v>6.8597999999999999</v>
      </c>
      <c r="I186" s="2">
        <f t="shared" si="13"/>
        <v>0</v>
      </c>
      <c r="J186" s="2">
        <f t="shared" si="14"/>
        <v>0</v>
      </c>
      <c r="K186" s="2">
        <f t="shared" si="15"/>
        <v>0</v>
      </c>
      <c r="L186" s="2">
        <f t="shared" si="16"/>
        <v>0</v>
      </c>
      <c r="M186" s="2">
        <f t="shared" si="17"/>
        <v>0</v>
      </c>
      <c r="N186" s="2">
        <f t="shared" si="18"/>
        <v>0</v>
      </c>
      <c r="O186" s="133">
        <v>0</v>
      </c>
      <c r="P186" s="133">
        <v>0</v>
      </c>
      <c r="Q186" s="133">
        <v>0</v>
      </c>
      <c r="R186" s="2">
        <v>0</v>
      </c>
      <c r="S186" s="2">
        <v>0</v>
      </c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</row>
    <row r="187" spans="1:16255" s="1" customFormat="1" ht="12.75" customHeight="1">
      <c r="A187" s="89" t="s">
        <v>466</v>
      </c>
      <c r="B187" s="1" t="s">
        <v>467</v>
      </c>
      <c r="C187" s="1" t="s">
        <v>146</v>
      </c>
      <c r="D187" s="84">
        <v>0</v>
      </c>
      <c r="E187" s="1" t="s">
        <v>4</v>
      </c>
      <c r="F187" s="90">
        <v>43847</v>
      </c>
      <c r="G187" s="91">
        <v>4.5999999999999999E-2</v>
      </c>
      <c r="H187" s="91">
        <v>6.8597999999999999</v>
      </c>
      <c r="I187" s="2">
        <f t="shared" si="13"/>
        <v>0</v>
      </c>
      <c r="J187" s="2">
        <f t="shared" si="14"/>
        <v>0</v>
      </c>
      <c r="K187" s="2">
        <f t="shared" si="15"/>
        <v>0</v>
      </c>
      <c r="L187" s="2">
        <f t="shared" si="16"/>
        <v>0</v>
      </c>
      <c r="M187" s="2">
        <f t="shared" si="17"/>
        <v>0</v>
      </c>
      <c r="N187" s="2">
        <f t="shared" si="18"/>
        <v>0</v>
      </c>
      <c r="O187" s="133">
        <v>0</v>
      </c>
      <c r="P187" s="133">
        <v>0</v>
      </c>
      <c r="Q187" s="133">
        <v>0</v>
      </c>
      <c r="R187" s="2">
        <v>0</v>
      </c>
      <c r="S187" s="2">
        <v>0</v>
      </c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</row>
    <row r="188" spans="1:16255" s="1" customFormat="1" ht="12.75" customHeight="1">
      <c r="A188" s="89" t="s">
        <v>155</v>
      </c>
      <c r="B188" s="1" t="s">
        <v>156</v>
      </c>
      <c r="C188" s="1" t="s">
        <v>146</v>
      </c>
      <c r="D188" s="84">
        <v>0</v>
      </c>
      <c r="E188" s="1" t="s">
        <v>4</v>
      </c>
      <c r="F188" s="90">
        <v>43847</v>
      </c>
      <c r="G188" s="91">
        <v>4.5999999999999999E-2</v>
      </c>
      <c r="H188" s="91">
        <v>6.8597999999999999</v>
      </c>
      <c r="I188" s="2">
        <f t="shared" si="13"/>
        <v>0</v>
      </c>
      <c r="J188" s="2">
        <f t="shared" si="14"/>
        <v>0</v>
      </c>
      <c r="K188" s="2">
        <f t="shared" si="15"/>
        <v>0</v>
      </c>
      <c r="L188" s="2">
        <f t="shared" si="16"/>
        <v>0</v>
      </c>
      <c r="M188" s="2">
        <f t="shared" si="17"/>
        <v>0</v>
      </c>
      <c r="N188" s="2">
        <f t="shared" si="18"/>
        <v>0</v>
      </c>
      <c r="O188" s="133">
        <v>0</v>
      </c>
      <c r="P188" s="133">
        <v>0</v>
      </c>
      <c r="Q188" s="133">
        <v>0</v>
      </c>
      <c r="R188" s="2">
        <v>0</v>
      </c>
      <c r="S188" s="2">
        <v>0</v>
      </c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</row>
    <row r="189" spans="1:16255" s="1" customFormat="1" ht="12.75" customHeight="1">
      <c r="A189" s="89" t="s">
        <v>449</v>
      </c>
      <c r="B189" s="1" t="s">
        <v>439</v>
      </c>
      <c r="C189" s="1" t="s">
        <v>146</v>
      </c>
      <c r="D189" s="84">
        <v>0</v>
      </c>
      <c r="E189" s="1" t="s">
        <v>4</v>
      </c>
      <c r="F189" s="90">
        <v>43847</v>
      </c>
      <c r="G189" s="91">
        <v>5.9200000000000003E-2</v>
      </c>
      <c r="H189" s="91">
        <v>6.8597999999999999</v>
      </c>
      <c r="I189" s="2">
        <f t="shared" si="13"/>
        <v>0</v>
      </c>
      <c r="J189" s="2">
        <f t="shared" si="14"/>
        <v>0</v>
      </c>
      <c r="K189" s="2">
        <f t="shared" si="15"/>
        <v>0</v>
      </c>
      <c r="L189" s="2">
        <f t="shared" si="16"/>
        <v>0</v>
      </c>
      <c r="M189" s="2">
        <f t="shared" si="17"/>
        <v>0</v>
      </c>
      <c r="N189" s="2">
        <f t="shared" si="18"/>
        <v>0</v>
      </c>
      <c r="O189" s="133">
        <v>0</v>
      </c>
      <c r="P189" s="133">
        <v>0</v>
      </c>
      <c r="Q189" s="133">
        <v>0</v>
      </c>
      <c r="R189" s="2">
        <v>0</v>
      </c>
      <c r="S189" s="2">
        <v>0</v>
      </c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</row>
    <row r="190" spans="1:16255" s="1" customFormat="1" ht="12.75" customHeight="1">
      <c r="A190" s="89" t="s">
        <v>468</v>
      </c>
      <c r="B190" s="1" t="s">
        <v>469</v>
      </c>
      <c r="C190" s="1" t="s">
        <v>146</v>
      </c>
      <c r="D190" s="84">
        <v>0</v>
      </c>
      <c r="E190" s="1" t="s">
        <v>4</v>
      </c>
      <c r="F190" s="90">
        <v>43847</v>
      </c>
      <c r="G190" s="91">
        <v>4.5999999999999999E-2</v>
      </c>
      <c r="H190" s="91">
        <v>6.8597999999999999</v>
      </c>
      <c r="I190" s="2">
        <f t="shared" si="13"/>
        <v>0</v>
      </c>
      <c r="J190" s="2">
        <f t="shared" si="14"/>
        <v>0</v>
      </c>
      <c r="K190" s="2">
        <f t="shared" si="15"/>
        <v>0</v>
      </c>
      <c r="L190" s="2">
        <f t="shared" si="16"/>
        <v>0</v>
      </c>
      <c r="M190" s="2">
        <f t="shared" si="17"/>
        <v>0</v>
      </c>
      <c r="N190" s="2">
        <f t="shared" si="18"/>
        <v>0</v>
      </c>
      <c r="O190" s="133">
        <v>0</v>
      </c>
      <c r="P190" s="133">
        <v>0</v>
      </c>
      <c r="Q190" s="133">
        <v>0</v>
      </c>
      <c r="R190" s="2">
        <v>0</v>
      </c>
      <c r="S190" s="2">
        <v>0</v>
      </c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</row>
    <row r="191" spans="1:16255" s="97" customFormat="1" ht="12.75" customHeight="1">
      <c r="A191" s="89" t="s">
        <v>157</v>
      </c>
      <c r="B191" s="1" t="s">
        <v>158</v>
      </c>
      <c r="C191" s="1" t="s">
        <v>146</v>
      </c>
      <c r="D191" s="84">
        <v>0</v>
      </c>
      <c r="E191" s="1" t="s">
        <v>4</v>
      </c>
      <c r="F191" s="90">
        <v>43847</v>
      </c>
      <c r="G191" s="91">
        <v>4.3200000000000002E-2</v>
      </c>
      <c r="H191" s="91">
        <v>6.8597999999999999</v>
      </c>
      <c r="I191" s="2">
        <f t="shared" si="13"/>
        <v>0</v>
      </c>
      <c r="J191" s="2">
        <f t="shared" si="14"/>
        <v>0</v>
      </c>
      <c r="K191" s="2">
        <f t="shared" si="15"/>
        <v>0</v>
      </c>
      <c r="L191" s="2">
        <f t="shared" si="16"/>
        <v>0</v>
      </c>
      <c r="M191" s="2">
        <f t="shared" si="17"/>
        <v>0</v>
      </c>
      <c r="N191" s="2">
        <f t="shared" si="18"/>
        <v>0</v>
      </c>
      <c r="O191" s="133">
        <v>0</v>
      </c>
      <c r="P191" s="133">
        <v>0</v>
      </c>
      <c r="Q191" s="133">
        <v>0</v>
      </c>
      <c r="R191" s="2">
        <v>0</v>
      </c>
      <c r="S191" s="2">
        <v>0</v>
      </c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1"/>
      <c r="SG191" s="1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  <c r="TE191" s="1"/>
      <c r="TF191" s="1"/>
      <c r="TG191" s="1"/>
      <c r="TH191" s="1"/>
      <c r="TI191" s="1"/>
      <c r="TJ191" s="1"/>
      <c r="TK191" s="1"/>
      <c r="TL191" s="1"/>
      <c r="TM191" s="1"/>
      <c r="TN191" s="1"/>
      <c r="TO191" s="1"/>
      <c r="TP191" s="1"/>
      <c r="TQ191" s="1"/>
      <c r="TR191" s="1"/>
      <c r="TS191" s="1"/>
      <c r="TT191" s="1"/>
      <c r="TU191" s="1"/>
      <c r="TV191" s="1"/>
      <c r="TW191" s="1"/>
      <c r="TX191" s="1"/>
      <c r="TY191" s="1"/>
      <c r="TZ191" s="1"/>
      <c r="UA191" s="1"/>
      <c r="UB191" s="1"/>
      <c r="UC191" s="1"/>
      <c r="UD191" s="1"/>
      <c r="UE191" s="1"/>
      <c r="UF191" s="1"/>
      <c r="UG191" s="1"/>
      <c r="UH191" s="1"/>
      <c r="UI191" s="1"/>
      <c r="UJ191" s="1"/>
      <c r="UK191" s="1"/>
      <c r="UL191" s="1"/>
      <c r="UM191" s="1"/>
      <c r="UN191" s="1"/>
      <c r="UO191" s="1"/>
      <c r="UP191" s="1"/>
      <c r="UQ191" s="1"/>
      <c r="UR191" s="1"/>
      <c r="US191" s="1"/>
      <c r="UT191" s="1"/>
      <c r="UU191" s="1"/>
      <c r="UV191" s="1"/>
      <c r="UW191" s="1"/>
      <c r="UX191" s="1"/>
      <c r="UY191" s="1"/>
      <c r="UZ191" s="1"/>
      <c r="VA191" s="1"/>
      <c r="VB191" s="1"/>
      <c r="VC191" s="1"/>
      <c r="VD191" s="1"/>
      <c r="VE191" s="1"/>
      <c r="VF191" s="1"/>
      <c r="VG191" s="1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1"/>
      <c r="VS191" s="1"/>
      <c r="VT191" s="1"/>
      <c r="VU191" s="1"/>
      <c r="VV191" s="1"/>
      <c r="VW191" s="1"/>
      <c r="VX191" s="1"/>
      <c r="VY191" s="1"/>
      <c r="VZ191" s="1"/>
      <c r="WA191" s="1"/>
      <c r="WB191" s="1"/>
      <c r="WC191" s="1"/>
      <c r="WD191" s="1"/>
      <c r="WE191" s="1"/>
      <c r="WF191" s="1"/>
      <c r="WG191" s="1"/>
      <c r="WH191" s="1"/>
      <c r="WI191" s="1"/>
      <c r="WJ191" s="1"/>
      <c r="WK191" s="1"/>
      <c r="WL191" s="1"/>
      <c r="WM191" s="1"/>
      <c r="WN191" s="1"/>
      <c r="WO191" s="1"/>
      <c r="WP191" s="1"/>
      <c r="WQ191" s="1"/>
      <c r="WR191" s="1"/>
      <c r="WS191" s="1"/>
      <c r="WT191" s="1"/>
      <c r="WU191" s="1"/>
      <c r="WV191" s="1"/>
      <c r="WW191" s="1"/>
      <c r="WX191" s="1"/>
      <c r="WY191" s="1"/>
      <c r="WZ191" s="1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1"/>
      <c r="XM191" s="1"/>
      <c r="XN191" s="1"/>
      <c r="XO191" s="1"/>
      <c r="XP191" s="1"/>
      <c r="XQ191" s="1"/>
      <c r="XR191" s="1"/>
      <c r="XS191" s="1"/>
      <c r="XT191" s="1"/>
      <c r="XU191" s="1"/>
      <c r="XV191" s="1"/>
      <c r="XW191" s="1"/>
      <c r="XX191" s="1"/>
      <c r="XY191" s="1"/>
      <c r="XZ191" s="1"/>
      <c r="YA191" s="1"/>
      <c r="YB191" s="1"/>
      <c r="YC191" s="1"/>
      <c r="YD191" s="1"/>
      <c r="YE191" s="1"/>
      <c r="YF191" s="1"/>
      <c r="YG191" s="1"/>
      <c r="YH191" s="1"/>
      <c r="YI191" s="1"/>
      <c r="YJ191" s="1"/>
      <c r="YK191" s="1"/>
      <c r="YL191" s="1"/>
      <c r="YM191" s="1"/>
      <c r="YN191" s="1"/>
      <c r="YO191" s="1"/>
      <c r="YP191" s="1"/>
      <c r="YQ191" s="1"/>
      <c r="YR191" s="1"/>
      <c r="YS191" s="1"/>
      <c r="YT191" s="1"/>
      <c r="YU191" s="1"/>
      <c r="YV191" s="1"/>
      <c r="YW191" s="1"/>
      <c r="YX191" s="1"/>
      <c r="YY191" s="1"/>
      <c r="YZ191" s="1"/>
      <c r="ZA191" s="1"/>
      <c r="ZB191" s="1"/>
      <c r="ZC191" s="1"/>
      <c r="ZD191" s="1"/>
      <c r="ZE191" s="1"/>
      <c r="ZF191" s="1"/>
      <c r="ZG191" s="1"/>
      <c r="ZH191" s="1"/>
      <c r="ZI191" s="1"/>
      <c r="ZJ191" s="1"/>
      <c r="ZK191" s="1"/>
      <c r="ZL191" s="1"/>
      <c r="ZM191" s="1"/>
      <c r="ZN191" s="1"/>
      <c r="ZO191" s="1"/>
      <c r="ZP191" s="1"/>
      <c r="ZQ191" s="1"/>
      <c r="ZR191" s="1"/>
      <c r="ZS191" s="1"/>
      <c r="ZT191" s="1"/>
      <c r="ZU191" s="1"/>
      <c r="ZV191" s="1"/>
      <c r="ZW191" s="1"/>
      <c r="ZX191" s="1"/>
      <c r="ZY191" s="1"/>
      <c r="ZZ191" s="1"/>
      <c r="AAA191" s="1"/>
      <c r="AAB191" s="1"/>
      <c r="AAC191" s="1"/>
      <c r="AAD191" s="1"/>
      <c r="AAE191" s="1"/>
      <c r="AAF191" s="1"/>
      <c r="AAG191" s="1"/>
      <c r="AAH191" s="1"/>
      <c r="AAI191" s="1"/>
      <c r="AAJ191" s="1"/>
      <c r="AAK191" s="1"/>
      <c r="AAL191" s="1"/>
      <c r="AAM191" s="1"/>
      <c r="AAN191" s="1"/>
      <c r="AAO191" s="1"/>
      <c r="AAP191" s="1"/>
      <c r="AAQ191" s="1"/>
      <c r="AAR191" s="1"/>
      <c r="AAS191" s="1"/>
      <c r="AAT191" s="1"/>
      <c r="AAU191" s="1"/>
      <c r="AAV191" s="1"/>
      <c r="AAW191" s="1"/>
      <c r="AAX191" s="1"/>
      <c r="AAY191" s="1"/>
      <c r="AAZ191" s="1"/>
      <c r="ABA191" s="1"/>
      <c r="ABB191" s="1"/>
      <c r="ABC191" s="1"/>
      <c r="ABD191" s="1"/>
      <c r="ABE191" s="1"/>
      <c r="ABF191" s="1"/>
      <c r="ABG191" s="1"/>
      <c r="ABH191" s="1"/>
      <c r="ABI191" s="1"/>
      <c r="ABJ191" s="1"/>
      <c r="ABK191" s="1"/>
      <c r="ABL191" s="1"/>
      <c r="ABM191" s="1"/>
      <c r="ABN191" s="1"/>
      <c r="ABO191" s="1"/>
      <c r="ABP191" s="1"/>
      <c r="ABQ191" s="1"/>
      <c r="ABR191" s="1"/>
      <c r="ABS191" s="1"/>
      <c r="ABT191" s="1"/>
      <c r="ABU191" s="1"/>
      <c r="ABV191" s="1"/>
      <c r="ABW191" s="1"/>
      <c r="ABX191" s="1"/>
      <c r="ABY191" s="1"/>
      <c r="ABZ191" s="1"/>
      <c r="ACA191" s="1"/>
      <c r="ACB191" s="1"/>
      <c r="ACC191" s="1"/>
      <c r="ACD191" s="1"/>
      <c r="ACE191" s="1"/>
      <c r="ACF191" s="1"/>
      <c r="ACG191" s="1"/>
      <c r="ACH191" s="1"/>
      <c r="ACI191" s="1"/>
      <c r="ACJ191" s="1"/>
      <c r="ACK191" s="1"/>
      <c r="ACL191" s="1"/>
      <c r="ACM191" s="1"/>
      <c r="ACN191" s="1"/>
      <c r="ACO191" s="1"/>
      <c r="ACP191" s="1"/>
      <c r="ACQ191" s="1"/>
      <c r="ACR191" s="1"/>
      <c r="ACS191" s="1"/>
      <c r="ACT191" s="1"/>
      <c r="ACU191" s="1"/>
      <c r="ACV191" s="1"/>
      <c r="ACW191" s="1"/>
      <c r="ACX191" s="1"/>
      <c r="ACY191" s="1"/>
      <c r="ACZ191" s="1"/>
      <c r="ADA191" s="1"/>
      <c r="ADB191" s="1"/>
      <c r="ADC191" s="1"/>
      <c r="ADD191" s="1"/>
      <c r="ADE191" s="1"/>
      <c r="ADF191" s="1"/>
      <c r="ADG191" s="1"/>
      <c r="ADH191" s="1"/>
      <c r="ADI191" s="1"/>
      <c r="ADJ191" s="1"/>
      <c r="ADK191" s="1"/>
      <c r="ADL191" s="1"/>
      <c r="ADM191" s="1"/>
      <c r="ADN191" s="1"/>
      <c r="ADO191" s="1"/>
      <c r="ADP191" s="1"/>
      <c r="ADQ191" s="1"/>
      <c r="ADR191" s="1"/>
      <c r="ADS191" s="1"/>
      <c r="ADT191" s="1"/>
      <c r="ADU191" s="1"/>
      <c r="ADV191" s="1"/>
      <c r="ADW191" s="1"/>
      <c r="ADX191" s="1"/>
      <c r="ADY191" s="1"/>
      <c r="ADZ191" s="1"/>
      <c r="AEA191" s="1"/>
      <c r="AEB191" s="1"/>
      <c r="AEC191" s="1"/>
      <c r="AED191" s="1"/>
      <c r="AEE191" s="1"/>
      <c r="AEF191" s="1"/>
      <c r="AEG191" s="1"/>
      <c r="AEH191" s="1"/>
      <c r="AEI191" s="1"/>
      <c r="AEJ191" s="1"/>
      <c r="AEK191" s="1"/>
      <c r="AEL191" s="1"/>
      <c r="AEM191" s="1"/>
      <c r="AEN191" s="1"/>
      <c r="AEO191" s="1"/>
      <c r="AEP191" s="1"/>
      <c r="AEQ191" s="1"/>
      <c r="AER191" s="1"/>
      <c r="AES191" s="1"/>
      <c r="AET191" s="1"/>
      <c r="AEU191" s="1"/>
      <c r="AEV191" s="1"/>
      <c r="AEW191" s="1"/>
      <c r="AEX191" s="1"/>
      <c r="AEY191" s="1"/>
      <c r="AEZ191" s="1"/>
      <c r="AFA191" s="1"/>
      <c r="AFB191" s="1"/>
      <c r="AFC191" s="1"/>
      <c r="AFD191" s="1"/>
      <c r="AFE191" s="1"/>
      <c r="AFF191" s="1"/>
      <c r="AFG191" s="1"/>
      <c r="AFH191" s="1"/>
      <c r="AFI191" s="1"/>
      <c r="AFJ191" s="1"/>
      <c r="AFK191" s="1"/>
      <c r="AFL191" s="1"/>
      <c r="AFM191" s="1"/>
      <c r="AFN191" s="1"/>
      <c r="AFO191" s="1"/>
      <c r="AFP191" s="1"/>
      <c r="AFQ191" s="1"/>
      <c r="AFR191" s="1"/>
      <c r="AFS191" s="1"/>
      <c r="AFT191" s="1"/>
      <c r="AFU191" s="1"/>
      <c r="AFV191" s="1"/>
      <c r="AFW191" s="1"/>
      <c r="AFX191" s="1"/>
      <c r="AFY191" s="1"/>
      <c r="AFZ191" s="1"/>
      <c r="AGA191" s="1"/>
      <c r="AGB191" s="1"/>
      <c r="AGC191" s="1"/>
      <c r="AGD191" s="1"/>
      <c r="AGE191" s="1"/>
      <c r="AGF191" s="1"/>
      <c r="AGG191" s="1"/>
      <c r="AGH191" s="1"/>
      <c r="AGI191" s="1"/>
      <c r="AGJ191" s="1"/>
      <c r="AGK191" s="1"/>
      <c r="AGL191" s="1"/>
      <c r="AGM191" s="1"/>
      <c r="AGN191" s="1"/>
      <c r="AGO191" s="1"/>
      <c r="AGP191" s="1"/>
      <c r="AGQ191" s="1"/>
      <c r="AGR191" s="1"/>
      <c r="AGS191" s="1"/>
      <c r="AGT191" s="1"/>
      <c r="AGU191" s="1"/>
      <c r="AGV191" s="1"/>
      <c r="AGW191" s="1"/>
      <c r="AGX191" s="1"/>
      <c r="AGY191" s="1"/>
      <c r="AGZ191" s="1"/>
      <c r="AHA191" s="1"/>
      <c r="AHB191" s="1"/>
      <c r="AHC191" s="1"/>
      <c r="AHD191" s="1"/>
      <c r="AHE191" s="1"/>
      <c r="AHF191" s="1"/>
      <c r="AHG191" s="1"/>
      <c r="AHH191" s="1"/>
      <c r="AHI191" s="1"/>
      <c r="AHJ191" s="1"/>
      <c r="AHK191" s="1"/>
      <c r="AHL191" s="1"/>
      <c r="AHM191" s="1"/>
      <c r="AHN191" s="1"/>
      <c r="AHO191" s="1"/>
      <c r="AHP191" s="1"/>
      <c r="AHQ191" s="1"/>
      <c r="AHR191" s="1"/>
      <c r="AHS191" s="1"/>
      <c r="AHT191" s="1"/>
      <c r="AHU191" s="1"/>
      <c r="AHV191" s="1"/>
      <c r="AHW191" s="1"/>
      <c r="AHX191" s="1"/>
      <c r="AHY191" s="1"/>
      <c r="AHZ191" s="1"/>
      <c r="AIA191" s="1"/>
      <c r="AIB191" s="1"/>
      <c r="AIC191" s="1"/>
      <c r="AID191" s="1"/>
      <c r="AIE191" s="1"/>
      <c r="AIF191" s="1"/>
      <c r="AIG191" s="1"/>
      <c r="AIH191" s="1"/>
      <c r="AII191" s="1"/>
      <c r="AIJ191" s="1"/>
      <c r="AIK191" s="1"/>
      <c r="AIL191" s="1"/>
      <c r="AIM191" s="1"/>
      <c r="AIN191" s="1"/>
      <c r="AIO191" s="1"/>
      <c r="AIP191" s="1"/>
      <c r="AIQ191" s="1"/>
      <c r="AIR191" s="1"/>
      <c r="AIS191" s="1"/>
      <c r="AIT191" s="1"/>
      <c r="AIU191" s="1"/>
      <c r="AIV191" s="1"/>
      <c r="AIW191" s="1"/>
      <c r="AIX191" s="1"/>
      <c r="AIY191" s="1"/>
      <c r="AIZ191" s="1"/>
      <c r="AJA191" s="1"/>
      <c r="AJB191" s="1"/>
      <c r="AJC191" s="1"/>
      <c r="AJD191" s="1"/>
      <c r="AJE191" s="1"/>
      <c r="AJF191" s="1"/>
      <c r="AJG191" s="1"/>
      <c r="AJH191" s="1"/>
      <c r="AJI191" s="1"/>
      <c r="AJJ191" s="1"/>
      <c r="AJK191" s="1"/>
      <c r="AJL191" s="1"/>
      <c r="AJM191" s="1"/>
      <c r="AJN191" s="1"/>
      <c r="AJO191" s="1"/>
      <c r="AJP191" s="1"/>
      <c r="AJQ191" s="1"/>
      <c r="AJR191" s="1"/>
      <c r="AJS191" s="1"/>
      <c r="AJT191" s="1"/>
      <c r="AJU191" s="1"/>
      <c r="AJV191" s="1"/>
      <c r="AJW191" s="1"/>
      <c r="AJX191" s="1"/>
      <c r="AJY191" s="1"/>
      <c r="AJZ191" s="1"/>
      <c r="AKA191" s="1"/>
      <c r="AKB191" s="1"/>
      <c r="AKC191" s="1"/>
      <c r="AKD191" s="1"/>
      <c r="AKE191" s="1"/>
      <c r="AKF191" s="1"/>
      <c r="AKG191" s="1"/>
      <c r="AKH191" s="1"/>
      <c r="AKI191" s="1"/>
      <c r="AKJ191" s="1"/>
      <c r="AKK191" s="1"/>
      <c r="AKL191" s="1"/>
      <c r="AKM191" s="1"/>
      <c r="AKN191" s="1"/>
      <c r="AKO191" s="1"/>
      <c r="AKP191" s="1"/>
      <c r="AKQ191" s="1"/>
      <c r="AKR191" s="1"/>
      <c r="AKS191" s="1"/>
      <c r="AKT191" s="1"/>
      <c r="AKU191" s="1"/>
      <c r="AKV191" s="1"/>
      <c r="AKW191" s="1"/>
      <c r="AKX191" s="1"/>
      <c r="AKY191" s="1"/>
      <c r="AKZ191" s="1"/>
      <c r="ALA191" s="1"/>
      <c r="ALB191" s="1"/>
      <c r="ALC191" s="1"/>
      <c r="ALD191" s="1"/>
      <c r="ALE191" s="1"/>
      <c r="ALF191" s="1"/>
      <c r="ALG191" s="1"/>
      <c r="ALH191" s="1"/>
      <c r="ALI191" s="1"/>
      <c r="ALJ191" s="1"/>
      <c r="ALK191" s="1"/>
      <c r="ALL191" s="1"/>
      <c r="ALM191" s="1"/>
      <c r="ALN191" s="1"/>
      <c r="ALO191" s="1"/>
      <c r="ALP191" s="1"/>
      <c r="ALQ191" s="1"/>
      <c r="ALR191" s="1"/>
      <c r="ALS191" s="1"/>
      <c r="ALT191" s="1"/>
      <c r="ALU191" s="1"/>
      <c r="ALV191" s="1"/>
      <c r="ALW191" s="1"/>
      <c r="ALX191" s="1"/>
      <c r="ALY191" s="1"/>
      <c r="ALZ191" s="1"/>
      <c r="AMA191" s="1"/>
      <c r="AMB191" s="1"/>
      <c r="AMC191" s="1"/>
      <c r="AMD191" s="1"/>
      <c r="AME191" s="1"/>
      <c r="AMF191" s="1"/>
      <c r="AMG191" s="1"/>
      <c r="AMH191" s="1"/>
      <c r="AMI191" s="1"/>
      <c r="AMJ191" s="1"/>
      <c r="AMK191" s="1"/>
      <c r="AML191" s="1"/>
      <c r="AMM191" s="1"/>
      <c r="AMN191" s="1"/>
      <c r="AMO191" s="1"/>
      <c r="AMP191" s="1"/>
      <c r="AMQ191" s="1"/>
      <c r="AMR191" s="1"/>
      <c r="AMS191" s="1"/>
      <c r="AMT191" s="1"/>
      <c r="AMU191" s="1"/>
      <c r="AMV191" s="1"/>
      <c r="AMW191" s="1"/>
      <c r="AMX191" s="1"/>
      <c r="AMY191" s="1"/>
      <c r="AMZ191" s="1"/>
      <c r="ANA191" s="1"/>
      <c r="ANB191" s="1"/>
      <c r="ANC191" s="1"/>
      <c r="AND191" s="1"/>
      <c r="ANE191" s="1"/>
      <c r="ANF191" s="1"/>
      <c r="ANG191" s="1"/>
      <c r="ANH191" s="1"/>
      <c r="ANI191" s="1"/>
      <c r="ANJ191" s="1"/>
      <c r="ANK191" s="1"/>
      <c r="ANL191" s="1"/>
      <c r="ANM191" s="1"/>
      <c r="ANN191" s="1"/>
      <c r="ANO191" s="1"/>
      <c r="ANP191" s="1"/>
      <c r="ANQ191" s="1"/>
      <c r="ANR191" s="1"/>
      <c r="ANS191" s="1"/>
      <c r="ANT191" s="1"/>
      <c r="ANU191" s="1"/>
      <c r="ANV191" s="1"/>
      <c r="ANW191" s="1"/>
      <c r="ANX191" s="1"/>
      <c r="ANY191" s="1"/>
      <c r="ANZ191" s="1"/>
      <c r="AOA191" s="1"/>
      <c r="AOB191" s="1"/>
      <c r="AOC191" s="1"/>
      <c r="AOD191" s="1"/>
      <c r="AOE191" s="1"/>
      <c r="AOF191" s="1"/>
      <c r="AOG191" s="1"/>
      <c r="AOH191" s="1"/>
      <c r="AOI191" s="1"/>
      <c r="AOJ191" s="1"/>
      <c r="AOK191" s="1"/>
      <c r="AOL191" s="1"/>
      <c r="AOM191" s="1"/>
      <c r="AON191" s="1"/>
      <c r="AOO191" s="1"/>
      <c r="AOP191" s="1"/>
      <c r="AOQ191" s="1"/>
      <c r="AOR191" s="1"/>
      <c r="AOS191" s="1"/>
      <c r="AOT191" s="1"/>
      <c r="AOU191" s="1"/>
      <c r="AOV191" s="1"/>
      <c r="AOW191" s="1"/>
      <c r="AOX191" s="1"/>
      <c r="AOY191" s="1"/>
      <c r="AOZ191" s="1"/>
      <c r="APA191" s="1"/>
      <c r="APB191" s="1"/>
      <c r="APC191" s="1"/>
      <c r="APD191" s="1"/>
      <c r="APE191" s="1"/>
      <c r="APF191" s="1"/>
      <c r="APG191" s="1"/>
      <c r="APH191" s="1"/>
      <c r="API191" s="1"/>
      <c r="APJ191" s="1"/>
      <c r="APK191" s="1"/>
      <c r="APL191" s="1"/>
      <c r="APM191" s="1"/>
      <c r="APN191" s="1"/>
      <c r="APO191" s="1"/>
      <c r="APP191" s="1"/>
      <c r="APQ191" s="1"/>
      <c r="APR191" s="1"/>
      <c r="APS191" s="1"/>
      <c r="APT191" s="1"/>
      <c r="APU191" s="1"/>
      <c r="APV191" s="1"/>
      <c r="APW191" s="1"/>
      <c r="APX191" s="1"/>
      <c r="APY191" s="1"/>
      <c r="APZ191" s="1"/>
      <c r="AQA191" s="1"/>
      <c r="AQB191" s="1"/>
      <c r="AQC191" s="1"/>
      <c r="AQD191" s="1"/>
      <c r="AQE191" s="1"/>
      <c r="AQF191" s="1"/>
      <c r="AQG191" s="1"/>
      <c r="AQH191" s="1"/>
      <c r="AQI191" s="1"/>
      <c r="AQJ191" s="1"/>
      <c r="AQK191" s="1"/>
      <c r="AQL191" s="1"/>
      <c r="AQM191" s="1"/>
      <c r="AQN191" s="1"/>
      <c r="AQO191" s="1"/>
      <c r="AQP191" s="1"/>
      <c r="AQQ191" s="1"/>
      <c r="AQR191" s="1"/>
      <c r="AQS191" s="1"/>
      <c r="AQT191" s="1"/>
      <c r="AQU191" s="1"/>
      <c r="AQV191" s="1"/>
      <c r="AQW191" s="1"/>
      <c r="AQX191" s="1"/>
      <c r="AQY191" s="1"/>
      <c r="AQZ191" s="1"/>
      <c r="ARA191" s="1"/>
      <c r="ARB191" s="1"/>
      <c r="ARC191" s="1"/>
      <c r="ARD191" s="1"/>
      <c r="ARE191" s="1"/>
      <c r="ARF191" s="1"/>
      <c r="ARG191" s="1"/>
      <c r="ARH191" s="1"/>
      <c r="ARI191" s="1"/>
      <c r="ARJ191" s="1"/>
      <c r="ARK191" s="1"/>
      <c r="ARL191" s="1"/>
      <c r="ARM191" s="1"/>
      <c r="ARN191" s="1"/>
      <c r="ARO191" s="1"/>
      <c r="ARP191" s="1"/>
      <c r="ARQ191" s="1"/>
      <c r="ARR191" s="1"/>
      <c r="ARS191" s="1"/>
      <c r="ART191" s="1"/>
      <c r="ARU191" s="1"/>
      <c r="ARV191" s="1"/>
      <c r="ARW191" s="1"/>
      <c r="ARX191" s="1"/>
      <c r="ARY191" s="1"/>
      <c r="ARZ191" s="1"/>
      <c r="ASA191" s="1"/>
      <c r="ASB191" s="1"/>
      <c r="ASC191" s="1"/>
      <c r="ASD191" s="1"/>
      <c r="ASE191" s="1"/>
      <c r="ASF191" s="1"/>
      <c r="ASG191" s="1"/>
      <c r="ASH191" s="1"/>
      <c r="ASI191" s="1"/>
      <c r="ASJ191" s="1"/>
      <c r="ASK191" s="1"/>
      <c r="ASL191" s="1"/>
      <c r="ASM191" s="1"/>
      <c r="ASN191" s="1"/>
      <c r="ASO191" s="1"/>
      <c r="ASP191" s="1"/>
      <c r="ASQ191" s="1"/>
      <c r="ASR191" s="1"/>
      <c r="ASS191" s="1"/>
      <c r="AST191" s="1"/>
      <c r="ASU191" s="1"/>
      <c r="ASV191" s="1"/>
      <c r="ASW191" s="1"/>
      <c r="ASX191" s="1"/>
      <c r="ASY191" s="1"/>
      <c r="ASZ191" s="1"/>
      <c r="ATA191" s="1"/>
      <c r="ATB191" s="1"/>
      <c r="ATC191" s="1"/>
      <c r="ATD191" s="1"/>
      <c r="ATE191" s="1"/>
      <c r="ATF191" s="1"/>
      <c r="ATG191" s="1"/>
      <c r="ATH191" s="1"/>
      <c r="ATI191" s="1"/>
      <c r="ATJ191" s="1"/>
      <c r="ATK191" s="1"/>
      <c r="ATL191" s="1"/>
      <c r="ATM191" s="1"/>
      <c r="ATN191" s="1"/>
      <c r="ATO191" s="1"/>
      <c r="ATP191" s="1"/>
      <c r="ATQ191" s="1"/>
      <c r="ATR191" s="1"/>
      <c r="ATS191" s="1"/>
      <c r="ATT191" s="1"/>
      <c r="ATU191" s="1"/>
      <c r="ATV191" s="1"/>
      <c r="ATW191" s="1"/>
      <c r="ATX191" s="1"/>
      <c r="ATY191" s="1"/>
      <c r="ATZ191" s="1"/>
      <c r="AUA191" s="1"/>
      <c r="AUB191" s="1"/>
      <c r="AUC191" s="1"/>
      <c r="AUD191" s="1"/>
      <c r="AUE191" s="1"/>
      <c r="AUF191" s="1"/>
      <c r="AUG191" s="1"/>
      <c r="AUH191" s="1"/>
      <c r="AUI191" s="1"/>
      <c r="AUJ191" s="1"/>
      <c r="AUK191" s="1"/>
      <c r="AUL191" s="1"/>
      <c r="AUM191" s="1"/>
      <c r="AUN191" s="1"/>
      <c r="AUO191" s="1"/>
      <c r="AUP191" s="1"/>
      <c r="AUQ191" s="1"/>
      <c r="AUR191" s="1"/>
      <c r="AUS191" s="1"/>
      <c r="AUT191" s="1"/>
      <c r="AUU191" s="1"/>
      <c r="AUV191" s="1"/>
      <c r="AUW191" s="1"/>
      <c r="AUX191" s="1"/>
      <c r="AUY191" s="1"/>
      <c r="AUZ191" s="1"/>
      <c r="AVA191" s="1"/>
      <c r="AVB191" s="1"/>
      <c r="AVC191" s="1"/>
      <c r="AVD191" s="1"/>
      <c r="AVE191" s="1"/>
      <c r="AVF191" s="1"/>
      <c r="AVG191" s="1"/>
      <c r="AVH191" s="1"/>
      <c r="AVI191" s="1"/>
      <c r="AVJ191" s="1"/>
      <c r="AVK191" s="1"/>
      <c r="AVL191" s="1"/>
      <c r="AVM191" s="1"/>
      <c r="AVN191" s="1"/>
      <c r="AVO191" s="1"/>
      <c r="AVP191" s="1"/>
      <c r="AVQ191" s="1"/>
      <c r="AVR191" s="1"/>
      <c r="AVS191" s="1"/>
      <c r="AVT191" s="1"/>
      <c r="AVU191" s="1"/>
      <c r="AVV191" s="1"/>
      <c r="AVW191" s="1"/>
      <c r="AVX191" s="1"/>
      <c r="AVY191" s="1"/>
      <c r="AVZ191" s="1"/>
      <c r="AWA191" s="1"/>
      <c r="AWB191" s="1"/>
      <c r="AWC191" s="1"/>
      <c r="AWD191" s="1"/>
      <c r="AWE191" s="1"/>
      <c r="AWF191" s="1"/>
      <c r="AWG191" s="1"/>
      <c r="AWH191" s="1"/>
      <c r="AWI191" s="1"/>
      <c r="AWJ191" s="1"/>
      <c r="AWK191" s="1"/>
      <c r="AWL191" s="1"/>
      <c r="AWM191" s="1"/>
      <c r="AWN191" s="1"/>
      <c r="AWO191" s="1"/>
      <c r="AWP191" s="1"/>
      <c r="AWQ191" s="1"/>
      <c r="AWR191" s="1"/>
      <c r="AWS191" s="1"/>
      <c r="AWT191" s="1"/>
      <c r="AWU191" s="1"/>
      <c r="AWV191" s="1"/>
      <c r="AWW191" s="1"/>
      <c r="AWX191" s="1"/>
      <c r="AWY191" s="1"/>
      <c r="AWZ191" s="1"/>
      <c r="AXA191" s="1"/>
      <c r="AXB191" s="1"/>
      <c r="AXC191" s="1"/>
      <c r="AXD191" s="1"/>
      <c r="AXE191" s="1"/>
      <c r="AXF191" s="1"/>
      <c r="AXG191" s="1"/>
      <c r="AXH191" s="1"/>
      <c r="AXI191" s="1"/>
      <c r="AXJ191" s="1"/>
      <c r="AXK191" s="1"/>
      <c r="AXL191" s="1"/>
      <c r="AXM191" s="1"/>
      <c r="AXN191" s="1"/>
      <c r="AXO191" s="1"/>
      <c r="AXP191" s="1"/>
      <c r="AXQ191" s="1"/>
      <c r="AXR191" s="1"/>
      <c r="AXS191" s="1"/>
      <c r="AXT191" s="1"/>
      <c r="AXU191" s="1"/>
      <c r="AXV191" s="1"/>
      <c r="AXW191" s="1"/>
      <c r="AXX191" s="1"/>
      <c r="AXY191" s="1"/>
      <c r="AXZ191" s="1"/>
      <c r="AYA191" s="1"/>
      <c r="AYB191" s="1"/>
      <c r="AYC191" s="1"/>
      <c r="AYD191" s="1"/>
      <c r="AYE191" s="1"/>
      <c r="AYF191" s="1"/>
      <c r="AYG191" s="1"/>
      <c r="AYH191" s="1"/>
      <c r="AYI191" s="1"/>
      <c r="AYJ191" s="1"/>
      <c r="AYK191" s="1"/>
      <c r="AYL191" s="1"/>
      <c r="AYM191" s="1"/>
      <c r="AYN191" s="1"/>
      <c r="AYO191" s="1"/>
      <c r="AYP191" s="1"/>
      <c r="AYQ191" s="1"/>
      <c r="AYR191" s="1"/>
      <c r="AYS191" s="1"/>
      <c r="AYT191" s="1"/>
      <c r="AYU191" s="1"/>
      <c r="AYV191" s="1"/>
      <c r="AYW191" s="1"/>
      <c r="AYX191" s="1"/>
      <c r="AYY191" s="1"/>
      <c r="AYZ191" s="1"/>
      <c r="AZA191" s="1"/>
      <c r="AZB191" s="1"/>
      <c r="AZC191" s="1"/>
      <c r="AZD191" s="1"/>
      <c r="AZE191" s="1"/>
      <c r="AZF191" s="1"/>
      <c r="AZG191" s="1"/>
      <c r="AZH191" s="1"/>
      <c r="AZI191" s="1"/>
      <c r="AZJ191" s="1"/>
      <c r="AZK191" s="1"/>
      <c r="AZL191" s="1"/>
      <c r="AZM191" s="1"/>
      <c r="AZN191" s="1"/>
      <c r="AZO191" s="1"/>
      <c r="AZP191" s="1"/>
      <c r="AZQ191" s="1"/>
      <c r="AZR191" s="1"/>
      <c r="AZS191" s="1"/>
      <c r="AZT191" s="1"/>
      <c r="AZU191" s="1"/>
      <c r="AZV191" s="1"/>
      <c r="AZW191" s="1"/>
      <c r="AZX191" s="1"/>
      <c r="AZY191" s="1"/>
      <c r="AZZ191" s="1"/>
      <c r="BAA191" s="1"/>
      <c r="BAB191" s="1"/>
      <c r="BAC191" s="1"/>
      <c r="BAD191" s="1"/>
      <c r="BAE191" s="1"/>
      <c r="BAF191" s="1"/>
      <c r="BAG191" s="1"/>
      <c r="BAH191" s="1"/>
      <c r="BAI191" s="1"/>
      <c r="BAJ191" s="1"/>
      <c r="BAK191" s="1"/>
      <c r="BAL191" s="1"/>
      <c r="BAM191" s="1"/>
      <c r="BAN191" s="1"/>
      <c r="BAO191" s="1"/>
      <c r="BAP191" s="1"/>
      <c r="BAQ191" s="1"/>
      <c r="BAR191" s="1"/>
      <c r="BAS191" s="1"/>
      <c r="BAT191" s="1"/>
      <c r="BAU191" s="1"/>
      <c r="BAV191" s="1"/>
      <c r="BAW191" s="1"/>
      <c r="BAX191" s="1"/>
      <c r="BAY191" s="1"/>
      <c r="BAZ191" s="1"/>
      <c r="BBA191" s="1"/>
      <c r="BBB191" s="1"/>
      <c r="BBC191" s="1"/>
      <c r="BBD191" s="1"/>
      <c r="BBE191" s="1"/>
      <c r="BBF191" s="1"/>
      <c r="BBG191" s="1"/>
      <c r="BBH191" s="1"/>
      <c r="BBI191" s="1"/>
      <c r="BBJ191" s="1"/>
      <c r="BBK191" s="1"/>
      <c r="BBL191" s="1"/>
      <c r="BBM191" s="1"/>
      <c r="BBN191" s="1"/>
      <c r="BBO191" s="1"/>
      <c r="BBP191" s="1"/>
      <c r="BBQ191" s="1"/>
      <c r="BBR191" s="1"/>
      <c r="BBS191" s="1"/>
      <c r="BBT191" s="1"/>
      <c r="BBU191" s="1"/>
      <c r="BBV191" s="1"/>
      <c r="BBW191" s="1"/>
      <c r="BBX191" s="1"/>
      <c r="BBY191" s="1"/>
      <c r="BBZ191" s="1"/>
      <c r="BCA191" s="1"/>
      <c r="BCB191" s="1"/>
      <c r="BCC191" s="1"/>
      <c r="BCD191" s="1"/>
      <c r="BCE191" s="1"/>
      <c r="BCF191" s="1"/>
      <c r="BCG191" s="1"/>
      <c r="BCH191" s="1"/>
      <c r="BCI191" s="1"/>
      <c r="BCJ191" s="1"/>
      <c r="BCK191" s="1"/>
      <c r="BCL191" s="1"/>
      <c r="BCM191" s="1"/>
      <c r="BCN191" s="1"/>
      <c r="BCO191" s="1"/>
      <c r="BCP191" s="1"/>
      <c r="BCQ191" s="1"/>
      <c r="BCR191" s="1"/>
      <c r="BCS191" s="1"/>
      <c r="BCT191" s="1"/>
      <c r="BCU191" s="1"/>
      <c r="BCV191" s="1"/>
      <c r="BCW191" s="1"/>
      <c r="BCX191" s="1"/>
      <c r="BCY191" s="1"/>
      <c r="BCZ191" s="1"/>
      <c r="BDA191" s="1"/>
      <c r="BDB191" s="1"/>
      <c r="BDC191" s="1"/>
      <c r="BDD191" s="1"/>
      <c r="BDE191" s="1"/>
      <c r="BDF191" s="1"/>
      <c r="BDG191" s="1"/>
      <c r="BDH191" s="1"/>
      <c r="BDI191" s="1"/>
      <c r="BDJ191" s="1"/>
      <c r="BDK191" s="1"/>
      <c r="BDL191" s="1"/>
      <c r="BDM191" s="1"/>
      <c r="BDN191" s="1"/>
      <c r="BDO191" s="1"/>
      <c r="BDP191" s="1"/>
      <c r="BDQ191" s="1"/>
      <c r="BDR191" s="1"/>
      <c r="BDS191" s="1"/>
      <c r="BDT191" s="1"/>
      <c r="BDU191" s="1"/>
      <c r="BDV191" s="1"/>
      <c r="BDW191" s="1"/>
      <c r="BDX191" s="1"/>
      <c r="BDY191" s="1"/>
      <c r="BDZ191" s="1"/>
      <c r="BEA191" s="1"/>
      <c r="BEB191" s="1"/>
      <c r="BEC191" s="1"/>
      <c r="BED191" s="1"/>
      <c r="BEE191" s="1"/>
      <c r="BEF191" s="1"/>
      <c r="BEG191" s="1"/>
      <c r="BEH191" s="1"/>
      <c r="BEI191" s="1"/>
      <c r="BEJ191" s="1"/>
      <c r="BEK191" s="1"/>
      <c r="BEL191" s="1"/>
      <c r="BEM191" s="1"/>
      <c r="BEN191" s="1"/>
      <c r="BEO191" s="1"/>
      <c r="BEP191" s="1"/>
      <c r="BEQ191" s="1"/>
      <c r="BER191" s="1"/>
      <c r="BES191" s="1"/>
      <c r="BET191" s="1"/>
      <c r="BEU191" s="1"/>
      <c r="BEV191" s="1"/>
      <c r="BEW191" s="1"/>
      <c r="BEX191" s="1"/>
      <c r="BEY191" s="1"/>
      <c r="BEZ191" s="1"/>
      <c r="BFA191" s="1"/>
      <c r="BFB191" s="1"/>
      <c r="BFC191" s="1"/>
      <c r="BFD191" s="1"/>
      <c r="BFE191" s="1"/>
      <c r="BFF191" s="1"/>
      <c r="BFG191" s="1"/>
      <c r="BFH191" s="1"/>
      <c r="BFI191" s="1"/>
      <c r="BFJ191" s="1"/>
      <c r="BFK191" s="1"/>
      <c r="BFL191" s="1"/>
      <c r="BFM191" s="1"/>
      <c r="BFN191" s="1"/>
      <c r="BFO191" s="1"/>
      <c r="BFP191" s="1"/>
      <c r="BFQ191" s="1"/>
      <c r="BFR191" s="1"/>
      <c r="BFS191" s="1"/>
      <c r="BFT191" s="1"/>
      <c r="BFU191" s="1"/>
      <c r="BFV191" s="1"/>
      <c r="BFW191" s="1"/>
      <c r="BFX191" s="1"/>
      <c r="BFY191" s="1"/>
      <c r="BFZ191" s="1"/>
      <c r="BGA191" s="1"/>
      <c r="BGB191" s="1"/>
      <c r="BGC191" s="1"/>
      <c r="BGD191" s="1"/>
      <c r="BGE191" s="1"/>
      <c r="BGF191" s="1"/>
      <c r="BGG191" s="1"/>
      <c r="BGH191" s="1"/>
      <c r="BGI191" s="1"/>
      <c r="BGJ191" s="1"/>
      <c r="BGK191" s="1"/>
      <c r="BGL191" s="1"/>
      <c r="BGM191" s="1"/>
      <c r="BGN191" s="1"/>
      <c r="BGO191" s="1"/>
      <c r="BGP191" s="1"/>
      <c r="BGQ191" s="1"/>
      <c r="BGR191" s="1"/>
      <c r="BGS191" s="1"/>
      <c r="BGT191" s="1"/>
      <c r="BGU191" s="1"/>
      <c r="BGV191" s="1"/>
      <c r="BGW191" s="1"/>
      <c r="BGX191" s="1"/>
      <c r="BGY191" s="1"/>
      <c r="BGZ191" s="1"/>
      <c r="BHA191" s="1"/>
      <c r="BHB191" s="1"/>
      <c r="BHC191" s="1"/>
      <c r="BHD191" s="1"/>
      <c r="BHE191" s="1"/>
      <c r="BHF191" s="1"/>
      <c r="BHG191" s="1"/>
      <c r="BHH191" s="1"/>
      <c r="BHI191" s="1"/>
      <c r="BHJ191" s="1"/>
      <c r="BHK191" s="1"/>
      <c r="BHL191" s="1"/>
      <c r="BHM191" s="1"/>
      <c r="BHN191" s="1"/>
      <c r="BHO191" s="1"/>
      <c r="BHP191" s="1"/>
      <c r="BHQ191" s="1"/>
      <c r="BHR191" s="1"/>
      <c r="BHS191" s="1"/>
      <c r="BHT191" s="1"/>
      <c r="BHU191" s="1"/>
      <c r="BHV191" s="1"/>
      <c r="BHW191" s="1"/>
      <c r="BHX191" s="1"/>
      <c r="BHY191" s="1"/>
      <c r="BHZ191" s="1"/>
      <c r="BIA191" s="1"/>
      <c r="BIB191" s="1"/>
      <c r="BIC191" s="1"/>
      <c r="BID191" s="1"/>
      <c r="BIE191" s="1"/>
      <c r="BIF191" s="1"/>
      <c r="BIG191" s="1"/>
      <c r="BIH191" s="1"/>
      <c r="BII191" s="1"/>
      <c r="BIJ191" s="1"/>
      <c r="BIK191" s="1"/>
      <c r="BIL191" s="1"/>
      <c r="BIM191" s="1"/>
      <c r="BIN191" s="1"/>
      <c r="BIO191" s="1"/>
      <c r="BIP191" s="1"/>
      <c r="BIQ191" s="1"/>
      <c r="BIR191" s="1"/>
      <c r="BIS191" s="1"/>
      <c r="BIT191" s="1"/>
      <c r="BIU191" s="1"/>
      <c r="BIV191" s="1"/>
      <c r="BIW191" s="1"/>
      <c r="BIX191" s="1"/>
      <c r="BIY191" s="1"/>
      <c r="BIZ191" s="1"/>
      <c r="BJA191" s="1"/>
      <c r="BJB191" s="1"/>
      <c r="BJC191" s="1"/>
      <c r="BJD191" s="1"/>
      <c r="BJE191" s="1"/>
      <c r="BJF191" s="1"/>
      <c r="BJG191" s="1"/>
      <c r="BJH191" s="1"/>
      <c r="BJI191" s="1"/>
      <c r="BJJ191" s="1"/>
      <c r="BJK191" s="1"/>
      <c r="BJL191" s="1"/>
      <c r="BJM191" s="1"/>
      <c r="BJN191" s="1"/>
      <c r="BJO191" s="1"/>
      <c r="BJP191" s="1"/>
      <c r="BJQ191" s="1"/>
      <c r="BJR191" s="1"/>
      <c r="BJS191" s="1"/>
      <c r="BJT191" s="1"/>
      <c r="BJU191" s="1"/>
      <c r="BJV191" s="1"/>
      <c r="BJW191" s="1"/>
      <c r="BJX191" s="1"/>
      <c r="BJY191" s="1"/>
      <c r="BJZ191" s="1"/>
      <c r="BKA191" s="1"/>
      <c r="BKB191" s="1"/>
      <c r="BKC191" s="1"/>
      <c r="BKD191" s="1"/>
      <c r="BKE191" s="1"/>
      <c r="BKF191" s="1"/>
      <c r="BKG191" s="1"/>
      <c r="BKH191" s="1"/>
      <c r="BKI191" s="1"/>
      <c r="BKJ191" s="1"/>
      <c r="BKK191" s="1"/>
      <c r="BKL191" s="1"/>
      <c r="BKM191" s="1"/>
      <c r="BKN191" s="1"/>
      <c r="BKO191" s="1"/>
      <c r="BKP191" s="1"/>
      <c r="BKQ191" s="1"/>
      <c r="BKR191" s="1"/>
      <c r="BKS191" s="1"/>
      <c r="BKT191" s="1"/>
      <c r="BKU191" s="1"/>
      <c r="BKV191" s="1"/>
      <c r="BKW191" s="1"/>
      <c r="BKX191" s="1"/>
      <c r="BKY191" s="1"/>
      <c r="BKZ191" s="1"/>
      <c r="BLA191" s="1"/>
      <c r="BLB191" s="1"/>
      <c r="BLC191" s="1"/>
      <c r="BLD191" s="1"/>
      <c r="BLE191" s="1"/>
      <c r="BLF191" s="1"/>
      <c r="BLG191" s="1"/>
      <c r="BLH191" s="1"/>
      <c r="BLI191" s="1"/>
      <c r="BLJ191" s="1"/>
      <c r="BLK191" s="1"/>
      <c r="BLL191" s="1"/>
      <c r="BLM191" s="1"/>
      <c r="BLN191" s="1"/>
      <c r="BLO191" s="1"/>
      <c r="BLP191" s="1"/>
      <c r="BLQ191" s="1"/>
      <c r="BLR191" s="1"/>
      <c r="BLS191" s="1"/>
      <c r="BLT191" s="1"/>
      <c r="BLU191" s="1"/>
      <c r="BLV191" s="1"/>
      <c r="BLW191" s="1"/>
      <c r="BLX191" s="1"/>
      <c r="BLY191" s="1"/>
      <c r="BLZ191" s="1"/>
      <c r="BMA191" s="1"/>
      <c r="BMB191" s="1"/>
      <c r="BMC191" s="1"/>
      <c r="BMD191" s="1"/>
      <c r="BME191" s="1"/>
      <c r="BMF191" s="1"/>
      <c r="BMG191" s="1"/>
      <c r="BMH191" s="1"/>
      <c r="BMI191" s="1"/>
      <c r="BMJ191" s="1"/>
      <c r="BMK191" s="1"/>
      <c r="BML191" s="1"/>
      <c r="BMM191" s="1"/>
      <c r="BMN191" s="1"/>
      <c r="BMO191" s="1"/>
      <c r="BMP191" s="1"/>
      <c r="BMQ191" s="1"/>
      <c r="BMR191" s="1"/>
      <c r="BMS191" s="1"/>
      <c r="BMT191" s="1"/>
      <c r="BMU191" s="1"/>
      <c r="BMV191" s="1"/>
      <c r="BMW191" s="1"/>
      <c r="BMX191" s="1"/>
      <c r="BMY191" s="1"/>
      <c r="BMZ191" s="1"/>
      <c r="BNA191" s="1"/>
      <c r="BNB191" s="1"/>
      <c r="BNC191" s="1"/>
      <c r="BND191" s="1"/>
      <c r="BNE191" s="1"/>
      <c r="BNF191" s="1"/>
      <c r="BNG191" s="1"/>
      <c r="BNH191" s="1"/>
      <c r="BNI191" s="1"/>
      <c r="BNJ191" s="1"/>
      <c r="BNK191" s="1"/>
      <c r="BNL191" s="1"/>
      <c r="BNM191" s="1"/>
      <c r="BNN191" s="1"/>
      <c r="BNO191" s="1"/>
      <c r="BNP191" s="1"/>
      <c r="BNQ191" s="1"/>
      <c r="BNR191" s="1"/>
      <c r="BNS191" s="1"/>
      <c r="BNT191" s="1"/>
      <c r="BNU191" s="1"/>
      <c r="BNV191" s="1"/>
      <c r="BNW191" s="1"/>
      <c r="BNX191" s="1"/>
      <c r="BNY191" s="1"/>
      <c r="BNZ191" s="1"/>
      <c r="BOA191" s="1"/>
      <c r="BOB191" s="1"/>
      <c r="BOC191" s="1"/>
      <c r="BOD191" s="1"/>
      <c r="BOE191" s="1"/>
      <c r="BOF191" s="1"/>
      <c r="BOG191" s="1"/>
      <c r="BOH191" s="1"/>
      <c r="BOI191" s="1"/>
      <c r="BOJ191" s="1"/>
      <c r="BOK191" s="1"/>
      <c r="BOL191" s="1"/>
      <c r="BOM191" s="1"/>
      <c r="BON191" s="1"/>
      <c r="BOO191" s="1"/>
      <c r="BOP191" s="1"/>
      <c r="BOQ191" s="1"/>
      <c r="BOR191" s="1"/>
      <c r="BOS191" s="1"/>
      <c r="BOT191" s="1"/>
      <c r="BOU191" s="1"/>
      <c r="BOV191" s="1"/>
      <c r="BOW191" s="1"/>
      <c r="BOX191" s="1"/>
      <c r="BOY191" s="1"/>
      <c r="BOZ191" s="1"/>
      <c r="BPA191" s="1"/>
      <c r="BPB191" s="1"/>
      <c r="BPC191" s="1"/>
      <c r="BPD191" s="1"/>
      <c r="BPE191" s="1"/>
      <c r="BPF191" s="1"/>
      <c r="BPG191" s="1"/>
      <c r="BPH191" s="1"/>
      <c r="BPI191" s="1"/>
      <c r="BPJ191" s="1"/>
      <c r="BPK191" s="1"/>
      <c r="BPL191" s="1"/>
      <c r="BPM191" s="1"/>
      <c r="BPN191" s="1"/>
      <c r="BPO191" s="1"/>
      <c r="BPP191" s="1"/>
      <c r="BPQ191" s="1"/>
      <c r="BPR191" s="1"/>
      <c r="BPS191" s="1"/>
      <c r="BPT191" s="1"/>
      <c r="BPU191" s="1"/>
      <c r="BPV191" s="1"/>
      <c r="BPW191" s="1"/>
      <c r="BPX191" s="1"/>
      <c r="BPY191" s="1"/>
      <c r="BPZ191" s="1"/>
      <c r="BQA191" s="1"/>
      <c r="BQB191" s="1"/>
      <c r="BQC191" s="1"/>
      <c r="BQD191" s="1"/>
      <c r="BQE191" s="1"/>
      <c r="BQF191" s="1"/>
      <c r="BQG191" s="1"/>
      <c r="BQH191" s="1"/>
      <c r="BQI191" s="1"/>
      <c r="BQJ191" s="1"/>
      <c r="BQK191" s="1"/>
      <c r="BQL191" s="1"/>
      <c r="BQM191" s="1"/>
      <c r="BQN191" s="1"/>
      <c r="BQO191" s="1"/>
      <c r="BQP191" s="1"/>
      <c r="BQQ191" s="1"/>
      <c r="BQR191" s="1"/>
      <c r="BQS191" s="1"/>
      <c r="BQT191" s="1"/>
      <c r="BQU191" s="1"/>
      <c r="BQV191" s="1"/>
      <c r="BQW191" s="1"/>
      <c r="BQX191" s="1"/>
      <c r="BQY191" s="1"/>
      <c r="BQZ191" s="1"/>
      <c r="BRA191" s="1"/>
      <c r="BRB191" s="1"/>
      <c r="BRC191" s="1"/>
      <c r="BRD191" s="1"/>
      <c r="BRE191" s="1"/>
      <c r="BRF191" s="1"/>
      <c r="BRG191" s="1"/>
      <c r="BRH191" s="1"/>
      <c r="BRI191" s="1"/>
      <c r="BRJ191" s="1"/>
      <c r="BRK191" s="1"/>
      <c r="BRL191" s="1"/>
      <c r="BRM191" s="1"/>
      <c r="BRN191" s="1"/>
      <c r="BRO191" s="1"/>
      <c r="BRP191" s="1"/>
      <c r="BRQ191" s="1"/>
      <c r="BRR191" s="1"/>
      <c r="BRS191" s="1"/>
      <c r="BRT191" s="1"/>
      <c r="BRU191" s="1"/>
      <c r="BRV191" s="1"/>
      <c r="BRW191" s="1"/>
      <c r="BRX191" s="1"/>
      <c r="BRY191" s="1"/>
      <c r="BRZ191" s="1"/>
      <c r="BSA191" s="1"/>
      <c r="BSB191" s="1"/>
      <c r="BSC191" s="1"/>
      <c r="BSD191" s="1"/>
      <c r="BSE191" s="1"/>
      <c r="BSF191" s="1"/>
      <c r="BSG191" s="1"/>
      <c r="BSH191" s="1"/>
      <c r="BSI191" s="1"/>
      <c r="BSJ191" s="1"/>
      <c r="BSK191" s="1"/>
      <c r="BSL191" s="1"/>
      <c r="BSM191" s="1"/>
      <c r="BSN191" s="1"/>
      <c r="BSO191" s="1"/>
      <c r="BSP191" s="1"/>
      <c r="BSQ191" s="1"/>
      <c r="BSR191" s="1"/>
      <c r="BSS191" s="1"/>
      <c r="BST191" s="1"/>
      <c r="BSU191" s="1"/>
      <c r="BSV191" s="1"/>
      <c r="BSW191" s="1"/>
      <c r="BSX191" s="1"/>
      <c r="BSY191" s="1"/>
      <c r="BSZ191" s="1"/>
      <c r="BTA191" s="1"/>
      <c r="BTB191" s="1"/>
      <c r="BTC191" s="1"/>
      <c r="BTD191" s="1"/>
      <c r="BTE191" s="1"/>
      <c r="BTF191" s="1"/>
      <c r="BTG191" s="1"/>
      <c r="BTH191" s="1"/>
      <c r="BTI191" s="1"/>
      <c r="BTJ191" s="1"/>
      <c r="BTK191" s="1"/>
      <c r="BTL191" s="1"/>
      <c r="BTM191" s="1"/>
      <c r="BTN191" s="1"/>
      <c r="BTO191" s="1"/>
      <c r="BTP191" s="1"/>
      <c r="BTQ191" s="1"/>
      <c r="BTR191" s="1"/>
      <c r="BTS191" s="1"/>
      <c r="BTT191" s="1"/>
      <c r="BTU191" s="1"/>
      <c r="BTV191" s="1"/>
      <c r="BTW191" s="1"/>
      <c r="BTX191" s="1"/>
      <c r="BTY191" s="1"/>
      <c r="BTZ191" s="1"/>
      <c r="BUA191" s="1"/>
      <c r="BUB191" s="1"/>
      <c r="BUC191" s="1"/>
      <c r="BUD191" s="1"/>
      <c r="BUE191" s="1"/>
      <c r="BUF191" s="1"/>
      <c r="BUG191" s="1"/>
      <c r="BUH191" s="1"/>
      <c r="BUI191" s="1"/>
      <c r="BUJ191" s="1"/>
      <c r="BUK191" s="1"/>
      <c r="BUL191" s="1"/>
      <c r="BUM191" s="1"/>
      <c r="BUN191" s="1"/>
      <c r="BUO191" s="1"/>
      <c r="BUP191" s="1"/>
      <c r="BUQ191" s="1"/>
      <c r="BUR191" s="1"/>
      <c r="BUS191" s="1"/>
      <c r="BUT191" s="1"/>
      <c r="BUU191" s="1"/>
      <c r="BUV191" s="1"/>
      <c r="BUW191" s="1"/>
      <c r="BUX191" s="1"/>
      <c r="BUY191" s="1"/>
      <c r="BUZ191" s="1"/>
      <c r="BVA191" s="1"/>
      <c r="BVB191" s="1"/>
      <c r="BVC191" s="1"/>
      <c r="BVD191" s="1"/>
      <c r="BVE191" s="1"/>
      <c r="BVF191" s="1"/>
      <c r="BVG191" s="1"/>
      <c r="BVH191" s="1"/>
      <c r="BVI191" s="1"/>
      <c r="BVJ191" s="1"/>
      <c r="BVK191" s="1"/>
      <c r="BVL191" s="1"/>
      <c r="BVM191" s="1"/>
      <c r="BVN191" s="1"/>
      <c r="BVO191" s="1"/>
      <c r="BVP191" s="1"/>
      <c r="BVQ191" s="1"/>
      <c r="BVR191" s="1"/>
      <c r="BVS191" s="1"/>
      <c r="BVT191" s="1"/>
      <c r="BVU191" s="1"/>
      <c r="BVV191" s="1"/>
      <c r="BVW191" s="1"/>
      <c r="BVX191" s="1"/>
      <c r="BVY191" s="1"/>
      <c r="BVZ191" s="1"/>
      <c r="BWA191" s="1"/>
      <c r="BWB191" s="1"/>
      <c r="BWC191" s="1"/>
      <c r="BWD191" s="1"/>
      <c r="BWE191" s="1"/>
      <c r="BWF191" s="1"/>
      <c r="BWG191" s="1"/>
      <c r="BWH191" s="1"/>
      <c r="BWI191" s="1"/>
      <c r="BWJ191" s="1"/>
      <c r="BWK191" s="1"/>
      <c r="BWL191" s="1"/>
      <c r="BWM191" s="1"/>
      <c r="BWN191" s="1"/>
      <c r="BWO191" s="1"/>
      <c r="BWP191" s="1"/>
      <c r="BWQ191" s="1"/>
      <c r="BWR191" s="1"/>
      <c r="BWS191" s="1"/>
      <c r="BWT191" s="1"/>
      <c r="BWU191" s="1"/>
      <c r="BWV191" s="1"/>
      <c r="BWW191" s="1"/>
      <c r="BWX191" s="1"/>
      <c r="BWY191" s="1"/>
      <c r="BWZ191" s="1"/>
      <c r="BXA191" s="1"/>
      <c r="BXB191" s="1"/>
      <c r="BXC191" s="1"/>
      <c r="BXD191" s="1"/>
      <c r="BXE191" s="1"/>
      <c r="BXF191" s="1"/>
      <c r="BXG191" s="1"/>
      <c r="BXH191" s="1"/>
      <c r="BXI191" s="1"/>
      <c r="BXJ191" s="1"/>
      <c r="BXK191" s="1"/>
      <c r="BXL191" s="1"/>
      <c r="BXM191" s="1"/>
      <c r="BXN191" s="1"/>
      <c r="BXO191" s="1"/>
      <c r="BXP191" s="1"/>
      <c r="BXQ191" s="1"/>
      <c r="BXR191" s="1"/>
      <c r="BXS191" s="1"/>
      <c r="BXT191" s="1"/>
      <c r="BXU191" s="1"/>
      <c r="BXV191" s="1"/>
      <c r="BXW191" s="1"/>
      <c r="BXX191" s="1"/>
      <c r="BXY191" s="1"/>
      <c r="BXZ191" s="1"/>
      <c r="BYA191" s="1"/>
      <c r="BYB191" s="1"/>
      <c r="BYC191" s="1"/>
      <c r="BYD191" s="1"/>
      <c r="BYE191" s="1"/>
      <c r="BYF191" s="1"/>
      <c r="BYG191" s="1"/>
      <c r="BYH191" s="1"/>
      <c r="BYI191" s="1"/>
      <c r="BYJ191" s="1"/>
      <c r="BYK191" s="1"/>
      <c r="BYL191" s="1"/>
      <c r="BYM191" s="1"/>
      <c r="BYN191" s="1"/>
      <c r="BYO191" s="1"/>
      <c r="BYP191" s="1"/>
      <c r="BYQ191" s="1"/>
      <c r="BYR191" s="1"/>
      <c r="BYS191" s="1"/>
      <c r="BYT191" s="1"/>
      <c r="BYU191" s="1"/>
      <c r="BYV191" s="1"/>
      <c r="BYW191" s="1"/>
      <c r="BYX191" s="1"/>
      <c r="BYY191" s="1"/>
      <c r="BYZ191" s="1"/>
      <c r="BZA191" s="1"/>
      <c r="BZB191" s="1"/>
      <c r="BZC191" s="1"/>
      <c r="BZD191" s="1"/>
      <c r="BZE191" s="1"/>
      <c r="BZF191" s="1"/>
      <c r="BZG191" s="1"/>
      <c r="BZH191" s="1"/>
      <c r="BZI191" s="1"/>
      <c r="BZJ191" s="1"/>
      <c r="BZK191" s="1"/>
      <c r="BZL191" s="1"/>
      <c r="BZM191" s="1"/>
      <c r="BZN191" s="1"/>
      <c r="BZO191" s="1"/>
      <c r="BZP191" s="1"/>
      <c r="BZQ191" s="1"/>
      <c r="BZR191" s="1"/>
      <c r="BZS191" s="1"/>
      <c r="BZT191" s="1"/>
      <c r="BZU191" s="1"/>
      <c r="BZV191" s="1"/>
      <c r="BZW191" s="1"/>
      <c r="BZX191" s="1"/>
      <c r="BZY191" s="1"/>
      <c r="BZZ191" s="1"/>
      <c r="CAA191" s="1"/>
      <c r="CAB191" s="1"/>
      <c r="CAC191" s="1"/>
      <c r="CAD191" s="1"/>
      <c r="CAE191" s="1"/>
      <c r="CAF191" s="1"/>
      <c r="CAG191" s="1"/>
      <c r="CAH191" s="1"/>
      <c r="CAI191" s="1"/>
      <c r="CAJ191" s="1"/>
      <c r="CAK191" s="1"/>
      <c r="CAL191" s="1"/>
      <c r="CAM191" s="1"/>
      <c r="CAN191" s="1"/>
      <c r="CAO191" s="1"/>
      <c r="CAP191" s="1"/>
      <c r="CAQ191" s="1"/>
      <c r="CAR191" s="1"/>
      <c r="CAS191" s="1"/>
      <c r="CAT191" s="1"/>
      <c r="CAU191" s="1"/>
      <c r="CAV191" s="1"/>
      <c r="CAW191" s="1"/>
      <c r="CAX191" s="1"/>
      <c r="CAY191" s="1"/>
      <c r="CAZ191" s="1"/>
      <c r="CBA191" s="1"/>
      <c r="CBB191" s="1"/>
      <c r="CBC191" s="1"/>
      <c r="CBD191" s="1"/>
      <c r="CBE191" s="1"/>
      <c r="CBF191" s="1"/>
      <c r="CBG191" s="1"/>
      <c r="CBH191" s="1"/>
      <c r="CBI191" s="1"/>
      <c r="CBJ191" s="1"/>
      <c r="CBK191" s="1"/>
      <c r="CBL191" s="1"/>
      <c r="CBM191" s="1"/>
      <c r="CBN191" s="1"/>
      <c r="CBO191" s="1"/>
      <c r="CBP191" s="1"/>
      <c r="CBQ191" s="1"/>
      <c r="CBR191" s="1"/>
      <c r="CBS191" s="1"/>
      <c r="CBT191" s="1"/>
      <c r="CBU191" s="1"/>
      <c r="CBV191" s="1"/>
      <c r="CBW191" s="1"/>
      <c r="CBX191" s="1"/>
      <c r="CBY191" s="1"/>
      <c r="CBZ191" s="1"/>
      <c r="CCA191" s="1"/>
      <c r="CCB191" s="1"/>
      <c r="CCC191" s="1"/>
      <c r="CCD191" s="1"/>
      <c r="CCE191" s="1"/>
      <c r="CCF191" s="1"/>
      <c r="CCG191" s="1"/>
      <c r="CCH191" s="1"/>
      <c r="CCI191" s="1"/>
      <c r="CCJ191" s="1"/>
      <c r="CCK191" s="1"/>
      <c r="CCL191" s="1"/>
      <c r="CCM191" s="1"/>
      <c r="CCN191" s="1"/>
      <c r="CCO191" s="1"/>
      <c r="CCP191" s="1"/>
      <c r="CCQ191" s="1"/>
      <c r="CCR191" s="1"/>
      <c r="CCS191" s="1"/>
      <c r="CCT191" s="1"/>
      <c r="CCU191" s="1"/>
      <c r="CCV191" s="1"/>
      <c r="CCW191" s="1"/>
      <c r="CCX191" s="1"/>
      <c r="CCY191" s="1"/>
      <c r="CCZ191" s="1"/>
      <c r="CDA191" s="1"/>
      <c r="CDB191" s="1"/>
      <c r="CDC191" s="1"/>
      <c r="CDD191" s="1"/>
      <c r="CDE191" s="1"/>
      <c r="CDF191" s="1"/>
      <c r="CDG191" s="1"/>
      <c r="CDH191" s="1"/>
      <c r="CDI191" s="1"/>
      <c r="CDJ191" s="1"/>
      <c r="CDK191" s="1"/>
      <c r="CDL191" s="1"/>
      <c r="CDM191" s="1"/>
      <c r="CDN191" s="1"/>
      <c r="CDO191" s="1"/>
      <c r="CDP191" s="1"/>
      <c r="CDQ191" s="1"/>
      <c r="CDR191" s="1"/>
      <c r="CDS191" s="1"/>
      <c r="CDT191" s="1"/>
      <c r="CDU191" s="1"/>
      <c r="CDV191" s="1"/>
      <c r="CDW191" s="1"/>
      <c r="CDX191" s="1"/>
      <c r="CDY191" s="1"/>
      <c r="CDZ191" s="1"/>
      <c r="CEA191" s="1"/>
      <c r="CEB191" s="1"/>
      <c r="CEC191" s="1"/>
      <c r="CED191" s="1"/>
      <c r="CEE191" s="1"/>
      <c r="CEF191" s="1"/>
      <c r="CEG191" s="1"/>
      <c r="CEH191" s="1"/>
      <c r="CEI191" s="1"/>
      <c r="CEJ191" s="1"/>
      <c r="CEK191" s="1"/>
      <c r="CEL191" s="1"/>
      <c r="CEM191" s="1"/>
      <c r="CEN191" s="1"/>
      <c r="CEO191" s="1"/>
      <c r="CEP191" s="1"/>
      <c r="CEQ191" s="1"/>
      <c r="CER191" s="1"/>
      <c r="CES191" s="1"/>
      <c r="CET191" s="1"/>
      <c r="CEU191" s="1"/>
      <c r="CEV191" s="1"/>
      <c r="CEW191" s="1"/>
      <c r="CEX191" s="1"/>
      <c r="CEY191" s="1"/>
      <c r="CEZ191" s="1"/>
      <c r="CFA191" s="1"/>
      <c r="CFB191" s="1"/>
      <c r="CFC191" s="1"/>
      <c r="CFD191" s="1"/>
      <c r="CFE191" s="1"/>
      <c r="CFF191" s="1"/>
      <c r="CFG191" s="1"/>
      <c r="CFH191" s="1"/>
      <c r="CFI191" s="1"/>
      <c r="CFJ191" s="1"/>
      <c r="CFK191" s="1"/>
      <c r="CFL191" s="1"/>
      <c r="CFM191" s="1"/>
      <c r="CFN191" s="1"/>
      <c r="CFO191" s="1"/>
      <c r="CFP191" s="1"/>
      <c r="CFQ191" s="1"/>
      <c r="CFR191" s="1"/>
      <c r="CFS191" s="1"/>
      <c r="CFT191" s="1"/>
      <c r="CFU191" s="1"/>
      <c r="CFV191" s="1"/>
      <c r="CFW191" s="1"/>
      <c r="CFX191" s="1"/>
      <c r="CFY191" s="1"/>
      <c r="CFZ191" s="1"/>
      <c r="CGA191" s="1"/>
      <c r="CGB191" s="1"/>
      <c r="CGC191" s="1"/>
      <c r="CGD191" s="1"/>
      <c r="CGE191" s="1"/>
      <c r="CGF191" s="1"/>
      <c r="CGG191" s="1"/>
      <c r="CGH191" s="1"/>
      <c r="CGI191" s="1"/>
      <c r="CGJ191" s="1"/>
      <c r="CGK191" s="1"/>
      <c r="CGL191" s="1"/>
      <c r="CGM191" s="1"/>
      <c r="CGN191" s="1"/>
      <c r="CGO191" s="1"/>
      <c r="CGP191" s="1"/>
      <c r="CGQ191" s="1"/>
      <c r="CGR191" s="1"/>
      <c r="CGS191" s="1"/>
      <c r="CGT191" s="1"/>
      <c r="CGU191" s="1"/>
      <c r="CGV191" s="1"/>
      <c r="CGW191" s="1"/>
      <c r="CGX191" s="1"/>
      <c r="CGY191" s="1"/>
      <c r="CGZ191" s="1"/>
      <c r="CHA191" s="1"/>
      <c r="CHB191" s="1"/>
      <c r="CHC191" s="1"/>
      <c r="CHD191" s="1"/>
      <c r="CHE191" s="1"/>
      <c r="CHF191" s="1"/>
      <c r="CHG191" s="1"/>
      <c r="CHH191" s="1"/>
      <c r="CHI191" s="1"/>
      <c r="CHJ191" s="1"/>
      <c r="CHK191" s="1"/>
      <c r="CHL191" s="1"/>
      <c r="CHM191" s="1"/>
      <c r="CHN191" s="1"/>
      <c r="CHO191" s="1"/>
      <c r="CHP191" s="1"/>
      <c r="CHQ191" s="1"/>
      <c r="CHR191" s="1"/>
      <c r="CHS191" s="1"/>
      <c r="CHT191" s="1"/>
      <c r="CHU191" s="1"/>
      <c r="CHV191" s="1"/>
      <c r="CHW191" s="1"/>
      <c r="CHX191" s="1"/>
      <c r="CHY191" s="1"/>
      <c r="CHZ191" s="1"/>
      <c r="CIA191" s="1"/>
      <c r="CIB191" s="1"/>
      <c r="CIC191" s="1"/>
      <c r="CID191" s="1"/>
      <c r="CIE191" s="1"/>
      <c r="CIF191" s="1"/>
      <c r="CIG191" s="1"/>
      <c r="CIH191" s="1"/>
      <c r="CII191" s="1"/>
      <c r="CIJ191" s="1"/>
      <c r="CIK191" s="1"/>
      <c r="CIL191" s="1"/>
      <c r="CIM191" s="1"/>
      <c r="CIN191" s="1"/>
      <c r="CIO191" s="1"/>
      <c r="CIP191" s="1"/>
      <c r="CIQ191" s="1"/>
      <c r="CIR191" s="1"/>
      <c r="CIS191" s="1"/>
      <c r="CIT191" s="1"/>
      <c r="CIU191" s="1"/>
      <c r="CIV191" s="1"/>
      <c r="CIW191" s="1"/>
      <c r="CIX191" s="1"/>
      <c r="CIY191" s="1"/>
      <c r="CIZ191" s="1"/>
      <c r="CJA191" s="1"/>
      <c r="CJB191" s="1"/>
      <c r="CJC191" s="1"/>
      <c r="CJD191" s="1"/>
      <c r="CJE191" s="1"/>
      <c r="CJF191" s="1"/>
      <c r="CJG191" s="1"/>
      <c r="CJH191" s="1"/>
      <c r="CJI191" s="1"/>
      <c r="CJJ191" s="1"/>
      <c r="CJK191" s="1"/>
      <c r="CJL191" s="1"/>
      <c r="CJM191" s="1"/>
      <c r="CJN191" s="1"/>
      <c r="CJO191" s="1"/>
      <c r="CJP191" s="1"/>
      <c r="CJQ191" s="1"/>
      <c r="CJR191" s="1"/>
      <c r="CJS191" s="1"/>
      <c r="CJT191" s="1"/>
      <c r="CJU191" s="1"/>
      <c r="CJV191" s="1"/>
      <c r="CJW191" s="1"/>
      <c r="CJX191" s="1"/>
      <c r="CJY191" s="1"/>
      <c r="CJZ191" s="1"/>
      <c r="CKA191" s="1"/>
      <c r="CKB191" s="1"/>
      <c r="CKC191" s="1"/>
      <c r="CKD191" s="1"/>
      <c r="CKE191" s="1"/>
      <c r="CKF191" s="1"/>
      <c r="CKG191" s="1"/>
      <c r="CKH191" s="1"/>
      <c r="CKI191" s="1"/>
      <c r="CKJ191" s="1"/>
      <c r="CKK191" s="1"/>
      <c r="CKL191" s="1"/>
      <c r="CKM191" s="1"/>
      <c r="CKN191" s="1"/>
      <c r="CKO191" s="1"/>
      <c r="CKP191" s="1"/>
      <c r="CKQ191" s="1"/>
      <c r="CKR191" s="1"/>
      <c r="CKS191" s="1"/>
      <c r="CKT191" s="1"/>
      <c r="CKU191" s="1"/>
      <c r="CKV191" s="1"/>
      <c r="CKW191" s="1"/>
      <c r="CKX191" s="1"/>
      <c r="CKY191" s="1"/>
      <c r="CKZ191" s="1"/>
      <c r="CLA191" s="1"/>
      <c r="CLB191" s="1"/>
      <c r="CLC191" s="1"/>
      <c r="CLD191" s="1"/>
      <c r="CLE191" s="1"/>
      <c r="CLF191" s="1"/>
      <c r="CLG191" s="1"/>
      <c r="CLH191" s="1"/>
      <c r="CLI191" s="1"/>
      <c r="CLJ191" s="1"/>
      <c r="CLK191" s="1"/>
      <c r="CLL191" s="1"/>
      <c r="CLM191" s="1"/>
      <c r="CLN191" s="1"/>
      <c r="CLO191" s="1"/>
      <c r="CLP191" s="1"/>
      <c r="CLQ191" s="1"/>
      <c r="CLR191" s="1"/>
      <c r="CLS191" s="1"/>
      <c r="CLT191" s="1"/>
      <c r="CLU191" s="1"/>
      <c r="CLV191" s="1"/>
      <c r="CLW191" s="1"/>
      <c r="CLX191" s="1"/>
      <c r="CLY191" s="1"/>
      <c r="CLZ191" s="1"/>
      <c r="CMA191" s="1"/>
      <c r="CMB191" s="1"/>
      <c r="CMC191" s="1"/>
      <c r="CMD191" s="1"/>
      <c r="CME191" s="1"/>
      <c r="CMF191" s="1"/>
      <c r="CMG191" s="1"/>
      <c r="CMH191" s="1"/>
      <c r="CMI191" s="1"/>
      <c r="CMJ191" s="1"/>
      <c r="CMK191" s="1"/>
      <c r="CML191" s="1"/>
      <c r="CMM191" s="1"/>
      <c r="CMN191" s="1"/>
      <c r="CMO191" s="1"/>
      <c r="CMP191" s="1"/>
      <c r="CMQ191" s="1"/>
      <c r="CMR191" s="1"/>
      <c r="CMS191" s="1"/>
      <c r="CMT191" s="1"/>
      <c r="CMU191" s="1"/>
      <c r="CMV191" s="1"/>
      <c r="CMW191" s="1"/>
      <c r="CMX191" s="1"/>
      <c r="CMY191" s="1"/>
      <c r="CMZ191" s="1"/>
      <c r="CNA191" s="1"/>
      <c r="CNB191" s="1"/>
      <c r="CNC191" s="1"/>
      <c r="CND191" s="1"/>
      <c r="CNE191" s="1"/>
      <c r="CNF191" s="1"/>
      <c r="CNG191" s="1"/>
      <c r="CNH191" s="1"/>
      <c r="CNI191" s="1"/>
      <c r="CNJ191" s="1"/>
      <c r="CNK191" s="1"/>
      <c r="CNL191" s="1"/>
      <c r="CNM191" s="1"/>
      <c r="CNN191" s="1"/>
      <c r="CNO191" s="1"/>
      <c r="CNP191" s="1"/>
      <c r="CNQ191" s="1"/>
      <c r="CNR191" s="1"/>
      <c r="CNS191" s="1"/>
      <c r="CNT191" s="1"/>
      <c r="CNU191" s="1"/>
      <c r="CNV191" s="1"/>
      <c r="CNW191" s="1"/>
      <c r="CNX191" s="1"/>
      <c r="CNY191" s="1"/>
      <c r="CNZ191" s="1"/>
      <c r="COA191" s="1"/>
      <c r="COB191" s="1"/>
      <c r="COC191" s="1"/>
      <c r="COD191" s="1"/>
      <c r="COE191" s="1"/>
      <c r="COF191" s="1"/>
      <c r="COG191" s="1"/>
      <c r="COH191" s="1"/>
      <c r="COI191" s="1"/>
      <c r="COJ191" s="1"/>
      <c r="COK191" s="1"/>
      <c r="COL191" s="1"/>
      <c r="COM191" s="1"/>
      <c r="CON191" s="1"/>
      <c r="COO191" s="1"/>
      <c r="COP191" s="1"/>
      <c r="COQ191" s="1"/>
      <c r="COR191" s="1"/>
      <c r="COS191" s="1"/>
      <c r="COT191" s="1"/>
      <c r="COU191" s="1"/>
      <c r="COV191" s="1"/>
      <c r="COW191" s="1"/>
      <c r="COX191" s="1"/>
      <c r="COY191" s="1"/>
      <c r="COZ191" s="1"/>
      <c r="CPA191" s="1"/>
      <c r="CPB191" s="1"/>
      <c r="CPC191" s="1"/>
      <c r="CPD191" s="1"/>
      <c r="CPE191" s="1"/>
      <c r="CPF191" s="1"/>
      <c r="CPG191" s="1"/>
      <c r="CPH191" s="1"/>
      <c r="CPI191" s="1"/>
      <c r="CPJ191" s="1"/>
      <c r="CPK191" s="1"/>
      <c r="CPL191" s="1"/>
      <c r="CPM191" s="1"/>
      <c r="CPN191" s="1"/>
      <c r="CPO191" s="1"/>
      <c r="CPP191" s="1"/>
      <c r="CPQ191" s="1"/>
      <c r="CPR191" s="1"/>
      <c r="CPS191" s="1"/>
      <c r="CPT191" s="1"/>
      <c r="CPU191" s="1"/>
      <c r="CPV191" s="1"/>
      <c r="CPW191" s="1"/>
      <c r="CPX191" s="1"/>
      <c r="CPY191" s="1"/>
      <c r="CPZ191" s="1"/>
      <c r="CQA191" s="1"/>
      <c r="CQB191" s="1"/>
      <c r="CQC191" s="1"/>
      <c r="CQD191" s="1"/>
      <c r="CQE191" s="1"/>
      <c r="CQF191" s="1"/>
      <c r="CQG191" s="1"/>
      <c r="CQH191" s="1"/>
      <c r="CQI191" s="1"/>
      <c r="CQJ191" s="1"/>
      <c r="CQK191" s="1"/>
      <c r="CQL191" s="1"/>
      <c r="CQM191" s="1"/>
      <c r="CQN191" s="1"/>
      <c r="CQO191" s="1"/>
      <c r="CQP191" s="1"/>
      <c r="CQQ191" s="1"/>
      <c r="CQR191" s="1"/>
      <c r="CQS191" s="1"/>
      <c r="CQT191" s="1"/>
      <c r="CQU191" s="1"/>
      <c r="CQV191" s="1"/>
      <c r="CQW191" s="1"/>
      <c r="CQX191" s="1"/>
      <c r="CQY191" s="1"/>
      <c r="CQZ191" s="1"/>
      <c r="CRA191" s="1"/>
      <c r="CRB191" s="1"/>
      <c r="CRC191" s="1"/>
      <c r="CRD191" s="1"/>
      <c r="CRE191" s="1"/>
      <c r="CRF191" s="1"/>
      <c r="CRG191" s="1"/>
      <c r="CRH191" s="1"/>
      <c r="CRI191" s="1"/>
      <c r="CRJ191" s="1"/>
      <c r="CRK191" s="1"/>
      <c r="CRL191" s="1"/>
      <c r="CRM191" s="1"/>
      <c r="CRN191" s="1"/>
      <c r="CRO191" s="1"/>
      <c r="CRP191" s="1"/>
      <c r="CRQ191" s="1"/>
      <c r="CRR191" s="1"/>
      <c r="CRS191" s="1"/>
      <c r="CRT191" s="1"/>
      <c r="CRU191" s="1"/>
      <c r="CRV191" s="1"/>
      <c r="CRW191" s="1"/>
      <c r="CRX191" s="1"/>
      <c r="CRY191" s="1"/>
      <c r="CRZ191" s="1"/>
      <c r="CSA191" s="1"/>
      <c r="CSB191" s="1"/>
      <c r="CSC191" s="1"/>
      <c r="CSD191" s="1"/>
      <c r="CSE191" s="1"/>
      <c r="CSF191" s="1"/>
      <c r="CSG191" s="1"/>
      <c r="CSH191" s="1"/>
      <c r="CSI191" s="1"/>
      <c r="CSJ191" s="1"/>
      <c r="CSK191" s="1"/>
      <c r="CSL191" s="1"/>
      <c r="CSM191" s="1"/>
      <c r="CSN191" s="1"/>
      <c r="CSO191" s="1"/>
      <c r="CSP191" s="1"/>
      <c r="CSQ191" s="1"/>
      <c r="CSR191" s="1"/>
      <c r="CSS191" s="1"/>
      <c r="CST191" s="1"/>
      <c r="CSU191" s="1"/>
      <c r="CSV191" s="1"/>
      <c r="CSW191" s="1"/>
      <c r="CSX191" s="1"/>
      <c r="CSY191" s="1"/>
      <c r="CSZ191" s="1"/>
      <c r="CTA191" s="1"/>
      <c r="CTB191" s="1"/>
      <c r="CTC191" s="1"/>
      <c r="CTD191" s="1"/>
      <c r="CTE191" s="1"/>
      <c r="CTF191" s="1"/>
      <c r="CTG191" s="1"/>
      <c r="CTH191" s="1"/>
      <c r="CTI191" s="1"/>
      <c r="CTJ191" s="1"/>
      <c r="CTK191" s="1"/>
      <c r="CTL191" s="1"/>
      <c r="CTM191" s="1"/>
      <c r="CTN191" s="1"/>
      <c r="CTO191" s="1"/>
      <c r="CTP191" s="1"/>
      <c r="CTQ191" s="1"/>
      <c r="CTR191" s="1"/>
      <c r="CTS191" s="1"/>
      <c r="CTT191" s="1"/>
      <c r="CTU191" s="1"/>
      <c r="CTV191" s="1"/>
      <c r="CTW191" s="1"/>
      <c r="CTX191" s="1"/>
      <c r="CTY191" s="1"/>
      <c r="CTZ191" s="1"/>
      <c r="CUA191" s="1"/>
      <c r="CUB191" s="1"/>
      <c r="CUC191" s="1"/>
      <c r="CUD191" s="1"/>
      <c r="CUE191" s="1"/>
      <c r="CUF191" s="1"/>
      <c r="CUG191" s="1"/>
      <c r="CUH191" s="1"/>
      <c r="CUI191" s="1"/>
      <c r="CUJ191" s="1"/>
      <c r="CUK191" s="1"/>
      <c r="CUL191" s="1"/>
      <c r="CUM191" s="1"/>
      <c r="CUN191" s="1"/>
      <c r="CUO191" s="1"/>
      <c r="CUP191" s="1"/>
      <c r="CUQ191" s="1"/>
      <c r="CUR191" s="1"/>
      <c r="CUS191" s="1"/>
      <c r="CUT191" s="1"/>
      <c r="CUU191" s="1"/>
      <c r="CUV191" s="1"/>
      <c r="CUW191" s="1"/>
      <c r="CUX191" s="1"/>
      <c r="CUY191" s="1"/>
      <c r="CUZ191" s="1"/>
      <c r="CVA191" s="1"/>
      <c r="CVB191" s="1"/>
      <c r="CVC191" s="1"/>
      <c r="CVD191" s="1"/>
      <c r="CVE191" s="1"/>
      <c r="CVF191" s="1"/>
      <c r="CVG191" s="1"/>
      <c r="CVH191" s="1"/>
      <c r="CVI191" s="1"/>
      <c r="CVJ191" s="1"/>
      <c r="CVK191" s="1"/>
      <c r="CVL191" s="1"/>
      <c r="CVM191" s="1"/>
      <c r="CVN191" s="1"/>
      <c r="CVO191" s="1"/>
      <c r="CVP191" s="1"/>
      <c r="CVQ191" s="1"/>
      <c r="CVR191" s="1"/>
      <c r="CVS191" s="1"/>
      <c r="CVT191" s="1"/>
      <c r="CVU191" s="1"/>
      <c r="CVV191" s="1"/>
      <c r="CVW191" s="1"/>
      <c r="CVX191" s="1"/>
      <c r="CVY191" s="1"/>
      <c r="CVZ191" s="1"/>
      <c r="CWA191" s="1"/>
      <c r="CWB191" s="1"/>
      <c r="CWC191" s="1"/>
      <c r="CWD191" s="1"/>
      <c r="CWE191" s="1"/>
      <c r="CWF191" s="1"/>
      <c r="CWG191" s="1"/>
      <c r="CWH191" s="1"/>
      <c r="CWI191" s="1"/>
      <c r="CWJ191" s="1"/>
      <c r="CWK191" s="1"/>
      <c r="CWL191" s="1"/>
      <c r="CWM191" s="1"/>
      <c r="CWN191" s="1"/>
      <c r="CWO191" s="1"/>
      <c r="CWP191" s="1"/>
      <c r="CWQ191" s="1"/>
      <c r="CWR191" s="1"/>
      <c r="CWS191" s="1"/>
      <c r="CWT191" s="1"/>
      <c r="CWU191" s="1"/>
      <c r="CWV191" s="1"/>
      <c r="CWW191" s="1"/>
      <c r="CWX191" s="1"/>
      <c r="CWY191" s="1"/>
      <c r="CWZ191" s="1"/>
      <c r="CXA191" s="1"/>
      <c r="CXB191" s="1"/>
      <c r="CXC191" s="1"/>
      <c r="CXD191" s="1"/>
      <c r="CXE191" s="1"/>
      <c r="CXF191" s="1"/>
      <c r="CXG191" s="1"/>
      <c r="CXH191" s="1"/>
      <c r="CXI191" s="1"/>
      <c r="CXJ191" s="1"/>
      <c r="CXK191" s="1"/>
      <c r="CXL191" s="1"/>
      <c r="CXM191" s="1"/>
      <c r="CXN191" s="1"/>
      <c r="CXO191" s="1"/>
      <c r="CXP191" s="1"/>
      <c r="CXQ191" s="1"/>
      <c r="CXR191" s="1"/>
      <c r="CXS191" s="1"/>
      <c r="CXT191" s="1"/>
      <c r="CXU191" s="1"/>
      <c r="CXV191" s="1"/>
      <c r="CXW191" s="1"/>
      <c r="CXX191" s="1"/>
      <c r="CXY191" s="1"/>
      <c r="CXZ191" s="1"/>
      <c r="CYA191" s="1"/>
      <c r="CYB191" s="1"/>
      <c r="CYC191" s="1"/>
      <c r="CYD191" s="1"/>
      <c r="CYE191" s="1"/>
      <c r="CYF191" s="1"/>
      <c r="CYG191" s="1"/>
      <c r="CYH191" s="1"/>
      <c r="CYI191" s="1"/>
      <c r="CYJ191" s="1"/>
      <c r="CYK191" s="1"/>
      <c r="CYL191" s="1"/>
      <c r="CYM191" s="1"/>
      <c r="CYN191" s="1"/>
      <c r="CYO191" s="1"/>
      <c r="CYP191" s="1"/>
      <c r="CYQ191" s="1"/>
      <c r="CYR191" s="1"/>
      <c r="CYS191" s="1"/>
      <c r="CYT191" s="1"/>
      <c r="CYU191" s="1"/>
      <c r="CYV191" s="1"/>
      <c r="CYW191" s="1"/>
      <c r="CYX191" s="1"/>
      <c r="CYY191" s="1"/>
      <c r="CYZ191" s="1"/>
      <c r="CZA191" s="1"/>
      <c r="CZB191" s="1"/>
      <c r="CZC191" s="1"/>
      <c r="CZD191" s="1"/>
      <c r="CZE191" s="1"/>
      <c r="CZF191" s="1"/>
      <c r="CZG191" s="1"/>
      <c r="CZH191" s="1"/>
      <c r="CZI191" s="1"/>
      <c r="CZJ191" s="1"/>
      <c r="CZK191" s="1"/>
      <c r="CZL191" s="1"/>
      <c r="CZM191" s="1"/>
      <c r="CZN191" s="1"/>
      <c r="CZO191" s="1"/>
      <c r="CZP191" s="1"/>
      <c r="CZQ191" s="1"/>
      <c r="CZR191" s="1"/>
      <c r="CZS191" s="1"/>
      <c r="CZT191" s="1"/>
      <c r="CZU191" s="1"/>
      <c r="CZV191" s="1"/>
      <c r="CZW191" s="1"/>
      <c r="CZX191" s="1"/>
      <c r="CZY191" s="1"/>
      <c r="CZZ191" s="1"/>
      <c r="DAA191" s="1"/>
      <c r="DAB191" s="1"/>
      <c r="DAC191" s="1"/>
      <c r="DAD191" s="1"/>
      <c r="DAE191" s="1"/>
      <c r="DAF191" s="1"/>
      <c r="DAG191" s="1"/>
      <c r="DAH191" s="1"/>
      <c r="DAI191" s="1"/>
      <c r="DAJ191" s="1"/>
      <c r="DAK191" s="1"/>
      <c r="DAL191" s="1"/>
      <c r="DAM191" s="1"/>
      <c r="DAN191" s="1"/>
      <c r="DAO191" s="1"/>
      <c r="DAP191" s="1"/>
      <c r="DAQ191" s="1"/>
      <c r="DAR191" s="1"/>
      <c r="DAS191" s="1"/>
      <c r="DAT191" s="1"/>
      <c r="DAU191" s="1"/>
      <c r="DAV191" s="1"/>
      <c r="DAW191" s="1"/>
      <c r="DAX191" s="1"/>
      <c r="DAY191" s="1"/>
      <c r="DAZ191" s="1"/>
      <c r="DBA191" s="1"/>
      <c r="DBB191" s="1"/>
      <c r="DBC191" s="1"/>
      <c r="DBD191" s="1"/>
      <c r="DBE191" s="1"/>
      <c r="DBF191" s="1"/>
      <c r="DBG191" s="1"/>
      <c r="DBH191" s="1"/>
      <c r="DBI191" s="1"/>
      <c r="DBJ191" s="1"/>
      <c r="DBK191" s="1"/>
      <c r="DBL191" s="1"/>
      <c r="DBM191" s="1"/>
      <c r="DBN191" s="1"/>
      <c r="DBO191" s="1"/>
      <c r="DBP191" s="1"/>
      <c r="DBQ191" s="1"/>
      <c r="DBR191" s="1"/>
      <c r="DBS191" s="1"/>
      <c r="DBT191" s="1"/>
      <c r="DBU191" s="1"/>
      <c r="DBV191" s="1"/>
      <c r="DBW191" s="1"/>
      <c r="DBX191" s="1"/>
      <c r="DBY191" s="1"/>
      <c r="DBZ191" s="1"/>
      <c r="DCA191" s="1"/>
      <c r="DCB191" s="1"/>
      <c r="DCC191" s="1"/>
      <c r="DCD191" s="1"/>
      <c r="DCE191" s="1"/>
      <c r="DCF191" s="1"/>
      <c r="DCG191" s="1"/>
      <c r="DCH191" s="1"/>
      <c r="DCI191" s="1"/>
      <c r="DCJ191" s="1"/>
      <c r="DCK191" s="1"/>
      <c r="DCL191" s="1"/>
      <c r="DCM191" s="1"/>
      <c r="DCN191" s="1"/>
      <c r="DCO191" s="1"/>
      <c r="DCP191" s="1"/>
      <c r="DCQ191" s="1"/>
      <c r="DCR191" s="1"/>
      <c r="DCS191" s="1"/>
      <c r="DCT191" s="1"/>
      <c r="DCU191" s="1"/>
      <c r="DCV191" s="1"/>
      <c r="DCW191" s="1"/>
      <c r="DCX191" s="1"/>
      <c r="DCY191" s="1"/>
      <c r="DCZ191" s="1"/>
      <c r="DDA191" s="1"/>
      <c r="DDB191" s="1"/>
      <c r="DDC191" s="1"/>
      <c r="DDD191" s="1"/>
      <c r="DDE191" s="1"/>
      <c r="DDF191" s="1"/>
      <c r="DDG191" s="1"/>
      <c r="DDH191" s="1"/>
      <c r="DDI191" s="1"/>
      <c r="DDJ191" s="1"/>
      <c r="DDK191" s="1"/>
      <c r="DDL191" s="1"/>
      <c r="DDM191" s="1"/>
      <c r="DDN191" s="1"/>
      <c r="DDO191" s="1"/>
      <c r="DDP191" s="1"/>
      <c r="DDQ191" s="1"/>
      <c r="DDR191" s="1"/>
      <c r="DDS191" s="1"/>
      <c r="DDT191" s="1"/>
      <c r="DDU191" s="1"/>
      <c r="DDV191" s="1"/>
      <c r="DDW191" s="1"/>
      <c r="DDX191" s="1"/>
      <c r="DDY191" s="1"/>
      <c r="DDZ191" s="1"/>
      <c r="DEA191" s="1"/>
      <c r="DEB191" s="1"/>
      <c r="DEC191" s="1"/>
      <c r="DED191" s="1"/>
      <c r="DEE191" s="1"/>
      <c r="DEF191" s="1"/>
      <c r="DEG191" s="1"/>
      <c r="DEH191" s="1"/>
      <c r="DEI191" s="1"/>
      <c r="DEJ191" s="1"/>
      <c r="DEK191" s="1"/>
      <c r="DEL191" s="1"/>
      <c r="DEM191" s="1"/>
      <c r="DEN191" s="1"/>
      <c r="DEO191" s="1"/>
      <c r="DEP191" s="1"/>
      <c r="DEQ191" s="1"/>
      <c r="DER191" s="1"/>
      <c r="DES191" s="1"/>
      <c r="DET191" s="1"/>
      <c r="DEU191" s="1"/>
      <c r="DEV191" s="1"/>
      <c r="DEW191" s="1"/>
      <c r="DEX191" s="1"/>
      <c r="DEY191" s="1"/>
      <c r="DEZ191" s="1"/>
      <c r="DFA191" s="1"/>
      <c r="DFB191" s="1"/>
      <c r="DFC191" s="1"/>
      <c r="DFD191" s="1"/>
      <c r="DFE191" s="1"/>
      <c r="DFF191" s="1"/>
      <c r="DFG191" s="1"/>
      <c r="DFH191" s="1"/>
      <c r="DFI191" s="1"/>
      <c r="DFJ191" s="1"/>
      <c r="DFK191" s="1"/>
      <c r="DFL191" s="1"/>
      <c r="DFM191" s="1"/>
      <c r="DFN191" s="1"/>
      <c r="DFO191" s="1"/>
      <c r="DFP191" s="1"/>
      <c r="DFQ191" s="1"/>
      <c r="DFR191" s="1"/>
      <c r="DFS191" s="1"/>
      <c r="DFT191" s="1"/>
      <c r="DFU191" s="1"/>
      <c r="DFV191" s="1"/>
      <c r="DFW191" s="1"/>
      <c r="DFX191" s="1"/>
      <c r="DFY191" s="1"/>
      <c r="DFZ191" s="1"/>
      <c r="DGA191" s="1"/>
      <c r="DGB191" s="1"/>
      <c r="DGC191" s="1"/>
      <c r="DGD191" s="1"/>
      <c r="DGE191" s="1"/>
      <c r="DGF191" s="1"/>
      <c r="DGG191" s="1"/>
      <c r="DGH191" s="1"/>
      <c r="DGI191" s="1"/>
      <c r="DGJ191" s="1"/>
      <c r="DGK191" s="1"/>
      <c r="DGL191" s="1"/>
      <c r="DGM191" s="1"/>
      <c r="DGN191" s="1"/>
      <c r="DGO191" s="1"/>
      <c r="DGP191" s="1"/>
      <c r="DGQ191" s="1"/>
      <c r="DGR191" s="1"/>
      <c r="DGS191" s="1"/>
      <c r="DGT191" s="1"/>
      <c r="DGU191" s="1"/>
      <c r="DGV191" s="1"/>
      <c r="DGW191" s="1"/>
      <c r="DGX191" s="1"/>
      <c r="DGY191" s="1"/>
      <c r="DGZ191" s="1"/>
      <c r="DHA191" s="1"/>
      <c r="DHB191" s="1"/>
      <c r="DHC191" s="1"/>
      <c r="DHD191" s="1"/>
      <c r="DHE191" s="1"/>
      <c r="DHF191" s="1"/>
      <c r="DHG191" s="1"/>
      <c r="DHH191" s="1"/>
      <c r="DHI191" s="1"/>
      <c r="DHJ191" s="1"/>
      <c r="DHK191" s="1"/>
      <c r="DHL191" s="1"/>
      <c r="DHM191" s="1"/>
      <c r="DHN191" s="1"/>
      <c r="DHO191" s="1"/>
      <c r="DHP191" s="1"/>
      <c r="DHQ191" s="1"/>
      <c r="DHR191" s="1"/>
      <c r="DHS191" s="1"/>
      <c r="DHT191" s="1"/>
      <c r="DHU191" s="1"/>
      <c r="DHV191" s="1"/>
      <c r="DHW191" s="1"/>
      <c r="DHX191" s="1"/>
      <c r="DHY191" s="1"/>
      <c r="DHZ191" s="1"/>
      <c r="DIA191" s="1"/>
      <c r="DIB191" s="1"/>
      <c r="DIC191" s="1"/>
      <c r="DID191" s="1"/>
      <c r="DIE191" s="1"/>
      <c r="DIF191" s="1"/>
      <c r="DIG191" s="1"/>
      <c r="DIH191" s="1"/>
      <c r="DII191" s="1"/>
      <c r="DIJ191" s="1"/>
      <c r="DIK191" s="1"/>
      <c r="DIL191" s="1"/>
      <c r="DIM191" s="1"/>
      <c r="DIN191" s="1"/>
      <c r="DIO191" s="1"/>
      <c r="DIP191" s="1"/>
      <c r="DIQ191" s="1"/>
      <c r="DIR191" s="1"/>
      <c r="DIS191" s="1"/>
      <c r="DIT191" s="1"/>
      <c r="DIU191" s="1"/>
      <c r="DIV191" s="1"/>
      <c r="DIW191" s="1"/>
      <c r="DIX191" s="1"/>
      <c r="DIY191" s="1"/>
      <c r="DIZ191" s="1"/>
      <c r="DJA191" s="1"/>
      <c r="DJB191" s="1"/>
      <c r="DJC191" s="1"/>
      <c r="DJD191" s="1"/>
      <c r="DJE191" s="1"/>
      <c r="DJF191" s="1"/>
      <c r="DJG191" s="1"/>
      <c r="DJH191" s="1"/>
      <c r="DJI191" s="1"/>
      <c r="DJJ191" s="1"/>
      <c r="DJK191" s="1"/>
      <c r="DJL191" s="1"/>
      <c r="DJM191" s="1"/>
      <c r="DJN191" s="1"/>
      <c r="DJO191" s="1"/>
      <c r="DJP191" s="1"/>
      <c r="DJQ191" s="1"/>
      <c r="DJR191" s="1"/>
      <c r="DJS191" s="1"/>
      <c r="DJT191" s="1"/>
      <c r="DJU191" s="1"/>
      <c r="DJV191" s="1"/>
      <c r="DJW191" s="1"/>
      <c r="DJX191" s="1"/>
      <c r="DJY191" s="1"/>
      <c r="DJZ191" s="1"/>
      <c r="DKA191" s="1"/>
      <c r="DKB191" s="1"/>
      <c r="DKC191" s="1"/>
      <c r="DKD191" s="1"/>
      <c r="DKE191" s="1"/>
      <c r="DKF191" s="1"/>
      <c r="DKG191" s="1"/>
      <c r="DKH191" s="1"/>
      <c r="DKI191" s="1"/>
      <c r="DKJ191" s="1"/>
      <c r="DKK191" s="1"/>
      <c r="DKL191" s="1"/>
      <c r="DKM191" s="1"/>
      <c r="DKN191" s="1"/>
      <c r="DKO191" s="1"/>
      <c r="DKP191" s="1"/>
      <c r="DKQ191" s="1"/>
      <c r="DKR191" s="1"/>
      <c r="DKS191" s="1"/>
      <c r="DKT191" s="1"/>
      <c r="DKU191" s="1"/>
      <c r="DKV191" s="1"/>
      <c r="DKW191" s="1"/>
      <c r="DKX191" s="1"/>
      <c r="DKY191" s="1"/>
      <c r="DKZ191" s="1"/>
      <c r="DLA191" s="1"/>
      <c r="DLB191" s="1"/>
      <c r="DLC191" s="1"/>
      <c r="DLD191" s="1"/>
      <c r="DLE191" s="1"/>
      <c r="DLF191" s="1"/>
      <c r="DLG191" s="1"/>
      <c r="DLH191" s="1"/>
      <c r="DLI191" s="1"/>
      <c r="DLJ191" s="1"/>
      <c r="DLK191" s="1"/>
      <c r="DLL191" s="1"/>
      <c r="DLM191" s="1"/>
      <c r="DLN191" s="1"/>
      <c r="DLO191" s="1"/>
      <c r="DLP191" s="1"/>
      <c r="DLQ191" s="1"/>
      <c r="DLR191" s="1"/>
      <c r="DLS191" s="1"/>
      <c r="DLT191" s="1"/>
      <c r="DLU191" s="1"/>
      <c r="DLV191" s="1"/>
      <c r="DLW191" s="1"/>
      <c r="DLX191" s="1"/>
      <c r="DLY191" s="1"/>
      <c r="DLZ191" s="1"/>
      <c r="DMA191" s="1"/>
      <c r="DMB191" s="1"/>
      <c r="DMC191" s="1"/>
      <c r="DMD191" s="1"/>
      <c r="DME191" s="1"/>
      <c r="DMF191" s="1"/>
      <c r="DMG191" s="1"/>
      <c r="DMH191" s="1"/>
      <c r="DMI191" s="1"/>
      <c r="DMJ191" s="1"/>
      <c r="DMK191" s="1"/>
      <c r="DML191" s="1"/>
      <c r="DMM191" s="1"/>
      <c r="DMN191" s="1"/>
      <c r="DMO191" s="1"/>
      <c r="DMP191" s="1"/>
      <c r="DMQ191" s="1"/>
      <c r="DMR191" s="1"/>
      <c r="DMS191" s="1"/>
      <c r="DMT191" s="1"/>
      <c r="DMU191" s="1"/>
      <c r="DMV191" s="1"/>
      <c r="DMW191" s="1"/>
      <c r="DMX191" s="1"/>
      <c r="DMY191" s="1"/>
      <c r="DMZ191" s="1"/>
      <c r="DNA191" s="1"/>
      <c r="DNB191" s="1"/>
      <c r="DNC191" s="1"/>
      <c r="DND191" s="1"/>
      <c r="DNE191" s="1"/>
      <c r="DNF191" s="1"/>
      <c r="DNG191" s="1"/>
      <c r="DNH191" s="1"/>
      <c r="DNI191" s="1"/>
      <c r="DNJ191" s="1"/>
      <c r="DNK191" s="1"/>
      <c r="DNL191" s="1"/>
      <c r="DNM191" s="1"/>
      <c r="DNN191" s="1"/>
      <c r="DNO191" s="1"/>
      <c r="DNP191" s="1"/>
      <c r="DNQ191" s="1"/>
      <c r="DNR191" s="1"/>
      <c r="DNS191" s="1"/>
      <c r="DNT191" s="1"/>
      <c r="DNU191" s="1"/>
      <c r="DNV191" s="1"/>
      <c r="DNW191" s="1"/>
      <c r="DNX191" s="1"/>
      <c r="DNY191" s="1"/>
      <c r="DNZ191" s="1"/>
      <c r="DOA191" s="1"/>
      <c r="DOB191" s="1"/>
      <c r="DOC191" s="1"/>
      <c r="DOD191" s="1"/>
      <c r="DOE191" s="1"/>
      <c r="DOF191" s="1"/>
      <c r="DOG191" s="1"/>
      <c r="DOH191" s="1"/>
      <c r="DOI191" s="1"/>
      <c r="DOJ191" s="1"/>
      <c r="DOK191" s="1"/>
      <c r="DOL191" s="1"/>
      <c r="DOM191" s="1"/>
      <c r="DON191" s="1"/>
      <c r="DOO191" s="1"/>
      <c r="DOP191" s="1"/>
      <c r="DOQ191" s="1"/>
      <c r="DOR191" s="1"/>
      <c r="DOS191" s="1"/>
      <c r="DOT191" s="1"/>
      <c r="DOU191" s="1"/>
      <c r="DOV191" s="1"/>
      <c r="DOW191" s="1"/>
      <c r="DOX191" s="1"/>
      <c r="DOY191" s="1"/>
      <c r="DOZ191" s="1"/>
      <c r="DPA191" s="1"/>
      <c r="DPB191" s="1"/>
      <c r="DPC191" s="1"/>
      <c r="DPD191" s="1"/>
      <c r="DPE191" s="1"/>
      <c r="DPF191" s="1"/>
      <c r="DPG191" s="1"/>
      <c r="DPH191" s="1"/>
      <c r="DPI191" s="1"/>
      <c r="DPJ191" s="1"/>
      <c r="DPK191" s="1"/>
      <c r="DPL191" s="1"/>
      <c r="DPM191" s="1"/>
      <c r="DPN191" s="1"/>
      <c r="DPO191" s="1"/>
      <c r="DPP191" s="1"/>
      <c r="DPQ191" s="1"/>
      <c r="DPR191" s="1"/>
      <c r="DPS191" s="1"/>
      <c r="DPT191" s="1"/>
      <c r="DPU191" s="1"/>
      <c r="DPV191" s="1"/>
      <c r="DPW191" s="1"/>
      <c r="DPX191" s="1"/>
      <c r="DPY191" s="1"/>
      <c r="DPZ191" s="1"/>
      <c r="DQA191" s="1"/>
      <c r="DQB191" s="1"/>
      <c r="DQC191" s="1"/>
      <c r="DQD191" s="1"/>
      <c r="DQE191" s="1"/>
      <c r="DQF191" s="1"/>
      <c r="DQG191" s="1"/>
      <c r="DQH191" s="1"/>
      <c r="DQI191" s="1"/>
      <c r="DQJ191" s="1"/>
      <c r="DQK191" s="1"/>
      <c r="DQL191" s="1"/>
      <c r="DQM191" s="1"/>
      <c r="DQN191" s="1"/>
      <c r="DQO191" s="1"/>
      <c r="DQP191" s="1"/>
      <c r="DQQ191" s="1"/>
      <c r="DQR191" s="1"/>
      <c r="DQS191" s="1"/>
      <c r="DQT191" s="1"/>
      <c r="DQU191" s="1"/>
      <c r="DQV191" s="1"/>
      <c r="DQW191" s="1"/>
      <c r="DQX191" s="1"/>
      <c r="DQY191" s="1"/>
      <c r="DQZ191" s="1"/>
      <c r="DRA191" s="1"/>
      <c r="DRB191" s="1"/>
      <c r="DRC191" s="1"/>
      <c r="DRD191" s="1"/>
      <c r="DRE191" s="1"/>
      <c r="DRF191" s="1"/>
      <c r="DRG191" s="1"/>
      <c r="DRH191" s="1"/>
      <c r="DRI191" s="1"/>
      <c r="DRJ191" s="1"/>
      <c r="DRK191" s="1"/>
      <c r="DRL191" s="1"/>
      <c r="DRM191" s="1"/>
      <c r="DRN191" s="1"/>
      <c r="DRO191" s="1"/>
      <c r="DRP191" s="1"/>
      <c r="DRQ191" s="1"/>
      <c r="DRR191" s="1"/>
      <c r="DRS191" s="1"/>
      <c r="DRT191" s="1"/>
      <c r="DRU191" s="1"/>
      <c r="DRV191" s="1"/>
      <c r="DRW191" s="1"/>
      <c r="DRX191" s="1"/>
      <c r="DRY191" s="1"/>
      <c r="DRZ191" s="1"/>
      <c r="DSA191" s="1"/>
      <c r="DSB191" s="1"/>
      <c r="DSC191" s="1"/>
      <c r="DSD191" s="1"/>
      <c r="DSE191" s="1"/>
      <c r="DSF191" s="1"/>
      <c r="DSG191" s="1"/>
      <c r="DSH191" s="1"/>
      <c r="DSI191" s="1"/>
      <c r="DSJ191" s="1"/>
      <c r="DSK191" s="1"/>
      <c r="DSL191" s="1"/>
      <c r="DSM191" s="1"/>
      <c r="DSN191" s="1"/>
      <c r="DSO191" s="1"/>
      <c r="DSP191" s="1"/>
      <c r="DSQ191" s="1"/>
      <c r="DSR191" s="1"/>
      <c r="DSS191" s="1"/>
      <c r="DST191" s="1"/>
      <c r="DSU191" s="1"/>
      <c r="DSV191" s="1"/>
      <c r="DSW191" s="1"/>
      <c r="DSX191" s="1"/>
      <c r="DSY191" s="1"/>
      <c r="DSZ191" s="1"/>
      <c r="DTA191" s="1"/>
      <c r="DTB191" s="1"/>
      <c r="DTC191" s="1"/>
      <c r="DTD191" s="1"/>
      <c r="DTE191" s="1"/>
      <c r="DTF191" s="1"/>
      <c r="DTG191" s="1"/>
      <c r="DTH191" s="1"/>
      <c r="DTI191" s="1"/>
      <c r="DTJ191" s="1"/>
      <c r="DTK191" s="1"/>
      <c r="DTL191" s="1"/>
      <c r="DTM191" s="1"/>
      <c r="DTN191" s="1"/>
      <c r="DTO191" s="1"/>
      <c r="DTP191" s="1"/>
      <c r="DTQ191" s="1"/>
      <c r="DTR191" s="1"/>
      <c r="DTS191" s="1"/>
      <c r="DTT191" s="1"/>
      <c r="DTU191" s="1"/>
      <c r="DTV191" s="1"/>
      <c r="DTW191" s="1"/>
      <c r="DTX191" s="1"/>
      <c r="DTY191" s="1"/>
      <c r="DTZ191" s="1"/>
      <c r="DUA191" s="1"/>
      <c r="DUB191" s="1"/>
      <c r="DUC191" s="1"/>
      <c r="DUD191" s="1"/>
      <c r="DUE191" s="1"/>
      <c r="DUF191" s="1"/>
      <c r="DUG191" s="1"/>
      <c r="DUH191" s="1"/>
      <c r="DUI191" s="1"/>
      <c r="DUJ191" s="1"/>
      <c r="DUK191" s="1"/>
      <c r="DUL191" s="1"/>
      <c r="DUM191" s="1"/>
      <c r="DUN191" s="1"/>
      <c r="DUO191" s="1"/>
      <c r="DUP191" s="1"/>
      <c r="DUQ191" s="1"/>
      <c r="DUR191" s="1"/>
      <c r="DUS191" s="1"/>
      <c r="DUT191" s="1"/>
      <c r="DUU191" s="1"/>
      <c r="DUV191" s="1"/>
      <c r="DUW191" s="1"/>
      <c r="DUX191" s="1"/>
      <c r="DUY191" s="1"/>
      <c r="DUZ191" s="1"/>
      <c r="DVA191" s="1"/>
      <c r="DVB191" s="1"/>
      <c r="DVC191" s="1"/>
      <c r="DVD191" s="1"/>
      <c r="DVE191" s="1"/>
      <c r="DVF191" s="1"/>
      <c r="DVG191" s="1"/>
      <c r="DVH191" s="1"/>
      <c r="DVI191" s="1"/>
      <c r="DVJ191" s="1"/>
      <c r="DVK191" s="1"/>
      <c r="DVL191" s="1"/>
      <c r="DVM191" s="1"/>
      <c r="DVN191" s="1"/>
      <c r="DVO191" s="1"/>
      <c r="DVP191" s="1"/>
      <c r="DVQ191" s="1"/>
      <c r="DVR191" s="1"/>
      <c r="DVS191" s="1"/>
      <c r="DVT191" s="1"/>
      <c r="DVU191" s="1"/>
      <c r="DVV191" s="1"/>
      <c r="DVW191" s="1"/>
      <c r="DVX191" s="1"/>
      <c r="DVY191" s="1"/>
      <c r="DVZ191" s="1"/>
      <c r="DWA191" s="1"/>
      <c r="DWB191" s="1"/>
      <c r="DWC191" s="1"/>
      <c r="DWD191" s="1"/>
      <c r="DWE191" s="1"/>
      <c r="DWF191" s="1"/>
      <c r="DWG191" s="1"/>
      <c r="DWH191" s="1"/>
      <c r="DWI191" s="1"/>
      <c r="DWJ191" s="1"/>
      <c r="DWK191" s="1"/>
      <c r="DWL191" s="1"/>
      <c r="DWM191" s="1"/>
      <c r="DWN191" s="1"/>
      <c r="DWO191" s="1"/>
      <c r="DWP191" s="1"/>
      <c r="DWQ191" s="1"/>
      <c r="DWR191" s="1"/>
      <c r="DWS191" s="1"/>
      <c r="DWT191" s="1"/>
      <c r="DWU191" s="1"/>
      <c r="DWV191" s="1"/>
      <c r="DWW191" s="1"/>
      <c r="DWX191" s="1"/>
      <c r="DWY191" s="1"/>
      <c r="DWZ191" s="1"/>
      <c r="DXA191" s="1"/>
      <c r="DXB191" s="1"/>
      <c r="DXC191" s="1"/>
      <c r="DXD191" s="1"/>
      <c r="DXE191" s="1"/>
      <c r="DXF191" s="1"/>
      <c r="DXG191" s="1"/>
      <c r="DXH191" s="1"/>
      <c r="DXI191" s="1"/>
      <c r="DXJ191" s="1"/>
      <c r="DXK191" s="1"/>
      <c r="DXL191" s="1"/>
      <c r="DXM191" s="1"/>
      <c r="DXN191" s="1"/>
      <c r="DXO191" s="1"/>
      <c r="DXP191" s="1"/>
      <c r="DXQ191" s="1"/>
      <c r="DXR191" s="1"/>
      <c r="DXS191" s="1"/>
      <c r="DXT191" s="1"/>
      <c r="DXU191" s="1"/>
      <c r="DXV191" s="1"/>
      <c r="DXW191" s="1"/>
      <c r="DXX191" s="1"/>
      <c r="DXY191" s="1"/>
      <c r="DXZ191" s="1"/>
      <c r="DYA191" s="1"/>
      <c r="DYB191" s="1"/>
      <c r="DYC191" s="1"/>
      <c r="DYD191" s="1"/>
      <c r="DYE191" s="1"/>
      <c r="DYF191" s="1"/>
      <c r="DYG191" s="1"/>
      <c r="DYH191" s="1"/>
      <c r="DYI191" s="1"/>
      <c r="DYJ191" s="1"/>
      <c r="DYK191" s="1"/>
      <c r="DYL191" s="1"/>
      <c r="DYM191" s="1"/>
      <c r="DYN191" s="1"/>
      <c r="DYO191" s="1"/>
      <c r="DYP191" s="1"/>
      <c r="DYQ191" s="1"/>
      <c r="DYR191" s="1"/>
      <c r="DYS191" s="1"/>
      <c r="DYT191" s="1"/>
      <c r="DYU191" s="1"/>
      <c r="DYV191" s="1"/>
      <c r="DYW191" s="1"/>
      <c r="DYX191" s="1"/>
      <c r="DYY191" s="1"/>
      <c r="DYZ191" s="1"/>
      <c r="DZA191" s="1"/>
      <c r="DZB191" s="1"/>
      <c r="DZC191" s="1"/>
      <c r="DZD191" s="1"/>
      <c r="DZE191" s="1"/>
      <c r="DZF191" s="1"/>
      <c r="DZG191" s="1"/>
      <c r="DZH191" s="1"/>
      <c r="DZI191" s="1"/>
      <c r="DZJ191" s="1"/>
      <c r="DZK191" s="1"/>
      <c r="DZL191" s="1"/>
      <c r="DZM191" s="1"/>
      <c r="DZN191" s="1"/>
      <c r="DZO191" s="1"/>
      <c r="DZP191" s="1"/>
      <c r="DZQ191" s="1"/>
      <c r="DZR191" s="1"/>
      <c r="DZS191" s="1"/>
      <c r="DZT191" s="1"/>
      <c r="DZU191" s="1"/>
      <c r="DZV191" s="1"/>
      <c r="DZW191" s="1"/>
      <c r="DZX191" s="1"/>
      <c r="DZY191" s="1"/>
      <c r="DZZ191" s="1"/>
      <c r="EAA191" s="1"/>
      <c r="EAB191" s="1"/>
      <c r="EAC191" s="1"/>
      <c r="EAD191" s="1"/>
      <c r="EAE191" s="1"/>
      <c r="EAF191" s="1"/>
      <c r="EAG191" s="1"/>
      <c r="EAH191" s="1"/>
      <c r="EAI191" s="1"/>
      <c r="EAJ191" s="1"/>
      <c r="EAK191" s="1"/>
      <c r="EAL191" s="1"/>
      <c r="EAM191" s="1"/>
      <c r="EAN191" s="1"/>
      <c r="EAO191" s="1"/>
      <c r="EAP191" s="1"/>
      <c r="EAQ191" s="1"/>
      <c r="EAR191" s="1"/>
      <c r="EAS191" s="1"/>
      <c r="EAT191" s="1"/>
      <c r="EAU191" s="1"/>
      <c r="EAV191" s="1"/>
      <c r="EAW191" s="1"/>
      <c r="EAX191" s="1"/>
      <c r="EAY191" s="1"/>
      <c r="EAZ191" s="1"/>
      <c r="EBA191" s="1"/>
      <c r="EBB191" s="1"/>
      <c r="EBC191" s="1"/>
      <c r="EBD191" s="1"/>
      <c r="EBE191" s="1"/>
      <c r="EBF191" s="1"/>
      <c r="EBG191" s="1"/>
      <c r="EBH191" s="1"/>
      <c r="EBI191" s="1"/>
      <c r="EBJ191" s="1"/>
      <c r="EBK191" s="1"/>
      <c r="EBL191" s="1"/>
      <c r="EBM191" s="1"/>
      <c r="EBN191" s="1"/>
      <c r="EBO191" s="1"/>
      <c r="EBP191" s="1"/>
      <c r="EBQ191" s="1"/>
      <c r="EBR191" s="1"/>
      <c r="EBS191" s="1"/>
      <c r="EBT191" s="1"/>
      <c r="EBU191" s="1"/>
      <c r="EBV191" s="1"/>
      <c r="EBW191" s="1"/>
      <c r="EBX191" s="1"/>
      <c r="EBY191" s="1"/>
      <c r="EBZ191" s="1"/>
      <c r="ECA191" s="1"/>
      <c r="ECB191" s="1"/>
      <c r="ECC191" s="1"/>
      <c r="ECD191" s="1"/>
      <c r="ECE191" s="1"/>
      <c r="ECF191" s="1"/>
      <c r="ECG191" s="1"/>
      <c r="ECH191" s="1"/>
      <c r="ECI191" s="1"/>
      <c r="ECJ191" s="1"/>
      <c r="ECK191" s="1"/>
      <c r="ECL191" s="1"/>
      <c r="ECM191" s="1"/>
      <c r="ECN191" s="1"/>
      <c r="ECO191" s="1"/>
      <c r="ECP191" s="1"/>
      <c r="ECQ191" s="1"/>
      <c r="ECR191" s="1"/>
      <c r="ECS191" s="1"/>
      <c r="ECT191" s="1"/>
      <c r="ECU191" s="1"/>
      <c r="ECV191" s="1"/>
      <c r="ECW191" s="1"/>
      <c r="ECX191" s="1"/>
      <c r="ECY191" s="1"/>
      <c r="ECZ191" s="1"/>
      <c r="EDA191" s="1"/>
      <c r="EDB191" s="1"/>
      <c r="EDC191" s="1"/>
      <c r="EDD191" s="1"/>
      <c r="EDE191" s="1"/>
      <c r="EDF191" s="1"/>
      <c r="EDG191" s="1"/>
      <c r="EDH191" s="1"/>
      <c r="EDI191" s="1"/>
      <c r="EDJ191" s="1"/>
      <c r="EDK191" s="1"/>
      <c r="EDL191" s="1"/>
      <c r="EDM191" s="1"/>
      <c r="EDN191" s="1"/>
      <c r="EDO191" s="1"/>
      <c r="EDP191" s="1"/>
      <c r="EDQ191" s="1"/>
      <c r="EDR191" s="1"/>
      <c r="EDS191" s="1"/>
      <c r="EDT191" s="1"/>
      <c r="EDU191" s="1"/>
      <c r="EDV191" s="1"/>
      <c r="EDW191" s="1"/>
      <c r="EDX191" s="1"/>
      <c r="EDY191" s="1"/>
      <c r="EDZ191" s="1"/>
      <c r="EEA191" s="1"/>
      <c r="EEB191" s="1"/>
      <c r="EEC191" s="1"/>
      <c r="EED191" s="1"/>
      <c r="EEE191" s="1"/>
      <c r="EEF191" s="1"/>
      <c r="EEG191" s="1"/>
      <c r="EEH191" s="1"/>
      <c r="EEI191" s="1"/>
      <c r="EEJ191" s="1"/>
      <c r="EEK191" s="1"/>
      <c r="EEL191" s="1"/>
      <c r="EEM191" s="1"/>
      <c r="EEN191" s="1"/>
      <c r="EEO191" s="1"/>
      <c r="EEP191" s="1"/>
      <c r="EEQ191" s="1"/>
      <c r="EER191" s="1"/>
      <c r="EES191" s="1"/>
      <c r="EET191" s="1"/>
      <c r="EEU191" s="1"/>
      <c r="EEV191" s="1"/>
      <c r="EEW191" s="1"/>
      <c r="EEX191" s="1"/>
      <c r="EEY191" s="1"/>
      <c r="EEZ191" s="1"/>
      <c r="EFA191" s="1"/>
      <c r="EFB191" s="1"/>
      <c r="EFC191" s="1"/>
      <c r="EFD191" s="1"/>
      <c r="EFE191" s="1"/>
      <c r="EFF191" s="1"/>
      <c r="EFG191" s="1"/>
      <c r="EFH191" s="1"/>
      <c r="EFI191" s="1"/>
      <c r="EFJ191" s="1"/>
      <c r="EFK191" s="1"/>
      <c r="EFL191" s="1"/>
      <c r="EFM191" s="1"/>
      <c r="EFN191" s="1"/>
      <c r="EFO191" s="1"/>
      <c r="EFP191" s="1"/>
      <c r="EFQ191" s="1"/>
      <c r="EFR191" s="1"/>
      <c r="EFS191" s="1"/>
      <c r="EFT191" s="1"/>
      <c r="EFU191" s="1"/>
      <c r="EFV191" s="1"/>
      <c r="EFW191" s="1"/>
      <c r="EFX191" s="1"/>
      <c r="EFY191" s="1"/>
      <c r="EFZ191" s="1"/>
      <c r="EGA191" s="1"/>
      <c r="EGB191" s="1"/>
      <c r="EGC191" s="1"/>
      <c r="EGD191" s="1"/>
      <c r="EGE191" s="1"/>
      <c r="EGF191" s="1"/>
      <c r="EGG191" s="1"/>
      <c r="EGH191" s="1"/>
      <c r="EGI191" s="1"/>
      <c r="EGJ191" s="1"/>
      <c r="EGK191" s="1"/>
      <c r="EGL191" s="1"/>
      <c r="EGM191" s="1"/>
      <c r="EGN191" s="1"/>
      <c r="EGO191" s="1"/>
      <c r="EGP191" s="1"/>
      <c r="EGQ191" s="1"/>
      <c r="EGR191" s="1"/>
      <c r="EGS191" s="1"/>
      <c r="EGT191" s="1"/>
      <c r="EGU191" s="1"/>
      <c r="EGV191" s="1"/>
      <c r="EGW191" s="1"/>
      <c r="EGX191" s="1"/>
      <c r="EGY191" s="1"/>
      <c r="EGZ191" s="1"/>
      <c r="EHA191" s="1"/>
      <c r="EHB191" s="1"/>
      <c r="EHC191" s="1"/>
      <c r="EHD191" s="1"/>
      <c r="EHE191" s="1"/>
      <c r="EHF191" s="1"/>
      <c r="EHG191" s="1"/>
      <c r="EHH191" s="1"/>
      <c r="EHI191" s="1"/>
      <c r="EHJ191" s="1"/>
      <c r="EHK191" s="1"/>
      <c r="EHL191" s="1"/>
      <c r="EHM191" s="1"/>
      <c r="EHN191" s="1"/>
      <c r="EHO191" s="1"/>
      <c r="EHP191" s="1"/>
      <c r="EHQ191" s="1"/>
      <c r="EHR191" s="1"/>
      <c r="EHS191" s="1"/>
      <c r="EHT191" s="1"/>
      <c r="EHU191" s="1"/>
      <c r="EHV191" s="1"/>
      <c r="EHW191" s="1"/>
      <c r="EHX191" s="1"/>
      <c r="EHY191" s="1"/>
      <c r="EHZ191" s="1"/>
      <c r="EIA191" s="1"/>
      <c r="EIB191" s="1"/>
      <c r="EIC191" s="1"/>
      <c r="EID191" s="1"/>
      <c r="EIE191" s="1"/>
      <c r="EIF191" s="1"/>
      <c r="EIG191" s="1"/>
      <c r="EIH191" s="1"/>
      <c r="EII191" s="1"/>
      <c r="EIJ191" s="1"/>
      <c r="EIK191" s="1"/>
      <c r="EIL191" s="1"/>
      <c r="EIM191" s="1"/>
      <c r="EIN191" s="1"/>
      <c r="EIO191" s="1"/>
      <c r="EIP191" s="1"/>
      <c r="EIQ191" s="1"/>
      <c r="EIR191" s="1"/>
      <c r="EIS191" s="1"/>
      <c r="EIT191" s="1"/>
      <c r="EIU191" s="1"/>
      <c r="EIV191" s="1"/>
      <c r="EIW191" s="1"/>
      <c r="EIX191" s="1"/>
      <c r="EIY191" s="1"/>
      <c r="EIZ191" s="1"/>
      <c r="EJA191" s="1"/>
      <c r="EJB191" s="1"/>
      <c r="EJC191" s="1"/>
      <c r="EJD191" s="1"/>
      <c r="EJE191" s="1"/>
      <c r="EJF191" s="1"/>
      <c r="EJG191" s="1"/>
      <c r="EJH191" s="1"/>
      <c r="EJI191" s="1"/>
      <c r="EJJ191" s="1"/>
      <c r="EJK191" s="1"/>
      <c r="EJL191" s="1"/>
      <c r="EJM191" s="1"/>
      <c r="EJN191" s="1"/>
      <c r="EJO191" s="1"/>
      <c r="EJP191" s="1"/>
      <c r="EJQ191" s="1"/>
      <c r="EJR191" s="1"/>
      <c r="EJS191" s="1"/>
      <c r="EJT191" s="1"/>
      <c r="EJU191" s="1"/>
      <c r="EJV191" s="1"/>
      <c r="EJW191" s="1"/>
      <c r="EJX191" s="1"/>
      <c r="EJY191" s="1"/>
      <c r="EJZ191" s="1"/>
      <c r="EKA191" s="1"/>
      <c r="EKB191" s="1"/>
      <c r="EKC191" s="1"/>
      <c r="EKD191" s="1"/>
      <c r="EKE191" s="1"/>
      <c r="EKF191" s="1"/>
      <c r="EKG191" s="1"/>
      <c r="EKH191" s="1"/>
      <c r="EKI191" s="1"/>
      <c r="EKJ191" s="1"/>
      <c r="EKK191" s="1"/>
      <c r="EKL191" s="1"/>
      <c r="EKM191" s="1"/>
      <c r="EKN191" s="1"/>
      <c r="EKO191" s="1"/>
      <c r="EKP191" s="1"/>
      <c r="EKQ191" s="1"/>
      <c r="EKR191" s="1"/>
      <c r="EKS191" s="1"/>
      <c r="EKT191" s="1"/>
      <c r="EKU191" s="1"/>
      <c r="EKV191" s="1"/>
      <c r="EKW191" s="1"/>
      <c r="EKX191" s="1"/>
      <c r="EKY191" s="1"/>
      <c r="EKZ191" s="1"/>
      <c r="ELA191" s="1"/>
      <c r="ELB191" s="1"/>
      <c r="ELC191" s="1"/>
      <c r="ELD191" s="1"/>
      <c r="ELE191" s="1"/>
      <c r="ELF191" s="1"/>
      <c r="ELG191" s="1"/>
      <c r="ELH191" s="1"/>
      <c r="ELI191" s="1"/>
      <c r="ELJ191" s="1"/>
      <c r="ELK191" s="1"/>
      <c r="ELL191" s="1"/>
      <c r="ELM191" s="1"/>
      <c r="ELN191" s="1"/>
      <c r="ELO191" s="1"/>
      <c r="ELP191" s="1"/>
      <c r="ELQ191" s="1"/>
      <c r="ELR191" s="1"/>
      <c r="ELS191" s="1"/>
      <c r="ELT191" s="1"/>
      <c r="ELU191" s="1"/>
      <c r="ELV191" s="1"/>
      <c r="ELW191" s="1"/>
      <c r="ELX191" s="1"/>
      <c r="ELY191" s="1"/>
      <c r="ELZ191" s="1"/>
      <c r="EMA191" s="1"/>
      <c r="EMB191" s="1"/>
      <c r="EMC191" s="1"/>
      <c r="EMD191" s="1"/>
      <c r="EME191" s="1"/>
      <c r="EMF191" s="1"/>
      <c r="EMG191" s="1"/>
      <c r="EMH191" s="1"/>
      <c r="EMI191" s="1"/>
      <c r="EMJ191" s="1"/>
      <c r="EMK191" s="1"/>
      <c r="EML191" s="1"/>
      <c r="EMM191" s="1"/>
      <c r="EMN191" s="1"/>
      <c r="EMO191" s="1"/>
      <c r="EMP191" s="1"/>
      <c r="EMQ191" s="1"/>
      <c r="EMR191" s="1"/>
      <c r="EMS191" s="1"/>
      <c r="EMT191" s="1"/>
      <c r="EMU191" s="1"/>
      <c r="EMV191" s="1"/>
      <c r="EMW191" s="1"/>
      <c r="EMX191" s="1"/>
      <c r="EMY191" s="1"/>
      <c r="EMZ191" s="1"/>
      <c r="ENA191" s="1"/>
      <c r="ENB191" s="1"/>
      <c r="ENC191" s="1"/>
      <c r="END191" s="1"/>
      <c r="ENE191" s="1"/>
      <c r="ENF191" s="1"/>
      <c r="ENG191" s="1"/>
      <c r="ENH191" s="1"/>
      <c r="ENI191" s="1"/>
      <c r="ENJ191" s="1"/>
      <c r="ENK191" s="1"/>
      <c r="ENL191" s="1"/>
      <c r="ENM191" s="1"/>
      <c r="ENN191" s="1"/>
      <c r="ENO191" s="1"/>
      <c r="ENP191" s="1"/>
      <c r="ENQ191" s="1"/>
      <c r="ENR191" s="1"/>
      <c r="ENS191" s="1"/>
      <c r="ENT191" s="1"/>
      <c r="ENU191" s="1"/>
      <c r="ENV191" s="1"/>
      <c r="ENW191" s="1"/>
      <c r="ENX191" s="1"/>
      <c r="ENY191" s="1"/>
      <c r="ENZ191" s="1"/>
      <c r="EOA191" s="1"/>
      <c r="EOB191" s="1"/>
      <c r="EOC191" s="1"/>
      <c r="EOD191" s="1"/>
      <c r="EOE191" s="1"/>
      <c r="EOF191" s="1"/>
      <c r="EOG191" s="1"/>
      <c r="EOH191" s="1"/>
      <c r="EOI191" s="1"/>
      <c r="EOJ191" s="1"/>
      <c r="EOK191" s="1"/>
      <c r="EOL191" s="1"/>
      <c r="EOM191" s="1"/>
      <c r="EON191" s="1"/>
      <c r="EOO191" s="1"/>
      <c r="EOP191" s="1"/>
      <c r="EOQ191" s="1"/>
      <c r="EOR191" s="1"/>
      <c r="EOS191" s="1"/>
      <c r="EOT191" s="1"/>
      <c r="EOU191" s="1"/>
      <c r="EOV191" s="1"/>
      <c r="EOW191" s="1"/>
      <c r="EOX191" s="1"/>
      <c r="EOY191" s="1"/>
      <c r="EOZ191" s="1"/>
      <c r="EPA191" s="1"/>
      <c r="EPB191" s="1"/>
      <c r="EPC191" s="1"/>
      <c r="EPD191" s="1"/>
      <c r="EPE191" s="1"/>
      <c r="EPF191" s="1"/>
      <c r="EPG191" s="1"/>
      <c r="EPH191" s="1"/>
      <c r="EPI191" s="1"/>
      <c r="EPJ191" s="1"/>
      <c r="EPK191" s="1"/>
      <c r="EPL191" s="1"/>
      <c r="EPM191" s="1"/>
      <c r="EPN191" s="1"/>
      <c r="EPO191" s="1"/>
      <c r="EPP191" s="1"/>
      <c r="EPQ191" s="1"/>
      <c r="EPR191" s="1"/>
      <c r="EPS191" s="1"/>
      <c r="EPT191" s="1"/>
      <c r="EPU191" s="1"/>
      <c r="EPV191" s="1"/>
      <c r="EPW191" s="1"/>
      <c r="EPX191" s="1"/>
      <c r="EPY191" s="1"/>
      <c r="EPZ191" s="1"/>
      <c r="EQA191" s="1"/>
      <c r="EQB191" s="1"/>
      <c r="EQC191" s="1"/>
      <c r="EQD191" s="1"/>
      <c r="EQE191" s="1"/>
      <c r="EQF191" s="1"/>
      <c r="EQG191" s="1"/>
      <c r="EQH191" s="1"/>
      <c r="EQI191" s="1"/>
      <c r="EQJ191" s="1"/>
      <c r="EQK191" s="1"/>
      <c r="EQL191" s="1"/>
      <c r="EQM191" s="1"/>
      <c r="EQN191" s="1"/>
      <c r="EQO191" s="1"/>
      <c r="EQP191" s="1"/>
      <c r="EQQ191" s="1"/>
      <c r="EQR191" s="1"/>
      <c r="EQS191" s="1"/>
      <c r="EQT191" s="1"/>
      <c r="EQU191" s="1"/>
      <c r="EQV191" s="1"/>
      <c r="EQW191" s="1"/>
      <c r="EQX191" s="1"/>
      <c r="EQY191" s="1"/>
      <c r="EQZ191" s="1"/>
      <c r="ERA191" s="1"/>
      <c r="ERB191" s="1"/>
      <c r="ERC191" s="1"/>
      <c r="ERD191" s="1"/>
      <c r="ERE191" s="1"/>
      <c r="ERF191" s="1"/>
      <c r="ERG191" s="1"/>
      <c r="ERH191" s="1"/>
      <c r="ERI191" s="1"/>
      <c r="ERJ191" s="1"/>
      <c r="ERK191" s="1"/>
      <c r="ERL191" s="1"/>
      <c r="ERM191" s="1"/>
      <c r="ERN191" s="1"/>
      <c r="ERO191" s="1"/>
      <c r="ERP191" s="1"/>
      <c r="ERQ191" s="1"/>
      <c r="ERR191" s="1"/>
      <c r="ERS191" s="1"/>
      <c r="ERT191" s="1"/>
      <c r="ERU191" s="1"/>
      <c r="ERV191" s="1"/>
      <c r="ERW191" s="1"/>
      <c r="ERX191" s="1"/>
      <c r="ERY191" s="1"/>
      <c r="ERZ191" s="1"/>
      <c r="ESA191" s="1"/>
      <c r="ESB191" s="1"/>
      <c r="ESC191" s="1"/>
      <c r="ESD191" s="1"/>
      <c r="ESE191" s="1"/>
      <c r="ESF191" s="1"/>
      <c r="ESG191" s="1"/>
      <c r="ESH191" s="1"/>
      <c r="ESI191" s="1"/>
      <c r="ESJ191" s="1"/>
      <c r="ESK191" s="1"/>
      <c r="ESL191" s="1"/>
      <c r="ESM191" s="1"/>
      <c r="ESN191" s="1"/>
      <c r="ESO191" s="1"/>
      <c r="ESP191" s="1"/>
      <c r="ESQ191" s="1"/>
      <c r="ESR191" s="1"/>
      <c r="ESS191" s="1"/>
      <c r="EST191" s="1"/>
      <c r="ESU191" s="1"/>
      <c r="ESV191" s="1"/>
      <c r="ESW191" s="1"/>
      <c r="ESX191" s="1"/>
      <c r="ESY191" s="1"/>
      <c r="ESZ191" s="1"/>
      <c r="ETA191" s="1"/>
      <c r="ETB191" s="1"/>
      <c r="ETC191" s="1"/>
      <c r="ETD191" s="1"/>
      <c r="ETE191" s="1"/>
      <c r="ETF191" s="1"/>
      <c r="ETG191" s="1"/>
      <c r="ETH191" s="1"/>
      <c r="ETI191" s="1"/>
      <c r="ETJ191" s="1"/>
      <c r="ETK191" s="1"/>
      <c r="ETL191" s="1"/>
      <c r="ETM191" s="1"/>
      <c r="ETN191" s="1"/>
      <c r="ETO191" s="1"/>
      <c r="ETP191" s="1"/>
      <c r="ETQ191" s="1"/>
      <c r="ETR191" s="1"/>
      <c r="ETS191" s="1"/>
      <c r="ETT191" s="1"/>
      <c r="ETU191" s="1"/>
      <c r="ETV191" s="1"/>
      <c r="ETW191" s="1"/>
      <c r="ETX191" s="1"/>
      <c r="ETY191" s="1"/>
      <c r="ETZ191" s="1"/>
      <c r="EUA191" s="1"/>
      <c r="EUB191" s="1"/>
      <c r="EUC191" s="1"/>
      <c r="EUD191" s="1"/>
      <c r="EUE191" s="1"/>
      <c r="EUF191" s="1"/>
      <c r="EUG191" s="1"/>
      <c r="EUH191" s="1"/>
      <c r="EUI191" s="1"/>
      <c r="EUJ191" s="1"/>
      <c r="EUK191" s="1"/>
      <c r="EUL191" s="1"/>
      <c r="EUM191" s="1"/>
      <c r="EUN191" s="1"/>
      <c r="EUO191" s="1"/>
      <c r="EUP191" s="1"/>
      <c r="EUQ191" s="1"/>
      <c r="EUR191" s="1"/>
      <c r="EUS191" s="1"/>
      <c r="EUT191" s="1"/>
      <c r="EUU191" s="1"/>
      <c r="EUV191" s="1"/>
      <c r="EUW191" s="1"/>
      <c r="EUX191" s="1"/>
      <c r="EUY191" s="1"/>
      <c r="EUZ191" s="1"/>
      <c r="EVA191" s="1"/>
      <c r="EVB191" s="1"/>
      <c r="EVC191" s="1"/>
      <c r="EVD191" s="1"/>
      <c r="EVE191" s="1"/>
      <c r="EVF191" s="1"/>
      <c r="EVG191" s="1"/>
      <c r="EVH191" s="1"/>
      <c r="EVI191" s="1"/>
      <c r="EVJ191" s="1"/>
      <c r="EVK191" s="1"/>
      <c r="EVL191" s="1"/>
      <c r="EVM191" s="1"/>
      <c r="EVN191" s="1"/>
      <c r="EVO191" s="1"/>
      <c r="EVP191" s="1"/>
      <c r="EVQ191" s="1"/>
      <c r="EVR191" s="1"/>
      <c r="EVS191" s="1"/>
      <c r="EVT191" s="1"/>
      <c r="EVU191" s="1"/>
      <c r="EVV191" s="1"/>
      <c r="EVW191" s="1"/>
      <c r="EVX191" s="1"/>
      <c r="EVY191" s="1"/>
      <c r="EVZ191" s="1"/>
      <c r="EWA191" s="1"/>
      <c r="EWB191" s="1"/>
      <c r="EWC191" s="1"/>
      <c r="EWD191" s="1"/>
      <c r="EWE191" s="1"/>
      <c r="EWF191" s="1"/>
      <c r="EWG191" s="1"/>
      <c r="EWH191" s="1"/>
      <c r="EWI191" s="1"/>
      <c r="EWJ191" s="1"/>
      <c r="EWK191" s="1"/>
      <c r="EWL191" s="1"/>
      <c r="EWM191" s="1"/>
      <c r="EWN191" s="1"/>
      <c r="EWO191" s="1"/>
      <c r="EWP191" s="1"/>
      <c r="EWQ191" s="1"/>
      <c r="EWR191" s="1"/>
      <c r="EWS191" s="1"/>
      <c r="EWT191" s="1"/>
      <c r="EWU191" s="1"/>
      <c r="EWV191" s="1"/>
      <c r="EWW191" s="1"/>
      <c r="EWX191" s="1"/>
      <c r="EWY191" s="1"/>
      <c r="EWZ191" s="1"/>
      <c r="EXA191" s="1"/>
      <c r="EXB191" s="1"/>
      <c r="EXC191" s="1"/>
      <c r="EXD191" s="1"/>
      <c r="EXE191" s="1"/>
      <c r="EXF191" s="1"/>
      <c r="EXG191" s="1"/>
      <c r="EXH191" s="1"/>
      <c r="EXI191" s="1"/>
      <c r="EXJ191" s="1"/>
      <c r="EXK191" s="1"/>
      <c r="EXL191" s="1"/>
      <c r="EXM191" s="1"/>
      <c r="EXN191" s="1"/>
      <c r="EXO191" s="1"/>
      <c r="EXP191" s="1"/>
      <c r="EXQ191" s="1"/>
      <c r="EXR191" s="1"/>
      <c r="EXS191" s="1"/>
      <c r="EXT191" s="1"/>
      <c r="EXU191" s="1"/>
      <c r="EXV191" s="1"/>
      <c r="EXW191" s="1"/>
      <c r="EXX191" s="1"/>
      <c r="EXY191" s="1"/>
      <c r="EXZ191" s="1"/>
      <c r="EYA191" s="1"/>
      <c r="EYB191" s="1"/>
      <c r="EYC191" s="1"/>
      <c r="EYD191" s="1"/>
      <c r="EYE191" s="1"/>
      <c r="EYF191" s="1"/>
      <c r="EYG191" s="1"/>
      <c r="EYH191" s="1"/>
      <c r="EYI191" s="1"/>
      <c r="EYJ191" s="1"/>
      <c r="EYK191" s="1"/>
      <c r="EYL191" s="1"/>
      <c r="EYM191" s="1"/>
      <c r="EYN191" s="1"/>
      <c r="EYO191" s="1"/>
      <c r="EYP191" s="1"/>
      <c r="EYQ191" s="1"/>
      <c r="EYR191" s="1"/>
      <c r="EYS191" s="1"/>
      <c r="EYT191" s="1"/>
      <c r="EYU191" s="1"/>
      <c r="EYV191" s="1"/>
      <c r="EYW191" s="1"/>
      <c r="EYX191" s="1"/>
      <c r="EYY191" s="1"/>
      <c r="EYZ191" s="1"/>
      <c r="EZA191" s="1"/>
      <c r="EZB191" s="1"/>
      <c r="EZC191" s="1"/>
      <c r="EZD191" s="1"/>
      <c r="EZE191" s="1"/>
      <c r="EZF191" s="1"/>
      <c r="EZG191" s="1"/>
      <c r="EZH191" s="1"/>
      <c r="EZI191" s="1"/>
      <c r="EZJ191" s="1"/>
      <c r="EZK191" s="1"/>
      <c r="EZL191" s="1"/>
      <c r="EZM191" s="1"/>
      <c r="EZN191" s="1"/>
      <c r="EZO191" s="1"/>
      <c r="EZP191" s="1"/>
      <c r="EZQ191" s="1"/>
      <c r="EZR191" s="1"/>
      <c r="EZS191" s="1"/>
      <c r="EZT191" s="1"/>
      <c r="EZU191" s="1"/>
      <c r="EZV191" s="1"/>
      <c r="EZW191" s="1"/>
      <c r="EZX191" s="1"/>
      <c r="EZY191" s="1"/>
      <c r="EZZ191" s="1"/>
      <c r="FAA191" s="1"/>
      <c r="FAB191" s="1"/>
      <c r="FAC191" s="1"/>
      <c r="FAD191" s="1"/>
      <c r="FAE191" s="1"/>
      <c r="FAF191" s="1"/>
      <c r="FAG191" s="1"/>
      <c r="FAH191" s="1"/>
      <c r="FAI191" s="1"/>
      <c r="FAJ191" s="1"/>
      <c r="FAK191" s="1"/>
      <c r="FAL191" s="1"/>
      <c r="FAM191" s="1"/>
      <c r="FAN191" s="1"/>
      <c r="FAO191" s="1"/>
      <c r="FAP191" s="1"/>
      <c r="FAQ191" s="1"/>
      <c r="FAR191" s="1"/>
      <c r="FAS191" s="1"/>
      <c r="FAT191" s="1"/>
      <c r="FAU191" s="1"/>
      <c r="FAV191" s="1"/>
      <c r="FAW191" s="1"/>
      <c r="FAX191" s="1"/>
      <c r="FAY191" s="1"/>
      <c r="FAZ191" s="1"/>
      <c r="FBA191" s="1"/>
      <c r="FBB191" s="1"/>
      <c r="FBC191" s="1"/>
      <c r="FBD191" s="1"/>
      <c r="FBE191" s="1"/>
      <c r="FBF191" s="1"/>
      <c r="FBG191" s="1"/>
      <c r="FBH191" s="1"/>
      <c r="FBI191" s="1"/>
      <c r="FBJ191" s="1"/>
      <c r="FBK191" s="1"/>
      <c r="FBL191" s="1"/>
      <c r="FBM191" s="1"/>
      <c r="FBN191" s="1"/>
      <c r="FBO191" s="1"/>
      <c r="FBP191" s="1"/>
      <c r="FBQ191" s="1"/>
      <c r="FBR191" s="1"/>
      <c r="FBS191" s="1"/>
      <c r="FBT191" s="1"/>
      <c r="FBU191" s="1"/>
      <c r="FBV191" s="1"/>
      <c r="FBW191" s="1"/>
      <c r="FBX191" s="1"/>
      <c r="FBY191" s="1"/>
      <c r="FBZ191" s="1"/>
      <c r="FCA191" s="1"/>
      <c r="FCB191" s="1"/>
      <c r="FCC191" s="1"/>
      <c r="FCD191" s="1"/>
      <c r="FCE191" s="1"/>
      <c r="FCF191" s="1"/>
      <c r="FCG191" s="1"/>
      <c r="FCH191" s="1"/>
      <c r="FCI191" s="1"/>
      <c r="FCJ191" s="1"/>
      <c r="FCK191" s="1"/>
      <c r="FCL191" s="1"/>
      <c r="FCM191" s="1"/>
      <c r="FCN191" s="1"/>
      <c r="FCO191" s="1"/>
      <c r="FCP191" s="1"/>
      <c r="FCQ191" s="1"/>
      <c r="FCR191" s="1"/>
      <c r="FCS191" s="1"/>
      <c r="FCT191" s="1"/>
      <c r="FCU191" s="1"/>
      <c r="FCV191" s="1"/>
      <c r="FCW191" s="1"/>
      <c r="FCX191" s="1"/>
      <c r="FCY191" s="1"/>
      <c r="FCZ191" s="1"/>
      <c r="FDA191" s="1"/>
      <c r="FDB191" s="1"/>
      <c r="FDC191" s="1"/>
      <c r="FDD191" s="1"/>
      <c r="FDE191" s="1"/>
      <c r="FDF191" s="1"/>
      <c r="FDG191" s="1"/>
      <c r="FDH191" s="1"/>
      <c r="FDI191" s="1"/>
      <c r="FDJ191" s="1"/>
      <c r="FDK191" s="1"/>
      <c r="FDL191" s="1"/>
      <c r="FDM191" s="1"/>
      <c r="FDN191" s="1"/>
      <c r="FDO191" s="1"/>
      <c r="FDP191" s="1"/>
      <c r="FDQ191" s="1"/>
      <c r="FDR191" s="1"/>
      <c r="FDS191" s="1"/>
      <c r="FDT191" s="1"/>
      <c r="FDU191" s="1"/>
      <c r="FDV191" s="1"/>
      <c r="FDW191" s="1"/>
      <c r="FDX191" s="1"/>
      <c r="FDY191" s="1"/>
      <c r="FDZ191" s="1"/>
      <c r="FEA191" s="1"/>
      <c r="FEB191" s="1"/>
      <c r="FEC191" s="1"/>
      <c r="FED191" s="1"/>
      <c r="FEE191" s="1"/>
      <c r="FEF191" s="1"/>
      <c r="FEG191" s="1"/>
      <c r="FEH191" s="1"/>
      <c r="FEI191" s="1"/>
      <c r="FEJ191" s="1"/>
      <c r="FEK191" s="1"/>
      <c r="FEL191" s="1"/>
      <c r="FEM191" s="1"/>
      <c r="FEN191" s="1"/>
      <c r="FEO191" s="1"/>
      <c r="FEP191" s="1"/>
      <c r="FEQ191" s="1"/>
      <c r="FER191" s="1"/>
      <c r="FES191" s="1"/>
      <c r="FET191" s="1"/>
      <c r="FEU191" s="1"/>
      <c r="FEV191" s="1"/>
      <c r="FEW191" s="1"/>
      <c r="FEX191" s="1"/>
      <c r="FEY191" s="1"/>
      <c r="FEZ191" s="1"/>
      <c r="FFA191" s="1"/>
      <c r="FFB191" s="1"/>
      <c r="FFC191" s="1"/>
      <c r="FFD191" s="1"/>
      <c r="FFE191" s="1"/>
      <c r="FFF191" s="1"/>
      <c r="FFG191" s="1"/>
      <c r="FFH191" s="1"/>
      <c r="FFI191" s="1"/>
      <c r="FFJ191" s="1"/>
      <c r="FFK191" s="1"/>
      <c r="FFL191" s="1"/>
      <c r="FFM191" s="1"/>
      <c r="FFN191" s="1"/>
      <c r="FFO191" s="1"/>
      <c r="FFP191" s="1"/>
      <c r="FFQ191" s="1"/>
      <c r="FFR191" s="1"/>
      <c r="FFS191" s="1"/>
      <c r="FFT191" s="1"/>
      <c r="FFU191" s="1"/>
      <c r="FFV191" s="1"/>
      <c r="FFW191" s="1"/>
      <c r="FFX191" s="1"/>
      <c r="FFY191" s="1"/>
      <c r="FFZ191" s="1"/>
      <c r="FGA191" s="1"/>
      <c r="FGB191" s="1"/>
      <c r="FGC191" s="1"/>
      <c r="FGD191" s="1"/>
      <c r="FGE191" s="1"/>
      <c r="FGF191" s="1"/>
      <c r="FGG191" s="1"/>
      <c r="FGH191" s="1"/>
      <c r="FGI191" s="1"/>
      <c r="FGJ191" s="1"/>
      <c r="FGK191" s="1"/>
      <c r="FGL191" s="1"/>
      <c r="FGM191" s="1"/>
      <c r="FGN191" s="1"/>
      <c r="FGO191" s="1"/>
      <c r="FGP191" s="1"/>
      <c r="FGQ191" s="1"/>
      <c r="FGR191" s="1"/>
      <c r="FGS191" s="1"/>
      <c r="FGT191" s="1"/>
      <c r="FGU191" s="1"/>
      <c r="FGV191" s="1"/>
      <c r="FGW191" s="1"/>
      <c r="FGX191" s="1"/>
      <c r="FGY191" s="1"/>
      <c r="FGZ191" s="1"/>
      <c r="FHA191" s="1"/>
      <c r="FHB191" s="1"/>
      <c r="FHC191" s="1"/>
      <c r="FHD191" s="1"/>
      <c r="FHE191" s="1"/>
      <c r="FHF191" s="1"/>
      <c r="FHG191" s="1"/>
      <c r="FHH191" s="1"/>
      <c r="FHI191" s="1"/>
      <c r="FHJ191" s="1"/>
      <c r="FHK191" s="1"/>
      <c r="FHL191" s="1"/>
      <c r="FHM191" s="1"/>
      <c r="FHN191" s="1"/>
      <c r="FHO191" s="1"/>
      <c r="FHP191" s="1"/>
      <c r="FHQ191" s="1"/>
      <c r="FHR191" s="1"/>
      <c r="FHS191" s="1"/>
      <c r="FHT191" s="1"/>
      <c r="FHU191" s="1"/>
      <c r="FHV191" s="1"/>
      <c r="FHW191" s="1"/>
      <c r="FHX191" s="1"/>
      <c r="FHY191" s="1"/>
      <c r="FHZ191" s="1"/>
      <c r="FIA191" s="1"/>
      <c r="FIB191" s="1"/>
      <c r="FIC191" s="1"/>
      <c r="FID191" s="1"/>
      <c r="FIE191" s="1"/>
      <c r="FIF191" s="1"/>
      <c r="FIG191" s="1"/>
      <c r="FIH191" s="1"/>
      <c r="FII191" s="1"/>
      <c r="FIJ191" s="1"/>
      <c r="FIK191" s="1"/>
      <c r="FIL191" s="1"/>
      <c r="FIM191" s="1"/>
      <c r="FIN191" s="1"/>
      <c r="FIO191" s="1"/>
      <c r="FIP191" s="1"/>
      <c r="FIQ191" s="1"/>
      <c r="FIR191" s="1"/>
      <c r="FIS191" s="1"/>
      <c r="FIT191" s="1"/>
      <c r="FIU191" s="1"/>
      <c r="FIV191" s="1"/>
      <c r="FIW191" s="1"/>
      <c r="FIX191" s="1"/>
      <c r="FIY191" s="1"/>
      <c r="FIZ191" s="1"/>
      <c r="FJA191" s="1"/>
      <c r="FJB191" s="1"/>
      <c r="FJC191" s="1"/>
      <c r="FJD191" s="1"/>
      <c r="FJE191" s="1"/>
      <c r="FJF191" s="1"/>
      <c r="FJG191" s="1"/>
      <c r="FJH191" s="1"/>
      <c r="FJI191" s="1"/>
      <c r="FJJ191" s="1"/>
      <c r="FJK191" s="1"/>
      <c r="FJL191" s="1"/>
      <c r="FJM191" s="1"/>
      <c r="FJN191" s="1"/>
      <c r="FJO191" s="1"/>
      <c r="FJP191" s="1"/>
      <c r="FJQ191" s="1"/>
      <c r="FJR191" s="1"/>
      <c r="FJS191" s="1"/>
      <c r="FJT191" s="1"/>
      <c r="FJU191" s="1"/>
      <c r="FJV191" s="1"/>
      <c r="FJW191" s="1"/>
      <c r="FJX191" s="1"/>
      <c r="FJY191" s="1"/>
      <c r="FJZ191" s="1"/>
      <c r="FKA191" s="1"/>
      <c r="FKB191" s="1"/>
      <c r="FKC191" s="1"/>
      <c r="FKD191" s="1"/>
      <c r="FKE191" s="1"/>
      <c r="FKF191" s="1"/>
      <c r="FKG191" s="1"/>
      <c r="FKH191" s="1"/>
      <c r="FKI191" s="1"/>
      <c r="FKJ191" s="1"/>
      <c r="FKK191" s="1"/>
      <c r="FKL191" s="1"/>
      <c r="FKM191" s="1"/>
      <c r="FKN191" s="1"/>
      <c r="FKO191" s="1"/>
      <c r="FKP191" s="1"/>
      <c r="FKQ191" s="1"/>
      <c r="FKR191" s="1"/>
      <c r="FKS191" s="1"/>
      <c r="FKT191" s="1"/>
      <c r="FKU191" s="1"/>
      <c r="FKV191" s="1"/>
      <c r="FKW191" s="1"/>
      <c r="FKX191" s="1"/>
      <c r="FKY191" s="1"/>
      <c r="FKZ191" s="1"/>
      <c r="FLA191" s="1"/>
      <c r="FLB191" s="1"/>
      <c r="FLC191" s="1"/>
      <c r="FLD191" s="1"/>
      <c r="FLE191" s="1"/>
      <c r="FLF191" s="1"/>
      <c r="FLG191" s="1"/>
      <c r="FLH191" s="1"/>
      <c r="FLI191" s="1"/>
      <c r="FLJ191" s="1"/>
      <c r="FLK191" s="1"/>
      <c r="FLL191" s="1"/>
      <c r="FLM191" s="1"/>
      <c r="FLN191" s="1"/>
      <c r="FLO191" s="1"/>
      <c r="FLP191" s="1"/>
      <c r="FLQ191" s="1"/>
      <c r="FLR191" s="1"/>
      <c r="FLS191" s="1"/>
      <c r="FLT191" s="1"/>
      <c r="FLU191" s="1"/>
      <c r="FLV191" s="1"/>
      <c r="FLW191" s="1"/>
      <c r="FLX191" s="1"/>
      <c r="FLY191" s="1"/>
      <c r="FLZ191" s="1"/>
      <c r="FMA191" s="1"/>
      <c r="FMB191" s="1"/>
      <c r="FMC191" s="1"/>
      <c r="FMD191" s="1"/>
      <c r="FME191" s="1"/>
      <c r="FMF191" s="1"/>
      <c r="FMG191" s="1"/>
      <c r="FMH191" s="1"/>
      <c r="FMI191" s="1"/>
      <c r="FMJ191" s="1"/>
      <c r="FMK191" s="1"/>
      <c r="FML191" s="1"/>
      <c r="FMM191" s="1"/>
      <c r="FMN191" s="1"/>
      <c r="FMO191" s="1"/>
      <c r="FMP191" s="1"/>
      <c r="FMQ191" s="1"/>
      <c r="FMR191" s="1"/>
      <c r="FMS191" s="1"/>
      <c r="FMT191" s="1"/>
      <c r="FMU191" s="1"/>
      <c r="FMV191" s="1"/>
      <c r="FMW191" s="1"/>
      <c r="FMX191" s="1"/>
      <c r="FMY191" s="1"/>
      <c r="FMZ191" s="1"/>
      <c r="FNA191" s="1"/>
      <c r="FNB191" s="1"/>
      <c r="FNC191" s="1"/>
      <c r="FND191" s="1"/>
      <c r="FNE191" s="1"/>
      <c r="FNF191" s="1"/>
      <c r="FNG191" s="1"/>
      <c r="FNH191" s="1"/>
      <c r="FNI191" s="1"/>
      <c r="FNJ191" s="1"/>
      <c r="FNK191" s="1"/>
      <c r="FNL191" s="1"/>
      <c r="FNM191" s="1"/>
      <c r="FNN191" s="1"/>
      <c r="FNO191" s="1"/>
      <c r="FNP191" s="1"/>
      <c r="FNQ191" s="1"/>
      <c r="FNR191" s="1"/>
      <c r="FNS191" s="1"/>
      <c r="FNT191" s="1"/>
      <c r="FNU191" s="1"/>
      <c r="FNV191" s="1"/>
      <c r="FNW191" s="1"/>
      <c r="FNX191" s="1"/>
      <c r="FNY191" s="1"/>
      <c r="FNZ191" s="1"/>
      <c r="FOA191" s="1"/>
      <c r="FOB191" s="1"/>
      <c r="FOC191" s="1"/>
      <c r="FOD191" s="1"/>
      <c r="FOE191" s="1"/>
      <c r="FOF191" s="1"/>
      <c r="FOG191" s="1"/>
      <c r="FOH191" s="1"/>
      <c r="FOI191" s="1"/>
      <c r="FOJ191" s="1"/>
      <c r="FOK191" s="1"/>
      <c r="FOL191" s="1"/>
      <c r="FOM191" s="1"/>
      <c r="FON191" s="1"/>
      <c r="FOO191" s="1"/>
      <c r="FOP191" s="1"/>
      <c r="FOQ191" s="1"/>
      <c r="FOR191" s="1"/>
      <c r="FOS191" s="1"/>
      <c r="FOT191" s="1"/>
      <c r="FOU191" s="1"/>
      <c r="FOV191" s="1"/>
      <c r="FOW191" s="1"/>
      <c r="FOX191" s="1"/>
      <c r="FOY191" s="1"/>
      <c r="FOZ191" s="1"/>
      <c r="FPA191" s="1"/>
      <c r="FPB191" s="1"/>
      <c r="FPC191" s="1"/>
      <c r="FPD191" s="1"/>
      <c r="FPE191" s="1"/>
      <c r="FPF191" s="1"/>
      <c r="FPG191" s="1"/>
      <c r="FPH191" s="1"/>
      <c r="FPI191" s="1"/>
      <c r="FPJ191" s="1"/>
      <c r="FPK191" s="1"/>
      <c r="FPL191" s="1"/>
      <c r="FPM191" s="1"/>
      <c r="FPN191" s="1"/>
      <c r="FPO191" s="1"/>
      <c r="FPP191" s="1"/>
      <c r="FPQ191" s="1"/>
      <c r="FPR191" s="1"/>
      <c r="FPS191" s="1"/>
      <c r="FPT191" s="1"/>
      <c r="FPU191" s="1"/>
      <c r="FPV191" s="1"/>
      <c r="FPW191" s="1"/>
      <c r="FPX191" s="1"/>
      <c r="FPY191" s="1"/>
      <c r="FPZ191" s="1"/>
      <c r="FQA191" s="1"/>
      <c r="FQB191" s="1"/>
      <c r="FQC191" s="1"/>
      <c r="FQD191" s="1"/>
      <c r="FQE191" s="1"/>
      <c r="FQF191" s="1"/>
      <c r="FQG191" s="1"/>
      <c r="FQH191" s="1"/>
      <c r="FQI191" s="1"/>
      <c r="FQJ191" s="1"/>
      <c r="FQK191" s="1"/>
      <c r="FQL191" s="1"/>
      <c r="FQM191" s="1"/>
      <c r="FQN191" s="1"/>
      <c r="FQO191" s="1"/>
      <c r="FQP191" s="1"/>
      <c r="FQQ191" s="1"/>
      <c r="FQR191" s="1"/>
      <c r="FQS191" s="1"/>
      <c r="FQT191" s="1"/>
      <c r="FQU191" s="1"/>
      <c r="FQV191" s="1"/>
      <c r="FQW191" s="1"/>
      <c r="FQX191" s="1"/>
      <c r="FQY191" s="1"/>
      <c r="FQZ191" s="1"/>
      <c r="FRA191" s="1"/>
      <c r="FRB191" s="1"/>
      <c r="FRC191" s="1"/>
      <c r="FRD191" s="1"/>
      <c r="FRE191" s="1"/>
      <c r="FRF191" s="1"/>
      <c r="FRG191" s="1"/>
      <c r="FRH191" s="1"/>
      <c r="FRI191" s="1"/>
      <c r="FRJ191" s="1"/>
      <c r="FRK191" s="1"/>
      <c r="FRL191" s="1"/>
      <c r="FRM191" s="1"/>
      <c r="FRN191" s="1"/>
      <c r="FRO191" s="1"/>
      <c r="FRP191" s="1"/>
      <c r="FRQ191" s="1"/>
      <c r="FRR191" s="1"/>
      <c r="FRS191" s="1"/>
      <c r="FRT191" s="1"/>
      <c r="FRU191" s="1"/>
      <c r="FRV191" s="1"/>
      <c r="FRW191" s="1"/>
      <c r="FRX191" s="1"/>
      <c r="FRY191" s="1"/>
      <c r="FRZ191" s="1"/>
      <c r="FSA191" s="1"/>
      <c r="FSB191" s="1"/>
      <c r="FSC191" s="1"/>
      <c r="FSD191" s="1"/>
      <c r="FSE191" s="1"/>
      <c r="FSF191" s="1"/>
      <c r="FSG191" s="1"/>
      <c r="FSH191" s="1"/>
      <c r="FSI191" s="1"/>
      <c r="FSJ191" s="1"/>
      <c r="FSK191" s="1"/>
      <c r="FSL191" s="1"/>
      <c r="FSM191" s="1"/>
      <c r="FSN191" s="1"/>
      <c r="FSO191" s="1"/>
      <c r="FSP191" s="1"/>
      <c r="FSQ191" s="1"/>
      <c r="FSR191" s="1"/>
      <c r="FSS191" s="1"/>
      <c r="FST191" s="1"/>
      <c r="FSU191" s="1"/>
      <c r="FSV191" s="1"/>
      <c r="FSW191" s="1"/>
      <c r="FSX191" s="1"/>
      <c r="FSY191" s="1"/>
      <c r="FSZ191" s="1"/>
      <c r="FTA191" s="1"/>
      <c r="FTB191" s="1"/>
      <c r="FTC191" s="1"/>
      <c r="FTD191" s="1"/>
      <c r="FTE191" s="1"/>
      <c r="FTF191" s="1"/>
      <c r="FTG191" s="1"/>
      <c r="FTH191" s="1"/>
      <c r="FTI191" s="1"/>
      <c r="FTJ191" s="1"/>
      <c r="FTK191" s="1"/>
      <c r="FTL191" s="1"/>
      <c r="FTM191" s="1"/>
      <c r="FTN191" s="1"/>
      <c r="FTO191" s="1"/>
      <c r="FTP191" s="1"/>
      <c r="FTQ191" s="1"/>
      <c r="FTR191" s="1"/>
      <c r="FTS191" s="1"/>
      <c r="FTT191" s="1"/>
      <c r="FTU191" s="1"/>
      <c r="FTV191" s="1"/>
      <c r="FTW191" s="1"/>
      <c r="FTX191" s="1"/>
      <c r="FTY191" s="1"/>
      <c r="FTZ191" s="1"/>
      <c r="FUA191" s="1"/>
      <c r="FUB191" s="1"/>
      <c r="FUC191" s="1"/>
      <c r="FUD191" s="1"/>
      <c r="FUE191" s="1"/>
      <c r="FUF191" s="1"/>
      <c r="FUG191" s="1"/>
      <c r="FUH191" s="1"/>
      <c r="FUI191" s="1"/>
      <c r="FUJ191" s="1"/>
      <c r="FUK191" s="1"/>
      <c r="FUL191" s="1"/>
      <c r="FUM191" s="1"/>
      <c r="FUN191" s="1"/>
      <c r="FUO191" s="1"/>
      <c r="FUP191" s="1"/>
      <c r="FUQ191" s="1"/>
      <c r="FUR191" s="1"/>
      <c r="FUS191" s="1"/>
      <c r="FUT191" s="1"/>
      <c r="FUU191" s="1"/>
      <c r="FUV191" s="1"/>
      <c r="FUW191" s="1"/>
      <c r="FUX191" s="1"/>
      <c r="FUY191" s="1"/>
      <c r="FUZ191" s="1"/>
      <c r="FVA191" s="1"/>
      <c r="FVB191" s="1"/>
      <c r="FVC191" s="1"/>
      <c r="FVD191" s="1"/>
      <c r="FVE191" s="1"/>
      <c r="FVF191" s="1"/>
      <c r="FVG191" s="1"/>
      <c r="FVH191" s="1"/>
      <c r="FVI191" s="1"/>
      <c r="FVJ191" s="1"/>
      <c r="FVK191" s="1"/>
      <c r="FVL191" s="1"/>
      <c r="FVM191" s="1"/>
      <c r="FVN191" s="1"/>
      <c r="FVO191" s="1"/>
      <c r="FVP191" s="1"/>
      <c r="FVQ191" s="1"/>
      <c r="FVR191" s="1"/>
      <c r="FVS191" s="1"/>
      <c r="FVT191" s="1"/>
      <c r="FVU191" s="1"/>
      <c r="FVV191" s="1"/>
      <c r="FVW191" s="1"/>
      <c r="FVX191" s="1"/>
      <c r="FVY191" s="1"/>
      <c r="FVZ191" s="1"/>
      <c r="FWA191" s="1"/>
      <c r="FWB191" s="1"/>
      <c r="FWC191" s="1"/>
      <c r="FWD191" s="1"/>
      <c r="FWE191" s="1"/>
      <c r="FWF191" s="1"/>
      <c r="FWG191" s="1"/>
      <c r="FWH191" s="1"/>
      <c r="FWI191" s="1"/>
      <c r="FWJ191" s="1"/>
      <c r="FWK191" s="1"/>
      <c r="FWL191" s="1"/>
      <c r="FWM191" s="1"/>
      <c r="FWN191" s="1"/>
      <c r="FWO191" s="1"/>
      <c r="FWP191" s="1"/>
      <c r="FWQ191" s="1"/>
      <c r="FWR191" s="1"/>
      <c r="FWS191" s="1"/>
      <c r="FWT191" s="1"/>
      <c r="FWU191" s="1"/>
      <c r="FWV191" s="1"/>
      <c r="FWW191" s="1"/>
      <c r="FWX191" s="1"/>
      <c r="FWY191" s="1"/>
      <c r="FWZ191" s="1"/>
      <c r="FXA191" s="1"/>
      <c r="FXB191" s="1"/>
      <c r="FXC191" s="1"/>
      <c r="FXD191" s="1"/>
      <c r="FXE191" s="1"/>
      <c r="FXF191" s="1"/>
      <c r="FXG191" s="1"/>
      <c r="FXH191" s="1"/>
      <c r="FXI191" s="1"/>
      <c r="FXJ191" s="1"/>
      <c r="FXK191" s="1"/>
      <c r="FXL191" s="1"/>
      <c r="FXM191" s="1"/>
      <c r="FXN191" s="1"/>
      <c r="FXO191" s="1"/>
      <c r="FXP191" s="1"/>
      <c r="FXQ191" s="1"/>
      <c r="FXR191" s="1"/>
      <c r="FXS191" s="1"/>
      <c r="FXT191" s="1"/>
      <c r="FXU191" s="1"/>
      <c r="FXV191" s="1"/>
      <c r="FXW191" s="1"/>
      <c r="FXX191" s="1"/>
      <c r="FXY191" s="1"/>
      <c r="FXZ191" s="1"/>
      <c r="FYA191" s="1"/>
      <c r="FYB191" s="1"/>
      <c r="FYC191" s="1"/>
      <c r="FYD191" s="1"/>
      <c r="FYE191" s="1"/>
      <c r="FYF191" s="1"/>
      <c r="FYG191" s="1"/>
      <c r="FYH191" s="1"/>
      <c r="FYI191" s="1"/>
      <c r="FYJ191" s="1"/>
      <c r="FYK191" s="1"/>
      <c r="FYL191" s="1"/>
      <c r="FYM191" s="1"/>
      <c r="FYN191" s="1"/>
      <c r="FYO191" s="1"/>
      <c r="FYP191" s="1"/>
      <c r="FYQ191" s="1"/>
      <c r="FYR191" s="1"/>
      <c r="FYS191" s="1"/>
      <c r="FYT191" s="1"/>
      <c r="FYU191" s="1"/>
      <c r="FYV191" s="1"/>
      <c r="FYW191" s="1"/>
      <c r="FYX191" s="1"/>
      <c r="FYY191" s="1"/>
      <c r="FYZ191" s="1"/>
      <c r="FZA191" s="1"/>
      <c r="FZB191" s="1"/>
      <c r="FZC191" s="1"/>
      <c r="FZD191" s="1"/>
      <c r="FZE191" s="1"/>
      <c r="FZF191" s="1"/>
      <c r="FZG191" s="1"/>
      <c r="FZH191" s="1"/>
      <c r="FZI191" s="1"/>
      <c r="FZJ191" s="1"/>
      <c r="FZK191" s="1"/>
      <c r="FZL191" s="1"/>
      <c r="FZM191" s="1"/>
      <c r="FZN191" s="1"/>
      <c r="FZO191" s="1"/>
      <c r="FZP191" s="1"/>
      <c r="FZQ191" s="1"/>
      <c r="FZR191" s="1"/>
      <c r="FZS191" s="1"/>
      <c r="FZT191" s="1"/>
      <c r="FZU191" s="1"/>
      <c r="FZV191" s="1"/>
      <c r="FZW191" s="1"/>
      <c r="FZX191" s="1"/>
      <c r="FZY191" s="1"/>
      <c r="FZZ191" s="1"/>
      <c r="GAA191" s="1"/>
      <c r="GAB191" s="1"/>
      <c r="GAC191" s="1"/>
      <c r="GAD191" s="1"/>
      <c r="GAE191" s="1"/>
      <c r="GAF191" s="1"/>
      <c r="GAG191" s="1"/>
      <c r="GAH191" s="1"/>
      <c r="GAI191" s="1"/>
      <c r="GAJ191" s="1"/>
      <c r="GAK191" s="1"/>
      <c r="GAL191" s="1"/>
      <c r="GAM191" s="1"/>
      <c r="GAN191" s="1"/>
      <c r="GAO191" s="1"/>
      <c r="GAP191" s="1"/>
      <c r="GAQ191" s="1"/>
      <c r="GAR191" s="1"/>
      <c r="GAS191" s="1"/>
      <c r="GAT191" s="1"/>
      <c r="GAU191" s="1"/>
      <c r="GAV191" s="1"/>
      <c r="GAW191" s="1"/>
      <c r="GAX191" s="1"/>
      <c r="GAY191" s="1"/>
      <c r="GAZ191" s="1"/>
      <c r="GBA191" s="1"/>
      <c r="GBB191" s="1"/>
      <c r="GBC191" s="1"/>
      <c r="GBD191" s="1"/>
      <c r="GBE191" s="1"/>
      <c r="GBF191" s="1"/>
      <c r="GBG191" s="1"/>
      <c r="GBH191" s="1"/>
      <c r="GBI191" s="1"/>
      <c r="GBJ191" s="1"/>
      <c r="GBK191" s="1"/>
      <c r="GBL191" s="1"/>
      <c r="GBM191" s="1"/>
      <c r="GBN191" s="1"/>
      <c r="GBO191" s="1"/>
      <c r="GBP191" s="1"/>
      <c r="GBQ191" s="1"/>
      <c r="GBR191" s="1"/>
      <c r="GBS191" s="1"/>
      <c r="GBT191" s="1"/>
      <c r="GBU191" s="1"/>
      <c r="GBV191" s="1"/>
      <c r="GBW191" s="1"/>
      <c r="GBX191" s="1"/>
      <c r="GBY191" s="1"/>
      <c r="GBZ191" s="1"/>
      <c r="GCA191" s="1"/>
      <c r="GCB191" s="1"/>
      <c r="GCC191" s="1"/>
      <c r="GCD191" s="1"/>
      <c r="GCE191" s="1"/>
      <c r="GCF191" s="1"/>
      <c r="GCG191" s="1"/>
      <c r="GCH191" s="1"/>
      <c r="GCI191" s="1"/>
      <c r="GCJ191" s="1"/>
      <c r="GCK191" s="1"/>
      <c r="GCL191" s="1"/>
      <c r="GCM191" s="1"/>
      <c r="GCN191" s="1"/>
      <c r="GCO191" s="1"/>
      <c r="GCP191" s="1"/>
      <c r="GCQ191" s="1"/>
      <c r="GCR191" s="1"/>
      <c r="GCS191" s="1"/>
      <c r="GCT191" s="1"/>
      <c r="GCU191" s="1"/>
      <c r="GCV191" s="1"/>
      <c r="GCW191" s="1"/>
      <c r="GCX191" s="1"/>
      <c r="GCY191" s="1"/>
      <c r="GCZ191" s="1"/>
      <c r="GDA191" s="1"/>
      <c r="GDB191" s="1"/>
      <c r="GDC191" s="1"/>
      <c r="GDD191" s="1"/>
      <c r="GDE191" s="1"/>
      <c r="GDF191" s="1"/>
      <c r="GDG191" s="1"/>
      <c r="GDH191" s="1"/>
      <c r="GDI191" s="1"/>
      <c r="GDJ191" s="1"/>
      <c r="GDK191" s="1"/>
      <c r="GDL191" s="1"/>
      <c r="GDM191" s="1"/>
      <c r="GDN191" s="1"/>
      <c r="GDO191" s="1"/>
      <c r="GDP191" s="1"/>
      <c r="GDQ191" s="1"/>
      <c r="GDR191" s="1"/>
      <c r="GDS191" s="1"/>
      <c r="GDT191" s="1"/>
      <c r="GDU191" s="1"/>
      <c r="GDV191" s="1"/>
      <c r="GDW191" s="1"/>
      <c r="GDX191" s="1"/>
      <c r="GDY191" s="1"/>
      <c r="GDZ191" s="1"/>
      <c r="GEA191" s="1"/>
      <c r="GEB191" s="1"/>
      <c r="GEC191" s="1"/>
      <c r="GED191" s="1"/>
      <c r="GEE191" s="1"/>
      <c r="GEF191" s="1"/>
      <c r="GEG191" s="1"/>
      <c r="GEH191" s="1"/>
      <c r="GEI191" s="1"/>
      <c r="GEJ191" s="1"/>
      <c r="GEK191" s="1"/>
      <c r="GEL191" s="1"/>
      <c r="GEM191" s="1"/>
      <c r="GEN191" s="1"/>
      <c r="GEO191" s="1"/>
      <c r="GEP191" s="1"/>
      <c r="GEQ191" s="1"/>
      <c r="GER191" s="1"/>
      <c r="GES191" s="1"/>
      <c r="GET191" s="1"/>
      <c r="GEU191" s="1"/>
      <c r="GEV191" s="1"/>
      <c r="GEW191" s="1"/>
      <c r="GEX191" s="1"/>
      <c r="GEY191" s="1"/>
      <c r="GEZ191" s="1"/>
      <c r="GFA191" s="1"/>
      <c r="GFB191" s="1"/>
      <c r="GFC191" s="1"/>
      <c r="GFD191" s="1"/>
      <c r="GFE191" s="1"/>
      <c r="GFF191" s="1"/>
      <c r="GFG191" s="1"/>
      <c r="GFH191" s="1"/>
      <c r="GFI191" s="1"/>
      <c r="GFJ191" s="1"/>
      <c r="GFK191" s="1"/>
      <c r="GFL191" s="1"/>
      <c r="GFM191" s="1"/>
      <c r="GFN191" s="1"/>
      <c r="GFO191" s="1"/>
      <c r="GFP191" s="1"/>
      <c r="GFQ191" s="1"/>
      <c r="GFR191" s="1"/>
      <c r="GFS191" s="1"/>
      <c r="GFT191" s="1"/>
      <c r="GFU191" s="1"/>
      <c r="GFV191" s="1"/>
      <c r="GFW191" s="1"/>
      <c r="GFX191" s="1"/>
      <c r="GFY191" s="1"/>
      <c r="GFZ191" s="1"/>
      <c r="GGA191" s="1"/>
      <c r="GGB191" s="1"/>
      <c r="GGC191" s="1"/>
      <c r="GGD191" s="1"/>
      <c r="GGE191" s="1"/>
      <c r="GGF191" s="1"/>
      <c r="GGG191" s="1"/>
      <c r="GGH191" s="1"/>
      <c r="GGI191" s="1"/>
      <c r="GGJ191" s="1"/>
      <c r="GGK191" s="1"/>
      <c r="GGL191" s="1"/>
      <c r="GGM191" s="1"/>
      <c r="GGN191" s="1"/>
      <c r="GGO191" s="1"/>
      <c r="GGP191" s="1"/>
      <c r="GGQ191" s="1"/>
      <c r="GGR191" s="1"/>
      <c r="GGS191" s="1"/>
      <c r="GGT191" s="1"/>
      <c r="GGU191" s="1"/>
      <c r="GGV191" s="1"/>
      <c r="GGW191" s="1"/>
      <c r="GGX191" s="1"/>
      <c r="GGY191" s="1"/>
      <c r="GGZ191" s="1"/>
      <c r="GHA191" s="1"/>
      <c r="GHB191" s="1"/>
      <c r="GHC191" s="1"/>
      <c r="GHD191" s="1"/>
      <c r="GHE191" s="1"/>
      <c r="GHF191" s="1"/>
      <c r="GHG191" s="1"/>
      <c r="GHH191" s="1"/>
      <c r="GHI191" s="1"/>
      <c r="GHJ191" s="1"/>
      <c r="GHK191" s="1"/>
      <c r="GHL191" s="1"/>
      <c r="GHM191" s="1"/>
      <c r="GHN191" s="1"/>
      <c r="GHO191" s="1"/>
      <c r="GHP191" s="1"/>
      <c r="GHQ191" s="1"/>
      <c r="GHR191" s="1"/>
      <c r="GHS191" s="1"/>
      <c r="GHT191" s="1"/>
      <c r="GHU191" s="1"/>
      <c r="GHV191" s="1"/>
      <c r="GHW191" s="1"/>
      <c r="GHX191" s="1"/>
      <c r="GHY191" s="1"/>
      <c r="GHZ191" s="1"/>
      <c r="GIA191" s="1"/>
      <c r="GIB191" s="1"/>
      <c r="GIC191" s="1"/>
      <c r="GID191" s="1"/>
      <c r="GIE191" s="1"/>
      <c r="GIF191" s="1"/>
      <c r="GIG191" s="1"/>
      <c r="GIH191" s="1"/>
      <c r="GII191" s="1"/>
      <c r="GIJ191" s="1"/>
      <c r="GIK191" s="1"/>
      <c r="GIL191" s="1"/>
      <c r="GIM191" s="1"/>
      <c r="GIN191" s="1"/>
      <c r="GIO191" s="1"/>
      <c r="GIP191" s="1"/>
      <c r="GIQ191" s="1"/>
      <c r="GIR191" s="1"/>
      <c r="GIS191" s="1"/>
      <c r="GIT191" s="1"/>
      <c r="GIU191" s="1"/>
      <c r="GIV191" s="1"/>
      <c r="GIW191" s="1"/>
      <c r="GIX191" s="1"/>
      <c r="GIY191" s="1"/>
      <c r="GIZ191" s="1"/>
      <c r="GJA191" s="1"/>
      <c r="GJB191" s="1"/>
      <c r="GJC191" s="1"/>
      <c r="GJD191" s="1"/>
      <c r="GJE191" s="1"/>
      <c r="GJF191" s="1"/>
      <c r="GJG191" s="1"/>
      <c r="GJH191" s="1"/>
      <c r="GJI191" s="1"/>
      <c r="GJJ191" s="1"/>
      <c r="GJK191" s="1"/>
      <c r="GJL191" s="1"/>
      <c r="GJM191" s="1"/>
      <c r="GJN191" s="1"/>
      <c r="GJO191" s="1"/>
      <c r="GJP191" s="1"/>
      <c r="GJQ191" s="1"/>
      <c r="GJR191" s="1"/>
      <c r="GJS191" s="1"/>
      <c r="GJT191" s="1"/>
      <c r="GJU191" s="1"/>
      <c r="GJV191" s="1"/>
      <c r="GJW191" s="1"/>
      <c r="GJX191" s="1"/>
      <c r="GJY191" s="1"/>
      <c r="GJZ191" s="1"/>
      <c r="GKA191" s="1"/>
      <c r="GKB191" s="1"/>
      <c r="GKC191" s="1"/>
      <c r="GKD191" s="1"/>
      <c r="GKE191" s="1"/>
      <c r="GKF191" s="1"/>
      <c r="GKG191" s="1"/>
      <c r="GKH191" s="1"/>
      <c r="GKI191" s="1"/>
      <c r="GKJ191" s="1"/>
      <c r="GKK191" s="1"/>
      <c r="GKL191" s="1"/>
      <c r="GKM191" s="1"/>
      <c r="GKN191" s="1"/>
      <c r="GKO191" s="1"/>
      <c r="GKP191" s="1"/>
      <c r="GKQ191" s="1"/>
      <c r="GKR191" s="1"/>
      <c r="GKS191" s="1"/>
      <c r="GKT191" s="1"/>
      <c r="GKU191" s="1"/>
      <c r="GKV191" s="1"/>
      <c r="GKW191" s="1"/>
      <c r="GKX191" s="1"/>
      <c r="GKY191" s="1"/>
      <c r="GKZ191" s="1"/>
      <c r="GLA191" s="1"/>
      <c r="GLB191" s="1"/>
      <c r="GLC191" s="1"/>
      <c r="GLD191" s="1"/>
      <c r="GLE191" s="1"/>
      <c r="GLF191" s="1"/>
      <c r="GLG191" s="1"/>
      <c r="GLH191" s="1"/>
      <c r="GLI191" s="1"/>
      <c r="GLJ191" s="1"/>
      <c r="GLK191" s="1"/>
      <c r="GLL191" s="1"/>
      <c r="GLM191" s="1"/>
      <c r="GLN191" s="1"/>
      <c r="GLO191" s="1"/>
      <c r="GLP191" s="1"/>
      <c r="GLQ191" s="1"/>
      <c r="GLR191" s="1"/>
      <c r="GLS191" s="1"/>
      <c r="GLT191" s="1"/>
      <c r="GLU191" s="1"/>
      <c r="GLV191" s="1"/>
      <c r="GLW191" s="1"/>
      <c r="GLX191" s="1"/>
      <c r="GLY191" s="1"/>
      <c r="GLZ191" s="1"/>
      <c r="GMA191" s="1"/>
      <c r="GMB191" s="1"/>
      <c r="GMC191" s="1"/>
      <c r="GMD191" s="1"/>
      <c r="GME191" s="1"/>
      <c r="GMF191" s="1"/>
      <c r="GMG191" s="1"/>
      <c r="GMH191" s="1"/>
      <c r="GMI191" s="1"/>
      <c r="GMJ191" s="1"/>
      <c r="GMK191" s="1"/>
      <c r="GML191" s="1"/>
      <c r="GMM191" s="1"/>
      <c r="GMN191" s="1"/>
      <c r="GMO191" s="1"/>
      <c r="GMP191" s="1"/>
      <c r="GMQ191" s="1"/>
      <c r="GMR191" s="1"/>
      <c r="GMS191" s="1"/>
      <c r="GMT191" s="1"/>
      <c r="GMU191" s="1"/>
      <c r="GMV191" s="1"/>
      <c r="GMW191" s="1"/>
      <c r="GMX191" s="1"/>
      <c r="GMY191" s="1"/>
      <c r="GMZ191" s="1"/>
      <c r="GNA191" s="1"/>
      <c r="GNB191" s="1"/>
      <c r="GNC191" s="1"/>
      <c r="GND191" s="1"/>
      <c r="GNE191" s="1"/>
      <c r="GNF191" s="1"/>
      <c r="GNG191" s="1"/>
      <c r="GNH191" s="1"/>
      <c r="GNI191" s="1"/>
      <c r="GNJ191" s="1"/>
      <c r="GNK191" s="1"/>
      <c r="GNL191" s="1"/>
      <c r="GNM191" s="1"/>
      <c r="GNN191" s="1"/>
      <c r="GNO191" s="1"/>
      <c r="GNP191" s="1"/>
      <c r="GNQ191" s="1"/>
      <c r="GNR191" s="1"/>
      <c r="GNS191" s="1"/>
      <c r="GNT191" s="1"/>
      <c r="GNU191" s="1"/>
      <c r="GNV191" s="1"/>
      <c r="GNW191" s="1"/>
      <c r="GNX191" s="1"/>
      <c r="GNY191" s="1"/>
      <c r="GNZ191" s="1"/>
      <c r="GOA191" s="1"/>
      <c r="GOB191" s="1"/>
      <c r="GOC191" s="1"/>
      <c r="GOD191" s="1"/>
      <c r="GOE191" s="1"/>
      <c r="GOF191" s="1"/>
      <c r="GOG191" s="1"/>
      <c r="GOH191" s="1"/>
      <c r="GOI191" s="1"/>
      <c r="GOJ191" s="1"/>
      <c r="GOK191" s="1"/>
      <c r="GOL191" s="1"/>
      <c r="GOM191" s="1"/>
      <c r="GON191" s="1"/>
      <c r="GOO191" s="1"/>
      <c r="GOP191" s="1"/>
      <c r="GOQ191" s="1"/>
      <c r="GOR191" s="1"/>
      <c r="GOS191" s="1"/>
      <c r="GOT191" s="1"/>
      <c r="GOU191" s="1"/>
      <c r="GOV191" s="1"/>
      <c r="GOW191" s="1"/>
      <c r="GOX191" s="1"/>
      <c r="GOY191" s="1"/>
      <c r="GOZ191" s="1"/>
      <c r="GPA191" s="1"/>
      <c r="GPB191" s="1"/>
      <c r="GPC191" s="1"/>
      <c r="GPD191" s="1"/>
      <c r="GPE191" s="1"/>
      <c r="GPF191" s="1"/>
      <c r="GPG191" s="1"/>
      <c r="GPH191" s="1"/>
      <c r="GPI191" s="1"/>
      <c r="GPJ191" s="1"/>
      <c r="GPK191" s="1"/>
      <c r="GPL191" s="1"/>
      <c r="GPM191" s="1"/>
      <c r="GPN191" s="1"/>
      <c r="GPO191" s="1"/>
      <c r="GPP191" s="1"/>
      <c r="GPQ191" s="1"/>
      <c r="GPR191" s="1"/>
      <c r="GPS191" s="1"/>
      <c r="GPT191" s="1"/>
      <c r="GPU191" s="1"/>
      <c r="GPV191" s="1"/>
      <c r="GPW191" s="1"/>
      <c r="GPX191" s="1"/>
      <c r="GPY191" s="1"/>
      <c r="GPZ191" s="1"/>
      <c r="GQA191" s="1"/>
      <c r="GQB191" s="1"/>
      <c r="GQC191" s="1"/>
      <c r="GQD191" s="1"/>
      <c r="GQE191" s="1"/>
      <c r="GQF191" s="1"/>
      <c r="GQG191" s="1"/>
      <c r="GQH191" s="1"/>
      <c r="GQI191" s="1"/>
      <c r="GQJ191" s="1"/>
      <c r="GQK191" s="1"/>
      <c r="GQL191" s="1"/>
      <c r="GQM191" s="1"/>
      <c r="GQN191" s="1"/>
      <c r="GQO191" s="1"/>
      <c r="GQP191" s="1"/>
      <c r="GQQ191" s="1"/>
      <c r="GQR191" s="1"/>
      <c r="GQS191" s="1"/>
      <c r="GQT191" s="1"/>
      <c r="GQU191" s="1"/>
      <c r="GQV191" s="1"/>
      <c r="GQW191" s="1"/>
      <c r="GQX191" s="1"/>
      <c r="GQY191" s="1"/>
      <c r="GQZ191" s="1"/>
      <c r="GRA191" s="1"/>
      <c r="GRB191" s="1"/>
      <c r="GRC191" s="1"/>
      <c r="GRD191" s="1"/>
      <c r="GRE191" s="1"/>
      <c r="GRF191" s="1"/>
      <c r="GRG191" s="1"/>
      <c r="GRH191" s="1"/>
      <c r="GRI191" s="1"/>
      <c r="GRJ191" s="1"/>
      <c r="GRK191" s="1"/>
      <c r="GRL191" s="1"/>
      <c r="GRM191" s="1"/>
      <c r="GRN191" s="1"/>
      <c r="GRO191" s="1"/>
      <c r="GRP191" s="1"/>
      <c r="GRQ191" s="1"/>
      <c r="GRR191" s="1"/>
      <c r="GRS191" s="1"/>
      <c r="GRT191" s="1"/>
      <c r="GRU191" s="1"/>
      <c r="GRV191" s="1"/>
      <c r="GRW191" s="1"/>
      <c r="GRX191" s="1"/>
      <c r="GRY191" s="1"/>
      <c r="GRZ191" s="1"/>
      <c r="GSA191" s="1"/>
      <c r="GSB191" s="1"/>
      <c r="GSC191" s="1"/>
      <c r="GSD191" s="1"/>
      <c r="GSE191" s="1"/>
      <c r="GSF191" s="1"/>
      <c r="GSG191" s="1"/>
      <c r="GSH191" s="1"/>
      <c r="GSI191" s="1"/>
      <c r="GSJ191" s="1"/>
      <c r="GSK191" s="1"/>
      <c r="GSL191" s="1"/>
      <c r="GSM191" s="1"/>
      <c r="GSN191" s="1"/>
      <c r="GSO191" s="1"/>
      <c r="GSP191" s="1"/>
      <c r="GSQ191" s="1"/>
      <c r="GSR191" s="1"/>
      <c r="GSS191" s="1"/>
      <c r="GST191" s="1"/>
      <c r="GSU191" s="1"/>
      <c r="GSV191" s="1"/>
      <c r="GSW191" s="1"/>
      <c r="GSX191" s="1"/>
      <c r="GSY191" s="1"/>
      <c r="GSZ191" s="1"/>
      <c r="GTA191" s="1"/>
      <c r="GTB191" s="1"/>
      <c r="GTC191" s="1"/>
      <c r="GTD191" s="1"/>
      <c r="GTE191" s="1"/>
      <c r="GTF191" s="1"/>
      <c r="GTG191" s="1"/>
      <c r="GTH191" s="1"/>
      <c r="GTI191" s="1"/>
      <c r="GTJ191" s="1"/>
      <c r="GTK191" s="1"/>
      <c r="GTL191" s="1"/>
      <c r="GTM191" s="1"/>
      <c r="GTN191" s="1"/>
      <c r="GTO191" s="1"/>
      <c r="GTP191" s="1"/>
      <c r="GTQ191" s="1"/>
      <c r="GTR191" s="1"/>
      <c r="GTS191" s="1"/>
      <c r="GTT191" s="1"/>
      <c r="GTU191" s="1"/>
      <c r="GTV191" s="1"/>
      <c r="GTW191" s="1"/>
      <c r="GTX191" s="1"/>
      <c r="GTY191" s="1"/>
      <c r="GTZ191" s="1"/>
      <c r="GUA191" s="1"/>
      <c r="GUB191" s="1"/>
      <c r="GUC191" s="1"/>
      <c r="GUD191" s="1"/>
      <c r="GUE191" s="1"/>
      <c r="GUF191" s="1"/>
      <c r="GUG191" s="1"/>
      <c r="GUH191" s="1"/>
      <c r="GUI191" s="1"/>
      <c r="GUJ191" s="1"/>
      <c r="GUK191" s="1"/>
      <c r="GUL191" s="1"/>
      <c r="GUM191" s="1"/>
      <c r="GUN191" s="1"/>
      <c r="GUO191" s="1"/>
      <c r="GUP191" s="1"/>
      <c r="GUQ191" s="1"/>
      <c r="GUR191" s="1"/>
      <c r="GUS191" s="1"/>
      <c r="GUT191" s="1"/>
      <c r="GUU191" s="1"/>
      <c r="GUV191" s="1"/>
      <c r="GUW191" s="1"/>
      <c r="GUX191" s="1"/>
      <c r="GUY191" s="1"/>
      <c r="GUZ191" s="1"/>
      <c r="GVA191" s="1"/>
      <c r="GVB191" s="1"/>
      <c r="GVC191" s="1"/>
      <c r="GVD191" s="1"/>
      <c r="GVE191" s="1"/>
      <c r="GVF191" s="1"/>
      <c r="GVG191" s="1"/>
      <c r="GVH191" s="1"/>
      <c r="GVI191" s="1"/>
      <c r="GVJ191" s="1"/>
      <c r="GVK191" s="1"/>
      <c r="GVL191" s="1"/>
      <c r="GVM191" s="1"/>
      <c r="GVN191" s="1"/>
      <c r="GVO191" s="1"/>
      <c r="GVP191" s="1"/>
      <c r="GVQ191" s="1"/>
      <c r="GVR191" s="1"/>
      <c r="GVS191" s="1"/>
      <c r="GVT191" s="1"/>
      <c r="GVU191" s="1"/>
      <c r="GVV191" s="1"/>
      <c r="GVW191" s="1"/>
      <c r="GVX191" s="1"/>
      <c r="GVY191" s="1"/>
      <c r="GVZ191" s="1"/>
      <c r="GWA191" s="1"/>
      <c r="GWB191" s="1"/>
      <c r="GWC191" s="1"/>
      <c r="GWD191" s="1"/>
      <c r="GWE191" s="1"/>
      <c r="GWF191" s="1"/>
      <c r="GWG191" s="1"/>
      <c r="GWH191" s="1"/>
      <c r="GWI191" s="1"/>
      <c r="GWJ191" s="1"/>
      <c r="GWK191" s="1"/>
      <c r="GWL191" s="1"/>
      <c r="GWM191" s="1"/>
      <c r="GWN191" s="1"/>
      <c r="GWO191" s="1"/>
      <c r="GWP191" s="1"/>
      <c r="GWQ191" s="1"/>
      <c r="GWR191" s="1"/>
      <c r="GWS191" s="1"/>
      <c r="GWT191" s="1"/>
      <c r="GWU191" s="1"/>
      <c r="GWV191" s="1"/>
      <c r="GWW191" s="1"/>
      <c r="GWX191" s="1"/>
      <c r="GWY191" s="1"/>
      <c r="GWZ191" s="1"/>
      <c r="GXA191" s="1"/>
      <c r="GXB191" s="1"/>
      <c r="GXC191" s="1"/>
      <c r="GXD191" s="1"/>
      <c r="GXE191" s="1"/>
      <c r="GXF191" s="1"/>
      <c r="GXG191" s="1"/>
      <c r="GXH191" s="1"/>
      <c r="GXI191" s="1"/>
      <c r="GXJ191" s="1"/>
      <c r="GXK191" s="1"/>
      <c r="GXL191" s="1"/>
      <c r="GXM191" s="1"/>
      <c r="GXN191" s="1"/>
      <c r="GXO191" s="1"/>
      <c r="GXP191" s="1"/>
      <c r="GXQ191" s="1"/>
      <c r="GXR191" s="1"/>
      <c r="GXS191" s="1"/>
      <c r="GXT191" s="1"/>
      <c r="GXU191" s="1"/>
      <c r="GXV191" s="1"/>
      <c r="GXW191" s="1"/>
      <c r="GXX191" s="1"/>
      <c r="GXY191" s="1"/>
      <c r="GXZ191" s="1"/>
      <c r="GYA191" s="1"/>
      <c r="GYB191" s="1"/>
      <c r="GYC191" s="1"/>
      <c r="GYD191" s="1"/>
      <c r="GYE191" s="1"/>
      <c r="GYF191" s="1"/>
      <c r="GYG191" s="1"/>
      <c r="GYH191" s="1"/>
      <c r="GYI191" s="1"/>
      <c r="GYJ191" s="1"/>
      <c r="GYK191" s="1"/>
      <c r="GYL191" s="1"/>
      <c r="GYM191" s="1"/>
      <c r="GYN191" s="1"/>
      <c r="GYO191" s="1"/>
      <c r="GYP191" s="1"/>
      <c r="GYQ191" s="1"/>
      <c r="GYR191" s="1"/>
      <c r="GYS191" s="1"/>
      <c r="GYT191" s="1"/>
      <c r="GYU191" s="1"/>
      <c r="GYV191" s="1"/>
      <c r="GYW191" s="1"/>
      <c r="GYX191" s="1"/>
      <c r="GYY191" s="1"/>
      <c r="GYZ191" s="1"/>
      <c r="GZA191" s="1"/>
      <c r="GZB191" s="1"/>
      <c r="GZC191" s="1"/>
      <c r="GZD191" s="1"/>
      <c r="GZE191" s="1"/>
      <c r="GZF191" s="1"/>
      <c r="GZG191" s="1"/>
      <c r="GZH191" s="1"/>
      <c r="GZI191" s="1"/>
      <c r="GZJ191" s="1"/>
      <c r="GZK191" s="1"/>
      <c r="GZL191" s="1"/>
      <c r="GZM191" s="1"/>
      <c r="GZN191" s="1"/>
      <c r="GZO191" s="1"/>
      <c r="GZP191" s="1"/>
      <c r="GZQ191" s="1"/>
      <c r="GZR191" s="1"/>
      <c r="GZS191" s="1"/>
      <c r="GZT191" s="1"/>
      <c r="GZU191" s="1"/>
      <c r="GZV191" s="1"/>
      <c r="GZW191" s="1"/>
      <c r="GZX191" s="1"/>
      <c r="GZY191" s="1"/>
      <c r="GZZ191" s="1"/>
      <c r="HAA191" s="1"/>
      <c r="HAB191" s="1"/>
      <c r="HAC191" s="1"/>
      <c r="HAD191" s="1"/>
      <c r="HAE191" s="1"/>
      <c r="HAF191" s="1"/>
      <c r="HAG191" s="1"/>
      <c r="HAH191" s="1"/>
      <c r="HAI191" s="1"/>
      <c r="HAJ191" s="1"/>
      <c r="HAK191" s="1"/>
      <c r="HAL191" s="1"/>
      <c r="HAM191" s="1"/>
      <c r="HAN191" s="1"/>
      <c r="HAO191" s="1"/>
      <c r="HAP191" s="1"/>
      <c r="HAQ191" s="1"/>
      <c r="HAR191" s="1"/>
      <c r="HAS191" s="1"/>
      <c r="HAT191" s="1"/>
      <c r="HAU191" s="1"/>
      <c r="HAV191" s="1"/>
      <c r="HAW191" s="1"/>
      <c r="HAX191" s="1"/>
      <c r="HAY191" s="1"/>
      <c r="HAZ191" s="1"/>
      <c r="HBA191" s="1"/>
      <c r="HBB191" s="1"/>
      <c r="HBC191" s="1"/>
      <c r="HBD191" s="1"/>
      <c r="HBE191" s="1"/>
      <c r="HBF191" s="1"/>
      <c r="HBG191" s="1"/>
      <c r="HBH191" s="1"/>
      <c r="HBI191" s="1"/>
      <c r="HBJ191" s="1"/>
      <c r="HBK191" s="1"/>
      <c r="HBL191" s="1"/>
      <c r="HBM191" s="1"/>
      <c r="HBN191" s="1"/>
      <c r="HBO191" s="1"/>
      <c r="HBP191" s="1"/>
      <c r="HBQ191" s="1"/>
      <c r="HBR191" s="1"/>
      <c r="HBS191" s="1"/>
      <c r="HBT191" s="1"/>
      <c r="HBU191" s="1"/>
      <c r="HBV191" s="1"/>
      <c r="HBW191" s="1"/>
      <c r="HBX191" s="1"/>
      <c r="HBY191" s="1"/>
      <c r="HBZ191" s="1"/>
      <c r="HCA191" s="1"/>
      <c r="HCB191" s="1"/>
      <c r="HCC191" s="1"/>
      <c r="HCD191" s="1"/>
      <c r="HCE191" s="1"/>
      <c r="HCF191" s="1"/>
      <c r="HCG191" s="1"/>
      <c r="HCH191" s="1"/>
      <c r="HCI191" s="1"/>
      <c r="HCJ191" s="1"/>
      <c r="HCK191" s="1"/>
      <c r="HCL191" s="1"/>
      <c r="HCM191" s="1"/>
      <c r="HCN191" s="1"/>
      <c r="HCO191" s="1"/>
      <c r="HCP191" s="1"/>
      <c r="HCQ191" s="1"/>
      <c r="HCR191" s="1"/>
      <c r="HCS191" s="1"/>
      <c r="HCT191" s="1"/>
      <c r="HCU191" s="1"/>
      <c r="HCV191" s="1"/>
      <c r="HCW191" s="1"/>
      <c r="HCX191" s="1"/>
      <c r="HCY191" s="1"/>
      <c r="HCZ191" s="1"/>
      <c r="HDA191" s="1"/>
      <c r="HDB191" s="1"/>
      <c r="HDC191" s="1"/>
      <c r="HDD191" s="1"/>
      <c r="HDE191" s="1"/>
      <c r="HDF191" s="1"/>
      <c r="HDG191" s="1"/>
      <c r="HDH191" s="1"/>
      <c r="HDI191" s="1"/>
      <c r="HDJ191" s="1"/>
      <c r="HDK191" s="1"/>
      <c r="HDL191" s="1"/>
      <c r="HDM191" s="1"/>
      <c r="HDN191" s="1"/>
      <c r="HDO191" s="1"/>
      <c r="HDP191" s="1"/>
      <c r="HDQ191" s="1"/>
      <c r="HDR191" s="1"/>
      <c r="HDS191" s="1"/>
      <c r="HDT191" s="1"/>
      <c r="HDU191" s="1"/>
      <c r="HDV191" s="1"/>
      <c r="HDW191" s="1"/>
      <c r="HDX191" s="1"/>
      <c r="HDY191" s="1"/>
      <c r="HDZ191" s="1"/>
      <c r="HEA191" s="1"/>
      <c r="HEB191" s="1"/>
      <c r="HEC191" s="1"/>
      <c r="HED191" s="1"/>
      <c r="HEE191" s="1"/>
      <c r="HEF191" s="1"/>
      <c r="HEG191" s="1"/>
      <c r="HEH191" s="1"/>
      <c r="HEI191" s="1"/>
      <c r="HEJ191" s="1"/>
      <c r="HEK191" s="1"/>
      <c r="HEL191" s="1"/>
      <c r="HEM191" s="1"/>
      <c r="HEN191" s="1"/>
      <c r="HEO191" s="1"/>
      <c r="HEP191" s="1"/>
      <c r="HEQ191" s="1"/>
      <c r="HER191" s="1"/>
      <c r="HES191" s="1"/>
      <c r="HET191" s="1"/>
      <c r="HEU191" s="1"/>
      <c r="HEV191" s="1"/>
      <c r="HEW191" s="1"/>
      <c r="HEX191" s="1"/>
      <c r="HEY191" s="1"/>
      <c r="HEZ191" s="1"/>
      <c r="HFA191" s="1"/>
      <c r="HFB191" s="1"/>
      <c r="HFC191" s="1"/>
      <c r="HFD191" s="1"/>
      <c r="HFE191" s="1"/>
      <c r="HFF191" s="1"/>
      <c r="HFG191" s="1"/>
      <c r="HFH191" s="1"/>
      <c r="HFI191" s="1"/>
      <c r="HFJ191" s="1"/>
      <c r="HFK191" s="1"/>
      <c r="HFL191" s="1"/>
      <c r="HFM191" s="1"/>
      <c r="HFN191" s="1"/>
      <c r="HFO191" s="1"/>
      <c r="HFP191" s="1"/>
      <c r="HFQ191" s="1"/>
      <c r="HFR191" s="1"/>
      <c r="HFS191" s="1"/>
      <c r="HFT191" s="1"/>
      <c r="HFU191" s="1"/>
      <c r="HFV191" s="1"/>
      <c r="HFW191" s="1"/>
      <c r="HFX191" s="1"/>
      <c r="HFY191" s="1"/>
      <c r="HFZ191" s="1"/>
      <c r="HGA191" s="1"/>
      <c r="HGB191" s="1"/>
      <c r="HGC191" s="1"/>
      <c r="HGD191" s="1"/>
      <c r="HGE191" s="1"/>
      <c r="HGF191" s="1"/>
      <c r="HGG191" s="1"/>
      <c r="HGH191" s="1"/>
      <c r="HGI191" s="1"/>
      <c r="HGJ191" s="1"/>
      <c r="HGK191" s="1"/>
      <c r="HGL191" s="1"/>
      <c r="HGM191" s="1"/>
      <c r="HGN191" s="1"/>
      <c r="HGO191" s="1"/>
      <c r="HGP191" s="1"/>
      <c r="HGQ191" s="1"/>
      <c r="HGR191" s="1"/>
      <c r="HGS191" s="1"/>
      <c r="HGT191" s="1"/>
      <c r="HGU191" s="1"/>
      <c r="HGV191" s="1"/>
      <c r="HGW191" s="1"/>
      <c r="HGX191" s="1"/>
      <c r="HGY191" s="1"/>
      <c r="HGZ191" s="1"/>
      <c r="HHA191" s="1"/>
      <c r="HHB191" s="1"/>
      <c r="HHC191" s="1"/>
      <c r="HHD191" s="1"/>
      <c r="HHE191" s="1"/>
      <c r="HHF191" s="1"/>
      <c r="HHG191" s="1"/>
      <c r="HHH191" s="1"/>
      <c r="HHI191" s="1"/>
      <c r="HHJ191" s="1"/>
      <c r="HHK191" s="1"/>
      <c r="HHL191" s="1"/>
      <c r="HHM191" s="1"/>
      <c r="HHN191" s="1"/>
      <c r="HHO191" s="1"/>
      <c r="HHP191" s="1"/>
      <c r="HHQ191" s="1"/>
      <c r="HHR191" s="1"/>
      <c r="HHS191" s="1"/>
      <c r="HHT191" s="1"/>
      <c r="HHU191" s="1"/>
      <c r="HHV191" s="1"/>
      <c r="HHW191" s="1"/>
      <c r="HHX191" s="1"/>
      <c r="HHY191" s="1"/>
      <c r="HHZ191" s="1"/>
      <c r="HIA191" s="1"/>
      <c r="HIB191" s="1"/>
      <c r="HIC191" s="1"/>
      <c r="HID191" s="1"/>
      <c r="HIE191" s="1"/>
      <c r="HIF191" s="1"/>
      <c r="HIG191" s="1"/>
      <c r="HIH191" s="1"/>
      <c r="HII191" s="1"/>
      <c r="HIJ191" s="1"/>
      <c r="HIK191" s="1"/>
      <c r="HIL191" s="1"/>
      <c r="HIM191" s="1"/>
      <c r="HIN191" s="1"/>
      <c r="HIO191" s="1"/>
      <c r="HIP191" s="1"/>
      <c r="HIQ191" s="1"/>
      <c r="HIR191" s="1"/>
      <c r="HIS191" s="1"/>
      <c r="HIT191" s="1"/>
      <c r="HIU191" s="1"/>
      <c r="HIV191" s="1"/>
      <c r="HIW191" s="1"/>
      <c r="HIX191" s="1"/>
      <c r="HIY191" s="1"/>
      <c r="HIZ191" s="1"/>
      <c r="HJA191" s="1"/>
      <c r="HJB191" s="1"/>
      <c r="HJC191" s="1"/>
      <c r="HJD191" s="1"/>
      <c r="HJE191" s="1"/>
      <c r="HJF191" s="1"/>
      <c r="HJG191" s="1"/>
      <c r="HJH191" s="1"/>
      <c r="HJI191" s="1"/>
      <c r="HJJ191" s="1"/>
      <c r="HJK191" s="1"/>
      <c r="HJL191" s="1"/>
      <c r="HJM191" s="1"/>
      <c r="HJN191" s="1"/>
      <c r="HJO191" s="1"/>
      <c r="HJP191" s="1"/>
      <c r="HJQ191" s="1"/>
      <c r="HJR191" s="1"/>
      <c r="HJS191" s="1"/>
      <c r="HJT191" s="1"/>
      <c r="HJU191" s="1"/>
      <c r="HJV191" s="1"/>
      <c r="HJW191" s="1"/>
      <c r="HJX191" s="1"/>
      <c r="HJY191" s="1"/>
      <c r="HJZ191" s="1"/>
      <c r="HKA191" s="1"/>
      <c r="HKB191" s="1"/>
      <c r="HKC191" s="1"/>
      <c r="HKD191" s="1"/>
      <c r="HKE191" s="1"/>
      <c r="HKF191" s="1"/>
      <c r="HKG191" s="1"/>
      <c r="HKH191" s="1"/>
      <c r="HKI191" s="1"/>
      <c r="HKJ191" s="1"/>
      <c r="HKK191" s="1"/>
      <c r="HKL191" s="1"/>
      <c r="HKM191" s="1"/>
      <c r="HKN191" s="1"/>
      <c r="HKO191" s="1"/>
      <c r="HKP191" s="1"/>
      <c r="HKQ191" s="1"/>
      <c r="HKR191" s="1"/>
      <c r="HKS191" s="1"/>
      <c r="HKT191" s="1"/>
      <c r="HKU191" s="1"/>
      <c r="HKV191" s="1"/>
      <c r="HKW191" s="1"/>
      <c r="HKX191" s="1"/>
      <c r="HKY191" s="1"/>
      <c r="HKZ191" s="1"/>
      <c r="HLA191" s="1"/>
      <c r="HLB191" s="1"/>
      <c r="HLC191" s="1"/>
      <c r="HLD191" s="1"/>
      <c r="HLE191" s="1"/>
      <c r="HLF191" s="1"/>
      <c r="HLG191" s="1"/>
      <c r="HLH191" s="1"/>
      <c r="HLI191" s="1"/>
      <c r="HLJ191" s="1"/>
      <c r="HLK191" s="1"/>
      <c r="HLL191" s="1"/>
      <c r="HLM191" s="1"/>
      <c r="HLN191" s="1"/>
      <c r="HLO191" s="1"/>
      <c r="HLP191" s="1"/>
      <c r="HLQ191" s="1"/>
      <c r="HLR191" s="1"/>
      <c r="HLS191" s="1"/>
      <c r="HLT191" s="1"/>
      <c r="HLU191" s="1"/>
      <c r="HLV191" s="1"/>
      <c r="HLW191" s="1"/>
      <c r="HLX191" s="1"/>
      <c r="HLY191" s="1"/>
      <c r="HLZ191" s="1"/>
      <c r="HMA191" s="1"/>
      <c r="HMB191" s="1"/>
      <c r="HMC191" s="1"/>
      <c r="HMD191" s="1"/>
      <c r="HME191" s="1"/>
      <c r="HMF191" s="1"/>
      <c r="HMG191" s="1"/>
      <c r="HMH191" s="1"/>
      <c r="HMI191" s="1"/>
      <c r="HMJ191" s="1"/>
      <c r="HMK191" s="1"/>
      <c r="HML191" s="1"/>
      <c r="HMM191" s="1"/>
      <c r="HMN191" s="1"/>
      <c r="HMO191" s="1"/>
      <c r="HMP191" s="1"/>
      <c r="HMQ191" s="1"/>
      <c r="HMR191" s="1"/>
      <c r="HMS191" s="1"/>
      <c r="HMT191" s="1"/>
      <c r="HMU191" s="1"/>
      <c r="HMV191" s="1"/>
      <c r="HMW191" s="1"/>
      <c r="HMX191" s="1"/>
      <c r="HMY191" s="1"/>
      <c r="HMZ191" s="1"/>
      <c r="HNA191" s="1"/>
      <c r="HNB191" s="1"/>
      <c r="HNC191" s="1"/>
      <c r="HND191" s="1"/>
      <c r="HNE191" s="1"/>
      <c r="HNF191" s="1"/>
      <c r="HNG191" s="1"/>
      <c r="HNH191" s="1"/>
      <c r="HNI191" s="1"/>
      <c r="HNJ191" s="1"/>
      <c r="HNK191" s="1"/>
      <c r="HNL191" s="1"/>
      <c r="HNM191" s="1"/>
      <c r="HNN191" s="1"/>
      <c r="HNO191" s="1"/>
      <c r="HNP191" s="1"/>
      <c r="HNQ191" s="1"/>
      <c r="HNR191" s="1"/>
      <c r="HNS191" s="1"/>
      <c r="HNT191" s="1"/>
      <c r="HNU191" s="1"/>
      <c r="HNV191" s="1"/>
      <c r="HNW191" s="1"/>
      <c r="HNX191" s="1"/>
      <c r="HNY191" s="1"/>
      <c r="HNZ191" s="1"/>
      <c r="HOA191" s="1"/>
      <c r="HOB191" s="1"/>
      <c r="HOC191" s="1"/>
      <c r="HOD191" s="1"/>
      <c r="HOE191" s="1"/>
      <c r="HOF191" s="1"/>
      <c r="HOG191" s="1"/>
      <c r="HOH191" s="1"/>
      <c r="HOI191" s="1"/>
      <c r="HOJ191" s="1"/>
      <c r="HOK191" s="1"/>
      <c r="HOL191" s="1"/>
      <c r="HOM191" s="1"/>
      <c r="HON191" s="1"/>
      <c r="HOO191" s="1"/>
      <c r="HOP191" s="1"/>
      <c r="HOQ191" s="1"/>
      <c r="HOR191" s="1"/>
      <c r="HOS191" s="1"/>
      <c r="HOT191" s="1"/>
      <c r="HOU191" s="1"/>
      <c r="HOV191" s="1"/>
      <c r="HOW191" s="1"/>
      <c r="HOX191" s="1"/>
      <c r="HOY191" s="1"/>
      <c r="HOZ191" s="1"/>
      <c r="HPA191" s="1"/>
      <c r="HPB191" s="1"/>
      <c r="HPC191" s="1"/>
      <c r="HPD191" s="1"/>
      <c r="HPE191" s="1"/>
      <c r="HPF191" s="1"/>
      <c r="HPG191" s="1"/>
      <c r="HPH191" s="1"/>
      <c r="HPI191" s="1"/>
      <c r="HPJ191" s="1"/>
      <c r="HPK191" s="1"/>
      <c r="HPL191" s="1"/>
      <c r="HPM191" s="1"/>
      <c r="HPN191" s="1"/>
      <c r="HPO191" s="1"/>
      <c r="HPP191" s="1"/>
      <c r="HPQ191" s="1"/>
      <c r="HPR191" s="1"/>
      <c r="HPS191" s="1"/>
      <c r="HPT191" s="1"/>
      <c r="HPU191" s="1"/>
      <c r="HPV191" s="1"/>
      <c r="HPW191" s="1"/>
      <c r="HPX191" s="1"/>
      <c r="HPY191" s="1"/>
      <c r="HPZ191" s="1"/>
      <c r="HQA191" s="1"/>
      <c r="HQB191" s="1"/>
      <c r="HQC191" s="1"/>
      <c r="HQD191" s="1"/>
      <c r="HQE191" s="1"/>
      <c r="HQF191" s="1"/>
      <c r="HQG191" s="1"/>
      <c r="HQH191" s="1"/>
      <c r="HQI191" s="1"/>
      <c r="HQJ191" s="1"/>
      <c r="HQK191" s="1"/>
      <c r="HQL191" s="1"/>
      <c r="HQM191" s="1"/>
      <c r="HQN191" s="1"/>
      <c r="HQO191" s="1"/>
      <c r="HQP191" s="1"/>
      <c r="HQQ191" s="1"/>
      <c r="HQR191" s="1"/>
      <c r="HQS191" s="1"/>
      <c r="HQT191" s="1"/>
      <c r="HQU191" s="1"/>
      <c r="HQV191" s="1"/>
      <c r="HQW191" s="1"/>
      <c r="HQX191" s="1"/>
      <c r="HQY191" s="1"/>
      <c r="HQZ191" s="1"/>
      <c r="HRA191" s="1"/>
      <c r="HRB191" s="1"/>
      <c r="HRC191" s="1"/>
      <c r="HRD191" s="1"/>
      <c r="HRE191" s="1"/>
      <c r="HRF191" s="1"/>
      <c r="HRG191" s="1"/>
      <c r="HRH191" s="1"/>
      <c r="HRI191" s="1"/>
      <c r="HRJ191" s="1"/>
      <c r="HRK191" s="1"/>
      <c r="HRL191" s="1"/>
      <c r="HRM191" s="1"/>
      <c r="HRN191" s="1"/>
      <c r="HRO191" s="1"/>
      <c r="HRP191" s="1"/>
      <c r="HRQ191" s="1"/>
      <c r="HRR191" s="1"/>
      <c r="HRS191" s="1"/>
      <c r="HRT191" s="1"/>
      <c r="HRU191" s="1"/>
      <c r="HRV191" s="1"/>
      <c r="HRW191" s="1"/>
      <c r="HRX191" s="1"/>
      <c r="HRY191" s="1"/>
      <c r="HRZ191" s="1"/>
      <c r="HSA191" s="1"/>
      <c r="HSB191" s="1"/>
      <c r="HSC191" s="1"/>
      <c r="HSD191" s="1"/>
      <c r="HSE191" s="1"/>
      <c r="HSF191" s="1"/>
      <c r="HSG191" s="1"/>
      <c r="HSH191" s="1"/>
      <c r="HSI191" s="1"/>
      <c r="HSJ191" s="1"/>
      <c r="HSK191" s="1"/>
      <c r="HSL191" s="1"/>
      <c r="HSM191" s="1"/>
      <c r="HSN191" s="1"/>
      <c r="HSO191" s="1"/>
      <c r="HSP191" s="1"/>
      <c r="HSQ191" s="1"/>
      <c r="HSR191" s="1"/>
      <c r="HSS191" s="1"/>
      <c r="HST191" s="1"/>
      <c r="HSU191" s="1"/>
      <c r="HSV191" s="1"/>
      <c r="HSW191" s="1"/>
      <c r="HSX191" s="1"/>
      <c r="HSY191" s="1"/>
      <c r="HSZ191" s="1"/>
      <c r="HTA191" s="1"/>
      <c r="HTB191" s="1"/>
      <c r="HTC191" s="1"/>
      <c r="HTD191" s="1"/>
      <c r="HTE191" s="1"/>
      <c r="HTF191" s="1"/>
      <c r="HTG191" s="1"/>
      <c r="HTH191" s="1"/>
      <c r="HTI191" s="1"/>
      <c r="HTJ191" s="1"/>
      <c r="HTK191" s="1"/>
      <c r="HTL191" s="1"/>
      <c r="HTM191" s="1"/>
      <c r="HTN191" s="1"/>
      <c r="HTO191" s="1"/>
      <c r="HTP191" s="1"/>
      <c r="HTQ191" s="1"/>
      <c r="HTR191" s="1"/>
      <c r="HTS191" s="1"/>
      <c r="HTT191" s="1"/>
      <c r="HTU191" s="1"/>
      <c r="HTV191" s="1"/>
      <c r="HTW191" s="1"/>
      <c r="HTX191" s="1"/>
      <c r="HTY191" s="1"/>
      <c r="HTZ191" s="1"/>
      <c r="HUA191" s="1"/>
      <c r="HUB191" s="1"/>
      <c r="HUC191" s="1"/>
      <c r="HUD191" s="1"/>
      <c r="HUE191" s="1"/>
      <c r="HUF191" s="1"/>
      <c r="HUG191" s="1"/>
      <c r="HUH191" s="1"/>
      <c r="HUI191" s="1"/>
      <c r="HUJ191" s="1"/>
      <c r="HUK191" s="1"/>
      <c r="HUL191" s="1"/>
      <c r="HUM191" s="1"/>
      <c r="HUN191" s="1"/>
      <c r="HUO191" s="1"/>
      <c r="HUP191" s="1"/>
      <c r="HUQ191" s="1"/>
      <c r="HUR191" s="1"/>
      <c r="HUS191" s="1"/>
      <c r="HUT191" s="1"/>
      <c r="HUU191" s="1"/>
      <c r="HUV191" s="1"/>
      <c r="HUW191" s="1"/>
      <c r="HUX191" s="1"/>
      <c r="HUY191" s="1"/>
      <c r="HUZ191" s="1"/>
      <c r="HVA191" s="1"/>
      <c r="HVB191" s="1"/>
      <c r="HVC191" s="1"/>
      <c r="HVD191" s="1"/>
      <c r="HVE191" s="1"/>
      <c r="HVF191" s="1"/>
      <c r="HVG191" s="1"/>
      <c r="HVH191" s="1"/>
      <c r="HVI191" s="1"/>
      <c r="HVJ191" s="1"/>
      <c r="HVK191" s="1"/>
      <c r="HVL191" s="1"/>
      <c r="HVM191" s="1"/>
      <c r="HVN191" s="1"/>
      <c r="HVO191" s="1"/>
      <c r="HVP191" s="1"/>
      <c r="HVQ191" s="1"/>
      <c r="HVR191" s="1"/>
      <c r="HVS191" s="1"/>
      <c r="HVT191" s="1"/>
      <c r="HVU191" s="1"/>
      <c r="HVV191" s="1"/>
      <c r="HVW191" s="1"/>
      <c r="HVX191" s="1"/>
      <c r="HVY191" s="1"/>
      <c r="HVZ191" s="1"/>
      <c r="HWA191" s="1"/>
      <c r="HWB191" s="1"/>
      <c r="HWC191" s="1"/>
      <c r="HWD191" s="1"/>
      <c r="HWE191" s="1"/>
      <c r="HWF191" s="1"/>
      <c r="HWG191" s="1"/>
      <c r="HWH191" s="1"/>
      <c r="HWI191" s="1"/>
      <c r="HWJ191" s="1"/>
      <c r="HWK191" s="1"/>
      <c r="HWL191" s="1"/>
      <c r="HWM191" s="1"/>
      <c r="HWN191" s="1"/>
      <c r="HWO191" s="1"/>
      <c r="HWP191" s="1"/>
      <c r="HWQ191" s="1"/>
      <c r="HWR191" s="1"/>
      <c r="HWS191" s="1"/>
      <c r="HWT191" s="1"/>
      <c r="HWU191" s="1"/>
      <c r="HWV191" s="1"/>
      <c r="HWW191" s="1"/>
      <c r="HWX191" s="1"/>
      <c r="HWY191" s="1"/>
      <c r="HWZ191" s="1"/>
      <c r="HXA191" s="1"/>
      <c r="HXB191" s="1"/>
      <c r="HXC191" s="1"/>
      <c r="HXD191" s="1"/>
      <c r="HXE191" s="1"/>
      <c r="HXF191" s="1"/>
      <c r="HXG191" s="1"/>
      <c r="HXH191" s="1"/>
      <c r="HXI191" s="1"/>
      <c r="HXJ191" s="1"/>
      <c r="HXK191" s="1"/>
      <c r="HXL191" s="1"/>
      <c r="HXM191" s="1"/>
      <c r="HXN191" s="1"/>
      <c r="HXO191" s="1"/>
      <c r="HXP191" s="1"/>
      <c r="HXQ191" s="1"/>
      <c r="HXR191" s="1"/>
      <c r="HXS191" s="1"/>
      <c r="HXT191" s="1"/>
      <c r="HXU191" s="1"/>
      <c r="HXV191" s="1"/>
      <c r="HXW191" s="1"/>
      <c r="HXX191" s="1"/>
      <c r="HXY191" s="1"/>
      <c r="HXZ191" s="1"/>
      <c r="HYA191" s="1"/>
      <c r="HYB191" s="1"/>
      <c r="HYC191" s="1"/>
      <c r="HYD191" s="1"/>
      <c r="HYE191" s="1"/>
      <c r="HYF191" s="1"/>
      <c r="HYG191" s="1"/>
      <c r="HYH191" s="1"/>
      <c r="HYI191" s="1"/>
      <c r="HYJ191" s="1"/>
      <c r="HYK191" s="1"/>
      <c r="HYL191" s="1"/>
      <c r="HYM191" s="1"/>
      <c r="HYN191" s="1"/>
      <c r="HYO191" s="1"/>
      <c r="HYP191" s="1"/>
      <c r="HYQ191" s="1"/>
      <c r="HYR191" s="1"/>
      <c r="HYS191" s="1"/>
      <c r="HYT191" s="1"/>
      <c r="HYU191" s="1"/>
      <c r="HYV191" s="1"/>
      <c r="HYW191" s="1"/>
      <c r="HYX191" s="1"/>
      <c r="HYY191" s="1"/>
      <c r="HYZ191" s="1"/>
      <c r="HZA191" s="1"/>
      <c r="HZB191" s="1"/>
      <c r="HZC191" s="1"/>
      <c r="HZD191" s="1"/>
      <c r="HZE191" s="1"/>
      <c r="HZF191" s="1"/>
      <c r="HZG191" s="1"/>
      <c r="HZH191" s="1"/>
      <c r="HZI191" s="1"/>
      <c r="HZJ191" s="1"/>
      <c r="HZK191" s="1"/>
      <c r="HZL191" s="1"/>
      <c r="HZM191" s="1"/>
      <c r="HZN191" s="1"/>
      <c r="HZO191" s="1"/>
      <c r="HZP191" s="1"/>
      <c r="HZQ191" s="1"/>
      <c r="HZR191" s="1"/>
      <c r="HZS191" s="1"/>
      <c r="HZT191" s="1"/>
      <c r="HZU191" s="1"/>
      <c r="HZV191" s="1"/>
      <c r="HZW191" s="1"/>
      <c r="HZX191" s="1"/>
      <c r="HZY191" s="1"/>
      <c r="HZZ191" s="1"/>
      <c r="IAA191" s="1"/>
      <c r="IAB191" s="1"/>
      <c r="IAC191" s="1"/>
      <c r="IAD191" s="1"/>
      <c r="IAE191" s="1"/>
      <c r="IAF191" s="1"/>
      <c r="IAG191" s="1"/>
      <c r="IAH191" s="1"/>
      <c r="IAI191" s="1"/>
      <c r="IAJ191" s="1"/>
      <c r="IAK191" s="1"/>
      <c r="IAL191" s="1"/>
      <c r="IAM191" s="1"/>
      <c r="IAN191" s="1"/>
      <c r="IAO191" s="1"/>
      <c r="IAP191" s="1"/>
      <c r="IAQ191" s="1"/>
      <c r="IAR191" s="1"/>
      <c r="IAS191" s="1"/>
      <c r="IAT191" s="1"/>
      <c r="IAU191" s="1"/>
      <c r="IAV191" s="1"/>
      <c r="IAW191" s="1"/>
      <c r="IAX191" s="1"/>
      <c r="IAY191" s="1"/>
      <c r="IAZ191" s="1"/>
      <c r="IBA191" s="1"/>
      <c r="IBB191" s="1"/>
      <c r="IBC191" s="1"/>
      <c r="IBD191" s="1"/>
      <c r="IBE191" s="1"/>
      <c r="IBF191" s="1"/>
      <c r="IBG191" s="1"/>
      <c r="IBH191" s="1"/>
      <c r="IBI191" s="1"/>
      <c r="IBJ191" s="1"/>
      <c r="IBK191" s="1"/>
      <c r="IBL191" s="1"/>
      <c r="IBM191" s="1"/>
      <c r="IBN191" s="1"/>
      <c r="IBO191" s="1"/>
      <c r="IBP191" s="1"/>
      <c r="IBQ191" s="1"/>
      <c r="IBR191" s="1"/>
      <c r="IBS191" s="1"/>
      <c r="IBT191" s="1"/>
      <c r="IBU191" s="1"/>
      <c r="IBV191" s="1"/>
      <c r="IBW191" s="1"/>
      <c r="IBX191" s="1"/>
      <c r="IBY191" s="1"/>
      <c r="IBZ191" s="1"/>
      <c r="ICA191" s="1"/>
      <c r="ICB191" s="1"/>
      <c r="ICC191" s="1"/>
      <c r="ICD191" s="1"/>
      <c r="ICE191" s="1"/>
      <c r="ICF191" s="1"/>
      <c r="ICG191" s="1"/>
      <c r="ICH191" s="1"/>
      <c r="ICI191" s="1"/>
      <c r="ICJ191" s="1"/>
      <c r="ICK191" s="1"/>
      <c r="ICL191" s="1"/>
      <c r="ICM191" s="1"/>
      <c r="ICN191" s="1"/>
      <c r="ICO191" s="1"/>
      <c r="ICP191" s="1"/>
      <c r="ICQ191" s="1"/>
      <c r="ICR191" s="1"/>
      <c r="ICS191" s="1"/>
      <c r="ICT191" s="1"/>
      <c r="ICU191" s="1"/>
      <c r="ICV191" s="1"/>
      <c r="ICW191" s="1"/>
      <c r="ICX191" s="1"/>
      <c r="ICY191" s="1"/>
      <c r="ICZ191" s="1"/>
      <c r="IDA191" s="1"/>
      <c r="IDB191" s="1"/>
      <c r="IDC191" s="1"/>
      <c r="IDD191" s="1"/>
      <c r="IDE191" s="1"/>
      <c r="IDF191" s="1"/>
      <c r="IDG191" s="1"/>
      <c r="IDH191" s="1"/>
      <c r="IDI191" s="1"/>
      <c r="IDJ191" s="1"/>
      <c r="IDK191" s="1"/>
      <c r="IDL191" s="1"/>
      <c r="IDM191" s="1"/>
      <c r="IDN191" s="1"/>
      <c r="IDO191" s="1"/>
      <c r="IDP191" s="1"/>
      <c r="IDQ191" s="1"/>
      <c r="IDR191" s="1"/>
      <c r="IDS191" s="1"/>
      <c r="IDT191" s="1"/>
      <c r="IDU191" s="1"/>
      <c r="IDV191" s="1"/>
      <c r="IDW191" s="1"/>
      <c r="IDX191" s="1"/>
      <c r="IDY191" s="1"/>
      <c r="IDZ191" s="1"/>
      <c r="IEA191" s="1"/>
      <c r="IEB191" s="1"/>
      <c r="IEC191" s="1"/>
      <c r="IED191" s="1"/>
      <c r="IEE191" s="1"/>
      <c r="IEF191" s="1"/>
      <c r="IEG191" s="1"/>
      <c r="IEH191" s="1"/>
      <c r="IEI191" s="1"/>
      <c r="IEJ191" s="1"/>
      <c r="IEK191" s="1"/>
      <c r="IEL191" s="1"/>
      <c r="IEM191" s="1"/>
      <c r="IEN191" s="1"/>
      <c r="IEO191" s="1"/>
      <c r="IEP191" s="1"/>
      <c r="IEQ191" s="1"/>
      <c r="IER191" s="1"/>
      <c r="IES191" s="1"/>
      <c r="IET191" s="1"/>
      <c r="IEU191" s="1"/>
      <c r="IEV191" s="1"/>
      <c r="IEW191" s="1"/>
      <c r="IEX191" s="1"/>
      <c r="IEY191" s="1"/>
      <c r="IEZ191" s="1"/>
      <c r="IFA191" s="1"/>
      <c r="IFB191" s="1"/>
      <c r="IFC191" s="1"/>
      <c r="IFD191" s="1"/>
      <c r="IFE191" s="1"/>
      <c r="IFF191" s="1"/>
      <c r="IFG191" s="1"/>
      <c r="IFH191" s="1"/>
      <c r="IFI191" s="1"/>
      <c r="IFJ191" s="1"/>
      <c r="IFK191" s="1"/>
      <c r="IFL191" s="1"/>
      <c r="IFM191" s="1"/>
      <c r="IFN191" s="1"/>
      <c r="IFO191" s="1"/>
      <c r="IFP191" s="1"/>
      <c r="IFQ191" s="1"/>
      <c r="IFR191" s="1"/>
      <c r="IFS191" s="1"/>
      <c r="IFT191" s="1"/>
      <c r="IFU191" s="1"/>
      <c r="IFV191" s="1"/>
      <c r="IFW191" s="1"/>
      <c r="IFX191" s="1"/>
      <c r="IFY191" s="1"/>
      <c r="IFZ191" s="1"/>
      <c r="IGA191" s="1"/>
      <c r="IGB191" s="1"/>
      <c r="IGC191" s="1"/>
      <c r="IGD191" s="1"/>
      <c r="IGE191" s="1"/>
      <c r="IGF191" s="1"/>
      <c r="IGG191" s="1"/>
      <c r="IGH191" s="1"/>
      <c r="IGI191" s="1"/>
      <c r="IGJ191" s="1"/>
      <c r="IGK191" s="1"/>
      <c r="IGL191" s="1"/>
      <c r="IGM191" s="1"/>
      <c r="IGN191" s="1"/>
      <c r="IGO191" s="1"/>
      <c r="IGP191" s="1"/>
      <c r="IGQ191" s="1"/>
      <c r="IGR191" s="1"/>
      <c r="IGS191" s="1"/>
      <c r="IGT191" s="1"/>
      <c r="IGU191" s="1"/>
      <c r="IGV191" s="1"/>
      <c r="IGW191" s="1"/>
      <c r="IGX191" s="1"/>
      <c r="IGY191" s="1"/>
      <c r="IGZ191" s="1"/>
      <c r="IHA191" s="1"/>
      <c r="IHB191" s="1"/>
      <c r="IHC191" s="1"/>
      <c r="IHD191" s="1"/>
      <c r="IHE191" s="1"/>
      <c r="IHF191" s="1"/>
      <c r="IHG191" s="1"/>
      <c r="IHH191" s="1"/>
      <c r="IHI191" s="1"/>
      <c r="IHJ191" s="1"/>
      <c r="IHK191" s="1"/>
      <c r="IHL191" s="1"/>
      <c r="IHM191" s="1"/>
      <c r="IHN191" s="1"/>
      <c r="IHO191" s="1"/>
      <c r="IHP191" s="1"/>
      <c r="IHQ191" s="1"/>
      <c r="IHR191" s="1"/>
      <c r="IHS191" s="1"/>
      <c r="IHT191" s="1"/>
      <c r="IHU191" s="1"/>
      <c r="IHV191" s="1"/>
      <c r="IHW191" s="1"/>
      <c r="IHX191" s="1"/>
      <c r="IHY191" s="1"/>
      <c r="IHZ191" s="1"/>
      <c r="IIA191" s="1"/>
      <c r="IIB191" s="1"/>
      <c r="IIC191" s="1"/>
      <c r="IID191" s="1"/>
      <c r="IIE191" s="1"/>
      <c r="IIF191" s="1"/>
      <c r="IIG191" s="1"/>
      <c r="IIH191" s="1"/>
      <c r="III191" s="1"/>
      <c r="IIJ191" s="1"/>
      <c r="IIK191" s="1"/>
      <c r="IIL191" s="1"/>
      <c r="IIM191" s="1"/>
      <c r="IIN191" s="1"/>
      <c r="IIO191" s="1"/>
      <c r="IIP191" s="1"/>
      <c r="IIQ191" s="1"/>
      <c r="IIR191" s="1"/>
      <c r="IIS191" s="1"/>
      <c r="IIT191" s="1"/>
      <c r="IIU191" s="1"/>
      <c r="IIV191" s="1"/>
      <c r="IIW191" s="1"/>
      <c r="IIX191" s="1"/>
      <c r="IIY191" s="1"/>
      <c r="IIZ191" s="1"/>
      <c r="IJA191" s="1"/>
      <c r="IJB191" s="1"/>
      <c r="IJC191" s="1"/>
      <c r="IJD191" s="1"/>
      <c r="IJE191" s="1"/>
      <c r="IJF191" s="1"/>
      <c r="IJG191" s="1"/>
      <c r="IJH191" s="1"/>
      <c r="IJI191" s="1"/>
      <c r="IJJ191" s="1"/>
      <c r="IJK191" s="1"/>
      <c r="IJL191" s="1"/>
      <c r="IJM191" s="1"/>
      <c r="IJN191" s="1"/>
      <c r="IJO191" s="1"/>
      <c r="IJP191" s="1"/>
      <c r="IJQ191" s="1"/>
      <c r="IJR191" s="1"/>
      <c r="IJS191" s="1"/>
      <c r="IJT191" s="1"/>
      <c r="IJU191" s="1"/>
      <c r="IJV191" s="1"/>
      <c r="IJW191" s="1"/>
      <c r="IJX191" s="1"/>
      <c r="IJY191" s="1"/>
      <c r="IJZ191" s="1"/>
      <c r="IKA191" s="1"/>
      <c r="IKB191" s="1"/>
      <c r="IKC191" s="1"/>
      <c r="IKD191" s="1"/>
      <c r="IKE191" s="1"/>
      <c r="IKF191" s="1"/>
      <c r="IKG191" s="1"/>
      <c r="IKH191" s="1"/>
      <c r="IKI191" s="1"/>
      <c r="IKJ191" s="1"/>
      <c r="IKK191" s="1"/>
      <c r="IKL191" s="1"/>
      <c r="IKM191" s="1"/>
      <c r="IKN191" s="1"/>
      <c r="IKO191" s="1"/>
      <c r="IKP191" s="1"/>
      <c r="IKQ191" s="1"/>
      <c r="IKR191" s="1"/>
      <c r="IKS191" s="1"/>
      <c r="IKT191" s="1"/>
      <c r="IKU191" s="1"/>
      <c r="IKV191" s="1"/>
      <c r="IKW191" s="1"/>
      <c r="IKX191" s="1"/>
      <c r="IKY191" s="1"/>
      <c r="IKZ191" s="1"/>
      <c r="ILA191" s="1"/>
      <c r="ILB191" s="1"/>
      <c r="ILC191" s="1"/>
      <c r="ILD191" s="1"/>
      <c r="ILE191" s="1"/>
      <c r="ILF191" s="1"/>
      <c r="ILG191" s="1"/>
      <c r="ILH191" s="1"/>
      <c r="ILI191" s="1"/>
      <c r="ILJ191" s="1"/>
      <c r="ILK191" s="1"/>
      <c r="ILL191" s="1"/>
      <c r="ILM191" s="1"/>
      <c r="ILN191" s="1"/>
      <c r="ILO191" s="1"/>
      <c r="ILP191" s="1"/>
      <c r="ILQ191" s="1"/>
      <c r="ILR191" s="1"/>
      <c r="ILS191" s="1"/>
      <c r="ILT191" s="1"/>
      <c r="ILU191" s="1"/>
      <c r="ILV191" s="1"/>
      <c r="ILW191" s="1"/>
      <c r="ILX191" s="1"/>
      <c r="ILY191" s="1"/>
      <c r="ILZ191" s="1"/>
      <c r="IMA191" s="1"/>
      <c r="IMB191" s="1"/>
      <c r="IMC191" s="1"/>
      <c r="IMD191" s="1"/>
      <c r="IME191" s="1"/>
      <c r="IMF191" s="1"/>
      <c r="IMG191" s="1"/>
      <c r="IMH191" s="1"/>
      <c r="IMI191" s="1"/>
      <c r="IMJ191" s="1"/>
      <c r="IMK191" s="1"/>
      <c r="IML191" s="1"/>
      <c r="IMM191" s="1"/>
      <c r="IMN191" s="1"/>
      <c r="IMO191" s="1"/>
      <c r="IMP191" s="1"/>
      <c r="IMQ191" s="1"/>
      <c r="IMR191" s="1"/>
      <c r="IMS191" s="1"/>
      <c r="IMT191" s="1"/>
      <c r="IMU191" s="1"/>
      <c r="IMV191" s="1"/>
      <c r="IMW191" s="1"/>
      <c r="IMX191" s="1"/>
      <c r="IMY191" s="1"/>
      <c r="IMZ191" s="1"/>
      <c r="INA191" s="1"/>
      <c r="INB191" s="1"/>
      <c r="INC191" s="1"/>
      <c r="IND191" s="1"/>
      <c r="INE191" s="1"/>
      <c r="INF191" s="1"/>
      <c r="ING191" s="1"/>
      <c r="INH191" s="1"/>
      <c r="INI191" s="1"/>
      <c r="INJ191" s="1"/>
      <c r="INK191" s="1"/>
      <c r="INL191" s="1"/>
      <c r="INM191" s="1"/>
      <c r="INN191" s="1"/>
      <c r="INO191" s="1"/>
      <c r="INP191" s="1"/>
      <c r="INQ191" s="1"/>
      <c r="INR191" s="1"/>
      <c r="INS191" s="1"/>
      <c r="INT191" s="1"/>
      <c r="INU191" s="1"/>
      <c r="INV191" s="1"/>
      <c r="INW191" s="1"/>
      <c r="INX191" s="1"/>
      <c r="INY191" s="1"/>
      <c r="INZ191" s="1"/>
      <c r="IOA191" s="1"/>
      <c r="IOB191" s="1"/>
      <c r="IOC191" s="1"/>
      <c r="IOD191" s="1"/>
      <c r="IOE191" s="1"/>
      <c r="IOF191" s="1"/>
      <c r="IOG191" s="1"/>
      <c r="IOH191" s="1"/>
      <c r="IOI191" s="1"/>
      <c r="IOJ191" s="1"/>
      <c r="IOK191" s="1"/>
      <c r="IOL191" s="1"/>
      <c r="IOM191" s="1"/>
      <c r="ION191" s="1"/>
      <c r="IOO191" s="1"/>
      <c r="IOP191" s="1"/>
      <c r="IOQ191" s="1"/>
      <c r="IOR191" s="1"/>
      <c r="IOS191" s="1"/>
      <c r="IOT191" s="1"/>
      <c r="IOU191" s="1"/>
      <c r="IOV191" s="1"/>
      <c r="IOW191" s="1"/>
      <c r="IOX191" s="1"/>
      <c r="IOY191" s="1"/>
      <c r="IOZ191" s="1"/>
      <c r="IPA191" s="1"/>
      <c r="IPB191" s="1"/>
      <c r="IPC191" s="1"/>
      <c r="IPD191" s="1"/>
      <c r="IPE191" s="1"/>
      <c r="IPF191" s="1"/>
      <c r="IPG191" s="1"/>
      <c r="IPH191" s="1"/>
      <c r="IPI191" s="1"/>
      <c r="IPJ191" s="1"/>
      <c r="IPK191" s="1"/>
      <c r="IPL191" s="1"/>
      <c r="IPM191" s="1"/>
      <c r="IPN191" s="1"/>
      <c r="IPO191" s="1"/>
      <c r="IPP191" s="1"/>
      <c r="IPQ191" s="1"/>
      <c r="IPR191" s="1"/>
      <c r="IPS191" s="1"/>
      <c r="IPT191" s="1"/>
      <c r="IPU191" s="1"/>
      <c r="IPV191" s="1"/>
      <c r="IPW191" s="1"/>
      <c r="IPX191" s="1"/>
      <c r="IPY191" s="1"/>
      <c r="IPZ191" s="1"/>
      <c r="IQA191" s="1"/>
      <c r="IQB191" s="1"/>
      <c r="IQC191" s="1"/>
      <c r="IQD191" s="1"/>
      <c r="IQE191" s="1"/>
      <c r="IQF191" s="1"/>
      <c r="IQG191" s="1"/>
      <c r="IQH191" s="1"/>
      <c r="IQI191" s="1"/>
      <c r="IQJ191" s="1"/>
      <c r="IQK191" s="1"/>
      <c r="IQL191" s="1"/>
      <c r="IQM191" s="1"/>
      <c r="IQN191" s="1"/>
      <c r="IQO191" s="1"/>
      <c r="IQP191" s="1"/>
      <c r="IQQ191" s="1"/>
      <c r="IQR191" s="1"/>
      <c r="IQS191" s="1"/>
      <c r="IQT191" s="1"/>
      <c r="IQU191" s="1"/>
      <c r="IQV191" s="1"/>
      <c r="IQW191" s="1"/>
      <c r="IQX191" s="1"/>
      <c r="IQY191" s="1"/>
      <c r="IQZ191" s="1"/>
      <c r="IRA191" s="1"/>
      <c r="IRB191" s="1"/>
      <c r="IRC191" s="1"/>
      <c r="IRD191" s="1"/>
      <c r="IRE191" s="1"/>
      <c r="IRF191" s="1"/>
      <c r="IRG191" s="1"/>
      <c r="IRH191" s="1"/>
      <c r="IRI191" s="1"/>
      <c r="IRJ191" s="1"/>
      <c r="IRK191" s="1"/>
      <c r="IRL191" s="1"/>
      <c r="IRM191" s="1"/>
      <c r="IRN191" s="1"/>
      <c r="IRO191" s="1"/>
      <c r="IRP191" s="1"/>
      <c r="IRQ191" s="1"/>
      <c r="IRR191" s="1"/>
      <c r="IRS191" s="1"/>
      <c r="IRT191" s="1"/>
      <c r="IRU191" s="1"/>
      <c r="IRV191" s="1"/>
      <c r="IRW191" s="1"/>
      <c r="IRX191" s="1"/>
      <c r="IRY191" s="1"/>
      <c r="IRZ191" s="1"/>
      <c r="ISA191" s="1"/>
      <c r="ISB191" s="1"/>
      <c r="ISC191" s="1"/>
      <c r="ISD191" s="1"/>
      <c r="ISE191" s="1"/>
      <c r="ISF191" s="1"/>
      <c r="ISG191" s="1"/>
      <c r="ISH191" s="1"/>
      <c r="ISI191" s="1"/>
      <c r="ISJ191" s="1"/>
      <c r="ISK191" s="1"/>
      <c r="ISL191" s="1"/>
      <c r="ISM191" s="1"/>
      <c r="ISN191" s="1"/>
      <c r="ISO191" s="1"/>
      <c r="ISP191" s="1"/>
      <c r="ISQ191" s="1"/>
      <c r="ISR191" s="1"/>
      <c r="ISS191" s="1"/>
      <c r="IST191" s="1"/>
      <c r="ISU191" s="1"/>
      <c r="ISV191" s="1"/>
      <c r="ISW191" s="1"/>
      <c r="ISX191" s="1"/>
      <c r="ISY191" s="1"/>
      <c r="ISZ191" s="1"/>
      <c r="ITA191" s="1"/>
      <c r="ITB191" s="1"/>
      <c r="ITC191" s="1"/>
      <c r="ITD191" s="1"/>
      <c r="ITE191" s="1"/>
      <c r="ITF191" s="1"/>
      <c r="ITG191" s="1"/>
      <c r="ITH191" s="1"/>
      <c r="ITI191" s="1"/>
      <c r="ITJ191" s="1"/>
      <c r="ITK191" s="1"/>
      <c r="ITL191" s="1"/>
      <c r="ITM191" s="1"/>
      <c r="ITN191" s="1"/>
      <c r="ITO191" s="1"/>
      <c r="ITP191" s="1"/>
      <c r="ITQ191" s="1"/>
      <c r="ITR191" s="1"/>
      <c r="ITS191" s="1"/>
      <c r="ITT191" s="1"/>
      <c r="ITU191" s="1"/>
      <c r="ITV191" s="1"/>
      <c r="ITW191" s="1"/>
      <c r="ITX191" s="1"/>
      <c r="ITY191" s="1"/>
      <c r="ITZ191" s="1"/>
      <c r="IUA191" s="1"/>
      <c r="IUB191" s="1"/>
      <c r="IUC191" s="1"/>
      <c r="IUD191" s="1"/>
      <c r="IUE191" s="1"/>
      <c r="IUF191" s="1"/>
      <c r="IUG191" s="1"/>
      <c r="IUH191" s="1"/>
      <c r="IUI191" s="1"/>
      <c r="IUJ191" s="1"/>
      <c r="IUK191" s="1"/>
      <c r="IUL191" s="1"/>
      <c r="IUM191" s="1"/>
      <c r="IUN191" s="1"/>
      <c r="IUO191" s="1"/>
      <c r="IUP191" s="1"/>
      <c r="IUQ191" s="1"/>
      <c r="IUR191" s="1"/>
      <c r="IUS191" s="1"/>
      <c r="IUT191" s="1"/>
      <c r="IUU191" s="1"/>
      <c r="IUV191" s="1"/>
      <c r="IUW191" s="1"/>
      <c r="IUX191" s="1"/>
      <c r="IUY191" s="1"/>
      <c r="IUZ191" s="1"/>
      <c r="IVA191" s="1"/>
      <c r="IVB191" s="1"/>
      <c r="IVC191" s="1"/>
      <c r="IVD191" s="1"/>
      <c r="IVE191" s="1"/>
      <c r="IVF191" s="1"/>
      <c r="IVG191" s="1"/>
      <c r="IVH191" s="1"/>
      <c r="IVI191" s="1"/>
      <c r="IVJ191" s="1"/>
      <c r="IVK191" s="1"/>
      <c r="IVL191" s="1"/>
      <c r="IVM191" s="1"/>
      <c r="IVN191" s="1"/>
      <c r="IVO191" s="1"/>
      <c r="IVP191" s="1"/>
      <c r="IVQ191" s="1"/>
      <c r="IVR191" s="1"/>
      <c r="IVS191" s="1"/>
      <c r="IVT191" s="1"/>
      <c r="IVU191" s="1"/>
      <c r="IVV191" s="1"/>
      <c r="IVW191" s="1"/>
      <c r="IVX191" s="1"/>
      <c r="IVY191" s="1"/>
      <c r="IVZ191" s="1"/>
      <c r="IWA191" s="1"/>
      <c r="IWB191" s="1"/>
      <c r="IWC191" s="1"/>
      <c r="IWD191" s="1"/>
      <c r="IWE191" s="1"/>
      <c r="IWF191" s="1"/>
      <c r="IWG191" s="1"/>
      <c r="IWH191" s="1"/>
      <c r="IWI191" s="1"/>
      <c r="IWJ191" s="1"/>
      <c r="IWK191" s="1"/>
      <c r="IWL191" s="1"/>
      <c r="IWM191" s="1"/>
      <c r="IWN191" s="1"/>
      <c r="IWO191" s="1"/>
      <c r="IWP191" s="1"/>
      <c r="IWQ191" s="1"/>
      <c r="IWR191" s="1"/>
      <c r="IWS191" s="1"/>
      <c r="IWT191" s="1"/>
      <c r="IWU191" s="1"/>
      <c r="IWV191" s="1"/>
      <c r="IWW191" s="1"/>
      <c r="IWX191" s="1"/>
      <c r="IWY191" s="1"/>
      <c r="IWZ191" s="1"/>
      <c r="IXA191" s="1"/>
      <c r="IXB191" s="1"/>
      <c r="IXC191" s="1"/>
      <c r="IXD191" s="1"/>
      <c r="IXE191" s="1"/>
      <c r="IXF191" s="1"/>
      <c r="IXG191" s="1"/>
      <c r="IXH191" s="1"/>
      <c r="IXI191" s="1"/>
      <c r="IXJ191" s="1"/>
      <c r="IXK191" s="1"/>
      <c r="IXL191" s="1"/>
      <c r="IXM191" s="1"/>
      <c r="IXN191" s="1"/>
      <c r="IXO191" s="1"/>
      <c r="IXP191" s="1"/>
      <c r="IXQ191" s="1"/>
      <c r="IXR191" s="1"/>
      <c r="IXS191" s="1"/>
      <c r="IXT191" s="1"/>
      <c r="IXU191" s="1"/>
      <c r="IXV191" s="1"/>
      <c r="IXW191" s="1"/>
      <c r="IXX191" s="1"/>
      <c r="IXY191" s="1"/>
      <c r="IXZ191" s="1"/>
      <c r="IYA191" s="1"/>
      <c r="IYB191" s="1"/>
      <c r="IYC191" s="1"/>
      <c r="IYD191" s="1"/>
      <c r="IYE191" s="1"/>
      <c r="IYF191" s="1"/>
      <c r="IYG191" s="1"/>
      <c r="IYH191" s="1"/>
      <c r="IYI191" s="1"/>
      <c r="IYJ191" s="1"/>
      <c r="IYK191" s="1"/>
      <c r="IYL191" s="1"/>
      <c r="IYM191" s="1"/>
      <c r="IYN191" s="1"/>
      <c r="IYO191" s="1"/>
      <c r="IYP191" s="1"/>
      <c r="IYQ191" s="1"/>
      <c r="IYR191" s="1"/>
      <c r="IYS191" s="1"/>
      <c r="IYT191" s="1"/>
      <c r="IYU191" s="1"/>
      <c r="IYV191" s="1"/>
      <c r="IYW191" s="1"/>
      <c r="IYX191" s="1"/>
      <c r="IYY191" s="1"/>
      <c r="IYZ191" s="1"/>
      <c r="IZA191" s="1"/>
      <c r="IZB191" s="1"/>
      <c r="IZC191" s="1"/>
      <c r="IZD191" s="1"/>
      <c r="IZE191" s="1"/>
      <c r="IZF191" s="1"/>
      <c r="IZG191" s="1"/>
      <c r="IZH191" s="1"/>
      <c r="IZI191" s="1"/>
      <c r="IZJ191" s="1"/>
      <c r="IZK191" s="1"/>
      <c r="IZL191" s="1"/>
      <c r="IZM191" s="1"/>
      <c r="IZN191" s="1"/>
      <c r="IZO191" s="1"/>
      <c r="IZP191" s="1"/>
      <c r="IZQ191" s="1"/>
      <c r="IZR191" s="1"/>
      <c r="IZS191" s="1"/>
      <c r="IZT191" s="1"/>
      <c r="IZU191" s="1"/>
      <c r="IZV191" s="1"/>
      <c r="IZW191" s="1"/>
      <c r="IZX191" s="1"/>
      <c r="IZY191" s="1"/>
      <c r="IZZ191" s="1"/>
      <c r="JAA191" s="1"/>
      <c r="JAB191" s="1"/>
      <c r="JAC191" s="1"/>
      <c r="JAD191" s="1"/>
      <c r="JAE191" s="1"/>
      <c r="JAF191" s="1"/>
      <c r="JAG191" s="1"/>
      <c r="JAH191" s="1"/>
      <c r="JAI191" s="1"/>
      <c r="JAJ191" s="1"/>
      <c r="JAK191" s="1"/>
      <c r="JAL191" s="1"/>
      <c r="JAM191" s="1"/>
      <c r="JAN191" s="1"/>
      <c r="JAO191" s="1"/>
      <c r="JAP191" s="1"/>
      <c r="JAQ191" s="1"/>
      <c r="JAR191" s="1"/>
      <c r="JAS191" s="1"/>
      <c r="JAT191" s="1"/>
      <c r="JAU191" s="1"/>
      <c r="JAV191" s="1"/>
      <c r="JAW191" s="1"/>
      <c r="JAX191" s="1"/>
      <c r="JAY191" s="1"/>
      <c r="JAZ191" s="1"/>
      <c r="JBA191" s="1"/>
      <c r="JBB191" s="1"/>
      <c r="JBC191" s="1"/>
      <c r="JBD191" s="1"/>
      <c r="JBE191" s="1"/>
      <c r="JBF191" s="1"/>
      <c r="JBG191" s="1"/>
      <c r="JBH191" s="1"/>
      <c r="JBI191" s="1"/>
      <c r="JBJ191" s="1"/>
      <c r="JBK191" s="1"/>
      <c r="JBL191" s="1"/>
      <c r="JBM191" s="1"/>
      <c r="JBN191" s="1"/>
      <c r="JBO191" s="1"/>
      <c r="JBP191" s="1"/>
      <c r="JBQ191" s="1"/>
      <c r="JBR191" s="1"/>
      <c r="JBS191" s="1"/>
      <c r="JBT191" s="1"/>
      <c r="JBU191" s="1"/>
      <c r="JBV191" s="1"/>
      <c r="JBW191" s="1"/>
      <c r="JBX191" s="1"/>
      <c r="JBY191" s="1"/>
      <c r="JBZ191" s="1"/>
      <c r="JCA191" s="1"/>
      <c r="JCB191" s="1"/>
      <c r="JCC191" s="1"/>
      <c r="JCD191" s="1"/>
      <c r="JCE191" s="1"/>
      <c r="JCF191" s="1"/>
      <c r="JCG191" s="1"/>
      <c r="JCH191" s="1"/>
      <c r="JCI191" s="1"/>
      <c r="JCJ191" s="1"/>
      <c r="JCK191" s="1"/>
      <c r="JCL191" s="1"/>
      <c r="JCM191" s="1"/>
      <c r="JCN191" s="1"/>
      <c r="JCO191" s="1"/>
      <c r="JCP191" s="1"/>
      <c r="JCQ191" s="1"/>
      <c r="JCR191" s="1"/>
      <c r="JCS191" s="1"/>
      <c r="JCT191" s="1"/>
      <c r="JCU191" s="1"/>
      <c r="JCV191" s="1"/>
      <c r="JCW191" s="1"/>
      <c r="JCX191" s="1"/>
      <c r="JCY191" s="1"/>
      <c r="JCZ191" s="1"/>
      <c r="JDA191" s="1"/>
      <c r="JDB191" s="1"/>
      <c r="JDC191" s="1"/>
      <c r="JDD191" s="1"/>
      <c r="JDE191" s="1"/>
      <c r="JDF191" s="1"/>
      <c r="JDG191" s="1"/>
      <c r="JDH191" s="1"/>
      <c r="JDI191" s="1"/>
      <c r="JDJ191" s="1"/>
      <c r="JDK191" s="1"/>
      <c r="JDL191" s="1"/>
      <c r="JDM191" s="1"/>
      <c r="JDN191" s="1"/>
      <c r="JDO191" s="1"/>
      <c r="JDP191" s="1"/>
      <c r="JDQ191" s="1"/>
      <c r="JDR191" s="1"/>
      <c r="JDS191" s="1"/>
      <c r="JDT191" s="1"/>
      <c r="JDU191" s="1"/>
      <c r="JDV191" s="1"/>
      <c r="JDW191" s="1"/>
      <c r="JDX191" s="1"/>
      <c r="JDY191" s="1"/>
      <c r="JDZ191" s="1"/>
      <c r="JEA191" s="1"/>
      <c r="JEB191" s="1"/>
      <c r="JEC191" s="1"/>
      <c r="JED191" s="1"/>
      <c r="JEE191" s="1"/>
      <c r="JEF191" s="1"/>
      <c r="JEG191" s="1"/>
      <c r="JEH191" s="1"/>
      <c r="JEI191" s="1"/>
      <c r="JEJ191" s="1"/>
      <c r="JEK191" s="1"/>
      <c r="JEL191" s="1"/>
      <c r="JEM191" s="1"/>
      <c r="JEN191" s="1"/>
      <c r="JEO191" s="1"/>
      <c r="JEP191" s="1"/>
      <c r="JEQ191" s="1"/>
      <c r="JER191" s="1"/>
      <c r="JES191" s="1"/>
      <c r="JET191" s="1"/>
      <c r="JEU191" s="1"/>
      <c r="JEV191" s="1"/>
      <c r="JEW191" s="1"/>
      <c r="JEX191" s="1"/>
      <c r="JEY191" s="1"/>
      <c r="JEZ191" s="1"/>
      <c r="JFA191" s="1"/>
      <c r="JFB191" s="1"/>
      <c r="JFC191" s="1"/>
      <c r="JFD191" s="1"/>
      <c r="JFE191" s="1"/>
      <c r="JFF191" s="1"/>
      <c r="JFG191" s="1"/>
      <c r="JFH191" s="1"/>
      <c r="JFI191" s="1"/>
      <c r="JFJ191" s="1"/>
      <c r="JFK191" s="1"/>
      <c r="JFL191" s="1"/>
      <c r="JFM191" s="1"/>
      <c r="JFN191" s="1"/>
      <c r="JFO191" s="1"/>
      <c r="JFP191" s="1"/>
      <c r="JFQ191" s="1"/>
      <c r="JFR191" s="1"/>
      <c r="JFS191" s="1"/>
      <c r="JFT191" s="1"/>
      <c r="JFU191" s="1"/>
      <c r="JFV191" s="1"/>
      <c r="JFW191" s="1"/>
      <c r="JFX191" s="1"/>
      <c r="JFY191" s="1"/>
      <c r="JFZ191" s="1"/>
      <c r="JGA191" s="1"/>
      <c r="JGB191" s="1"/>
      <c r="JGC191" s="1"/>
      <c r="JGD191" s="1"/>
      <c r="JGE191" s="1"/>
      <c r="JGF191" s="1"/>
      <c r="JGG191" s="1"/>
      <c r="JGH191" s="1"/>
      <c r="JGI191" s="1"/>
      <c r="JGJ191" s="1"/>
      <c r="JGK191" s="1"/>
      <c r="JGL191" s="1"/>
      <c r="JGM191" s="1"/>
      <c r="JGN191" s="1"/>
      <c r="JGO191" s="1"/>
      <c r="JGP191" s="1"/>
      <c r="JGQ191" s="1"/>
      <c r="JGR191" s="1"/>
      <c r="JGS191" s="1"/>
      <c r="JGT191" s="1"/>
      <c r="JGU191" s="1"/>
      <c r="JGV191" s="1"/>
      <c r="JGW191" s="1"/>
      <c r="JGX191" s="1"/>
      <c r="JGY191" s="1"/>
      <c r="JGZ191" s="1"/>
      <c r="JHA191" s="1"/>
      <c r="JHB191" s="1"/>
      <c r="JHC191" s="1"/>
      <c r="JHD191" s="1"/>
      <c r="JHE191" s="1"/>
      <c r="JHF191" s="1"/>
      <c r="JHG191" s="1"/>
      <c r="JHH191" s="1"/>
      <c r="JHI191" s="1"/>
      <c r="JHJ191" s="1"/>
      <c r="JHK191" s="1"/>
      <c r="JHL191" s="1"/>
      <c r="JHM191" s="1"/>
      <c r="JHN191" s="1"/>
      <c r="JHO191" s="1"/>
      <c r="JHP191" s="1"/>
      <c r="JHQ191" s="1"/>
      <c r="JHR191" s="1"/>
      <c r="JHS191" s="1"/>
      <c r="JHT191" s="1"/>
      <c r="JHU191" s="1"/>
      <c r="JHV191" s="1"/>
      <c r="JHW191" s="1"/>
      <c r="JHX191" s="1"/>
      <c r="JHY191" s="1"/>
      <c r="JHZ191" s="1"/>
      <c r="JIA191" s="1"/>
      <c r="JIB191" s="1"/>
      <c r="JIC191" s="1"/>
      <c r="JID191" s="1"/>
      <c r="JIE191" s="1"/>
      <c r="JIF191" s="1"/>
      <c r="JIG191" s="1"/>
      <c r="JIH191" s="1"/>
      <c r="JII191" s="1"/>
      <c r="JIJ191" s="1"/>
      <c r="JIK191" s="1"/>
      <c r="JIL191" s="1"/>
      <c r="JIM191" s="1"/>
      <c r="JIN191" s="1"/>
      <c r="JIO191" s="1"/>
      <c r="JIP191" s="1"/>
      <c r="JIQ191" s="1"/>
      <c r="JIR191" s="1"/>
      <c r="JIS191" s="1"/>
      <c r="JIT191" s="1"/>
      <c r="JIU191" s="1"/>
      <c r="JIV191" s="1"/>
      <c r="JIW191" s="1"/>
      <c r="JIX191" s="1"/>
      <c r="JIY191" s="1"/>
      <c r="JIZ191" s="1"/>
      <c r="JJA191" s="1"/>
      <c r="JJB191" s="1"/>
      <c r="JJC191" s="1"/>
      <c r="JJD191" s="1"/>
      <c r="JJE191" s="1"/>
      <c r="JJF191" s="1"/>
      <c r="JJG191" s="1"/>
      <c r="JJH191" s="1"/>
      <c r="JJI191" s="1"/>
      <c r="JJJ191" s="1"/>
      <c r="JJK191" s="1"/>
      <c r="JJL191" s="1"/>
      <c r="JJM191" s="1"/>
      <c r="JJN191" s="1"/>
      <c r="JJO191" s="1"/>
      <c r="JJP191" s="1"/>
      <c r="JJQ191" s="1"/>
      <c r="JJR191" s="1"/>
      <c r="JJS191" s="1"/>
      <c r="JJT191" s="1"/>
      <c r="JJU191" s="1"/>
      <c r="JJV191" s="1"/>
      <c r="JJW191" s="1"/>
      <c r="JJX191" s="1"/>
      <c r="JJY191" s="1"/>
      <c r="JJZ191" s="1"/>
      <c r="JKA191" s="1"/>
      <c r="JKB191" s="1"/>
      <c r="JKC191" s="1"/>
      <c r="JKD191" s="1"/>
      <c r="JKE191" s="1"/>
      <c r="JKF191" s="1"/>
      <c r="JKG191" s="1"/>
      <c r="JKH191" s="1"/>
      <c r="JKI191" s="1"/>
      <c r="JKJ191" s="1"/>
      <c r="JKK191" s="1"/>
      <c r="JKL191" s="1"/>
      <c r="JKM191" s="1"/>
      <c r="JKN191" s="1"/>
      <c r="JKO191" s="1"/>
      <c r="JKP191" s="1"/>
      <c r="JKQ191" s="1"/>
      <c r="JKR191" s="1"/>
      <c r="JKS191" s="1"/>
      <c r="JKT191" s="1"/>
      <c r="JKU191" s="1"/>
      <c r="JKV191" s="1"/>
      <c r="JKW191" s="1"/>
      <c r="JKX191" s="1"/>
      <c r="JKY191" s="1"/>
      <c r="JKZ191" s="1"/>
      <c r="JLA191" s="1"/>
      <c r="JLB191" s="1"/>
      <c r="JLC191" s="1"/>
      <c r="JLD191" s="1"/>
      <c r="JLE191" s="1"/>
      <c r="JLF191" s="1"/>
      <c r="JLG191" s="1"/>
      <c r="JLH191" s="1"/>
      <c r="JLI191" s="1"/>
      <c r="JLJ191" s="1"/>
      <c r="JLK191" s="1"/>
      <c r="JLL191" s="1"/>
      <c r="JLM191" s="1"/>
      <c r="JLN191" s="1"/>
      <c r="JLO191" s="1"/>
      <c r="JLP191" s="1"/>
      <c r="JLQ191" s="1"/>
      <c r="JLR191" s="1"/>
      <c r="JLS191" s="1"/>
      <c r="JLT191" s="1"/>
      <c r="JLU191" s="1"/>
      <c r="JLV191" s="1"/>
      <c r="JLW191" s="1"/>
      <c r="JLX191" s="1"/>
      <c r="JLY191" s="1"/>
      <c r="JLZ191" s="1"/>
      <c r="JMA191" s="1"/>
      <c r="JMB191" s="1"/>
      <c r="JMC191" s="1"/>
      <c r="JMD191" s="1"/>
      <c r="JME191" s="1"/>
      <c r="JMF191" s="1"/>
      <c r="JMG191" s="1"/>
      <c r="JMH191" s="1"/>
      <c r="JMI191" s="1"/>
      <c r="JMJ191" s="1"/>
      <c r="JMK191" s="1"/>
      <c r="JML191" s="1"/>
      <c r="JMM191" s="1"/>
      <c r="JMN191" s="1"/>
      <c r="JMO191" s="1"/>
      <c r="JMP191" s="1"/>
      <c r="JMQ191" s="1"/>
      <c r="JMR191" s="1"/>
      <c r="JMS191" s="1"/>
      <c r="JMT191" s="1"/>
      <c r="JMU191" s="1"/>
      <c r="JMV191" s="1"/>
      <c r="JMW191" s="1"/>
      <c r="JMX191" s="1"/>
      <c r="JMY191" s="1"/>
      <c r="JMZ191" s="1"/>
      <c r="JNA191" s="1"/>
      <c r="JNB191" s="1"/>
      <c r="JNC191" s="1"/>
      <c r="JND191" s="1"/>
      <c r="JNE191" s="1"/>
      <c r="JNF191" s="1"/>
      <c r="JNG191" s="1"/>
      <c r="JNH191" s="1"/>
      <c r="JNI191" s="1"/>
      <c r="JNJ191" s="1"/>
      <c r="JNK191" s="1"/>
      <c r="JNL191" s="1"/>
      <c r="JNM191" s="1"/>
      <c r="JNN191" s="1"/>
      <c r="JNO191" s="1"/>
      <c r="JNP191" s="1"/>
      <c r="JNQ191" s="1"/>
      <c r="JNR191" s="1"/>
      <c r="JNS191" s="1"/>
      <c r="JNT191" s="1"/>
      <c r="JNU191" s="1"/>
      <c r="JNV191" s="1"/>
      <c r="JNW191" s="1"/>
      <c r="JNX191" s="1"/>
      <c r="JNY191" s="1"/>
      <c r="JNZ191" s="1"/>
      <c r="JOA191" s="1"/>
      <c r="JOB191" s="1"/>
      <c r="JOC191" s="1"/>
      <c r="JOD191" s="1"/>
      <c r="JOE191" s="1"/>
      <c r="JOF191" s="1"/>
      <c r="JOG191" s="1"/>
      <c r="JOH191" s="1"/>
      <c r="JOI191" s="1"/>
      <c r="JOJ191" s="1"/>
      <c r="JOK191" s="1"/>
      <c r="JOL191" s="1"/>
      <c r="JOM191" s="1"/>
      <c r="JON191" s="1"/>
      <c r="JOO191" s="1"/>
      <c r="JOP191" s="1"/>
      <c r="JOQ191" s="1"/>
      <c r="JOR191" s="1"/>
      <c r="JOS191" s="1"/>
      <c r="JOT191" s="1"/>
      <c r="JOU191" s="1"/>
      <c r="JOV191" s="1"/>
      <c r="JOW191" s="1"/>
      <c r="JOX191" s="1"/>
      <c r="JOY191" s="1"/>
      <c r="JOZ191" s="1"/>
      <c r="JPA191" s="1"/>
      <c r="JPB191" s="1"/>
      <c r="JPC191" s="1"/>
      <c r="JPD191" s="1"/>
      <c r="JPE191" s="1"/>
      <c r="JPF191" s="1"/>
      <c r="JPG191" s="1"/>
      <c r="JPH191" s="1"/>
      <c r="JPI191" s="1"/>
      <c r="JPJ191" s="1"/>
      <c r="JPK191" s="1"/>
      <c r="JPL191" s="1"/>
      <c r="JPM191" s="1"/>
      <c r="JPN191" s="1"/>
      <c r="JPO191" s="1"/>
      <c r="JPP191" s="1"/>
      <c r="JPQ191" s="1"/>
      <c r="JPR191" s="1"/>
      <c r="JPS191" s="1"/>
      <c r="JPT191" s="1"/>
      <c r="JPU191" s="1"/>
      <c r="JPV191" s="1"/>
      <c r="JPW191" s="1"/>
      <c r="JPX191" s="1"/>
      <c r="JPY191" s="1"/>
      <c r="JPZ191" s="1"/>
      <c r="JQA191" s="1"/>
      <c r="JQB191" s="1"/>
      <c r="JQC191" s="1"/>
      <c r="JQD191" s="1"/>
      <c r="JQE191" s="1"/>
      <c r="JQF191" s="1"/>
      <c r="JQG191" s="1"/>
      <c r="JQH191" s="1"/>
      <c r="JQI191" s="1"/>
      <c r="JQJ191" s="1"/>
      <c r="JQK191" s="1"/>
      <c r="JQL191" s="1"/>
      <c r="JQM191" s="1"/>
      <c r="JQN191" s="1"/>
      <c r="JQO191" s="1"/>
      <c r="JQP191" s="1"/>
      <c r="JQQ191" s="1"/>
      <c r="JQR191" s="1"/>
      <c r="JQS191" s="1"/>
      <c r="JQT191" s="1"/>
      <c r="JQU191" s="1"/>
      <c r="JQV191" s="1"/>
      <c r="JQW191" s="1"/>
      <c r="JQX191" s="1"/>
      <c r="JQY191" s="1"/>
      <c r="JQZ191" s="1"/>
      <c r="JRA191" s="1"/>
      <c r="JRB191" s="1"/>
      <c r="JRC191" s="1"/>
      <c r="JRD191" s="1"/>
      <c r="JRE191" s="1"/>
      <c r="JRF191" s="1"/>
      <c r="JRG191" s="1"/>
      <c r="JRH191" s="1"/>
      <c r="JRI191" s="1"/>
      <c r="JRJ191" s="1"/>
      <c r="JRK191" s="1"/>
      <c r="JRL191" s="1"/>
      <c r="JRM191" s="1"/>
      <c r="JRN191" s="1"/>
      <c r="JRO191" s="1"/>
      <c r="JRP191" s="1"/>
      <c r="JRQ191" s="1"/>
      <c r="JRR191" s="1"/>
      <c r="JRS191" s="1"/>
      <c r="JRT191" s="1"/>
      <c r="JRU191" s="1"/>
      <c r="JRV191" s="1"/>
      <c r="JRW191" s="1"/>
      <c r="JRX191" s="1"/>
      <c r="JRY191" s="1"/>
      <c r="JRZ191" s="1"/>
      <c r="JSA191" s="1"/>
      <c r="JSB191" s="1"/>
      <c r="JSC191" s="1"/>
      <c r="JSD191" s="1"/>
      <c r="JSE191" s="1"/>
      <c r="JSF191" s="1"/>
      <c r="JSG191" s="1"/>
      <c r="JSH191" s="1"/>
      <c r="JSI191" s="1"/>
      <c r="JSJ191" s="1"/>
      <c r="JSK191" s="1"/>
      <c r="JSL191" s="1"/>
      <c r="JSM191" s="1"/>
      <c r="JSN191" s="1"/>
      <c r="JSO191" s="1"/>
      <c r="JSP191" s="1"/>
      <c r="JSQ191" s="1"/>
      <c r="JSR191" s="1"/>
      <c r="JSS191" s="1"/>
      <c r="JST191" s="1"/>
      <c r="JSU191" s="1"/>
      <c r="JSV191" s="1"/>
      <c r="JSW191" s="1"/>
      <c r="JSX191" s="1"/>
      <c r="JSY191" s="1"/>
      <c r="JSZ191" s="1"/>
      <c r="JTA191" s="1"/>
      <c r="JTB191" s="1"/>
      <c r="JTC191" s="1"/>
      <c r="JTD191" s="1"/>
      <c r="JTE191" s="1"/>
      <c r="JTF191" s="1"/>
      <c r="JTG191" s="1"/>
      <c r="JTH191" s="1"/>
      <c r="JTI191" s="1"/>
      <c r="JTJ191" s="1"/>
      <c r="JTK191" s="1"/>
      <c r="JTL191" s="1"/>
      <c r="JTM191" s="1"/>
      <c r="JTN191" s="1"/>
      <c r="JTO191" s="1"/>
      <c r="JTP191" s="1"/>
      <c r="JTQ191" s="1"/>
      <c r="JTR191" s="1"/>
      <c r="JTS191" s="1"/>
      <c r="JTT191" s="1"/>
      <c r="JTU191" s="1"/>
      <c r="JTV191" s="1"/>
      <c r="JTW191" s="1"/>
      <c r="JTX191" s="1"/>
      <c r="JTY191" s="1"/>
      <c r="JTZ191" s="1"/>
      <c r="JUA191" s="1"/>
      <c r="JUB191" s="1"/>
      <c r="JUC191" s="1"/>
      <c r="JUD191" s="1"/>
      <c r="JUE191" s="1"/>
      <c r="JUF191" s="1"/>
      <c r="JUG191" s="1"/>
      <c r="JUH191" s="1"/>
      <c r="JUI191" s="1"/>
      <c r="JUJ191" s="1"/>
      <c r="JUK191" s="1"/>
      <c r="JUL191" s="1"/>
      <c r="JUM191" s="1"/>
      <c r="JUN191" s="1"/>
      <c r="JUO191" s="1"/>
      <c r="JUP191" s="1"/>
      <c r="JUQ191" s="1"/>
      <c r="JUR191" s="1"/>
      <c r="JUS191" s="1"/>
      <c r="JUT191" s="1"/>
      <c r="JUU191" s="1"/>
      <c r="JUV191" s="1"/>
      <c r="JUW191" s="1"/>
      <c r="JUX191" s="1"/>
      <c r="JUY191" s="1"/>
      <c r="JUZ191" s="1"/>
      <c r="JVA191" s="1"/>
      <c r="JVB191" s="1"/>
      <c r="JVC191" s="1"/>
      <c r="JVD191" s="1"/>
      <c r="JVE191" s="1"/>
      <c r="JVF191" s="1"/>
      <c r="JVG191" s="1"/>
      <c r="JVH191" s="1"/>
      <c r="JVI191" s="1"/>
      <c r="JVJ191" s="1"/>
      <c r="JVK191" s="1"/>
      <c r="JVL191" s="1"/>
      <c r="JVM191" s="1"/>
      <c r="JVN191" s="1"/>
      <c r="JVO191" s="1"/>
      <c r="JVP191" s="1"/>
      <c r="JVQ191" s="1"/>
      <c r="JVR191" s="1"/>
      <c r="JVS191" s="1"/>
      <c r="JVT191" s="1"/>
      <c r="JVU191" s="1"/>
      <c r="JVV191" s="1"/>
      <c r="JVW191" s="1"/>
      <c r="JVX191" s="1"/>
      <c r="JVY191" s="1"/>
      <c r="JVZ191" s="1"/>
      <c r="JWA191" s="1"/>
      <c r="JWB191" s="1"/>
      <c r="JWC191" s="1"/>
      <c r="JWD191" s="1"/>
      <c r="JWE191" s="1"/>
      <c r="JWF191" s="1"/>
      <c r="JWG191" s="1"/>
      <c r="JWH191" s="1"/>
      <c r="JWI191" s="1"/>
      <c r="JWJ191" s="1"/>
      <c r="JWK191" s="1"/>
      <c r="JWL191" s="1"/>
      <c r="JWM191" s="1"/>
      <c r="JWN191" s="1"/>
      <c r="JWO191" s="1"/>
      <c r="JWP191" s="1"/>
      <c r="JWQ191" s="1"/>
      <c r="JWR191" s="1"/>
      <c r="JWS191" s="1"/>
      <c r="JWT191" s="1"/>
      <c r="JWU191" s="1"/>
      <c r="JWV191" s="1"/>
      <c r="JWW191" s="1"/>
      <c r="JWX191" s="1"/>
      <c r="JWY191" s="1"/>
      <c r="JWZ191" s="1"/>
      <c r="JXA191" s="1"/>
      <c r="JXB191" s="1"/>
      <c r="JXC191" s="1"/>
      <c r="JXD191" s="1"/>
      <c r="JXE191" s="1"/>
      <c r="JXF191" s="1"/>
      <c r="JXG191" s="1"/>
      <c r="JXH191" s="1"/>
      <c r="JXI191" s="1"/>
      <c r="JXJ191" s="1"/>
      <c r="JXK191" s="1"/>
      <c r="JXL191" s="1"/>
      <c r="JXM191" s="1"/>
      <c r="JXN191" s="1"/>
      <c r="JXO191" s="1"/>
      <c r="JXP191" s="1"/>
      <c r="JXQ191" s="1"/>
      <c r="JXR191" s="1"/>
      <c r="JXS191" s="1"/>
      <c r="JXT191" s="1"/>
      <c r="JXU191" s="1"/>
      <c r="JXV191" s="1"/>
      <c r="JXW191" s="1"/>
      <c r="JXX191" s="1"/>
      <c r="JXY191" s="1"/>
      <c r="JXZ191" s="1"/>
      <c r="JYA191" s="1"/>
      <c r="JYB191" s="1"/>
      <c r="JYC191" s="1"/>
      <c r="JYD191" s="1"/>
      <c r="JYE191" s="1"/>
      <c r="JYF191" s="1"/>
      <c r="JYG191" s="1"/>
      <c r="JYH191" s="1"/>
      <c r="JYI191" s="1"/>
      <c r="JYJ191" s="1"/>
      <c r="JYK191" s="1"/>
      <c r="JYL191" s="1"/>
      <c r="JYM191" s="1"/>
      <c r="JYN191" s="1"/>
      <c r="JYO191" s="1"/>
      <c r="JYP191" s="1"/>
      <c r="JYQ191" s="1"/>
      <c r="JYR191" s="1"/>
      <c r="JYS191" s="1"/>
      <c r="JYT191" s="1"/>
      <c r="JYU191" s="1"/>
      <c r="JYV191" s="1"/>
      <c r="JYW191" s="1"/>
      <c r="JYX191" s="1"/>
      <c r="JYY191" s="1"/>
      <c r="JYZ191" s="1"/>
      <c r="JZA191" s="1"/>
      <c r="JZB191" s="1"/>
      <c r="JZC191" s="1"/>
      <c r="JZD191" s="1"/>
      <c r="JZE191" s="1"/>
      <c r="JZF191" s="1"/>
      <c r="JZG191" s="1"/>
      <c r="JZH191" s="1"/>
      <c r="JZI191" s="1"/>
      <c r="JZJ191" s="1"/>
      <c r="JZK191" s="1"/>
      <c r="JZL191" s="1"/>
      <c r="JZM191" s="1"/>
      <c r="JZN191" s="1"/>
      <c r="JZO191" s="1"/>
      <c r="JZP191" s="1"/>
      <c r="JZQ191" s="1"/>
      <c r="JZR191" s="1"/>
      <c r="JZS191" s="1"/>
      <c r="JZT191" s="1"/>
      <c r="JZU191" s="1"/>
      <c r="JZV191" s="1"/>
      <c r="JZW191" s="1"/>
      <c r="JZX191" s="1"/>
      <c r="JZY191" s="1"/>
      <c r="JZZ191" s="1"/>
      <c r="KAA191" s="1"/>
      <c r="KAB191" s="1"/>
      <c r="KAC191" s="1"/>
      <c r="KAD191" s="1"/>
      <c r="KAE191" s="1"/>
      <c r="KAF191" s="1"/>
      <c r="KAG191" s="1"/>
      <c r="KAH191" s="1"/>
      <c r="KAI191" s="1"/>
      <c r="KAJ191" s="1"/>
      <c r="KAK191" s="1"/>
      <c r="KAL191" s="1"/>
      <c r="KAM191" s="1"/>
      <c r="KAN191" s="1"/>
      <c r="KAO191" s="1"/>
      <c r="KAP191" s="1"/>
      <c r="KAQ191" s="1"/>
      <c r="KAR191" s="1"/>
      <c r="KAS191" s="1"/>
      <c r="KAT191" s="1"/>
      <c r="KAU191" s="1"/>
      <c r="KAV191" s="1"/>
      <c r="KAW191" s="1"/>
      <c r="KAX191" s="1"/>
      <c r="KAY191" s="1"/>
      <c r="KAZ191" s="1"/>
      <c r="KBA191" s="1"/>
      <c r="KBB191" s="1"/>
      <c r="KBC191" s="1"/>
      <c r="KBD191" s="1"/>
      <c r="KBE191" s="1"/>
      <c r="KBF191" s="1"/>
      <c r="KBG191" s="1"/>
      <c r="KBH191" s="1"/>
      <c r="KBI191" s="1"/>
      <c r="KBJ191" s="1"/>
      <c r="KBK191" s="1"/>
      <c r="KBL191" s="1"/>
      <c r="KBM191" s="1"/>
      <c r="KBN191" s="1"/>
      <c r="KBO191" s="1"/>
      <c r="KBP191" s="1"/>
      <c r="KBQ191" s="1"/>
      <c r="KBR191" s="1"/>
      <c r="KBS191" s="1"/>
      <c r="KBT191" s="1"/>
      <c r="KBU191" s="1"/>
      <c r="KBV191" s="1"/>
      <c r="KBW191" s="1"/>
      <c r="KBX191" s="1"/>
      <c r="KBY191" s="1"/>
      <c r="KBZ191" s="1"/>
      <c r="KCA191" s="1"/>
      <c r="KCB191" s="1"/>
      <c r="KCC191" s="1"/>
      <c r="KCD191" s="1"/>
      <c r="KCE191" s="1"/>
      <c r="KCF191" s="1"/>
      <c r="KCG191" s="1"/>
      <c r="KCH191" s="1"/>
      <c r="KCI191" s="1"/>
      <c r="KCJ191" s="1"/>
      <c r="KCK191" s="1"/>
      <c r="KCL191" s="1"/>
      <c r="KCM191" s="1"/>
      <c r="KCN191" s="1"/>
      <c r="KCO191" s="1"/>
      <c r="KCP191" s="1"/>
      <c r="KCQ191" s="1"/>
      <c r="KCR191" s="1"/>
      <c r="KCS191" s="1"/>
      <c r="KCT191" s="1"/>
      <c r="KCU191" s="1"/>
      <c r="KCV191" s="1"/>
      <c r="KCW191" s="1"/>
      <c r="KCX191" s="1"/>
      <c r="KCY191" s="1"/>
      <c r="KCZ191" s="1"/>
      <c r="KDA191" s="1"/>
      <c r="KDB191" s="1"/>
      <c r="KDC191" s="1"/>
      <c r="KDD191" s="1"/>
      <c r="KDE191" s="1"/>
      <c r="KDF191" s="1"/>
      <c r="KDG191" s="1"/>
      <c r="KDH191" s="1"/>
      <c r="KDI191" s="1"/>
      <c r="KDJ191" s="1"/>
      <c r="KDK191" s="1"/>
      <c r="KDL191" s="1"/>
      <c r="KDM191" s="1"/>
      <c r="KDN191" s="1"/>
      <c r="KDO191" s="1"/>
      <c r="KDP191" s="1"/>
      <c r="KDQ191" s="1"/>
      <c r="KDR191" s="1"/>
      <c r="KDS191" s="1"/>
      <c r="KDT191" s="1"/>
      <c r="KDU191" s="1"/>
      <c r="KDV191" s="1"/>
      <c r="KDW191" s="1"/>
      <c r="KDX191" s="1"/>
      <c r="KDY191" s="1"/>
      <c r="KDZ191" s="1"/>
      <c r="KEA191" s="1"/>
      <c r="KEB191" s="1"/>
      <c r="KEC191" s="1"/>
      <c r="KED191" s="1"/>
      <c r="KEE191" s="1"/>
      <c r="KEF191" s="1"/>
      <c r="KEG191" s="1"/>
      <c r="KEH191" s="1"/>
      <c r="KEI191" s="1"/>
      <c r="KEJ191" s="1"/>
      <c r="KEK191" s="1"/>
      <c r="KEL191" s="1"/>
      <c r="KEM191" s="1"/>
      <c r="KEN191" s="1"/>
      <c r="KEO191" s="1"/>
      <c r="KEP191" s="1"/>
      <c r="KEQ191" s="1"/>
      <c r="KER191" s="1"/>
      <c r="KES191" s="1"/>
      <c r="KET191" s="1"/>
      <c r="KEU191" s="1"/>
      <c r="KEV191" s="1"/>
      <c r="KEW191" s="1"/>
      <c r="KEX191" s="1"/>
      <c r="KEY191" s="1"/>
      <c r="KEZ191" s="1"/>
      <c r="KFA191" s="1"/>
      <c r="KFB191" s="1"/>
      <c r="KFC191" s="1"/>
      <c r="KFD191" s="1"/>
      <c r="KFE191" s="1"/>
      <c r="KFF191" s="1"/>
      <c r="KFG191" s="1"/>
      <c r="KFH191" s="1"/>
      <c r="KFI191" s="1"/>
      <c r="KFJ191" s="1"/>
      <c r="KFK191" s="1"/>
      <c r="KFL191" s="1"/>
      <c r="KFM191" s="1"/>
      <c r="KFN191" s="1"/>
      <c r="KFO191" s="1"/>
      <c r="KFP191" s="1"/>
      <c r="KFQ191" s="1"/>
      <c r="KFR191" s="1"/>
      <c r="KFS191" s="1"/>
      <c r="KFT191" s="1"/>
      <c r="KFU191" s="1"/>
      <c r="KFV191" s="1"/>
      <c r="KFW191" s="1"/>
      <c r="KFX191" s="1"/>
      <c r="KFY191" s="1"/>
      <c r="KFZ191" s="1"/>
      <c r="KGA191" s="1"/>
      <c r="KGB191" s="1"/>
      <c r="KGC191" s="1"/>
      <c r="KGD191" s="1"/>
      <c r="KGE191" s="1"/>
      <c r="KGF191" s="1"/>
      <c r="KGG191" s="1"/>
      <c r="KGH191" s="1"/>
      <c r="KGI191" s="1"/>
      <c r="KGJ191" s="1"/>
      <c r="KGK191" s="1"/>
      <c r="KGL191" s="1"/>
      <c r="KGM191" s="1"/>
      <c r="KGN191" s="1"/>
      <c r="KGO191" s="1"/>
      <c r="KGP191" s="1"/>
      <c r="KGQ191" s="1"/>
      <c r="KGR191" s="1"/>
      <c r="KGS191" s="1"/>
      <c r="KGT191" s="1"/>
      <c r="KGU191" s="1"/>
      <c r="KGV191" s="1"/>
      <c r="KGW191" s="1"/>
      <c r="KGX191" s="1"/>
      <c r="KGY191" s="1"/>
      <c r="KGZ191" s="1"/>
      <c r="KHA191" s="1"/>
      <c r="KHB191" s="1"/>
      <c r="KHC191" s="1"/>
      <c r="KHD191" s="1"/>
      <c r="KHE191" s="1"/>
      <c r="KHF191" s="1"/>
      <c r="KHG191" s="1"/>
      <c r="KHH191" s="1"/>
      <c r="KHI191" s="1"/>
      <c r="KHJ191" s="1"/>
      <c r="KHK191" s="1"/>
      <c r="KHL191" s="1"/>
      <c r="KHM191" s="1"/>
      <c r="KHN191" s="1"/>
      <c r="KHO191" s="1"/>
      <c r="KHP191" s="1"/>
      <c r="KHQ191" s="1"/>
      <c r="KHR191" s="1"/>
      <c r="KHS191" s="1"/>
      <c r="KHT191" s="1"/>
      <c r="KHU191" s="1"/>
      <c r="KHV191" s="1"/>
      <c r="KHW191" s="1"/>
      <c r="KHX191" s="1"/>
      <c r="KHY191" s="1"/>
      <c r="KHZ191" s="1"/>
      <c r="KIA191" s="1"/>
      <c r="KIB191" s="1"/>
      <c r="KIC191" s="1"/>
      <c r="KID191" s="1"/>
      <c r="KIE191" s="1"/>
      <c r="KIF191" s="1"/>
      <c r="KIG191" s="1"/>
      <c r="KIH191" s="1"/>
      <c r="KII191" s="1"/>
      <c r="KIJ191" s="1"/>
      <c r="KIK191" s="1"/>
      <c r="KIL191" s="1"/>
      <c r="KIM191" s="1"/>
      <c r="KIN191" s="1"/>
      <c r="KIO191" s="1"/>
      <c r="KIP191" s="1"/>
      <c r="KIQ191" s="1"/>
      <c r="KIR191" s="1"/>
      <c r="KIS191" s="1"/>
      <c r="KIT191" s="1"/>
      <c r="KIU191" s="1"/>
      <c r="KIV191" s="1"/>
      <c r="KIW191" s="1"/>
      <c r="KIX191" s="1"/>
      <c r="KIY191" s="1"/>
      <c r="KIZ191" s="1"/>
      <c r="KJA191" s="1"/>
      <c r="KJB191" s="1"/>
      <c r="KJC191" s="1"/>
      <c r="KJD191" s="1"/>
      <c r="KJE191" s="1"/>
      <c r="KJF191" s="1"/>
      <c r="KJG191" s="1"/>
      <c r="KJH191" s="1"/>
      <c r="KJI191" s="1"/>
      <c r="KJJ191" s="1"/>
      <c r="KJK191" s="1"/>
      <c r="KJL191" s="1"/>
      <c r="KJM191" s="1"/>
      <c r="KJN191" s="1"/>
      <c r="KJO191" s="1"/>
      <c r="KJP191" s="1"/>
      <c r="KJQ191" s="1"/>
      <c r="KJR191" s="1"/>
      <c r="KJS191" s="1"/>
      <c r="KJT191" s="1"/>
      <c r="KJU191" s="1"/>
      <c r="KJV191" s="1"/>
      <c r="KJW191" s="1"/>
      <c r="KJX191" s="1"/>
      <c r="KJY191" s="1"/>
      <c r="KJZ191" s="1"/>
      <c r="KKA191" s="1"/>
      <c r="KKB191" s="1"/>
      <c r="KKC191" s="1"/>
      <c r="KKD191" s="1"/>
      <c r="KKE191" s="1"/>
      <c r="KKF191" s="1"/>
      <c r="KKG191" s="1"/>
      <c r="KKH191" s="1"/>
      <c r="KKI191" s="1"/>
      <c r="KKJ191" s="1"/>
      <c r="KKK191" s="1"/>
      <c r="KKL191" s="1"/>
      <c r="KKM191" s="1"/>
      <c r="KKN191" s="1"/>
      <c r="KKO191" s="1"/>
      <c r="KKP191" s="1"/>
      <c r="KKQ191" s="1"/>
      <c r="KKR191" s="1"/>
      <c r="KKS191" s="1"/>
      <c r="KKT191" s="1"/>
      <c r="KKU191" s="1"/>
      <c r="KKV191" s="1"/>
      <c r="KKW191" s="1"/>
      <c r="KKX191" s="1"/>
      <c r="KKY191" s="1"/>
      <c r="KKZ191" s="1"/>
      <c r="KLA191" s="1"/>
      <c r="KLB191" s="1"/>
      <c r="KLC191" s="1"/>
      <c r="KLD191" s="1"/>
      <c r="KLE191" s="1"/>
      <c r="KLF191" s="1"/>
      <c r="KLG191" s="1"/>
      <c r="KLH191" s="1"/>
      <c r="KLI191" s="1"/>
      <c r="KLJ191" s="1"/>
      <c r="KLK191" s="1"/>
      <c r="KLL191" s="1"/>
      <c r="KLM191" s="1"/>
      <c r="KLN191" s="1"/>
      <c r="KLO191" s="1"/>
      <c r="KLP191" s="1"/>
      <c r="KLQ191" s="1"/>
      <c r="KLR191" s="1"/>
      <c r="KLS191" s="1"/>
      <c r="KLT191" s="1"/>
      <c r="KLU191" s="1"/>
      <c r="KLV191" s="1"/>
      <c r="KLW191" s="1"/>
      <c r="KLX191" s="1"/>
      <c r="KLY191" s="1"/>
      <c r="KLZ191" s="1"/>
      <c r="KMA191" s="1"/>
      <c r="KMB191" s="1"/>
      <c r="KMC191" s="1"/>
      <c r="KMD191" s="1"/>
      <c r="KME191" s="1"/>
      <c r="KMF191" s="1"/>
      <c r="KMG191" s="1"/>
      <c r="KMH191" s="1"/>
      <c r="KMI191" s="1"/>
      <c r="KMJ191" s="1"/>
      <c r="KMK191" s="1"/>
      <c r="KML191" s="1"/>
      <c r="KMM191" s="1"/>
      <c r="KMN191" s="1"/>
      <c r="KMO191" s="1"/>
      <c r="KMP191" s="1"/>
      <c r="KMQ191" s="1"/>
      <c r="KMR191" s="1"/>
      <c r="KMS191" s="1"/>
      <c r="KMT191" s="1"/>
      <c r="KMU191" s="1"/>
      <c r="KMV191" s="1"/>
      <c r="KMW191" s="1"/>
      <c r="KMX191" s="1"/>
      <c r="KMY191" s="1"/>
      <c r="KMZ191" s="1"/>
      <c r="KNA191" s="1"/>
      <c r="KNB191" s="1"/>
      <c r="KNC191" s="1"/>
      <c r="KND191" s="1"/>
      <c r="KNE191" s="1"/>
      <c r="KNF191" s="1"/>
      <c r="KNG191" s="1"/>
      <c r="KNH191" s="1"/>
      <c r="KNI191" s="1"/>
      <c r="KNJ191" s="1"/>
      <c r="KNK191" s="1"/>
      <c r="KNL191" s="1"/>
      <c r="KNM191" s="1"/>
      <c r="KNN191" s="1"/>
      <c r="KNO191" s="1"/>
      <c r="KNP191" s="1"/>
      <c r="KNQ191" s="1"/>
      <c r="KNR191" s="1"/>
      <c r="KNS191" s="1"/>
      <c r="KNT191" s="1"/>
      <c r="KNU191" s="1"/>
      <c r="KNV191" s="1"/>
      <c r="KNW191" s="1"/>
      <c r="KNX191" s="1"/>
      <c r="KNY191" s="1"/>
      <c r="KNZ191" s="1"/>
      <c r="KOA191" s="1"/>
      <c r="KOB191" s="1"/>
      <c r="KOC191" s="1"/>
      <c r="KOD191" s="1"/>
      <c r="KOE191" s="1"/>
      <c r="KOF191" s="1"/>
      <c r="KOG191" s="1"/>
      <c r="KOH191" s="1"/>
      <c r="KOI191" s="1"/>
      <c r="KOJ191" s="1"/>
      <c r="KOK191" s="1"/>
      <c r="KOL191" s="1"/>
      <c r="KOM191" s="1"/>
      <c r="KON191" s="1"/>
      <c r="KOO191" s="1"/>
      <c r="KOP191" s="1"/>
      <c r="KOQ191" s="1"/>
      <c r="KOR191" s="1"/>
      <c r="KOS191" s="1"/>
      <c r="KOT191" s="1"/>
      <c r="KOU191" s="1"/>
      <c r="KOV191" s="1"/>
      <c r="KOW191" s="1"/>
      <c r="KOX191" s="1"/>
      <c r="KOY191" s="1"/>
      <c r="KOZ191" s="1"/>
      <c r="KPA191" s="1"/>
      <c r="KPB191" s="1"/>
      <c r="KPC191" s="1"/>
      <c r="KPD191" s="1"/>
      <c r="KPE191" s="1"/>
      <c r="KPF191" s="1"/>
      <c r="KPG191" s="1"/>
      <c r="KPH191" s="1"/>
      <c r="KPI191" s="1"/>
      <c r="KPJ191" s="1"/>
      <c r="KPK191" s="1"/>
      <c r="KPL191" s="1"/>
      <c r="KPM191" s="1"/>
      <c r="KPN191" s="1"/>
      <c r="KPO191" s="1"/>
      <c r="KPP191" s="1"/>
      <c r="KPQ191" s="1"/>
      <c r="KPR191" s="1"/>
      <c r="KPS191" s="1"/>
      <c r="KPT191" s="1"/>
      <c r="KPU191" s="1"/>
      <c r="KPV191" s="1"/>
      <c r="KPW191" s="1"/>
      <c r="KPX191" s="1"/>
      <c r="KPY191" s="1"/>
      <c r="KPZ191" s="1"/>
      <c r="KQA191" s="1"/>
      <c r="KQB191" s="1"/>
      <c r="KQC191" s="1"/>
      <c r="KQD191" s="1"/>
      <c r="KQE191" s="1"/>
      <c r="KQF191" s="1"/>
      <c r="KQG191" s="1"/>
      <c r="KQH191" s="1"/>
      <c r="KQI191" s="1"/>
      <c r="KQJ191" s="1"/>
      <c r="KQK191" s="1"/>
      <c r="KQL191" s="1"/>
      <c r="KQM191" s="1"/>
      <c r="KQN191" s="1"/>
      <c r="KQO191" s="1"/>
      <c r="KQP191" s="1"/>
      <c r="KQQ191" s="1"/>
      <c r="KQR191" s="1"/>
      <c r="KQS191" s="1"/>
      <c r="KQT191" s="1"/>
      <c r="KQU191" s="1"/>
      <c r="KQV191" s="1"/>
      <c r="KQW191" s="1"/>
      <c r="KQX191" s="1"/>
      <c r="KQY191" s="1"/>
      <c r="KQZ191" s="1"/>
      <c r="KRA191" s="1"/>
      <c r="KRB191" s="1"/>
      <c r="KRC191" s="1"/>
      <c r="KRD191" s="1"/>
      <c r="KRE191" s="1"/>
      <c r="KRF191" s="1"/>
      <c r="KRG191" s="1"/>
      <c r="KRH191" s="1"/>
      <c r="KRI191" s="1"/>
      <c r="KRJ191" s="1"/>
      <c r="KRK191" s="1"/>
      <c r="KRL191" s="1"/>
      <c r="KRM191" s="1"/>
      <c r="KRN191" s="1"/>
      <c r="KRO191" s="1"/>
      <c r="KRP191" s="1"/>
      <c r="KRQ191" s="1"/>
      <c r="KRR191" s="1"/>
      <c r="KRS191" s="1"/>
      <c r="KRT191" s="1"/>
      <c r="KRU191" s="1"/>
      <c r="KRV191" s="1"/>
      <c r="KRW191" s="1"/>
      <c r="KRX191" s="1"/>
      <c r="KRY191" s="1"/>
      <c r="KRZ191" s="1"/>
      <c r="KSA191" s="1"/>
      <c r="KSB191" s="1"/>
      <c r="KSC191" s="1"/>
      <c r="KSD191" s="1"/>
      <c r="KSE191" s="1"/>
      <c r="KSF191" s="1"/>
      <c r="KSG191" s="1"/>
      <c r="KSH191" s="1"/>
      <c r="KSI191" s="1"/>
      <c r="KSJ191" s="1"/>
      <c r="KSK191" s="1"/>
      <c r="KSL191" s="1"/>
      <c r="KSM191" s="1"/>
      <c r="KSN191" s="1"/>
      <c r="KSO191" s="1"/>
      <c r="KSP191" s="1"/>
      <c r="KSQ191" s="1"/>
      <c r="KSR191" s="1"/>
      <c r="KSS191" s="1"/>
      <c r="KST191" s="1"/>
      <c r="KSU191" s="1"/>
      <c r="KSV191" s="1"/>
      <c r="KSW191" s="1"/>
      <c r="KSX191" s="1"/>
      <c r="KSY191" s="1"/>
      <c r="KSZ191" s="1"/>
      <c r="KTA191" s="1"/>
      <c r="KTB191" s="1"/>
      <c r="KTC191" s="1"/>
      <c r="KTD191" s="1"/>
      <c r="KTE191" s="1"/>
      <c r="KTF191" s="1"/>
      <c r="KTG191" s="1"/>
      <c r="KTH191" s="1"/>
      <c r="KTI191" s="1"/>
      <c r="KTJ191" s="1"/>
      <c r="KTK191" s="1"/>
      <c r="KTL191" s="1"/>
      <c r="KTM191" s="1"/>
      <c r="KTN191" s="1"/>
      <c r="KTO191" s="1"/>
      <c r="KTP191" s="1"/>
      <c r="KTQ191" s="1"/>
      <c r="KTR191" s="1"/>
      <c r="KTS191" s="1"/>
      <c r="KTT191" s="1"/>
      <c r="KTU191" s="1"/>
      <c r="KTV191" s="1"/>
      <c r="KTW191" s="1"/>
      <c r="KTX191" s="1"/>
      <c r="KTY191" s="1"/>
      <c r="KTZ191" s="1"/>
      <c r="KUA191" s="1"/>
      <c r="KUB191" s="1"/>
      <c r="KUC191" s="1"/>
      <c r="KUD191" s="1"/>
      <c r="KUE191" s="1"/>
      <c r="KUF191" s="1"/>
      <c r="KUG191" s="1"/>
      <c r="KUH191" s="1"/>
      <c r="KUI191" s="1"/>
      <c r="KUJ191" s="1"/>
      <c r="KUK191" s="1"/>
      <c r="KUL191" s="1"/>
      <c r="KUM191" s="1"/>
      <c r="KUN191" s="1"/>
      <c r="KUO191" s="1"/>
      <c r="KUP191" s="1"/>
      <c r="KUQ191" s="1"/>
      <c r="KUR191" s="1"/>
      <c r="KUS191" s="1"/>
      <c r="KUT191" s="1"/>
      <c r="KUU191" s="1"/>
      <c r="KUV191" s="1"/>
      <c r="KUW191" s="1"/>
      <c r="KUX191" s="1"/>
      <c r="KUY191" s="1"/>
      <c r="KUZ191" s="1"/>
      <c r="KVA191" s="1"/>
      <c r="KVB191" s="1"/>
      <c r="KVC191" s="1"/>
      <c r="KVD191" s="1"/>
      <c r="KVE191" s="1"/>
      <c r="KVF191" s="1"/>
      <c r="KVG191" s="1"/>
      <c r="KVH191" s="1"/>
      <c r="KVI191" s="1"/>
      <c r="KVJ191" s="1"/>
      <c r="KVK191" s="1"/>
      <c r="KVL191" s="1"/>
      <c r="KVM191" s="1"/>
      <c r="KVN191" s="1"/>
      <c r="KVO191" s="1"/>
      <c r="KVP191" s="1"/>
      <c r="KVQ191" s="1"/>
      <c r="KVR191" s="1"/>
      <c r="KVS191" s="1"/>
      <c r="KVT191" s="1"/>
      <c r="KVU191" s="1"/>
      <c r="KVV191" s="1"/>
      <c r="KVW191" s="1"/>
      <c r="KVX191" s="1"/>
      <c r="KVY191" s="1"/>
      <c r="KVZ191" s="1"/>
      <c r="KWA191" s="1"/>
      <c r="KWB191" s="1"/>
      <c r="KWC191" s="1"/>
      <c r="KWD191" s="1"/>
      <c r="KWE191" s="1"/>
      <c r="KWF191" s="1"/>
      <c r="KWG191" s="1"/>
      <c r="KWH191" s="1"/>
      <c r="KWI191" s="1"/>
      <c r="KWJ191" s="1"/>
      <c r="KWK191" s="1"/>
      <c r="KWL191" s="1"/>
      <c r="KWM191" s="1"/>
      <c r="KWN191" s="1"/>
      <c r="KWO191" s="1"/>
      <c r="KWP191" s="1"/>
      <c r="KWQ191" s="1"/>
      <c r="KWR191" s="1"/>
      <c r="KWS191" s="1"/>
      <c r="KWT191" s="1"/>
      <c r="KWU191" s="1"/>
      <c r="KWV191" s="1"/>
      <c r="KWW191" s="1"/>
      <c r="KWX191" s="1"/>
      <c r="KWY191" s="1"/>
      <c r="KWZ191" s="1"/>
      <c r="KXA191" s="1"/>
      <c r="KXB191" s="1"/>
      <c r="KXC191" s="1"/>
      <c r="KXD191" s="1"/>
      <c r="KXE191" s="1"/>
      <c r="KXF191" s="1"/>
      <c r="KXG191" s="1"/>
      <c r="KXH191" s="1"/>
      <c r="KXI191" s="1"/>
      <c r="KXJ191" s="1"/>
      <c r="KXK191" s="1"/>
      <c r="KXL191" s="1"/>
      <c r="KXM191" s="1"/>
      <c r="KXN191" s="1"/>
      <c r="KXO191" s="1"/>
      <c r="KXP191" s="1"/>
      <c r="KXQ191" s="1"/>
      <c r="KXR191" s="1"/>
      <c r="KXS191" s="1"/>
      <c r="KXT191" s="1"/>
      <c r="KXU191" s="1"/>
      <c r="KXV191" s="1"/>
      <c r="KXW191" s="1"/>
      <c r="KXX191" s="1"/>
      <c r="KXY191" s="1"/>
      <c r="KXZ191" s="1"/>
      <c r="KYA191" s="1"/>
      <c r="KYB191" s="1"/>
      <c r="KYC191" s="1"/>
      <c r="KYD191" s="1"/>
      <c r="KYE191" s="1"/>
      <c r="KYF191" s="1"/>
      <c r="KYG191" s="1"/>
      <c r="KYH191" s="1"/>
      <c r="KYI191" s="1"/>
      <c r="KYJ191" s="1"/>
      <c r="KYK191" s="1"/>
      <c r="KYL191" s="1"/>
      <c r="KYM191" s="1"/>
      <c r="KYN191" s="1"/>
      <c r="KYO191" s="1"/>
      <c r="KYP191" s="1"/>
      <c r="KYQ191" s="1"/>
      <c r="KYR191" s="1"/>
      <c r="KYS191" s="1"/>
      <c r="KYT191" s="1"/>
      <c r="KYU191" s="1"/>
      <c r="KYV191" s="1"/>
      <c r="KYW191" s="1"/>
      <c r="KYX191" s="1"/>
      <c r="KYY191" s="1"/>
      <c r="KYZ191" s="1"/>
      <c r="KZA191" s="1"/>
      <c r="KZB191" s="1"/>
      <c r="KZC191" s="1"/>
      <c r="KZD191" s="1"/>
      <c r="KZE191" s="1"/>
      <c r="KZF191" s="1"/>
      <c r="KZG191" s="1"/>
      <c r="KZH191" s="1"/>
      <c r="KZI191" s="1"/>
      <c r="KZJ191" s="1"/>
      <c r="KZK191" s="1"/>
      <c r="KZL191" s="1"/>
      <c r="KZM191" s="1"/>
      <c r="KZN191" s="1"/>
      <c r="KZO191" s="1"/>
      <c r="KZP191" s="1"/>
      <c r="KZQ191" s="1"/>
      <c r="KZR191" s="1"/>
      <c r="KZS191" s="1"/>
      <c r="KZT191" s="1"/>
      <c r="KZU191" s="1"/>
      <c r="KZV191" s="1"/>
      <c r="KZW191" s="1"/>
      <c r="KZX191" s="1"/>
      <c r="KZY191" s="1"/>
      <c r="KZZ191" s="1"/>
      <c r="LAA191" s="1"/>
      <c r="LAB191" s="1"/>
      <c r="LAC191" s="1"/>
      <c r="LAD191" s="1"/>
      <c r="LAE191" s="1"/>
      <c r="LAF191" s="1"/>
      <c r="LAG191" s="1"/>
      <c r="LAH191" s="1"/>
      <c r="LAI191" s="1"/>
      <c r="LAJ191" s="1"/>
      <c r="LAK191" s="1"/>
      <c r="LAL191" s="1"/>
      <c r="LAM191" s="1"/>
      <c r="LAN191" s="1"/>
      <c r="LAO191" s="1"/>
      <c r="LAP191" s="1"/>
      <c r="LAQ191" s="1"/>
      <c r="LAR191" s="1"/>
      <c r="LAS191" s="1"/>
      <c r="LAT191" s="1"/>
      <c r="LAU191" s="1"/>
      <c r="LAV191" s="1"/>
      <c r="LAW191" s="1"/>
      <c r="LAX191" s="1"/>
      <c r="LAY191" s="1"/>
      <c r="LAZ191" s="1"/>
      <c r="LBA191" s="1"/>
      <c r="LBB191" s="1"/>
      <c r="LBC191" s="1"/>
      <c r="LBD191" s="1"/>
      <c r="LBE191" s="1"/>
      <c r="LBF191" s="1"/>
      <c r="LBG191" s="1"/>
      <c r="LBH191" s="1"/>
      <c r="LBI191" s="1"/>
      <c r="LBJ191" s="1"/>
      <c r="LBK191" s="1"/>
      <c r="LBL191" s="1"/>
      <c r="LBM191" s="1"/>
      <c r="LBN191" s="1"/>
      <c r="LBO191" s="1"/>
      <c r="LBP191" s="1"/>
      <c r="LBQ191" s="1"/>
      <c r="LBR191" s="1"/>
      <c r="LBS191" s="1"/>
      <c r="LBT191" s="1"/>
      <c r="LBU191" s="1"/>
      <c r="LBV191" s="1"/>
      <c r="LBW191" s="1"/>
      <c r="LBX191" s="1"/>
      <c r="LBY191" s="1"/>
      <c r="LBZ191" s="1"/>
      <c r="LCA191" s="1"/>
      <c r="LCB191" s="1"/>
      <c r="LCC191" s="1"/>
      <c r="LCD191" s="1"/>
      <c r="LCE191" s="1"/>
      <c r="LCF191" s="1"/>
      <c r="LCG191" s="1"/>
      <c r="LCH191" s="1"/>
      <c r="LCI191" s="1"/>
      <c r="LCJ191" s="1"/>
      <c r="LCK191" s="1"/>
      <c r="LCL191" s="1"/>
      <c r="LCM191" s="1"/>
      <c r="LCN191" s="1"/>
      <c r="LCO191" s="1"/>
      <c r="LCP191" s="1"/>
      <c r="LCQ191" s="1"/>
      <c r="LCR191" s="1"/>
      <c r="LCS191" s="1"/>
      <c r="LCT191" s="1"/>
      <c r="LCU191" s="1"/>
      <c r="LCV191" s="1"/>
      <c r="LCW191" s="1"/>
      <c r="LCX191" s="1"/>
      <c r="LCY191" s="1"/>
      <c r="LCZ191" s="1"/>
      <c r="LDA191" s="1"/>
      <c r="LDB191" s="1"/>
      <c r="LDC191" s="1"/>
      <c r="LDD191" s="1"/>
      <c r="LDE191" s="1"/>
      <c r="LDF191" s="1"/>
      <c r="LDG191" s="1"/>
      <c r="LDH191" s="1"/>
      <c r="LDI191" s="1"/>
      <c r="LDJ191" s="1"/>
      <c r="LDK191" s="1"/>
      <c r="LDL191" s="1"/>
      <c r="LDM191" s="1"/>
      <c r="LDN191" s="1"/>
      <c r="LDO191" s="1"/>
      <c r="LDP191" s="1"/>
      <c r="LDQ191" s="1"/>
      <c r="LDR191" s="1"/>
      <c r="LDS191" s="1"/>
      <c r="LDT191" s="1"/>
      <c r="LDU191" s="1"/>
      <c r="LDV191" s="1"/>
      <c r="LDW191" s="1"/>
      <c r="LDX191" s="1"/>
      <c r="LDY191" s="1"/>
      <c r="LDZ191" s="1"/>
      <c r="LEA191" s="1"/>
      <c r="LEB191" s="1"/>
      <c r="LEC191" s="1"/>
      <c r="LED191" s="1"/>
      <c r="LEE191" s="1"/>
      <c r="LEF191" s="1"/>
      <c r="LEG191" s="1"/>
      <c r="LEH191" s="1"/>
      <c r="LEI191" s="1"/>
      <c r="LEJ191" s="1"/>
      <c r="LEK191" s="1"/>
      <c r="LEL191" s="1"/>
      <c r="LEM191" s="1"/>
      <c r="LEN191" s="1"/>
      <c r="LEO191" s="1"/>
      <c r="LEP191" s="1"/>
      <c r="LEQ191" s="1"/>
      <c r="LER191" s="1"/>
      <c r="LES191" s="1"/>
      <c r="LET191" s="1"/>
      <c r="LEU191" s="1"/>
      <c r="LEV191" s="1"/>
      <c r="LEW191" s="1"/>
      <c r="LEX191" s="1"/>
      <c r="LEY191" s="1"/>
      <c r="LEZ191" s="1"/>
      <c r="LFA191" s="1"/>
      <c r="LFB191" s="1"/>
      <c r="LFC191" s="1"/>
      <c r="LFD191" s="1"/>
      <c r="LFE191" s="1"/>
      <c r="LFF191" s="1"/>
      <c r="LFG191" s="1"/>
      <c r="LFH191" s="1"/>
      <c r="LFI191" s="1"/>
      <c r="LFJ191" s="1"/>
      <c r="LFK191" s="1"/>
      <c r="LFL191" s="1"/>
      <c r="LFM191" s="1"/>
      <c r="LFN191" s="1"/>
      <c r="LFO191" s="1"/>
      <c r="LFP191" s="1"/>
      <c r="LFQ191" s="1"/>
      <c r="LFR191" s="1"/>
      <c r="LFS191" s="1"/>
      <c r="LFT191" s="1"/>
      <c r="LFU191" s="1"/>
      <c r="LFV191" s="1"/>
      <c r="LFW191" s="1"/>
      <c r="LFX191" s="1"/>
      <c r="LFY191" s="1"/>
      <c r="LFZ191" s="1"/>
      <c r="LGA191" s="1"/>
      <c r="LGB191" s="1"/>
      <c r="LGC191" s="1"/>
      <c r="LGD191" s="1"/>
      <c r="LGE191" s="1"/>
      <c r="LGF191" s="1"/>
      <c r="LGG191" s="1"/>
      <c r="LGH191" s="1"/>
      <c r="LGI191" s="1"/>
      <c r="LGJ191" s="1"/>
      <c r="LGK191" s="1"/>
      <c r="LGL191" s="1"/>
      <c r="LGM191" s="1"/>
      <c r="LGN191" s="1"/>
      <c r="LGO191" s="1"/>
      <c r="LGP191" s="1"/>
      <c r="LGQ191" s="1"/>
      <c r="LGR191" s="1"/>
      <c r="LGS191" s="1"/>
      <c r="LGT191" s="1"/>
      <c r="LGU191" s="1"/>
      <c r="LGV191" s="1"/>
      <c r="LGW191" s="1"/>
      <c r="LGX191" s="1"/>
      <c r="LGY191" s="1"/>
      <c r="LGZ191" s="1"/>
      <c r="LHA191" s="1"/>
      <c r="LHB191" s="1"/>
      <c r="LHC191" s="1"/>
      <c r="LHD191" s="1"/>
      <c r="LHE191" s="1"/>
      <c r="LHF191" s="1"/>
      <c r="LHG191" s="1"/>
      <c r="LHH191" s="1"/>
      <c r="LHI191" s="1"/>
      <c r="LHJ191" s="1"/>
      <c r="LHK191" s="1"/>
      <c r="LHL191" s="1"/>
      <c r="LHM191" s="1"/>
      <c r="LHN191" s="1"/>
      <c r="LHO191" s="1"/>
      <c r="LHP191" s="1"/>
      <c r="LHQ191" s="1"/>
      <c r="LHR191" s="1"/>
      <c r="LHS191" s="1"/>
      <c r="LHT191" s="1"/>
      <c r="LHU191" s="1"/>
      <c r="LHV191" s="1"/>
      <c r="LHW191" s="1"/>
      <c r="LHX191" s="1"/>
      <c r="LHY191" s="1"/>
      <c r="LHZ191" s="1"/>
      <c r="LIA191" s="1"/>
      <c r="LIB191" s="1"/>
      <c r="LIC191" s="1"/>
      <c r="LID191" s="1"/>
      <c r="LIE191" s="1"/>
      <c r="LIF191" s="1"/>
      <c r="LIG191" s="1"/>
      <c r="LIH191" s="1"/>
      <c r="LII191" s="1"/>
      <c r="LIJ191" s="1"/>
      <c r="LIK191" s="1"/>
      <c r="LIL191" s="1"/>
      <c r="LIM191" s="1"/>
      <c r="LIN191" s="1"/>
      <c r="LIO191" s="1"/>
      <c r="LIP191" s="1"/>
      <c r="LIQ191" s="1"/>
      <c r="LIR191" s="1"/>
      <c r="LIS191" s="1"/>
      <c r="LIT191" s="1"/>
      <c r="LIU191" s="1"/>
      <c r="LIV191" s="1"/>
      <c r="LIW191" s="1"/>
      <c r="LIX191" s="1"/>
      <c r="LIY191" s="1"/>
      <c r="LIZ191" s="1"/>
      <c r="LJA191" s="1"/>
      <c r="LJB191" s="1"/>
      <c r="LJC191" s="1"/>
      <c r="LJD191" s="1"/>
      <c r="LJE191" s="1"/>
      <c r="LJF191" s="1"/>
      <c r="LJG191" s="1"/>
      <c r="LJH191" s="1"/>
      <c r="LJI191" s="1"/>
      <c r="LJJ191" s="1"/>
      <c r="LJK191" s="1"/>
      <c r="LJL191" s="1"/>
      <c r="LJM191" s="1"/>
      <c r="LJN191" s="1"/>
      <c r="LJO191" s="1"/>
      <c r="LJP191" s="1"/>
      <c r="LJQ191" s="1"/>
      <c r="LJR191" s="1"/>
      <c r="LJS191" s="1"/>
      <c r="LJT191" s="1"/>
      <c r="LJU191" s="1"/>
      <c r="LJV191" s="1"/>
      <c r="LJW191" s="1"/>
      <c r="LJX191" s="1"/>
      <c r="LJY191" s="1"/>
      <c r="LJZ191" s="1"/>
      <c r="LKA191" s="1"/>
      <c r="LKB191" s="1"/>
      <c r="LKC191" s="1"/>
      <c r="LKD191" s="1"/>
      <c r="LKE191" s="1"/>
      <c r="LKF191" s="1"/>
      <c r="LKG191" s="1"/>
      <c r="LKH191" s="1"/>
      <c r="LKI191" s="1"/>
      <c r="LKJ191" s="1"/>
      <c r="LKK191" s="1"/>
      <c r="LKL191" s="1"/>
      <c r="LKM191" s="1"/>
      <c r="LKN191" s="1"/>
      <c r="LKO191" s="1"/>
      <c r="LKP191" s="1"/>
      <c r="LKQ191" s="1"/>
      <c r="LKR191" s="1"/>
      <c r="LKS191" s="1"/>
      <c r="LKT191" s="1"/>
      <c r="LKU191" s="1"/>
      <c r="LKV191" s="1"/>
      <c r="LKW191" s="1"/>
      <c r="LKX191" s="1"/>
      <c r="LKY191" s="1"/>
      <c r="LKZ191" s="1"/>
      <c r="LLA191" s="1"/>
      <c r="LLB191" s="1"/>
      <c r="LLC191" s="1"/>
      <c r="LLD191" s="1"/>
      <c r="LLE191" s="1"/>
      <c r="LLF191" s="1"/>
      <c r="LLG191" s="1"/>
      <c r="LLH191" s="1"/>
      <c r="LLI191" s="1"/>
      <c r="LLJ191" s="1"/>
      <c r="LLK191" s="1"/>
      <c r="LLL191" s="1"/>
      <c r="LLM191" s="1"/>
      <c r="LLN191" s="1"/>
      <c r="LLO191" s="1"/>
      <c r="LLP191" s="1"/>
      <c r="LLQ191" s="1"/>
      <c r="LLR191" s="1"/>
      <c r="LLS191" s="1"/>
      <c r="LLT191" s="1"/>
      <c r="LLU191" s="1"/>
      <c r="LLV191" s="1"/>
      <c r="LLW191" s="1"/>
      <c r="LLX191" s="1"/>
      <c r="LLY191" s="1"/>
      <c r="LLZ191" s="1"/>
      <c r="LMA191" s="1"/>
      <c r="LMB191" s="1"/>
      <c r="LMC191" s="1"/>
      <c r="LMD191" s="1"/>
      <c r="LME191" s="1"/>
      <c r="LMF191" s="1"/>
      <c r="LMG191" s="1"/>
      <c r="LMH191" s="1"/>
      <c r="LMI191" s="1"/>
      <c r="LMJ191" s="1"/>
      <c r="LMK191" s="1"/>
      <c r="LML191" s="1"/>
      <c r="LMM191" s="1"/>
      <c r="LMN191" s="1"/>
      <c r="LMO191" s="1"/>
      <c r="LMP191" s="1"/>
      <c r="LMQ191" s="1"/>
      <c r="LMR191" s="1"/>
      <c r="LMS191" s="1"/>
      <c r="LMT191" s="1"/>
      <c r="LMU191" s="1"/>
      <c r="LMV191" s="1"/>
      <c r="LMW191" s="1"/>
      <c r="LMX191" s="1"/>
      <c r="LMY191" s="1"/>
      <c r="LMZ191" s="1"/>
      <c r="LNA191" s="1"/>
      <c r="LNB191" s="1"/>
      <c r="LNC191" s="1"/>
      <c r="LND191" s="1"/>
      <c r="LNE191" s="1"/>
      <c r="LNF191" s="1"/>
      <c r="LNG191" s="1"/>
      <c r="LNH191" s="1"/>
      <c r="LNI191" s="1"/>
      <c r="LNJ191" s="1"/>
      <c r="LNK191" s="1"/>
      <c r="LNL191" s="1"/>
      <c r="LNM191" s="1"/>
      <c r="LNN191" s="1"/>
      <c r="LNO191" s="1"/>
      <c r="LNP191" s="1"/>
      <c r="LNQ191" s="1"/>
      <c r="LNR191" s="1"/>
      <c r="LNS191" s="1"/>
      <c r="LNT191" s="1"/>
      <c r="LNU191" s="1"/>
      <c r="LNV191" s="1"/>
      <c r="LNW191" s="1"/>
      <c r="LNX191" s="1"/>
      <c r="LNY191" s="1"/>
      <c r="LNZ191" s="1"/>
      <c r="LOA191" s="1"/>
      <c r="LOB191" s="1"/>
      <c r="LOC191" s="1"/>
      <c r="LOD191" s="1"/>
      <c r="LOE191" s="1"/>
      <c r="LOF191" s="1"/>
      <c r="LOG191" s="1"/>
      <c r="LOH191" s="1"/>
      <c r="LOI191" s="1"/>
      <c r="LOJ191" s="1"/>
      <c r="LOK191" s="1"/>
      <c r="LOL191" s="1"/>
      <c r="LOM191" s="1"/>
      <c r="LON191" s="1"/>
      <c r="LOO191" s="1"/>
      <c r="LOP191" s="1"/>
      <c r="LOQ191" s="1"/>
      <c r="LOR191" s="1"/>
      <c r="LOS191" s="1"/>
      <c r="LOT191" s="1"/>
      <c r="LOU191" s="1"/>
      <c r="LOV191" s="1"/>
      <c r="LOW191" s="1"/>
      <c r="LOX191" s="1"/>
      <c r="LOY191" s="1"/>
      <c r="LOZ191" s="1"/>
      <c r="LPA191" s="1"/>
      <c r="LPB191" s="1"/>
      <c r="LPC191" s="1"/>
      <c r="LPD191" s="1"/>
      <c r="LPE191" s="1"/>
      <c r="LPF191" s="1"/>
      <c r="LPG191" s="1"/>
      <c r="LPH191" s="1"/>
      <c r="LPI191" s="1"/>
      <c r="LPJ191" s="1"/>
      <c r="LPK191" s="1"/>
      <c r="LPL191" s="1"/>
      <c r="LPM191" s="1"/>
      <c r="LPN191" s="1"/>
      <c r="LPO191" s="1"/>
      <c r="LPP191" s="1"/>
      <c r="LPQ191" s="1"/>
      <c r="LPR191" s="1"/>
      <c r="LPS191" s="1"/>
      <c r="LPT191" s="1"/>
      <c r="LPU191" s="1"/>
      <c r="LPV191" s="1"/>
      <c r="LPW191" s="1"/>
      <c r="LPX191" s="1"/>
      <c r="LPY191" s="1"/>
      <c r="LPZ191" s="1"/>
      <c r="LQA191" s="1"/>
      <c r="LQB191" s="1"/>
      <c r="LQC191" s="1"/>
      <c r="LQD191" s="1"/>
      <c r="LQE191" s="1"/>
      <c r="LQF191" s="1"/>
      <c r="LQG191" s="1"/>
      <c r="LQH191" s="1"/>
      <c r="LQI191" s="1"/>
      <c r="LQJ191" s="1"/>
      <c r="LQK191" s="1"/>
      <c r="LQL191" s="1"/>
      <c r="LQM191" s="1"/>
      <c r="LQN191" s="1"/>
      <c r="LQO191" s="1"/>
      <c r="LQP191" s="1"/>
      <c r="LQQ191" s="1"/>
      <c r="LQR191" s="1"/>
      <c r="LQS191" s="1"/>
      <c r="LQT191" s="1"/>
      <c r="LQU191" s="1"/>
      <c r="LQV191" s="1"/>
      <c r="LQW191" s="1"/>
      <c r="LQX191" s="1"/>
      <c r="LQY191" s="1"/>
      <c r="LQZ191" s="1"/>
      <c r="LRA191" s="1"/>
      <c r="LRB191" s="1"/>
      <c r="LRC191" s="1"/>
      <c r="LRD191" s="1"/>
      <c r="LRE191" s="1"/>
      <c r="LRF191" s="1"/>
      <c r="LRG191" s="1"/>
      <c r="LRH191" s="1"/>
      <c r="LRI191" s="1"/>
      <c r="LRJ191" s="1"/>
      <c r="LRK191" s="1"/>
      <c r="LRL191" s="1"/>
      <c r="LRM191" s="1"/>
      <c r="LRN191" s="1"/>
      <c r="LRO191" s="1"/>
      <c r="LRP191" s="1"/>
      <c r="LRQ191" s="1"/>
      <c r="LRR191" s="1"/>
      <c r="LRS191" s="1"/>
      <c r="LRT191" s="1"/>
      <c r="LRU191" s="1"/>
      <c r="LRV191" s="1"/>
      <c r="LRW191" s="1"/>
      <c r="LRX191" s="1"/>
      <c r="LRY191" s="1"/>
      <c r="LRZ191" s="1"/>
      <c r="LSA191" s="1"/>
      <c r="LSB191" s="1"/>
      <c r="LSC191" s="1"/>
      <c r="LSD191" s="1"/>
      <c r="LSE191" s="1"/>
      <c r="LSF191" s="1"/>
      <c r="LSG191" s="1"/>
      <c r="LSH191" s="1"/>
      <c r="LSI191" s="1"/>
      <c r="LSJ191" s="1"/>
      <c r="LSK191" s="1"/>
      <c r="LSL191" s="1"/>
      <c r="LSM191" s="1"/>
      <c r="LSN191" s="1"/>
      <c r="LSO191" s="1"/>
      <c r="LSP191" s="1"/>
      <c r="LSQ191" s="1"/>
      <c r="LSR191" s="1"/>
      <c r="LSS191" s="1"/>
      <c r="LST191" s="1"/>
      <c r="LSU191" s="1"/>
      <c r="LSV191" s="1"/>
      <c r="LSW191" s="1"/>
      <c r="LSX191" s="1"/>
      <c r="LSY191" s="1"/>
      <c r="LSZ191" s="1"/>
      <c r="LTA191" s="1"/>
      <c r="LTB191" s="1"/>
      <c r="LTC191" s="1"/>
      <c r="LTD191" s="1"/>
      <c r="LTE191" s="1"/>
      <c r="LTF191" s="1"/>
      <c r="LTG191" s="1"/>
      <c r="LTH191" s="1"/>
      <c r="LTI191" s="1"/>
      <c r="LTJ191" s="1"/>
      <c r="LTK191" s="1"/>
      <c r="LTL191" s="1"/>
      <c r="LTM191" s="1"/>
      <c r="LTN191" s="1"/>
      <c r="LTO191" s="1"/>
      <c r="LTP191" s="1"/>
      <c r="LTQ191" s="1"/>
      <c r="LTR191" s="1"/>
      <c r="LTS191" s="1"/>
      <c r="LTT191" s="1"/>
      <c r="LTU191" s="1"/>
      <c r="LTV191" s="1"/>
      <c r="LTW191" s="1"/>
      <c r="LTX191" s="1"/>
      <c r="LTY191" s="1"/>
      <c r="LTZ191" s="1"/>
      <c r="LUA191" s="1"/>
      <c r="LUB191" s="1"/>
      <c r="LUC191" s="1"/>
      <c r="LUD191" s="1"/>
      <c r="LUE191" s="1"/>
      <c r="LUF191" s="1"/>
      <c r="LUG191" s="1"/>
      <c r="LUH191" s="1"/>
      <c r="LUI191" s="1"/>
      <c r="LUJ191" s="1"/>
      <c r="LUK191" s="1"/>
      <c r="LUL191" s="1"/>
      <c r="LUM191" s="1"/>
      <c r="LUN191" s="1"/>
      <c r="LUO191" s="1"/>
      <c r="LUP191" s="1"/>
      <c r="LUQ191" s="1"/>
      <c r="LUR191" s="1"/>
      <c r="LUS191" s="1"/>
      <c r="LUT191" s="1"/>
      <c r="LUU191" s="1"/>
      <c r="LUV191" s="1"/>
      <c r="LUW191" s="1"/>
      <c r="LUX191" s="1"/>
      <c r="LUY191" s="1"/>
      <c r="LUZ191" s="1"/>
      <c r="LVA191" s="1"/>
      <c r="LVB191" s="1"/>
      <c r="LVC191" s="1"/>
      <c r="LVD191" s="1"/>
      <c r="LVE191" s="1"/>
      <c r="LVF191" s="1"/>
      <c r="LVG191" s="1"/>
      <c r="LVH191" s="1"/>
      <c r="LVI191" s="1"/>
      <c r="LVJ191" s="1"/>
      <c r="LVK191" s="1"/>
      <c r="LVL191" s="1"/>
      <c r="LVM191" s="1"/>
      <c r="LVN191" s="1"/>
      <c r="LVO191" s="1"/>
      <c r="LVP191" s="1"/>
      <c r="LVQ191" s="1"/>
      <c r="LVR191" s="1"/>
      <c r="LVS191" s="1"/>
      <c r="LVT191" s="1"/>
      <c r="LVU191" s="1"/>
      <c r="LVV191" s="1"/>
      <c r="LVW191" s="1"/>
      <c r="LVX191" s="1"/>
      <c r="LVY191" s="1"/>
      <c r="LVZ191" s="1"/>
      <c r="LWA191" s="1"/>
      <c r="LWB191" s="1"/>
      <c r="LWC191" s="1"/>
      <c r="LWD191" s="1"/>
      <c r="LWE191" s="1"/>
      <c r="LWF191" s="1"/>
      <c r="LWG191" s="1"/>
      <c r="LWH191" s="1"/>
      <c r="LWI191" s="1"/>
      <c r="LWJ191" s="1"/>
      <c r="LWK191" s="1"/>
      <c r="LWL191" s="1"/>
      <c r="LWM191" s="1"/>
      <c r="LWN191" s="1"/>
      <c r="LWO191" s="1"/>
      <c r="LWP191" s="1"/>
      <c r="LWQ191" s="1"/>
      <c r="LWR191" s="1"/>
      <c r="LWS191" s="1"/>
      <c r="LWT191" s="1"/>
      <c r="LWU191" s="1"/>
      <c r="LWV191" s="1"/>
      <c r="LWW191" s="1"/>
      <c r="LWX191" s="1"/>
      <c r="LWY191" s="1"/>
      <c r="LWZ191" s="1"/>
      <c r="LXA191" s="1"/>
      <c r="LXB191" s="1"/>
      <c r="LXC191" s="1"/>
      <c r="LXD191" s="1"/>
      <c r="LXE191" s="1"/>
      <c r="LXF191" s="1"/>
      <c r="LXG191" s="1"/>
      <c r="LXH191" s="1"/>
      <c r="LXI191" s="1"/>
      <c r="LXJ191" s="1"/>
      <c r="LXK191" s="1"/>
      <c r="LXL191" s="1"/>
      <c r="LXM191" s="1"/>
      <c r="LXN191" s="1"/>
      <c r="LXO191" s="1"/>
      <c r="LXP191" s="1"/>
      <c r="LXQ191" s="1"/>
      <c r="LXR191" s="1"/>
      <c r="LXS191" s="1"/>
      <c r="LXT191" s="1"/>
      <c r="LXU191" s="1"/>
      <c r="LXV191" s="1"/>
      <c r="LXW191" s="1"/>
      <c r="LXX191" s="1"/>
      <c r="LXY191" s="1"/>
      <c r="LXZ191" s="1"/>
      <c r="LYA191" s="1"/>
      <c r="LYB191" s="1"/>
      <c r="LYC191" s="1"/>
      <c r="LYD191" s="1"/>
      <c r="LYE191" s="1"/>
      <c r="LYF191" s="1"/>
      <c r="LYG191" s="1"/>
      <c r="LYH191" s="1"/>
      <c r="LYI191" s="1"/>
      <c r="LYJ191" s="1"/>
      <c r="LYK191" s="1"/>
      <c r="LYL191" s="1"/>
      <c r="LYM191" s="1"/>
      <c r="LYN191" s="1"/>
      <c r="LYO191" s="1"/>
      <c r="LYP191" s="1"/>
      <c r="LYQ191" s="1"/>
      <c r="LYR191" s="1"/>
      <c r="LYS191" s="1"/>
      <c r="LYT191" s="1"/>
      <c r="LYU191" s="1"/>
      <c r="LYV191" s="1"/>
      <c r="LYW191" s="1"/>
      <c r="LYX191" s="1"/>
      <c r="LYY191" s="1"/>
      <c r="LYZ191" s="1"/>
      <c r="LZA191" s="1"/>
      <c r="LZB191" s="1"/>
      <c r="LZC191" s="1"/>
      <c r="LZD191" s="1"/>
      <c r="LZE191" s="1"/>
      <c r="LZF191" s="1"/>
      <c r="LZG191" s="1"/>
      <c r="LZH191" s="1"/>
      <c r="LZI191" s="1"/>
      <c r="LZJ191" s="1"/>
      <c r="LZK191" s="1"/>
      <c r="LZL191" s="1"/>
      <c r="LZM191" s="1"/>
      <c r="LZN191" s="1"/>
      <c r="LZO191" s="1"/>
      <c r="LZP191" s="1"/>
      <c r="LZQ191" s="1"/>
      <c r="LZR191" s="1"/>
      <c r="LZS191" s="1"/>
      <c r="LZT191" s="1"/>
      <c r="LZU191" s="1"/>
      <c r="LZV191" s="1"/>
      <c r="LZW191" s="1"/>
      <c r="LZX191" s="1"/>
      <c r="LZY191" s="1"/>
      <c r="LZZ191" s="1"/>
      <c r="MAA191" s="1"/>
      <c r="MAB191" s="1"/>
      <c r="MAC191" s="1"/>
      <c r="MAD191" s="1"/>
      <c r="MAE191" s="1"/>
      <c r="MAF191" s="1"/>
      <c r="MAG191" s="1"/>
      <c r="MAH191" s="1"/>
      <c r="MAI191" s="1"/>
      <c r="MAJ191" s="1"/>
      <c r="MAK191" s="1"/>
      <c r="MAL191" s="1"/>
      <c r="MAM191" s="1"/>
      <c r="MAN191" s="1"/>
      <c r="MAO191" s="1"/>
      <c r="MAP191" s="1"/>
      <c r="MAQ191" s="1"/>
      <c r="MAR191" s="1"/>
      <c r="MAS191" s="1"/>
      <c r="MAT191" s="1"/>
      <c r="MAU191" s="1"/>
      <c r="MAV191" s="1"/>
      <c r="MAW191" s="1"/>
      <c r="MAX191" s="1"/>
      <c r="MAY191" s="1"/>
      <c r="MAZ191" s="1"/>
      <c r="MBA191" s="1"/>
      <c r="MBB191" s="1"/>
      <c r="MBC191" s="1"/>
      <c r="MBD191" s="1"/>
      <c r="MBE191" s="1"/>
      <c r="MBF191" s="1"/>
      <c r="MBG191" s="1"/>
      <c r="MBH191" s="1"/>
      <c r="MBI191" s="1"/>
      <c r="MBJ191" s="1"/>
      <c r="MBK191" s="1"/>
      <c r="MBL191" s="1"/>
      <c r="MBM191" s="1"/>
      <c r="MBN191" s="1"/>
      <c r="MBO191" s="1"/>
      <c r="MBP191" s="1"/>
      <c r="MBQ191" s="1"/>
      <c r="MBR191" s="1"/>
      <c r="MBS191" s="1"/>
      <c r="MBT191" s="1"/>
      <c r="MBU191" s="1"/>
      <c r="MBV191" s="1"/>
      <c r="MBW191" s="1"/>
      <c r="MBX191" s="1"/>
      <c r="MBY191" s="1"/>
      <c r="MBZ191" s="1"/>
      <c r="MCA191" s="1"/>
      <c r="MCB191" s="1"/>
      <c r="MCC191" s="1"/>
      <c r="MCD191" s="1"/>
      <c r="MCE191" s="1"/>
      <c r="MCF191" s="1"/>
      <c r="MCG191" s="1"/>
      <c r="MCH191" s="1"/>
      <c r="MCI191" s="1"/>
      <c r="MCJ191" s="1"/>
      <c r="MCK191" s="1"/>
      <c r="MCL191" s="1"/>
      <c r="MCM191" s="1"/>
      <c r="MCN191" s="1"/>
      <c r="MCO191" s="1"/>
      <c r="MCP191" s="1"/>
      <c r="MCQ191" s="1"/>
      <c r="MCR191" s="1"/>
      <c r="MCS191" s="1"/>
      <c r="MCT191" s="1"/>
      <c r="MCU191" s="1"/>
      <c r="MCV191" s="1"/>
      <c r="MCW191" s="1"/>
      <c r="MCX191" s="1"/>
      <c r="MCY191" s="1"/>
      <c r="MCZ191" s="1"/>
      <c r="MDA191" s="1"/>
      <c r="MDB191" s="1"/>
      <c r="MDC191" s="1"/>
      <c r="MDD191" s="1"/>
      <c r="MDE191" s="1"/>
      <c r="MDF191" s="1"/>
      <c r="MDG191" s="1"/>
      <c r="MDH191" s="1"/>
      <c r="MDI191" s="1"/>
      <c r="MDJ191" s="1"/>
      <c r="MDK191" s="1"/>
      <c r="MDL191" s="1"/>
      <c r="MDM191" s="1"/>
      <c r="MDN191" s="1"/>
      <c r="MDO191" s="1"/>
      <c r="MDP191" s="1"/>
      <c r="MDQ191" s="1"/>
      <c r="MDR191" s="1"/>
      <c r="MDS191" s="1"/>
      <c r="MDT191" s="1"/>
      <c r="MDU191" s="1"/>
      <c r="MDV191" s="1"/>
      <c r="MDW191" s="1"/>
      <c r="MDX191" s="1"/>
      <c r="MDY191" s="1"/>
      <c r="MDZ191" s="1"/>
      <c r="MEA191" s="1"/>
      <c r="MEB191" s="1"/>
      <c r="MEC191" s="1"/>
      <c r="MED191" s="1"/>
      <c r="MEE191" s="1"/>
      <c r="MEF191" s="1"/>
      <c r="MEG191" s="1"/>
      <c r="MEH191" s="1"/>
      <c r="MEI191" s="1"/>
      <c r="MEJ191" s="1"/>
      <c r="MEK191" s="1"/>
      <c r="MEL191" s="1"/>
      <c r="MEM191" s="1"/>
      <c r="MEN191" s="1"/>
      <c r="MEO191" s="1"/>
      <c r="MEP191" s="1"/>
      <c r="MEQ191" s="1"/>
      <c r="MER191" s="1"/>
      <c r="MES191" s="1"/>
      <c r="MET191" s="1"/>
      <c r="MEU191" s="1"/>
      <c r="MEV191" s="1"/>
      <c r="MEW191" s="1"/>
      <c r="MEX191" s="1"/>
      <c r="MEY191" s="1"/>
      <c r="MEZ191" s="1"/>
      <c r="MFA191" s="1"/>
      <c r="MFB191" s="1"/>
      <c r="MFC191" s="1"/>
      <c r="MFD191" s="1"/>
      <c r="MFE191" s="1"/>
      <c r="MFF191" s="1"/>
      <c r="MFG191" s="1"/>
      <c r="MFH191" s="1"/>
      <c r="MFI191" s="1"/>
      <c r="MFJ191" s="1"/>
      <c r="MFK191" s="1"/>
      <c r="MFL191" s="1"/>
      <c r="MFM191" s="1"/>
      <c r="MFN191" s="1"/>
      <c r="MFO191" s="1"/>
      <c r="MFP191" s="1"/>
      <c r="MFQ191" s="1"/>
      <c r="MFR191" s="1"/>
      <c r="MFS191" s="1"/>
      <c r="MFT191" s="1"/>
      <c r="MFU191" s="1"/>
      <c r="MFV191" s="1"/>
      <c r="MFW191" s="1"/>
      <c r="MFX191" s="1"/>
      <c r="MFY191" s="1"/>
      <c r="MFZ191" s="1"/>
      <c r="MGA191" s="1"/>
      <c r="MGB191" s="1"/>
      <c r="MGC191" s="1"/>
      <c r="MGD191" s="1"/>
      <c r="MGE191" s="1"/>
      <c r="MGF191" s="1"/>
      <c r="MGG191" s="1"/>
      <c r="MGH191" s="1"/>
      <c r="MGI191" s="1"/>
      <c r="MGJ191" s="1"/>
      <c r="MGK191" s="1"/>
      <c r="MGL191" s="1"/>
      <c r="MGM191" s="1"/>
      <c r="MGN191" s="1"/>
      <c r="MGO191" s="1"/>
      <c r="MGP191" s="1"/>
      <c r="MGQ191" s="1"/>
      <c r="MGR191" s="1"/>
      <c r="MGS191" s="1"/>
      <c r="MGT191" s="1"/>
      <c r="MGU191" s="1"/>
      <c r="MGV191" s="1"/>
      <c r="MGW191" s="1"/>
      <c r="MGX191" s="1"/>
      <c r="MGY191" s="1"/>
      <c r="MGZ191" s="1"/>
      <c r="MHA191" s="1"/>
      <c r="MHB191" s="1"/>
      <c r="MHC191" s="1"/>
      <c r="MHD191" s="1"/>
      <c r="MHE191" s="1"/>
      <c r="MHF191" s="1"/>
      <c r="MHG191" s="1"/>
      <c r="MHH191" s="1"/>
      <c r="MHI191" s="1"/>
      <c r="MHJ191" s="1"/>
      <c r="MHK191" s="1"/>
      <c r="MHL191" s="1"/>
      <c r="MHM191" s="1"/>
      <c r="MHN191" s="1"/>
      <c r="MHO191" s="1"/>
      <c r="MHP191" s="1"/>
      <c r="MHQ191" s="1"/>
      <c r="MHR191" s="1"/>
      <c r="MHS191" s="1"/>
      <c r="MHT191" s="1"/>
      <c r="MHU191" s="1"/>
      <c r="MHV191" s="1"/>
      <c r="MHW191" s="1"/>
      <c r="MHX191" s="1"/>
      <c r="MHY191" s="1"/>
      <c r="MHZ191" s="1"/>
      <c r="MIA191" s="1"/>
      <c r="MIB191" s="1"/>
      <c r="MIC191" s="1"/>
      <c r="MID191" s="1"/>
      <c r="MIE191" s="1"/>
      <c r="MIF191" s="1"/>
      <c r="MIG191" s="1"/>
      <c r="MIH191" s="1"/>
      <c r="MII191" s="1"/>
      <c r="MIJ191" s="1"/>
      <c r="MIK191" s="1"/>
      <c r="MIL191" s="1"/>
      <c r="MIM191" s="1"/>
      <c r="MIN191" s="1"/>
      <c r="MIO191" s="1"/>
      <c r="MIP191" s="1"/>
      <c r="MIQ191" s="1"/>
      <c r="MIR191" s="1"/>
      <c r="MIS191" s="1"/>
      <c r="MIT191" s="1"/>
      <c r="MIU191" s="1"/>
      <c r="MIV191" s="1"/>
      <c r="MIW191" s="1"/>
      <c r="MIX191" s="1"/>
      <c r="MIY191" s="1"/>
      <c r="MIZ191" s="1"/>
      <c r="MJA191" s="1"/>
      <c r="MJB191" s="1"/>
      <c r="MJC191" s="1"/>
      <c r="MJD191" s="1"/>
      <c r="MJE191" s="1"/>
      <c r="MJF191" s="1"/>
      <c r="MJG191" s="1"/>
      <c r="MJH191" s="1"/>
      <c r="MJI191" s="1"/>
      <c r="MJJ191" s="1"/>
      <c r="MJK191" s="1"/>
      <c r="MJL191" s="1"/>
      <c r="MJM191" s="1"/>
      <c r="MJN191" s="1"/>
      <c r="MJO191" s="1"/>
      <c r="MJP191" s="1"/>
      <c r="MJQ191" s="1"/>
      <c r="MJR191" s="1"/>
      <c r="MJS191" s="1"/>
      <c r="MJT191" s="1"/>
      <c r="MJU191" s="1"/>
      <c r="MJV191" s="1"/>
      <c r="MJW191" s="1"/>
      <c r="MJX191" s="1"/>
      <c r="MJY191" s="1"/>
      <c r="MJZ191" s="1"/>
      <c r="MKA191" s="1"/>
      <c r="MKB191" s="1"/>
      <c r="MKC191" s="1"/>
      <c r="MKD191" s="1"/>
      <c r="MKE191" s="1"/>
      <c r="MKF191" s="1"/>
      <c r="MKG191" s="1"/>
      <c r="MKH191" s="1"/>
      <c r="MKI191" s="1"/>
      <c r="MKJ191" s="1"/>
      <c r="MKK191" s="1"/>
      <c r="MKL191" s="1"/>
      <c r="MKM191" s="1"/>
      <c r="MKN191" s="1"/>
      <c r="MKO191" s="1"/>
      <c r="MKP191" s="1"/>
      <c r="MKQ191" s="1"/>
      <c r="MKR191" s="1"/>
      <c r="MKS191" s="1"/>
      <c r="MKT191" s="1"/>
      <c r="MKU191" s="1"/>
      <c r="MKV191" s="1"/>
      <c r="MKW191" s="1"/>
      <c r="MKX191" s="1"/>
      <c r="MKY191" s="1"/>
      <c r="MKZ191" s="1"/>
      <c r="MLA191" s="1"/>
      <c r="MLB191" s="1"/>
      <c r="MLC191" s="1"/>
      <c r="MLD191" s="1"/>
      <c r="MLE191" s="1"/>
      <c r="MLF191" s="1"/>
      <c r="MLG191" s="1"/>
      <c r="MLH191" s="1"/>
      <c r="MLI191" s="1"/>
      <c r="MLJ191" s="1"/>
      <c r="MLK191" s="1"/>
      <c r="MLL191" s="1"/>
      <c r="MLM191" s="1"/>
      <c r="MLN191" s="1"/>
      <c r="MLO191" s="1"/>
      <c r="MLP191" s="1"/>
      <c r="MLQ191" s="1"/>
      <c r="MLR191" s="1"/>
      <c r="MLS191" s="1"/>
      <c r="MLT191" s="1"/>
      <c r="MLU191" s="1"/>
      <c r="MLV191" s="1"/>
      <c r="MLW191" s="1"/>
      <c r="MLX191" s="1"/>
      <c r="MLY191" s="1"/>
      <c r="MLZ191" s="1"/>
      <c r="MMA191" s="1"/>
      <c r="MMB191" s="1"/>
      <c r="MMC191" s="1"/>
      <c r="MMD191" s="1"/>
      <c r="MME191" s="1"/>
      <c r="MMF191" s="1"/>
      <c r="MMG191" s="1"/>
      <c r="MMH191" s="1"/>
      <c r="MMI191" s="1"/>
      <c r="MMJ191" s="1"/>
      <c r="MMK191" s="1"/>
      <c r="MML191" s="1"/>
      <c r="MMM191" s="1"/>
      <c r="MMN191" s="1"/>
      <c r="MMO191" s="1"/>
      <c r="MMP191" s="1"/>
      <c r="MMQ191" s="1"/>
      <c r="MMR191" s="1"/>
      <c r="MMS191" s="1"/>
      <c r="MMT191" s="1"/>
      <c r="MMU191" s="1"/>
      <c r="MMV191" s="1"/>
      <c r="MMW191" s="1"/>
      <c r="MMX191" s="1"/>
      <c r="MMY191" s="1"/>
      <c r="MMZ191" s="1"/>
      <c r="MNA191" s="1"/>
      <c r="MNB191" s="1"/>
      <c r="MNC191" s="1"/>
      <c r="MND191" s="1"/>
      <c r="MNE191" s="1"/>
      <c r="MNF191" s="1"/>
      <c r="MNG191" s="1"/>
      <c r="MNH191" s="1"/>
      <c r="MNI191" s="1"/>
      <c r="MNJ191" s="1"/>
      <c r="MNK191" s="1"/>
      <c r="MNL191" s="1"/>
      <c r="MNM191" s="1"/>
      <c r="MNN191" s="1"/>
      <c r="MNO191" s="1"/>
      <c r="MNP191" s="1"/>
      <c r="MNQ191" s="1"/>
      <c r="MNR191" s="1"/>
      <c r="MNS191" s="1"/>
      <c r="MNT191" s="1"/>
      <c r="MNU191" s="1"/>
      <c r="MNV191" s="1"/>
      <c r="MNW191" s="1"/>
      <c r="MNX191" s="1"/>
      <c r="MNY191" s="1"/>
      <c r="MNZ191" s="1"/>
      <c r="MOA191" s="1"/>
      <c r="MOB191" s="1"/>
      <c r="MOC191" s="1"/>
      <c r="MOD191" s="1"/>
      <c r="MOE191" s="1"/>
      <c r="MOF191" s="1"/>
      <c r="MOG191" s="1"/>
      <c r="MOH191" s="1"/>
      <c r="MOI191" s="1"/>
      <c r="MOJ191" s="1"/>
      <c r="MOK191" s="1"/>
      <c r="MOL191" s="1"/>
      <c r="MOM191" s="1"/>
      <c r="MON191" s="1"/>
      <c r="MOO191" s="1"/>
      <c r="MOP191" s="1"/>
      <c r="MOQ191" s="1"/>
      <c r="MOR191" s="1"/>
      <c r="MOS191" s="1"/>
      <c r="MOT191" s="1"/>
      <c r="MOU191" s="1"/>
      <c r="MOV191" s="1"/>
      <c r="MOW191" s="1"/>
      <c r="MOX191" s="1"/>
      <c r="MOY191" s="1"/>
      <c r="MOZ191" s="1"/>
      <c r="MPA191" s="1"/>
      <c r="MPB191" s="1"/>
      <c r="MPC191" s="1"/>
      <c r="MPD191" s="1"/>
      <c r="MPE191" s="1"/>
      <c r="MPF191" s="1"/>
      <c r="MPG191" s="1"/>
      <c r="MPH191" s="1"/>
      <c r="MPI191" s="1"/>
      <c r="MPJ191" s="1"/>
      <c r="MPK191" s="1"/>
      <c r="MPL191" s="1"/>
      <c r="MPM191" s="1"/>
      <c r="MPN191" s="1"/>
      <c r="MPO191" s="1"/>
      <c r="MPP191" s="1"/>
      <c r="MPQ191" s="1"/>
      <c r="MPR191" s="1"/>
      <c r="MPS191" s="1"/>
      <c r="MPT191" s="1"/>
      <c r="MPU191" s="1"/>
      <c r="MPV191" s="1"/>
      <c r="MPW191" s="1"/>
      <c r="MPX191" s="1"/>
      <c r="MPY191" s="1"/>
      <c r="MPZ191" s="1"/>
      <c r="MQA191" s="1"/>
      <c r="MQB191" s="1"/>
      <c r="MQC191" s="1"/>
      <c r="MQD191" s="1"/>
      <c r="MQE191" s="1"/>
      <c r="MQF191" s="1"/>
      <c r="MQG191" s="1"/>
      <c r="MQH191" s="1"/>
      <c r="MQI191" s="1"/>
      <c r="MQJ191" s="1"/>
      <c r="MQK191" s="1"/>
      <c r="MQL191" s="1"/>
      <c r="MQM191" s="1"/>
      <c r="MQN191" s="1"/>
      <c r="MQO191" s="1"/>
      <c r="MQP191" s="1"/>
      <c r="MQQ191" s="1"/>
      <c r="MQR191" s="1"/>
      <c r="MQS191" s="1"/>
      <c r="MQT191" s="1"/>
      <c r="MQU191" s="1"/>
      <c r="MQV191" s="1"/>
      <c r="MQW191" s="1"/>
      <c r="MQX191" s="1"/>
      <c r="MQY191" s="1"/>
      <c r="MQZ191" s="1"/>
      <c r="MRA191" s="1"/>
      <c r="MRB191" s="1"/>
      <c r="MRC191" s="1"/>
      <c r="MRD191" s="1"/>
      <c r="MRE191" s="1"/>
      <c r="MRF191" s="1"/>
      <c r="MRG191" s="1"/>
      <c r="MRH191" s="1"/>
      <c r="MRI191" s="1"/>
      <c r="MRJ191" s="1"/>
      <c r="MRK191" s="1"/>
      <c r="MRL191" s="1"/>
      <c r="MRM191" s="1"/>
      <c r="MRN191" s="1"/>
      <c r="MRO191" s="1"/>
      <c r="MRP191" s="1"/>
      <c r="MRQ191" s="1"/>
      <c r="MRR191" s="1"/>
      <c r="MRS191" s="1"/>
      <c r="MRT191" s="1"/>
      <c r="MRU191" s="1"/>
      <c r="MRV191" s="1"/>
      <c r="MRW191" s="1"/>
      <c r="MRX191" s="1"/>
      <c r="MRY191" s="1"/>
      <c r="MRZ191" s="1"/>
      <c r="MSA191" s="1"/>
      <c r="MSB191" s="1"/>
      <c r="MSC191" s="1"/>
      <c r="MSD191" s="1"/>
      <c r="MSE191" s="1"/>
      <c r="MSF191" s="1"/>
      <c r="MSG191" s="1"/>
      <c r="MSH191" s="1"/>
      <c r="MSI191" s="1"/>
      <c r="MSJ191" s="1"/>
      <c r="MSK191" s="1"/>
      <c r="MSL191" s="1"/>
      <c r="MSM191" s="1"/>
      <c r="MSN191" s="1"/>
      <c r="MSO191" s="1"/>
      <c r="MSP191" s="1"/>
      <c r="MSQ191" s="1"/>
      <c r="MSR191" s="1"/>
      <c r="MSS191" s="1"/>
      <c r="MST191" s="1"/>
      <c r="MSU191" s="1"/>
      <c r="MSV191" s="1"/>
      <c r="MSW191" s="1"/>
      <c r="MSX191" s="1"/>
      <c r="MSY191" s="1"/>
      <c r="MSZ191" s="1"/>
      <c r="MTA191" s="1"/>
      <c r="MTB191" s="1"/>
      <c r="MTC191" s="1"/>
      <c r="MTD191" s="1"/>
      <c r="MTE191" s="1"/>
      <c r="MTF191" s="1"/>
      <c r="MTG191" s="1"/>
      <c r="MTH191" s="1"/>
      <c r="MTI191" s="1"/>
      <c r="MTJ191" s="1"/>
      <c r="MTK191" s="1"/>
      <c r="MTL191" s="1"/>
      <c r="MTM191" s="1"/>
      <c r="MTN191" s="1"/>
      <c r="MTO191" s="1"/>
      <c r="MTP191" s="1"/>
      <c r="MTQ191" s="1"/>
      <c r="MTR191" s="1"/>
      <c r="MTS191" s="1"/>
      <c r="MTT191" s="1"/>
      <c r="MTU191" s="1"/>
      <c r="MTV191" s="1"/>
      <c r="MTW191" s="1"/>
      <c r="MTX191" s="1"/>
      <c r="MTY191" s="1"/>
      <c r="MTZ191" s="1"/>
      <c r="MUA191" s="1"/>
      <c r="MUB191" s="1"/>
      <c r="MUC191" s="1"/>
      <c r="MUD191" s="1"/>
      <c r="MUE191" s="1"/>
      <c r="MUF191" s="1"/>
      <c r="MUG191" s="1"/>
      <c r="MUH191" s="1"/>
      <c r="MUI191" s="1"/>
      <c r="MUJ191" s="1"/>
      <c r="MUK191" s="1"/>
      <c r="MUL191" s="1"/>
      <c r="MUM191" s="1"/>
      <c r="MUN191" s="1"/>
      <c r="MUO191" s="1"/>
      <c r="MUP191" s="1"/>
      <c r="MUQ191" s="1"/>
      <c r="MUR191" s="1"/>
      <c r="MUS191" s="1"/>
      <c r="MUT191" s="1"/>
      <c r="MUU191" s="1"/>
      <c r="MUV191" s="1"/>
      <c r="MUW191" s="1"/>
      <c r="MUX191" s="1"/>
      <c r="MUY191" s="1"/>
      <c r="MUZ191" s="1"/>
      <c r="MVA191" s="1"/>
      <c r="MVB191" s="1"/>
      <c r="MVC191" s="1"/>
      <c r="MVD191" s="1"/>
      <c r="MVE191" s="1"/>
      <c r="MVF191" s="1"/>
      <c r="MVG191" s="1"/>
      <c r="MVH191" s="1"/>
      <c r="MVI191" s="1"/>
      <c r="MVJ191" s="1"/>
      <c r="MVK191" s="1"/>
      <c r="MVL191" s="1"/>
      <c r="MVM191" s="1"/>
      <c r="MVN191" s="1"/>
      <c r="MVO191" s="1"/>
      <c r="MVP191" s="1"/>
      <c r="MVQ191" s="1"/>
      <c r="MVR191" s="1"/>
      <c r="MVS191" s="1"/>
      <c r="MVT191" s="1"/>
      <c r="MVU191" s="1"/>
      <c r="MVV191" s="1"/>
      <c r="MVW191" s="1"/>
      <c r="MVX191" s="1"/>
      <c r="MVY191" s="1"/>
      <c r="MVZ191" s="1"/>
      <c r="MWA191" s="1"/>
      <c r="MWB191" s="1"/>
      <c r="MWC191" s="1"/>
      <c r="MWD191" s="1"/>
      <c r="MWE191" s="1"/>
      <c r="MWF191" s="1"/>
      <c r="MWG191" s="1"/>
      <c r="MWH191" s="1"/>
      <c r="MWI191" s="1"/>
      <c r="MWJ191" s="1"/>
      <c r="MWK191" s="1"/>
      <c r="MWL191" s="1"/>
      <c r="MWM191" s="1"/>
      <c r="MWN191" s="1"/>
      <c r="MWO191" s="1"/>
      <c r="MWP191" s="1"/>
      <c r="MWQ191" s="1"/>
      <c r="MWR191" s="1"/>
      <c r="MWS191" s="1"/>
      <c r="MWT191" s="1"/>
      <c r="MWU191" s="1"/>
      <c r="MWV191" s="1"/>
      <c r="MWW191" s="1"/>
      <c r="MWX191" s="1"/>
      <c r="MWY191" s="1"/>
      <c r="MWZ191" s="1"/>
      <c r="MXA191" s="1"/>
      <c r="MXB191" s="1"/>
      <c r="MXC191" s="1"/>
      <c r="MXD191" s="1"/>
      <c r="MXE191" s="1"/>
      <c r="MXF191" s="1"/>
      <c r="MXG191" s="1"/>
      <c r="MXH191" s="1"/>
      <c r="MXI191" s="1"/>
      <c r="MXJ191" s="1"/>
      <c r="MXK191" s="1"/>
      <c r="MXL191" s="1"/>
      <c r="MXM191" s="1"/>
      <c r="MXN191" s="1"/>
      <c r="MXO191" s="1"/>
      <c r="MXP191" s="1"/>
      <c r="MXQ191" s="1"/>
      <c r="MXR191" s="1"/>
      <c r="MXS191" s="1"/>
      <c r="MXT191" s="1"/>
      <c r="MXU191" s="1"/>
      <c r="MXV191" s="1"/>
      <c r="MXW191" s="1"/>
      <c r="MXX191" s="1"/>
      <c r="MXY191" s="1"/>
      <c r="MXZ191" s="1"/>
      <c r="MYA191" s="1"/>
      <c r="MYB191" s="1"/>
      <c r="MYC191" s="1"/>
      <c r="MYD191" s="1"/>
      <c r="MYE191" s="1"/>
      <c r="MYF191" s="1"/>
      <c r="MYG191" s="1"/>
      <c r="MYH191" s="1"/>
      <c r="MYI191" s="1"/>
      <c r="MYJ191" s="1"/>
      <c r="MYK191" s="1"/>
      <c r="MYL191" s="1"/>
      <c r="MYM191" s="1"/>
      <c r="MYN191" s="1"/>
      <c r="MYO191" s="1"/>
      <c r="MYP191" s="1"/>
      <c r="MYQ191" s="1"/>
      <c r="MYR191" s="1"/>
      <c r="MYS191" s="1"/>
      <c r="MYT191" s="1"/>
      <c r="MYU191" s="1"/>
      <c r="MYV191" s="1"/>
      <c r="MYW191" s="1"/>
      <c r="MYX191" s="1"/>
      <c r="MYY191" s="1"/>
      <c r="MYZ191" s="1"/>
      <c r="MZA191" s="1"/>
      <c r="MZB191" s="1"/>
      <c r="MZC191" s="1"/>
      <c r="MZD191" s="1"/>
      <c r="MZE191" s="1"/>
      <c r="MZF191" s="1"/>
      <c r="MZG191" s="1"/>
      <c r="MZH191" s="1"/>
      <c r="MZI191" s="1"/>
      <c r="MZJ191" s="1"/>
      <c r="MZK191" s="1"/>
      <c r="MZL191" s="1"/>
      <c r="MZM191" s="1"/>
      <c r="MZN191" s="1"/>
      <c r="MZO191" s="1"/>
      <c r="MZP191" s="1"/>
      <c r="MZQ191" s="1"/>
      <c r="MZR191" s="1"/>
      <c r="MZS191" s="1"/>
      <c r="MZT191" s="1"/>
      <c r="MZU191" s="1"/>
      <c r="MZV191" s="1"/>
      <c r="MZW191" s="1"/>
      <c r="MZX191" s="1"/>
      <c r="MZY191" s="1"/>
      <c r="MZZ191" s="1"/>
      <c r="NAA191" s="1"/>
      <c r="NAB191" s="1"/>
      <c r="NAC191" s="1"/>
      <c r="NAD191" s="1"/>
      <c r="NAE191" s="1"/>
      <c r="NAF191" s="1"/>
      <c r="NAG191" s="1"/>
      <c r="NAH191" s="1"/>
      <c r="NAI191" s="1"/>
      <c r="NAJ191" s="1"/>
      <c r="NAK191" s="1"/>
      <c r="NAL191" s="1"/>
      <c r="NAM191" s="1"/>
      <c r="NAN191" s="1"/>
      <c r="NAO191" s="1"/>
      <c r="NAP191" s="1"/>
      <c r="NAQ191" s="1"/>
      <c r="NAR191" s="1"/>
      <c r="NAS191" s="1"/>
      <c r="NAT191" s="1"/>
      <c r="NAU191" s="1"/>
      <c r="NAV191" s="1"/>
      <c r="NAW191" s="1"/>
      <c r="NAX191" s="1"/>
      <c r="NAY191" s="1"/>
      <c r="NAZ191" s="1"/>
      <c r="NBA191" s="1"/>
      <c r="NBB191" s="1"/>
      <c r="NBC191" s="1"/>
      <c r="NBD191" s="1"/>
      <c r="NBE191" s="1"/>
      <c r="NBF191" s="1"/>
      <c r="NBG191" s="1"/>
      <c r="NBH191" s="1"/>
      <c r="NBI191" s="1"/>
      <c r="NBJ191" s="1"/>
      <c r="NBK191" s="1"/>
      <c r="NBL191" s="1"/>
      <c r="NBM191" s="1"/>
      <c r="NBN191" s="1"/>
      <c r="NBO191" s="1"/>
      <c r="NBP191" s="1"/>
      <c r="NBQ191" s="1"/>
      <c r="NBR191" s="1"/>
      <c r="NBS191" s="1"/>
      <c r="NBT191" s="1"/>
      <c r="NBU191" s="1"/>
      <c r="NBV191" s="1"/>
      <c r="NBW191" s="1"/>
      <c r="NBX191" s="1"/>
      <c r="NBY191" s="1"/>
      <c r="NBZ191" s="1"/>
      <c r="NCA191" s="1"/>
      <c r="NCB191" s="1"/>
      <c r="NCC191" s="1"/>
      <c r="NCD191" s="1"/>
      <c r="NCE191" s="1"/>
      <c r="NCF191" s="1"/>
      <c r="NCG191" s="1"/>
      <c r="NCH191" s="1"/>
      <c r="NCI191" s="1"/>
      <c r="NCJ191" s="1"/>
      <c r="NCK191" s="1"/>
      <c r="NCL191" s="1"/>
      <c r="NCM191" s="1"/>
      <c r="NCN191" s="1"/>
      <c r="NCO191" s="1"/>
      <c r="NCP191" s="1"/>
      <c r="NCQ191" s="1"/>
      <c r="NCR191" s="1"/>
      <c r="NCS191" s="1"/>
      <c r="NCT191" s="1"/>
      <c r="NCU191" s="1"/>
      <c r="NCV191" s="1"/>
      <c r="NCW191" s="1"/>
      <c r="NCX191" s="1"/>
      <c r="NCY191" s="1"/>
      <c r="NCZ191" s="1"/>
      <c r="NDA191" s="1"/>
      <c r="NDB191" s="1"/>
      <c r="NDC191" s="1"/>
      <c r="NDD191" s="1"/>
      <c r="NDE191" s="1"/>
      <c r="NDF191" s="1"/>
      <c r="NDG191" s="1"/>
      <c r="NDH191" s="1"/>
      <c r="NDI191" s="1"/>
      <c r="NDJ191" s="1"/>
      <c r="NDK191" s="1"/>
      <c r="NDL191" s="1"/>
      <c r="NDM191" s="1"/>
      <c r="NDN191" s="1"/>
      <c r="NDO191" s="1"/>
      <c r="NDP191" s="1"/>
      <c r="NDQ191" s="1"/>
      <c r="NDR191" s="1"/>
      <c r="NDS191" s="1"/>
      <c r="NDT191" s="1"/>
      <c r="NDU191" s="1"/>
      <c r="NDV191" s="1"/>
      <c r="NDW191" s="1"/>
      <c r="NDX191" s="1"/>
      <c r="NDY191" s="1"/>
      <c r="NDZ191" s="1"/>
      <c r="NEA191" s="1"/>
      <c r="NEB191" s="1"/>
      <c r="NEC191" s="1"/>
      <c r="NED191" s="1"/>
      <c r="NEE191" s="1"/>
      <c r="NEF191" s="1"/>
      <c r="NEG191" s="1"/>
      <c r="NEH191" s="1"/>
      <c r="NEI191" s="1"/>
      <c r="NEJ191" s="1"/>
      <c r="NEK191" s="1"/>
      <c r="NEL191" s="1"/>
      <c r="NEM191" s="1"/>
      <c r="NEN191" s="1"/>
      <c r="NEO191" s="1"/>
      <c r="NEP191" s="1"/>
      <c r="NEQ191" s="1"/>
      <c r="NER191" s="1"/>
      <c r="NES191" s="1"/>
      <c r="NET191" s="1"/>
      <c r="NEU191" s="1"/>
      <c r="NEV191" s="1"/>
      <c r="NEW191" s="1"/>
      <c r="NEX191" s="1"/>
      <c r="NEY191" s="1"/>
      <c r="NEZ191" s="1"/>
      <c r="NFA191" s="1"/>
      <c r="NFB191" s="1"/>
      <c r="NFC191" s="1"/>
      <c r="NFD191" s="1"/>
      <c r="NFE191" s="1"/>
      <c r="NFF191" s="1"/>
      <c r="NFG191" s="1"/>
      <c r="NFH191" s="1"/>
      <c r="NFI191" s="1"/>
      <c r="NFJ191" s="1"/>
      <c r="NFK191" s="1"/>
      <c r="NFL191" s="1"/>
      <c r="NFM191" s="1"/>
      <c r="NFN191" s="1"/>
      <c r="NFO191" s="1"/>
      <c r="NFP191" s="1"/>
      <c r="NFQ191" s="1"/>
      <c r="NFR191" s="1"/>
      <c r="NFS191" s="1"/>
      <c r="NFT191" s="1"/>
      <c r="NFU191" s="1"/>
      <c r="NFV191" s="1"/>
      <c r="NFW191" s="1"/>
      <c r="NFX191" s="1"/>
      <c r="NFY191" s="1"/>
      <c r="NFZ191" s="1"/>
      <c r="NGA191" s="1"/>
      <c r="NGB191" s="1"/>
      <c r="NGC191" s="1"/>
      <c r="NGD191" s="1"/>
      <c r="NGE191" s="1"/>
      <c r="NGF191" s="1"/>
      <c r="NGG191" s="1"/>
      <c r="NGH191" s="1"/>
      <c r="NGI191" s="1"/>
      <c r="NGJ191" s="1"/>
      <c r="NGK191" s="1"/>
      <c r="NGL191" s="1"/>
      <c r="NGM191" s="1"/>
      <c r="NGN191" s="1"/>
      <c r="NGO191" s="1"/>
      <c r="NGP191" s="1"/>
      <c r="NGQ191" s="1"/>
      <c r="NGR191" s="1"/>
      <c r="NGS191" s="1"/>
      <c r="NGT191" s="1"/>
      <c r="NGU191" s="1"/>
      <c r="NGV191" s="1"/>
      <c r="NGW191" s="1"/>
      <c r="NGX191" s="1"/>
      <c r="NGY191" s="1"/>
      <c r="NGZ191" s="1"/>
      <c r="NHA191" s="1"/>
      <c r="NHB191" s="1"/>
      <c r="NHC191" s="1"/>
      <c r="NHD191" s="1"/>
      <c r="NHE191" s="1"/>
      <c r="NHF191" s="1"/>
      <c r="NHG191" s="1"/>
      <c r="NHH191" s="1"/>
      <c r="NHI191" s="1"/>
      <c r="NHJ191" s="1"/>
      <c r="NHK191" s="1"/>
      <c r="NHL191" s="1"/>
      <c r="NHM191" s="1"/>
      <c r="NHN191" s="1"/>
      <c r="NHO191" s="1"/>
      <c r="NHP191" s="1"/>
      <c r="NHQ191" s="1"/>
      <c r="NHR191" s="1"/>
      <c r="NHS191" s="1"/>
      <c r="NHT191" s="1"/>
      <c r="NHU191" s="1"/>
      <c r="NHV191" s="1"/>
      <c r="NHW191" s="1"/>
      <c r="NHX191" s="1"/>
      <c r="NHY191" s="1"/>
      <c r="NHZ191" s="1"/>
      <c r="NIA191" s="1"/>
      <c r="NIB191" s="1"/>
      <c r="NIC191" s="1"/>
      <c r="NID191" s="1"/>
      <c r="NIE191" s="1"/>
      <c r="NIF191" s="1"/>
      <c r="NIG191" s="1"/>
      <c r="NIH191" s="1"/>
      <c r="NII191" s="1"/>
      <c r="NIJ191" s="1"/>
      <c r="NIK191" s="1"/>
      <c r="NIL191" s="1"/>
      <c r="NIM191" s="1"/>
      <c r="NIN191" s="1"/>
      <c r="NIO191" s="1"/>
      <c r="NIP191" s="1"/>
      <c r="NIQ191" s="1"/>
      <c r="NIR191" s="1"/>
      <c r="NIS191" s="1"/>
      <c r="NIT191" s="1"/>
      <c r="NIU191" s="1"/>
      <c r="NIV191" s="1"/>
      <c r="NIW191" s="1"/>
      <c r="NIX191" s="1"/>
      <c r="NIY191" s="1"/>
      <c r="NIZ191" s="1"/>
      <c r="NJA191" s="1"/>
      <c r="NJB191" s="1"/>
      <c r="NJC191" s="1"/>
      <c r="NJD191" s="1"/>
      <c r="NJE191" s="1"/>
      <c r="NJF191" s="1"/>
      <c r="NJG191" s="1"/>
      <c r="NJH191" s="1"/>
      <c r="NJI191" s="1"/>
      <c r="NJJ191" s="1"/>
      <c r="NJK191" s="1"/>
      <c r="NJL191" s="1"/>
      <c r="NJM191" s="1"/>
      <c r="NJN191" s="1"/>
      <c r="NJO191" s="1"/>
      <c r="NJP191" s="1"/>
      <c r="NJQ191" s="1"/>
      <c r="NJR191" s="1"/>
      <c r="NJS191" s="1"/>
      <c r="NJT191" s="1"/>
      <c r="NJU191" s="1"/>
      <c r="NJV191" s="1"/>
      <c r="NJW191" s="1"/>
      <c r="NJX191" s="1"/>
      <c r="NJY191" s="1"/>
      <c r="NJZ191" s="1"/>
      <c r="NKA191" s="1"/>
      <c r="NKB191" s="1"/>
      <c r="NKC191" s="1"/>
      <c r="NKD191" s="1"/>
      <c r="NKE191" s="1"/>
      <c r="NKF191" s="1"/>
      <c r="NKG191" s="1"/>
      <c r="NKH191" s="1"/>
      <c r="NKI191" s="1"/>
      <c r="NKJ191" s="1"/>
      <c r="NKK191" s="1"/>
      <c r="NKL191" s="1"/>
      <c r="NKM191" s="1"/>
      <c r="NKN191" s="1"/>
      <c r="NKO191" s="1"/>
      <c r="NKP191" s="1"/>
      <c r="NKQ191" s="1"/>
      <c r="NKR191" s="1"/>
      <c r="NKS191" s="1"/>
      <c r="NKT191" s="1"/>
      <c r="NKU191" s="1"/>
      <c r="NKV191" s="1"/>
      <c r="NKW191" s="1"/>
      <c r="NKX191" s="1"/>
      <c r="NKY191" s="1"/>
      <c r="NKZ191" s="1"/>
      <c r="NLA191" s="1"/>
      <c r="NLB191" s="1"/>
      <c r="NLC191" s="1"/>
      <c r="NLD191" s="1"/>
      <c r="NLE191" s="1"/>
      <c r="NLF191" s="1"/>
      <c r="NLG191" s="1"/>
      <c r="NLH191" s="1"/>
      <c r="NLI191" s="1"/>
      <c r="NLJ191" s="1"/>
      <c r="NLK191" s="1"/>
      <c r="NLL191" s="1"/>
      <c r="NLM191" s="1"/>
      <c r="NLN191" s="1"/>
      <c r="NLO191" s="1"/>
      <c r="NLP191" s="1"/>
      <c r="NLQ191" s="1"/>
      <c r="NLR191" s="1"/>
      <c r="NLS191" s="1"/>
      <c r="NLT191" s="1"/>
      <c r="NLU191" s="1"/>
      <c r="NLV191" s="1"/>
      <c r="NLW191" s="1"/>
      <c r="NLX191" s="1"/>
      <c r="NLY191" s="1"/>
      <c r="NLZ191" s="1"/>
      <c r="NMA191" s="1"/>
      <c r="NMB191" s="1"/>
      <c r="NMC191" s="1"/>
      <c r="NMD191" s="1"/>
      <c r="NME191" s="1"/>
      <c r="NMF191" s="1"/>
      <c r="NMG191" s="1"/>
      <c r="NMH191" s="1"/>
      <c r="NMI191" s="1"/>
      <c r="NMJ191" s="1"/>
      <c r="NMK191" s="1"/>
      <c r="NML191" s="1"/>
      <c r="NMM191" s="1"/>
      <c r="NMN191" s="1"/>
      <c r="NMO191" s="1"/>
      <c r="NMP191" s="1"/>
      <c r="NMQ191" s="1"/>
      <c r="NMR191" s="1"/>
      <c r="NMS191" s="1"/>
      <c r="NMT191" s="1"/>
      <c r="NMU191" s="1"/>
      <c r="NMV191" s="1"/>
      <c r="NMW191" s="1"/>
      <c r="NMX191" s="1"/>
      <c r="NMY191" s="1"/>
      <c r="NMZ191" s="1"/>
      <c r="NNA191" s="1"/>
      <c r="NNB191" s="1"/>
      <c r="NNC191" s="1"/>
      <c r="NND191" s="1"/>
      <c r="NNE191" s="1"/>
      <c r="NNF191" s="1"/>
      <c r="NNG191" s="1"/>
      <c r="NNH191" s="1"/>
      <c r="NNI191" s="1"/>
      <c r="NNJ191" s="1"/>
      <c r="NNK191" s="1"/>
      <c r="NNL191" s="1"/>
      <c r="NNM191" s="1"/>
      <c r="NNN191" s="1"/>
      <c r="NNO191" s="1"/>
      <c r="NNP191" s="1"/>
      <c r="NNQ191" s="1"/>
      <c r="NNR191" s="1"/>
      <c r="NNS191" s="1"/>
      <c r="NNT191" s="1"/>
      <c r="NNU191" s="1"/>
      <c r="NNV191" s="1"/>
      <c r="NNW191" s="1"/>
      <c r="NNX191" s="1"/>
      <c r="NNY191" s="1"/>
      <c r="NNZ191" s="1"/>
      <c r="NOA191" s="1"/>
      <c r="NOB191" s="1"/>
      <c r="NOC191" s="1"/>
      <c r="NOD191" s="1"/>
      <c r="NOE191" s="1"/>
      <c r="NOF191" s="1"/>
      <c r="NOG191" s="1"/>
      <c r="NOH191" s="1"/>
      <c r="NOI191" s="1"/>
      <c r="NOJ191" s="1"/>
      <c r="NOK191" s="1"/>
      <c r="NOL191" s="1"/>
      <c r="NOM191" s="1"/>
      <c r="NON191" s="1"/>
      <c r="NOO191" s="1"/>
      <c r="NOP191" s="1"/>
      <c r="NOQ191" s="1"/>
      <c r="NOR191" s="1"/>
      <c r="NOS191" s="1"/>
      <c r="NOT191" s="1"/>
      <c r="NOU191" s="1"/>
      <c r="NOV191" s="1"/>
      <c r="NOW191" s="1"/>
      <c r="NOX191" s="1"/>
      <c r="NOY191" s="1"/>
      <c r="NOZ191" s="1"/>
      <c r="NPA191" s="1"/>
      <c r="NPB191" s="1"/>
      <c r="NPC191" s="1"/>
      <c r="NPD191" s="1"/>
      <c r="NPE191" s="1"/>
      <c r="NPF191" s="1"/>
      <c r="NPG191" s="1"/>
      <c r="NPH191" s="1"/>
      <c r="NPI191" s="1"/>
      <c r="NPJ191" s="1"/>
      <c r="NPK191" s="1"/>
      <c r="NPL191" s="1"/>
      <c r="NPM191" s="1"/>
      <c r="NPN191" s="1"/>
      <c r="NPO191" s="1"/>
      <c r="NPP191" s="1"/>
      <c r="NPQ191" s="1"/>
      <c r="NPR191" s="1"/>
      <c r="NPS191" s="1"/>
      <c r="NPT191" s="1"/>
      <c r="NPU191" s="1"/>
      <c r="NPV191" s="1"/>
      <c r="NPW191" s="1"/>
      <c r="NPX191" s="1"/>
      <c r="NPY191" s="1"/>
      <c r="NPZ191" s="1"/>
      <c r="NQA191" s="1"/>
      <c r="NQB191" s="1"/>
      <c r="NQC191" s="1"/>
      <c r="NQD191" s="1"/>
      <c r="NQE191" s="1"/>
      <c r="NQF191" s="1"/>
      <c r="NQG191" s="1"/>
      <c r="NQH191" s="1"/>
      <c r="NQI191" s="1"/>
      <c r="NQJ191" s="1"/>
      <c r="NQK191" s="1"/>
      <c r="NQL191" s="1"/>
      <c r="NQM191" s="1"/>
      <c r="NQN191" s="1"/>
      <c r="NQO191" s="1"/>
      <c r="NQP191" s="1"/>
      <c r="NQQ191" s="1"/>
      <c r="NQR191" s="1"/>
      <c r="NQS191" s="1"/>
      <c r="NQT191" s="1"/>
      <c r="NQU191" s="1"/>
      <c r="NQV191" s="1"/>
      <c r="NQW191" s="1"/>
      <c r="NQX191" s="1"/>
      <c r="NQY191" s="1"/>
      <c r="NQZ191" s="1"/>
      <c r="NRA191" s="1"/>
      <c r="NRB191" s="1"/>
      <c r="NRC191" s="1"/>
      <c r="NRD191" s="1"/>
      <c r="NRE191" s="1"/>
      <c r="NRF191" s="1"/>
      <c r="NRG191" s="1"/>
      <c r="NRH191" s="1"/>
      <c r="NRI191" s="1"/>
      <c r="NRJ191" s="1"/>
      <c r="NRK191" s="1"/>
      <c r="NRL191" s="1"/>
      <c r="NRM191" s="1"/>
      <c r="NRN191" s="1"/>
      <c r="NRO191" s="1"/>
      <c r="NRP191" s="1"/>
      <c r="NRQ191" s="1"/>
      <c r="NRR191" s="1"/>
      <c r="NRS191" s="1"/>
      <c r="NRT191" s="1"/>
      <c r="NRU191" s="1"/>
      <c r="NRV191" s="1"/>
      <c r="NRW191" s="1"/>
      <c r="NRX191" s="1"/>
      <c r="NRY191" s="1"/>
      <c r="NRZ191" s="1"/>
      <c r="NSA191" s="1"/>
      <c r="NSB191" s="1"/>
      <c r="NSC191" s="1"/>
      <c r="NSD191" s="1"/>
      <c r="NSE191" s="1"/>
      <c r="NSF191" s="1"/>
      <c r="NSG191" s="1"/>
      <c r="NSH191" s="1"/>
      <c r="NSI191" s="1"/>
      <c r="NSJ191" s="1"/>
      <c r="NSK191" s="1"/>
      <c r="NSL191" s="1"/>
      <c r="NSM191" s="1"/>
      <c r="NSN191" s="1"/>
      <c r="NSO191" s="1"/>
      <c r="NSP191" s="1"/>
      <c r="NSQ191" s="1"/>
      <c r="NSR191" s="1"/>
      <c r="NSS191" s="1"/>
      <c r="NST191" s="1"/>
      <c r="NSU191" s="1"/>
      <c r="NSV191" s="1"/>
      <c r="NSW191" s="1"/>
      <c r="NSX191" s="1"/>
      <c r="NSY191" s="1"/>
      <c r="NSZ191" s="1"/>
      <c r="NTA191" s="1"/>
      <c r="NTB191" s="1"/>
      <c r="NTC191" s="1"/>
      <c r="NTD191" s="1"/>
      <c r="NTE191" s="1"/>
      <c r="NTF191" s="1"/>
      <c r="NTG191" s="1"/>
      <c r="NTH191" s="1"/>
      <c r="NTI191" s="1"/>
      <c r="NTJ191" s="1"/>
      <c r="NTK191" s="1"/>
      <c r="NTL191" s="1"/>
      <c r="NTM191" s="1"/>
      <c r="NTN191" s="1"/>
      <c r="NTO191" s="1"/>
      <c r="NTP191" s="1"/>
      <c r="NTQ191" s="1"/>
      <c r="NTR191" s="1"/>
      <c r="NTS191" s="1"/>
      <c r="NTT191" s="1"/>
      <c r="NTU191" s="1"/>
      <c r="NTV191" s="1"/>
      <c r="NTW191" s="1"/>
      <c r="NTX191" s="1"/>
      <c r="NTY191" s="1"/>
      <c r="NTZ191" s="1"/>
      <c r="NUA191" s="1"/>
      <c r="NUB191" s="1"/>
      <c r="NUC191" s="1"/>
      <c r="NUD191" s="1"/>
      <c r="NUE191" s="1"/>
      <c r="NUF191" s="1"/>
      <c r="NUG191" s="1"/>
      <c r="NUH191" s="1"/>
      <c r="NUI191" s="1"/>
      <c r="NUJ191" s="1"/>
      <c r="NUK191" s="1"/>
      <c r="NUL191" s="1"/>
      <c r="NUM191" s="1"/>
      <c r="NUN191" s="1"/>
      <c r="NUO191" s="1"/>
      <c r="NUP191" s="1"/>
      <c r="NUQ191" s="1"/>
      <c r="NUR191" s="1"/>
      <c r="NUS191" s="1"/>
      <c r="NUT191" s="1"/>
      <c r="NUU191" s="1"/>
      <c r="NUV191" s="1"/>
      <c r="NUW191" s="1"/>
      <c r="NUX191" s="1"/>
      <c r="NUY191" s="1"/>
      <c r="NUZ191" s="1"/>
      <c r="NVA191" s="1"/>
      <c r="NVB191" s="1"/>
      <c r="NVC191" s="1"/>
      <c r="NVD191" s="1"/>
      <c r="NVE191" s="1"/>
      <c r="NVF191" s="1"/>
      <c r="NVG191" s="1"/>
      <c r="NVH191" s="1"/>
      <c r="NVI191" s="1"/>
      <c r="NVJ191" s="1"/>
      <c r="NVK191" s="1"/>
      <c r="NVL191" s="1"/>
      <c r="NVM191" s="1"/>
      <c r="NVN191" s="1"/>
      <c r="NVO191" s="1"/>
      <c r="NVP191" s="1"/>
      <c r="NVQ191" s="1"/>
      <c r="NVR191" s="1"/>
      <c r="NVS191" s="1"/>
      <c r="NVT191" s="1"/>
      <c r="NVU191" s="1"/>
      <c r="NVV191" s="1"/>
      <c r="NVW191" s="1"/>
      <c r="NVX191" s="1"/>
      <c r="NVY191" s="1"/>
      <c r="NVZ191" s="1"/>
      <c r="NWA191" s="1"/>
      <c r="NWB191" s="1"/>
      <c r="NWC191" s="1"/>
      <c r="NWD191" s="1"/>
      <c r="NWE191" s="1"/>
      <c r="NWF191" s="1"/>
      <c r="NWG191" s="1"/>
      <c r="NWH191" s="1"/>
      <c r="NWI191" s="1"/>
      <c r="NWJ191" s="1"/>
      <c r="NWK191" s="1"/>
      <c r="NWL191" s="1"/>
      <c r="NWM191" s="1"/>
      <c r="NWN191" s="1"/>
      <c r="NWO191" s="1"/>
      <c r="NWP191" s="1"/>
      <c r="NWQ191" s="1"/>
      <c r="NWR191" s="1"/>
      <c r="NWS191" s="1"/>
      <c r="NWT191" s="1"/>
      <c r="NWU191" s="1"/>
      <c r="NWV191" s="1"/>
      <c r="NWW191" s="1"/>
      <c r="NWX191" s="1"/>
      <c r="NWY191" s="1"/>
      <c r="NWZ191" s="1"/>
      <c r="NXA191" s="1"/>
      <c r="NXB191" s="1"/>
      <c r="NXC191" s="1"/>
      <c r="NXD191" s="1"/>
      <c r="NXE191" s="1"/>
      <c r="NXF191" s="1"/>
      <c r="NXG191" s="1"/>
      <c r="NXH191" s="1"/>
      <c r="NXI191" s="1"/>
      <c r="NXJ191" s="1"/>
      <c r="NXK191" s="1"/>
      <c r="NXL191" s="1"/>
      <c r="NXM191" s="1"/>
      <c r="NXN191" s="1"/>
      <c r="NXO191" s="1"/>
      <c r="NXP191" s="1"/>
      <c r="NXQ191" s="1"/>
      <c r="NXR191" s="1"/>
      <c r="NXS191" s="1"/>
      <c r="NXT191" s="1"/>
      <c r="NXU191" s="1"/>
      <c r="NXV191" s="1"/>
      <c r="NXW191" s="1"/>
      <c r="NXX191" s="1"/>
      <c r="NXY191" s="1"/>
      <c r="NXZ191" s="1"/>
      <c r="NYA191" s="1"/>
      <c r="NYB191" s="1"/>
      <c r="NYC191" s="1"/>
      <c r="NYD191" s="1"/>
      <c r="NYE191" s="1"/>
      <c r="NYF191" s="1"/>
      <c r="NYG191" s="1"/>
      <c r="NYH191" s="1"/>
      <c r="NYI191" s="1"/>
      <c r="NYJ191" s="1"/>
      <c r="NYK191" s="1"/>
      <c r="NYL191" s="1"/>
      <c r="NYM191" s="1"/>
      <c r="NYN191" s="1"/>
      <c r="NYO191" s="1"/>
      <c r="NYP191" s="1"/>
      <c r="NYQ191" s="1"/>
      <c r="NYR191" s="1"/>
      <c r="NYS191" s="1"/>
      <c r="NYT191" s="1"/>
      <c r="NYU191" s="1"/>
      <c r="NYV191" s="1"/>
      <c r="NYW191" s="1"/>
      <c r="NYX191" s="1"/>
      <c r="NYY191" s="1"/>
      <c r="NYZ191" s="1"/>
      <c r="NZA191" s="1"/>
      <c r="NZB191" s="1"/>
      <c r="NZC191" s="1"/>
      <c r="NZD191" s="1"/>
      <c r="NZE191" s="1"/>
      <c r="NZF191" s="1"/>
      <c r="NZG191" s="1"/>
      <c r="NZH191" s="1"/>
      <c r="NZI191" s="1"/>
      <c r="NZJ191" s="1"/>
      <c r="NZK191" s="1"/>
      <c r="NZL191" s="1"/>
      <c r="NZM191" s="1"/>
      <c r="NZN191" s="1"/>
      <c r="NZO191" s="1"/>
      <c r="NZP191" s="1"/>
      <c r="NZQ191" s="1"/>
      <c r="NZR191" s="1"/>
      <c r="NZS191" s="1"/>
      <c r="NZT191" s="1"/>
      <c r="NZU191" s="1"/>
      <c r="NZV191" s="1"/>
      <c r="NZW191" s="1"/>
      <c r="NZX191" s="1"/>
      <c r="NZY191" s="1"/>
      <c r="NZZ191" s="1"/>
      <c r="OAA191" s="1"/>
      <c r="OAB191" s="1"/>
      <c r="OAC191" s="1"/>
      <c r="OAD191" s="1"/>
      <c r="OAE191" s="1"/>
      <c r="OAF191" s="1"/>
      <c r="OAG191" s="1"/>
      <c r="OAH191" s="1"/>
      <c r="OAI191" s="1"/>
      <c r="OAJ191" s="1"/>
      <c r="OAK191" s="1"/>
      <c r="OAL191" s="1"/>
      <c r="OAM191" s="1"/>
      <c r="OAN191" s="1"/>
      <c r="OAO191" s="1"/>
      <c r="OAP191" s="1"/>
      <c r="OAQ191" s="1"/>
      <c r="OAR191" s="1"/>
      <c r="OAS191" s="1"/>
      <c r="OAT191" s="1"/>
      <c r="OAU191" s="1"/>
      <c r="OAV191" s="1"/>
      <c r="OAW191" s="1"/>
      <c r="OAX191" s="1"/>
      <c r="OAY191" s="1"/>
      <c r="OAZ191" s="1"/>
      <c r="OBA191" s="1"/>
      <c r="OBB191" s="1"/>
      <c r="OBC191" s="1"/>
      <c r="OBD191" s="1"/>
      <c r="OBE191" s="1"/>
      <c r="OBF191" s="1"/>
      <c r="OBG191" s="1"/>
      <c r="OBH191" s="1"/>
      <c r="OBI191" s="1"/>
      <c r="OBJ191" s="1"/>
      <c r="OBK191" s="1"/>
      <c r="OBL191" s="1"/>
      <c r="OBM191" s="1"/>
      <c r="OBN191" s="1"/>
      <c r="OBO191" s="1"/>
      <c r="OBP191" s="1"/>
      <c r="OBQ191" s="1"/>
      <c r="OBR191" s="1"/>
      <c r="OBS191" s="1"/>
      <c r="OBT191" s="1"/>
      <c r="OBU191" s="1"/>
      <c r="OBV191" s="1"/>
      <c r="OBW191" s="1"/>
      <c r="OBX191" s="1"/>
      <c r="OBY191" s="1"/>
      <c r="OBZ191" s="1"/>
      <c r="OCA191" s="1"/>
      <c r="OCB191" s="1"/>
      <c r="OCC191" s="1"/>
      <c r="OCD191" s="1"/>
      <c r="OCE191" s="1"/>
      <c r="OCF191" s="1"/>
      <c r="OCG191" s="1"/>
      <c r="OCH191" s="1"/>
      <c r="OCI191" s="1"/>
      <c r="OCJ191" s="1"/>
      <c r="OCK191" s="1"/>
      <c r="OCL191" s="1"/>
      <c r="OCM191" s="1"/>
      <c r="OCN191" s="1"/>
      <c r="OCO191" s="1"/>
      <c r="OCP191" s="1"/>
      <c r="OCQ191" s="1"/>
      <c r="OCR191" s="1"/>
      <c r="OCS191" s="1"/>
      <c r="OCT191" s="1"/>
      <c r="OCU191" s="1"/>
      <c r="OCV191" s="1"/>
      <c r="OCW191" s="1"/>
      <c r="OCX191" s="1"/>
      <c r="OCY191" s="1"/>
      <c r="OCZ191" s="1"/>
      <c r="ODA191" s="1"/>
      <c r="ODB191" s="1"/>
      <c r="ODC191" s="1"/>
      <c r="ODD191" s="1"/>
      <c r="ODE191" s="1"/>
      <c r="ODF191" s="1"/>
      <c r="ODG191" s="1"/>
      <c r="ODH191" s="1"/>
      <c r="ODI191" s="1"/>
      <c r="ODJ191" s="1"/>
      <c r="ODK191" s="1"/>
      <c r="ODL191" s="1"/>
      <c r="ODM191" s="1"/>
      <c r="ODN191" s="1"/>
      <c r="ODO191" s="1"/>
      <c r="ODP191" s="1"/>
      <c r="ODQ191" s="1"/>
      <c r="ODR191" s="1"/>
      <c r="ODS191" s="1"/>
      <c r="ODT191" s="1"/>
      <c r="ODU191" s="1"/>
      <c r="ODV191" s="1"/>
      <c r="ODW191" s="1"/>
      <c r="ODX191" s="1"/>
      <c r="ODY191" s="1"/>
      <c r="ODZ191" s="1"/>
      <c r="OEA191" s="1"/>
      <c r="OEB191" s="1"/>
      <c r="OEC191" s="1"/>
      <c r="OED191" s="1"/>
      <c r="OEE191" s="1"/>
      <c r="OEF191" s="1"/>
      <c r="OEG191" s="1"/>
      <c r="OEH191" s="1"/>
      <c r="OEI191" s="1"/>
      <c r="OEJ191" s="1"/>
      <c r="OEK191" s="1"/>
      <c r="OEL191" s="1"/>
      <c r="OEM191" s="1"/>
      <c r="OEN191" s="1"/>
      <c r="OEO191" s="1"/>
      <c r="OEP191" s="1"/>
      <c r="OEQ191" s="1"/>
      <c r="OER191" s="1"/>
      <c r="OES191" s="1"/>
      <c r="OET191" s="1"/>
      <c r="OEU191" s="1"/>
      <c r="OEV191" s="1"/>
      <c r="OEW191" s="1"/>
      <c r="OEX191" s="1"/>
      <c r="OEY191" s="1"/>
      <c r="OEZ191" s="1"/>
      <c r="OFA191" s="1"/>
      <c r="OFB191" s="1"/>
      <c r="OFC191" s="1"/>
      <c r="OFD191" s="1"/>
      <c r="OFE191" s="1"/>
      <c r="OFF191" s="1"/>
      <c r="OFG191" s="1"/>
      <c r="OFH191" s="1"/>
      <c r="OFI191" s="1"/>
      <c r="OFJ191" s="1"/>
      <c r="OFK191" s="1"/>
      <c r="OFL191" s="1"/>
      <c r="OFM191" s="1"/>
      <c r="OFN191" s="1"/>
      <c r="OFO191" s="1"/>
      <c r="OFP191" s="1"/>
      <c r="OFQ191" s="1"/>
      <c r="OFR191" s="1"/>
      <c r="OFS191" s="1"/>
      <c r="OFT191" s="1"/>
      <c r="OFU191" s="1"/>
      <c r="OFV191" s="1"/>
      <c r="OFW191" s="1"/>
      <c r="OFX191" s="1"/>
      <c r="OFY191" s="1"/>
      <c r="OFZ191" s="1"/>
      <c r="OGA191" s="1"/>
      <c r="OGB191" s="1"/>
      <c r="OGC191" s="1"/>
      <c r="OGD191" s="1"/>
      <c r="OGE191" s="1"/>
      <c r="OGF191" s="1"/>
      <c r="OGG191" s="1"/>
      <c r="OGH191" s="1"/>
      <c r="OGI191" s="1"/>
      <c r="OGJ191" s="1"/>
      <c r="OGK191" s="1"/>
      <c r="OGL191" s="1"/>
      <c r="OGM191" s="1"/>
      <c r="OGN191" s="1"/>
      <c r="OGO191" s="1"/>
      <c r="OGP191" s="1"/>
      <c r="OGQ191" s="1"/>
      <c r="OGR191" s="1"/>
      <c r="OGS191" s="1"/>
      <c r="OGT191" s="1"/>
      <c r="OGU191" s="1"/>
      <c r="OGV191" s="1"/>
      <c r="OGW191" s="1"/>
      <c r="OGX191" s="1"/>
      <c r="OGY191" s="1"/>
      <c r="OGZ191" s="1"/>
      <c r="OHA191" s="1"/>
      <c r="OHB191" s="1"/>
      <c r="OHC191" s="1"/>
      <c r="OHD191" s="1"/>
      <c r="OHE191" s="1"/>
      <c r="OHF191" s="1"/>
      <c r="OHG191" s="1"/>
      <c r="OHH191" s="1"/>
      <c r="OHI191" s="1"/>
      <c r="OHJ191" s="1"/>
      <c r="OHK191" s="1"/>
      <c r="OHL191" s="1"/>
      <c r="OHM191" s="1"/>
      <c r="OHN191" s="1"/>
      <c r="OHO191" s="1"/>
      <c r="OHP191" s="1"/>
      <c r="OHQ191" s="1"/>
      <c r="OHR191" s="1"/>
      <c r="OHS191" s="1"/>
      <c r="OHT191" s="1"/>
      <c r="OHU191" s="1"/>
      <c r="OHV191" s="1"/>
      <c r="OHW191" s="1"/>
      <c r="OHX191" s="1"/>
      <c r="OHY191" s="1"/>
      <c r="OHZ191" s="1"/>
      <c r="OIA191" s="1"/>
      <c r="OIB191" s="1"/>
      <c r="OIC191" s="1"/>
      <c r="OID191" s="1"/>
      <c r="OIE191" s="1"/>
      <c r="OIF191" s="1"/>
      <c r="OIG191" s="1"/>
      <c r="OIH191" s="1"/>
      <c r="OII191" s="1"/>
      <c r="OIJ191" s="1"/>
      <c r="OIK191" s="1"/>
      <c r="OIL191" s="1"/>
      <c r="OIM191" s="1"/>
      <c r="OIN191" s="1"/>
      <c r="OIO191" s="1"/>
      <c r="OIP191" s="1"/>
      <c r="OIQ191" s="1"/>
      <c r="OIR191" s="1"/>
      <c r="OIS191" s="1"/>
      <c r="OIT191" s="1"/>
      <c r="OIU191" s="1"/>
      <c r="OIV191" s="1"/>
      <c r="OIW191" s="1"/>
      <c r="OIX191" s="1"/>
      <c r="OIY191" s="1"/>
      <c r="OIZ191" s="1"/>
      <c r="OJA191" s="1"/>
      <c r="OJB191" s="1"/>
      <c r="OJC191" s="1"/>
      <c r="OJD191" s="1"/>
      <c r="OJE191" s="1"/>
      <c r="OJF191" s="1"/>
      <c r="OJG191" s="1"/>
      <c r="OJH191" s="1"/>
      <c r="OJI191" s="1"/>
      <c r="OJJ191" s="1"/>
      <c r="OJK191" s="1"/>
      <c r="OJL191" s="1"/>
      <c r="OJM191" s="1"/>
      <c r="OJN191" s="1"/>
      <c r="OJO191" s="1"/>
      <c r="OJP191" s="1"/>
      <c r="OJQ191" s="1"/>
      <c r="OJR191" s="1"/>
      <c r="OJS191" s="1"/>
      <c r="OJT191" s="1"/>
      <c r="OJU191" s="1"/>
      <c r="OJV191" s="1"/>
      <c r="OJW191" s="1"/>
      <c r="OJX191" s="1"/>
      <c r="OJY191" s="1"/>
      <c r="OJZ191" s="1"/>
      <c r="OKA191" s="1"/>
      <c r="OKB191" s="1"/>
      <c r="OKC191" s="1"/>
      <c r="OKD191" s="1"/>
      <c r="OKE191" s="1"/>
      <c r="OKF191" s="1"/>
      <c r="OKG191" s="1"/>
      <c r="OKH191" s="1"/>
      <c r="OKI191" s="1"/>
      <c r="OKJ191" s="1"/>
      <c r="OKK191" s="1"/>
      <c r="OKL191" s="1"/>
      <c r="OKM191" s="1"/>
      <c r="OKN191" s="1"/>
      <c r="OKO191" s="1"/>
      <c r="OKP191" s="1"/>
      <c r="OKQ191" s="1"/>
      <c r="OKR191" s="1"/>
      <c r="OKS191" s="1"/>
      <c r="OKT191" s="1"/>
      <c r="OKU191" s="1"/>
      <c r="OKV191" s="1"/>
      <c r="OKW191" s="1"/>
      <c r="OKX191" s="1"/>
      <c r="OKY191" s="1"/>
      <c r="OKZ191" s="1"/>
      <c r="OLA191" s="1"/>
      <c r="OLB191" s="1"/>
      <c r="OLC191" s="1"/>
      <c r="OLD191" s="1"/>
      <c r="OLE191" s="1"/>
      <c r="OLF191" s="1"/>
      <c r="OLG191" s="1"/>
      <c r="OLH191" s="1"/>
      <c r="OLI191" s="1"/>
      <c r="OLJ191" s="1"/>
      <c r="OLK191" s="1"/>
      <c r="OLL191" s="1"/>
      <c r="OLM191" s="1"/>
      <c r="OLN191" s="1"/>
      <c r="OLO191" s="1"/>
      <c r="OLP191" s="1"/>
      <c r="OLQ191" s="1"/>
      <c r="OLR191" s="1"/>
      <c r="OLS191" s="1"/>
      <c r="OLT191" s="1"/>
      <c r="OLU191" s="1"/>
      <c r="OLV191" s="1"/>
      <c r="OLW191" s="1"/>
      <c r="OLX191" s="1"/>
      <c r="OLY191" s="1"/>
      <c r="OLZ191" s="1"/>
      <c r="OMA191" s="1"/>
      <c r="OMB191" s="1"/>
      <c r="OMC191" s="1"/>
      <c r="OMD191" s="1"/>
      <c r="OME191" s="1"/>
      <c r="OMF191" s="1"/>
      <c r="OMG191" s="1"/>
      <c r="OMH191" s="1"/>
      <c r="OMI191" s="1"/>
      <c r="OMJ191" s="1"/>
      <c r="OMK191" s="1"/>
      <c r="OML191" s="1"/>
      <c r="OMM191" s="1"/>
      <c r="OMN191" s="1"/>
      <c r="OMO191" s="1"/>
      <c r="OMP191" s="1"/>
      <c r="OMQ191" s="1"/>
      <c r="OMR191" s="1"/>
      <c r="OMS191" s="1"/>
      <c r="OMT191" s="1"/>
      <c r="OMU191" s="1"/>
      <c r="OMV191" s="1"/>
      <c r="OMW191" s="1"/>
      <c r="OMX191" s="1"/>
      <c r="OMY191" s="1"/>
      <c r="OMZ191" s="1"/>
      <c r="ONA191" s="1"/>
      <c r="ONB191" s="1"/>
      <c r="ONC191" s="1"/>
      <c r="OND191" s="1"/>
      <c r="ONE191" s="1"/>
      <c r="ONF191" s="1"/>
      <c r="ONG191" s="1"/>
      <c r="ONH191" s="1"/>
      <c r="ONI191" s="1"/>
      <c r="ONJ191" s="1"/>
      <c r="ONK191" s="1"/>
      <c r="ONL191" s="1"/>
      <c r="ONM191" s="1"/>
      <c r="ONN191" s="1"/>
      <c r="ONO191" s="1"/>
      <c r="ONP191" s="1"/>
      <c r="ONQ191" s="1"/>
      <c r="ONR191" s="1"/>
      <c r="ONS191" s="1"/>
      <c r="ONT191" s="1"/>
      <c r="ONU191" s="1"/>
      <c r="ONV191" s="1"/>
      <c r="ONW191" s="1"/>
      <c r="ONX191" s="1"/>
      <c r="ONY191" s="1"/>
      <c r="ONZ191" s="1"/>
      <c r="OOA191" s="1"/>
      <c r="OOB191" s="1"/>
      <c r="OOC191" s="1"/>
      <c r="OOD191" s="1"/>
      <c r="OOE191" s="1"/>
      <c r="OOF191" s="1"/>
      <c r="OOG191" s="1"/>
      <c r="OOH191" s="1"/>
      <c r="OOI191" s="1"/>
      <c r="OOJ191" s="1"/>
      <c r="OOK191" s="1"/>
      <c r="OOL191" s="1"/>
      <c r="OOM191" s="1"/>
      <c r="OON191" s="1"/>
      <c r="OOO191" s="1"/>
      <c r="OOP191" s="1"/>
      <c r="OOQ191" s="1"/>
      <c r="OOR191" s="1"/>
      <c r="OOS191" s="1"/>
      <c r="OOT191" s="1"/>
      <c r="OOU191" s="1"/>
      <c r="OOV191" s="1"/>
      <c r="OOW191" s="1"/>
      <c r="OOX191" s="1"/>
      <c r="OOY191" s="1"/>
      <c r="OOZ191" s="1"/>
      <c r="OPA191" s="1"/>
      <c r="OPB191" s="1"/>
      <c r="OPC191" s="1"/>
      <c r="OPD191" s="1"/>
      <c r="OPE191" s="1"/>
      <c r="OPF191" s="1"/>
      <c r="OPG191" s="1"/>
      <c r="OPH191" s="1"/>
      <c r="OPI191" s="1"/>
      <c r="OPJ191" s="1"/>
      <c r="OPK191" s="1"/>
      <c r="OPL191" s="1"/>
      <c r="OPM191" s="1"/>
      <c r="OPN191" s="1"/>
      <c r="OPO191" s="1"/>
      <c r="OPP191" s="1"/>
      <c r="OPQ191" s="1"/>
      <c r="OPR191" s="1"/>
      <c r="OPS191" s="1"/>
      <c r="OPT191" s="1"/>
      <c r="OPU191" s="1"/>
      <c r="OPV191" s="1"/>
      <c r="OPW191" s="1"/>
      <c r="OPX191" s="1"/>
      <c r="OPY191" s="1"/>
      <c r="OPZ191" s="1"/>
      <c r="OQA191" s="1"/>
      <c r="OQB191" s="1"/>
      <c r="OQC191" s="1"/>
      <c r="OQD191" s="1"/>
      <c r="OQE191" s="1"/>
      <c r="OQF191" s="1"/>
      <c r="OQG191" s="1"/>
      <c r="OQH191" s="1"/>
      <c r="OQI191" s="1"/>
      <c r="OQJ191" s="1"/>
      <c r="OQK191" s="1"/>
      <c r="OQL191" s="1"/>
      <c r="OQM191" s="1"/>
      <c r="OQN191" s="1"/>
      <c r="OQO191" s="1"/>
      <c r="OQP191" s="1"/>
      <c r="OQQ191" s="1"/>
      <c r="OQR191" s="1"/>
      <c r="OQS191" s="1"/>
      <c r="OQT191" s="1"/>
      <c r="OQU191" s="1"/>
      <c r="OQV191" s="1"/>
      <c r="OQW191" s="1"/>
      <c r="OQX191" s="1"/>
      <c r="OQY191" s="1"/>
      <c r="OQZ191" s="1"/>
      <c r="ORA191" s="1"/>
      <c r="ORB191" s="1"/>
      <c r="ORC191" s="1"/>
      <c r="ORD191" s="1"/>
      <c r="ORE191" s="1"/>
      <c r="ORF191" s="1"/>
      <c r="ORG191" s="1"/>
      <c r="ORH191" s="1"/>
      <c r="ORI191" s="1"/>
      <c r="ORJ191" s="1"/>
      <c r="ORK191" s="1"/>
      <c r="ORL191" s="1"/>
      <c r="ORM191" s="1"/>
      <c r="ORN191" s="1"/>
      <c r="ORO191" s="1"/>
      <c r="ORP191" s="1"/>
      <c r="ORQ191" s="1"/>
      <c r="ORR191" s="1"/>
      <c r="ORS191" s="1"/>
      <c r="ORT191" s="1"/>
      <c r="ORU191" s="1"/>
      <c r="ORV191" s="1"/>
      <c r="ORW191" s="1"/>
      <c r="ORX191" s="1"/>
      <c r="ORY191" s="1"/>
      <c r="ORZ191" s="1"/>
      <c r="OSA191" s="1"/>
      <c r="OSB191" s="1"/>
      <c r="OSC191" s="1"/>
      <c r="OSD191" s="1"/>
      <c r="OSE191" s="1"/>
      <c r="OSF191" s="1"/>
      <c r="OSG191" s="1"/>
      <c r="OSH191" s="1"/>
      <c r="OSI191" s="1"/>
      <c r="OSJ191" s="1"/>
      <c r="OSK191" s="1"/>
      <c r="OSL191" s="1"/>
      <c r="OSM191" s="1"/>
      <c r="OSN191" s="1"/>
      <c r="OSO191" s="1"/>
      <c r="OSP191" s="1"/>
      <c r="OSQ191" s="1"/>
      <c r="OSR191" s="1"/>
      <c r="OSS191" s="1"/>
      <c r="OST191" s="1"/>
      <c r="OSU191" s="1"/>
      <c r="OSV191" s="1"/>
      <c r="OSW191" s="1"/>
      <c r="OSX191" s="1"/>
      <c r="OSY191" s="1"/>
      <c r="OSZ191" s="1"/>
      <c r="OTA191" s="1"/>
      <c r="OTB191" s="1"/>
      <c r="OTC191" s="1"/>
      <c r="OTD191" s="1"/>
      <c r="OTE191" s="1"/>
      <c r="OTF191" s="1"/>
      <c r="OTG191" s="1"/>
      <c r="OTH191" s="1"/>
      <c r="OTI191" s="1"/>
      <c r="OTJ191" s="1"/>
      <c r="OTK191" s="1"/>
      <c r="OTL191" s="1"/>
      <c r="OTM191" s="1"/>
      <c r="OTN191" s="1"/>
      <c r="OTO191" s="1"/>
      <c r="OTP191" s="1"/>
      <c r="OTQ191" s="1"/>
      <c r="OTR191" s="1"/>
      <c r="OTS191" s="1"/>
      <c r="OTT191" s="1"/>
      <c r="OTU191" s="1"/>
      <c r="OTV191" s="1"/>
      <c r="OTW191" s="1"/>
      <c r="OTX191" s="1"/>
      <c r="OTY191" s="1"/>
      <c r="OTZ191" s="1"/>
      <c r="OUA191" s="1"/>
      <c r="OUB191" s="1"/>
      <c r="OUC191" s="1"/>
      <c r="OUD191" s="1"/>
      <c r="OUE191" s="1"/>
      <c r="OUF191" s="1"/>
      <c r="OUG191" s="1"/>
      <c r="OUH191" s="1"/>
      <c r="OUI191" s="1"/>
      <c r="OUJ191" s="1"/>
      <c r="OUK191" s="1"/>
      <c r="OUL191" s="1"/>
      <c r="OUM191" s="1"/>
      <c r="OUN191" s="1"/>
      <c r="OUO191" s="1"/>
      <c r="OUP191" s="1"/>
      <c r="OUQ191" s="1"/>
      <c r="OUR191" s="1"/>
      <c r="OUS191" s="1"/>
      <c r="OUT191" s="1"/>
      <c r="OUU191" s="1"/>
      <c r="OUV191" s="1"/>
      <c r="OUW191" s="1"/>
      <c r="OUX191" s="1"/>
      <c r="OUY191" s="1"/>
      <c r="OUZ191" s="1"/>
      <c r="OVA191" s="1"/>
      <c r="OVB191" s="1"/>
      <c r="OVC191" s="1"/>
      <c r="OVD191" s="1"/>
      <c r="OVE191" s="1"/>
      <c r="OVF191" s="1"/>
      <c r="OVG191" s="1"/>
      <c r="OVH191" s="1"/>
      <c r="OVI191" s="1"/>
      <c r="OVJ191" s="1"/>
      <c r="OVK191" s="1"/>
      <c r="OVL191" s="1"/>
      <c r="OVM191" s="1"/>
      <c r="OVN191" s="1"/>
      <c r="OVO191" s="1"/>
      <c r="OVP191" s="1"/>
      <c r="OVQ191" s="1"/>
      <c r="OVR191" s="1"/>
      <c r="OVS191" s="1"/>
      <c r="OVT191" s="1"/>
      <c r="OVU191" s="1"/>
      <c r="OVV191" s="1"/>
      <c r="OVW191" s="1"/>
      <c r="OVX191" s="1"/>
      <c r="OVY191" s="1"/>
      <c r="OVZ191" s="1"/>
      <c r="OWA191" s="1"/>
      <c r="OWB191" s="1"/>
      <c r="OWC191" s="1"/>
      <c r="OWD191" s="1"/>
      <c r="OWE191" s="1"/>
      <c r="OWF191" s="1"/>
      <c r="OWG191" s="1"/>
      <c r="OWH191" s="1"/>
      <c r="OWI191" s="1"/>
      <c r="OWJ191" s="1"/>
      <c r="OWK191" s="1"/>
      <c r="OWL191" s="1"/>
      <c r="OWM191" s="1"/>
      <c r="OWN191" s="1"/>
      <c r="OWO191" s="1"/>
      <c r="OWP191" s="1"/>
      <c r="OWQ191" s="1"/>
      <c r="OWR191" s="1"/>
      <c r="OWS191" s="1"/>
      <c r="OWT191" s="1"/>
      <c r="OWU191" s="1"/>
      <c r="OWV191" s="1"/>
      <c r="OWW191" s="1"/>
      <c r="OWX191" s="1"/>
      <c r="OWY191" s="1"/>
      <c r="OWZ191" s="1"/>
      <c r="OXA191" s="1"/>
      <c r="OXB191" s="1"/>
      <c r="OXC191" s="1"/>
      <c r="OXD191" s="1"/>
      <c r="OXE191" s="1"/>
      <c r="OXF191" s="1"/>
      <c r="OXG191" s="1"/>
      <c r="OXH191" s="1"/>
      <c r="OXI191" s="1"/>
      <c r="OXJ191" s="1"/>
      <c r="OXK191" s="1"/>
      <c r="OXL191" s="1"/>
      <c r="OXM191" s="1"/>
      <c r="OXN191" s="1"/>
      <c r="OXO191" s="1"/>
      <c r="OXP191" s="1"/>
      <c r="OXQ191" s="1"/>
      <c r="OXR191" s="1"/>
      <c r="OXS191" s="1"/>
      <c r="OXT191" s="1"/>
      <c r="OXU191" s="1"/>
      <c r="OXV191" s="1"/>
      <c r="OXW191" s="1"/>
      <c r="OXX191" s="1"/>
      <c r="OXY191" s="1"/>
      <c r="OXZ191" s="1"/>
      <c r="OYA191" s="1"/>
      <c r="OYB191" s="1"/>
      <c r="OYC191" s="1"/>
      <c r="OYD191" s="1"/>
      <c r="OYE191" s="1"/>
      <c r="OYF191" s="1"/>
      <c r="OYG191" s="1"/>
      <c r="OYH191" s="1"/>
      <c r="OYI191" s="1"/>
      <c r="OYJ191" s="1"/>
      <c r="OYK191" s="1"/>
      <c r="OYL191" s="1"/>
      <c r="OYM191" s="1"/>
      <c r="OYN191" s="1"/>
      <c r="OYO191" s="1"/>
      <c r="OYP191" s="1"/>
      <c r="OYQ191" s="1"/>
      <c r="OYR191" s="1"/>
      <c r="OYS191" s="1"/>
      <c r="OYT191" s="1"/>
      <c r="OYU191" s="1"/>
      <c r="OYV191" s="1"/>
      <c r="OYW191" s="1"/>
      <c r="OYX191" s="1"/>
      <c r="OYY191" s="1"/>
      <c r="OYZ191" s="1"/>
      <c r="OZA191" s="1"/>
      <c r="OZB191" s="1"/>
      <c r="OZC191" s="1"/>
      <c r="OZD191" s="1"/>
      <c r="OZE191" s="1"/>
      <c r="OZF191" s="1"/>
      <c r="OZG191" s="1"/>
      <c r="OZH191" s="1"/>
      <c r="OZI191" s="1"/>
      <c r="OZJ191" s="1"/>
      <c r="OZK191" s="1"/>
      <c r="OZL191" s="1"/>
      <c r="OZM191" s="1"/>
      <c r="OZN191" s="1"/>
      <c r="OZO191" s="1"/>
      <c r="OZP191" s="1"/>
      <c r="OZQ191" s="1"/>
      <c r="OZR191" s="1"/>
      <c r="OZS191" s="1"/>
      <c r="OZT191" s="1"/>
      <c r="OZU191" s="1"/>
      <c r="OZV191" s="1"/>
      <c r="OZW191" s="1"/>
      <c r="OZX191" s="1"/>
      <c r="OZY191" s="1"/>
      <c r="OZZ191" s="1"/>
      <c r="PAA191" s="1"/>
      <c r="PAB191" s="1"/>
      <c r="PAC191" s="1"/>
      <c r="PAD191" s="1"/>
      <c r="PAE191" s="1"/>
      <c r="PAF191" s="1"/>
      <c r="PAG191" s="1"/>
      <c r="PAH191" s="1"/>
      <c r="PAI191" s="1"/>
      <c r="PAJ191" s="1"/>
      <c r="PAK191" s="1"/>
      <c r="PAL191" s="1"/>
      <c r="PAM191" s="1"/>
      <c r="PAN191" s="1"/>
      <c r="PAO191" s="1"/>
      <c r="PAP191" s="1"/>
      <c r="PAQ191" s="1"/>
      <c r="PAR191" s="1"/>
      <c r="PAS191" s="1"/>
      <c r="PAT191" s="1"/>
      <c r="PAU191" s="1"/>
      <c r="PAV191" s="1"/>
      <c r="PAW191" s="1"/>
      <c r="PAX191" s="1"/>
      <c r="PAY191" s="1"/>
      <c r="PAZ191" s="1"/>
      <c r="PBA191" s="1"/>
      <c r="PBB191" s="1"/>
      <c r="PBC191" s="1"/>
      <c r="PBD191" s="1"/>
      <c r="PBE191" s="1"/>
      <c r="PBF191" s="1"/>
      <c r="PBG191" s="1"/>
      <c r="PBH191" s="1"/>
      <c r="PBI191" s="1"/>
      <c r="PBJ191" s="1"/>
      <c r="PBK191" s="1"/>
      <c r="PBL191" s="1"/>
      <c r="PBM191" s="1"/>
      <c r="PBN191" s="1"/>
      <c r="PBO191" s="1"/>
      <c r="PBP191" s="1"/>
      <c r="PBQ191" s="1"/>
      <c r="PBR191" s="1"/>
      <c r="PBS191" s="1"/>
      <c r="PBT191" s="1"/>
      <c r="PBU191" s="1"/>
      <c r="PBV191" s="1"/>
      <c r="PBW191" s="1"/>
      <c r="PBX191" s="1"/>
      <c r="PBY191" s="1"/>
      <c r="PBZ191" s="1"/>
      <c r="PCA191" s="1"/>
      <c r="PCB191" s="1"/>
      <c r="PCC191" s="1"/>
      <c r="PCD191" s="1"/>
      <c r="PCE191" s="1"/>
      <c r="PCF191" s="1"/>
      <c r="PCG191" s="1"/>
      <c r="PCH191" s="1"/>
      <c r="PCI191" s="1"/>
      <c r="PCJ191" s="1"/>
      <c r="PCK191" s="1"/>
      <c r="PCL191" s="1"/>
      <c r="PCM191" s="1"/>
      <c r="PCN191" s="1"/>
      <c r="PCO191" s="1"/>
      <c r="PCP191" s="1"/>
      <c r="PCQ191" s="1"/>
      <c r="PCR191" s="1"/>
      <c r="PCS191" s="1"/>
      <c r="PCT191" s="1"/>
      <c r="PCU191" s="1"/>
      <c r="PCV191" s="1"/>
      <c r="PCW191" s="1"/>
      <c r="PCX191" s="1"/>
      <c r="PCY191" s="1"/>
      <c r="PCZ191" s="1"/>
      <c r="PDA191" s="1"/>
      <c r="PDB191" s="1"/>
      <c r="PDC191" s="1"/>
      <c r="PDD191" s="1"/>
      <c r="PDE191" s="1"/>
      <c r="PDF191" s="1"/>
      <c r="PDG191" s="1"/>
      <c r="PDH191" s="1"/>
      <c r="PDI191" s="1"/>
      <c r="PDJ191" s="1"/>
      <c r="PDK191" s="1"/>
      <c r="PDL191" s="1"/>
      <c r="PDM191" s="1"/>
      <c r="PDN191" s="1"/>
      <c r="PDO191" s="1"/>
      <c r="PDP191" s="1"/>
      <c r="PDQ191" s="1"/>
      <c r="PDR191" s="1"/>
      <c r="PDS191" s="1"/>
      <c r="PDT191" s="1"/>
      <c r="PDU191" s="1"/>
      <c r="PDV191" s="1"/>
      <c r="PDW191" s="1"/>
      <c r="PDX191" s="1"/>
      <c r="PDY191" s="1"/>
      <c r="PDZ191" s="1"/>
      <c r="PEA191" s="1"/>
      <c r="PEB191" s="1"/>
      <c r="PEC191" s="1"/>
      <c r="PED191" s="1"/>
      <c r="PEE191" s="1"/>
      <c r="PEF191" s="1"/>
      <c r="PEG191" s="1"/>
      <c r="PEH191" s="1"/>
      <c r="PEI191" s="1"/>
      <c r="PEJ191" s="1"/>
      <c r="PEK191" s="1"/>
      <c r="PEL191" s="1"/>
      <c r="PEM191" s="1"/>
      <c r="PEN191" s="1"/>
      <c r="PEO191" s="1"/>
      <c r="PEP191" s="1"/>
      <c r="PEQ191" s="1"/>
      <c r="PER191" s="1"/>
      <c r="PES191" s="1"/>
      <c r="PET191" s="1"/>
      <c r="PEU191" s="1"/>
      <c r="PEV191" s="1"/>
      <c r="PEW191" s="1"/>
      <c r="PEX191" s="1"/>
      <c r="PEY191" s="1"/>
      <c r="PEZ191" s="1"/>
      <c r="PFA191" s="1"/>
      <c r="PFB191" s="1"/>
      <c r="PFC191" s="1"/>
      <c r="PFD191" s="1"/>
      <c r="PFE191" s="1"/>
      <c r="PFF191" s="1"/>
      <c r="PFG191" s="1"/>
      <c r="PFH191" s="1"/>
      <c r="PFI191" s="1"/>
      <c r="PFJ191" s="1"/>
      <c r="PFK191" s="1"/>
      <c r="PFL191" s="1"/>
      <c r="PFM191" s="1"/>
      <c r="PFN191" s="1"/>
      <c r="PFO191" s="1"/>
      <c r="PFP191" s="1"/>
      <c r="PFQ191" s="1"/>
      <c r="PFR191" s="1"/>
      <c r="PFS191" s="1"/>
      <c r="PFT191" s="1"/>
      <c r="PFU191" s="1"/>
      <c r="PFV191" s="1"/>
      <c r="PFW191" s="1"/>
      <c r="PFX191" s="1"/>
      <c r="PFY191" s="1"/>
      <c r="PFZ191" s="1"/>
      <c r="PGA191" s="1"/>
      <c r="PGB191" s="1"/>
      <c r="PGC191" s="1"/>
      <c r="PGD191" s="1"/>
      <c r="PGE191" s="1"/>
      <c r="PGF191" s="1"/>
      <c r="PGG191" s="1"/>
      <c r="PGH191" s="1"/>
      <c r="PGI191" s="1"/>
      <c r="PGJ191" s="1"/>
      <c r="PGK191" s="1"/>
      <c r="PGL191" s="1"/>
      <c r="PGM191" s="1"/>
      <c r="PGN191" s="1"/>
      <c r="PGO191" s="1"/>
      <c r="PGP191" s="1"/>
      <c r="PGQ191" s="1"/>
      <c r="PGR191" s="1"/>
      <c r="PGS191" s="1"/>
      <c r="PGT191" s="1"/>
      <c r="PGU191" s="1"/>
      <c r="PGV191" s="1"/>
      <c r="PGW191" s="1"/>
      <c r="PGX191" s="1"/>
      <c r="PGY191" s="1"/>
      <c r="PGZ191" s="1"/>
      <c r="PHA191" s="1"/>
      <c r="PHB191" s="1"/>
      <c r="PHC191" s="1"/>
      <c r="PHD191" s="1"/>
      <c r="PHE191" s="1"/>
      <c r="PHF191" s="1"/>
      <c r="PHG191" s="1"/>
      <c r="PHH191" s="1"/>
      <c r="PHI191" s="1"/>
      <c r="PHJ191" s="1"/>
      <c r="PHK191" s="1"/>
      <c r="PHL191" s="1"/>
      <c r="PHM191" s="1"/>
      <c r="PHN191" s="1"/>
      <c r="PHO191" s="1"/>
      <c r="PHP191" s="1"/>
      <c r="PHQ191" s="1"/>
      <c r="PHR191" s="1"/>
      <c r="PHS191" s="1"/>
      <c r="PHT191" s="1"/>
      <c r="PHU191" s="1"/>
      <c r="PHV191" s="1"/>
      <c r="PHW191" s="1"/>
      <c r="PHX191" s="1"/>
      <c r="PHY191" s="1"/>
      <c r="PHZ191" s="1"/>
      <c r="PIA191" s="1"/>
      <c r="PIB191" s="1"/>
      <c r="PIC191" s="1"/>
      <c r="PID191" s="1"/>
      <c r="PIE191" s="1"/>
      <c r="PIF191" s="1"/>
      <c r="PIG191" s="1"/>
      <c r="PIH191" s="1"/>
      <c r="PII191" s="1"/>
      <c r="PIJ191" s="1"/>
      <c r="PIK191" s="1"/>
      <c r="PIL191" s="1"/>
      <c r="PIM191" s="1"/>
      <c r="PIN191" s="1"/>
      <c r="PIO191" s="1"/>
      <c r="PIP191" s="1"/>
      <c r="PIQ191" s="1"/>
      <c r="PIR191" s="1"/>
      <c r="PIS191" s="1"/>
      <c r="PIT191" s="1"/>
      <c r="PIU191" s="1"/>
      <c r="PIV191" s="1"/>
      <c r="PIW191" s="1"/>
      <c r="PIX191" s="1"/>
      <c r="PIY191" s="1"/>
      <c r="PIZ191" s="1"/>
      <c r="PJA191" s="1"/>
      <c r="PJB191" s="1"/>
      <c r="PJC191" s="1"/>
      <c r="PJD191" s="1"/>
      <c r="PJE191" s="1"/>
      <c r="PJF191" s="1"/>
      <c r="PJG191" s="1"/>
      <c r="PJH191" s="1"/>
      <c r="PJI191" s="1"/>
      <c r="PJJ191" s="1"/>
      <c r="PJK191" s="1"/>
      <c r="PJL191" s="1"/>
      <c r="PJM191" s="1"/>
      <c r="PJN191" s="1"/>
      <c r="PJO191" s="1"/>
      <c r="PJP191" s="1"/>
      <c r="PJQ191" s="1"/>
      <c r="PJR191" s="1"/>
      <c r="PJS191" s="1"/>
      <c r="PJT191" s="1"/>
      <c r="PJU191" s="1"/>
      <c r="PJV191" s="1"/>
      <c r="PJW191" s="1"/>
      <c r="PJX191" s="1"/>
      <c r="PJY191" s="1"/>
      <c r="PJZ191" s="1"/>
      <c r="PKA191" s="1"/>
      <c r="PKB191" s="1"/>
      <c r="PKC191" s="1"/>
      <c r="PKD191" s="1"/>
      <c r="PKE191" s="1"/>
      <c r="PKF191" s="1"/>
      <c r="PKG191" s="1"/>
      <c r="PKH191" s="1"/>
      <c r="PKI191" s="1"/>
      <c r="PKJ191" s="1"/>
      <c r="PKK191" s="1"/>
      <c r="PKL191" s="1"/>
      <c r="PKM191" s="1"/>
      <c r="PKN191" s="1"/>
      <c r="PKO191" s="1"/>
      <c r="PKP191" s="1"/>
      <c r="PKQ191" s="1"/>
      <c r="PKR191" s="1"/>
      <c r="PKS191" s="1"/>
      <c r="PKT191" s="1"/>
      <c r="PKU191" s="1"/>
      <c r="PKV191" s="1"/>
      <c r="PKW191" s="1"/>
      <c r="PKX191" s="1"/>
      <c r="PKY191" s="1"/>
      <c r="PKZ191" s="1"/>
      <c r="PLA191" s="1"/>
      <c r="PLB191" s="1"/>
      <c r="PLC191" s="1"/>
      <c r="PLD191" s="1"/>
      <c r="PLE191" s="1"/>
      <c r="PLF191" s="1"/>
      <c r="PLG191" s="1"/>
      <c r="PLH191" s="1"/>
      <c r="PLI191" s="1"/>
      <c r="PLJ191" s="1"/>
      <c r="PLK191" s="1"/>
      <c r="PLL191" s="1"/>
      <c r="PLM191" s="1"/>
      <c r="PLN191" s="1"/>
      <c r="PLO191" s="1"/>
      <c r="PLP191" s="1"/>
      <c r="PLQ191" s="1"/>
      <c r="PLR191" s="1"/>
      <c r="PLS191" s="1"/>
      <c r="PLT191" s="1"/>
      <c r="PLU191" s="1"/>
      <c r="PLV191" s="1"/>
      <c r="PLW191" s="1"/>
      <c r="PLX191" s="1"/>
      <c r="PLY191" s="1"/>
      <c r="PLZ191" s="1"/>
      <c r="PMA191" s="1"/>
      <c r="PMB191" s="1"/>
      <c r="PMC191" s="1"/>
      <c r="PMD191" s="1"/>
      <c r="PME191" s="1"/>
      <c r="PMF191" s="1"/>
      <c r="PMG191" s="1"/>
      <c r="PMH191" s="1"/>
      <c r="PMI191" s="1"/>
      <c r="PMJ191" s="1"/>
      <c r="PMK191" s="1"/>
      <c r="PML191" s="1"/>
      <c r="PMM191" s="1"/>
      <c r="PMN191" s="1"/>
      <c r="PMO191" s="1"/>
      <c r="PMP191" s="1"/>
      <c r="PMQ191" s="1"/>
      <c r="PMR191" s="1"/>
      <c r="PMS191" s="1"/>
      <c r="PMT191" s="1"/>
      <c r="PMU191" s="1"/>
      <c r="PMV191" s="1"/>
      <c r="PMW191" s="1"/>
      <c r="PMX191" s="1"/>
      <c r="PMY191" s="1"/>
      <c r="PMZ191" s="1"/>
      <c r="PNA191" s="1"/>
      <c r="PNB191" s="1"/>
      <c r="PNC191" s="1"/>
      <c r="PND191" s="1"/>
      <c r="PNE191" s="1"/>
      <c r="PNF191" s="1"/>
      <c r="PNG191" s="1"/>
      <c r="PNH191" s="1"/>
      <c r="PNI191" s="1"/>
      <c r="PNJ191" s="1"/>
      <c r="PNK191" s="1"/>
      <c r="PNL191" s="1"/>
      <c r="PNM191" s="1"/>
      <c r="PNN191" s="1"/>
      <c r="PNO191" s="1"/>
      <c r="PNP191" s="1"/>
      <c r="PNQ191" s="1"/>
      <c r="PNR191" s="1"/>
      <c r="PNS191" s="1"/>
      <c r="PNT191" s="1"/>
      <c r="PNU191" s="1"/>
      <c r="PNV191" s="1"/>
      <c r="PNW191" s="1"/>
      <c r="PNX191" s="1"/>
      <c r="PNY191" s="1"/>
      <c r="PNZ191" s="1"/>
      <c r="POA191" s="1"/>
      <c r="POB191" s="1"/>
      <c r="POC191" s="1"/>
      <c r="POD191" s="1"/>
      <c r="POE191" s="1"/>
      <c r="POF191" s="1"/>
      <c r="POG191" s="1"/>
      <c r="POH191" s="1"/>
      <c r="POI191" s="1"/>
      <c r="POJ191" s="1"/>
      <c r="POK191" s="1"/>
      <c r="POL191" s="1"/>
      <c r="POM191" s="1"/>
      <c r="PON191" s="1"/>
      <c r="POO191" s="1"/>
      <c r="POP191" s="1"/>
      <c r="POQ191" s="1"/>
      <c r="POR191" s="1"/>
      <c r="POS191" s="1"/>
      <c r="POT191" s="1"/>
      <c r="POU191" s="1"/>
      <c r="POV191" s="1"/>
      <c r="POW191" s="1"/>
      <c r="POX191" s="1"/>
      <c r="POY191" s="1"/>
      <c r="POZ191" s="1"/>
      <c r="PPA191" s="1"/>
      <c r="PPB191" s="1"/>
      <c r="PPC191" s="1"/>
      <c r="PPD191" s="1"/>
      <c r="PPE191" s="1"/>
      <c r="PPF191" s="1"/>
      <c r="PPG191" s="1"/>
      <c r="PPH191" s="1"/>
      <c r="PPI191" s="1"/>
      <c r="PPJ191" s="1"/>
      <c r="PPK191" s="1"/>
      <c r="PPL191" s="1"/>
      <c r="PPM191" s="1"/>
      <c r="PPN191" s="1"/>
      <c r="PPO191" s="1"/>
      <c r="PPP191" s="1"/>
      <c r="PPQ191" s="1"/>
      <c r="PPR191" s="1"/>
      <c r="PPS191" s="1"/>
      <c r="PPT191" s="1"/>
      <c r="PPU191" s="1"/>
      <c r="PPV191" s="1"/>
      <c r="PPW191" s="1"/>
      <c r="PPX191" s="1"/>
      <c r="PPY191" s="1"/>
      <c r="PPZ191" s="1"/>
      <c r="PQA191" s="1"/>
      <c r="PQB191" s="1"/>
      <c r="PQC191" s="1"/>
      <c r="PQD191" s="1"/>
      <c r="PQE191" s="1"/>
      <c r="PQF191" s="1"/>
      <c r="PQG191" s="1"/>
      <c r="PQH191" s="1"/>
      <c r="PQI191" s="1"/>
      <c r="PQJ191" s="1"/>
      <c r="PQK191" s="1"/>
      <c r="PQL191" s="1"/>
      <c r="PQM191" s="1"/>
      <c r="PQN191" s="1"/>
      <c r="PQO191" s="1"/>
      <c r="PQP191" s="1"/>
      <c r="PQQ191" s="1"/>
      <c r="PQR191" s="1"/>
      <c r="PQS191" s="1"/>
      <c r="PQT191" s="1"/>
      <c r="PQU191" s="1"/>
      <c r="PQV191" s="1"/>
      <c r="PQW191" s="1"/>
      <c r="PQX191" s="1"/>
      <c r="PQY191" s="1"/>
      <c r="PQZ191" s="1"/>
      <c r="PRA191" s="1"/>
      <c r="PRB191" s="1"/>
      <c r="PRC191" s="1"/>
      <c r="PRD191" s="1"/>
      <c r="PRE191" s="1"/>
      <c r="PRF191" s="1"/>
      <c r="PRG191" s="1"/>
      <c r="PRH191" s="1"/>
      <c r="PRI191" s="1"/>
      <c r="PRJ191" s="1"/>
      <c r="PRK191" s="1"/>
      <c r="PRL191" s="1"/>
      <c r="PRM191" s="1"/>
      <c r="PRN191" s="1"/>
      <c r="PRO191" s="1"/>
      <c r="PRP191" s="1"/>
      <c r="PRQ191" s="1"/>
      <c r="PRR191" s="1"/>
      <c r="PRS191" s="1"/>
      <c r="PRT191" s="1"/>
      <c r="PRU191" s="1"/>
      <c r="PRV191" s="1"/>
      <c r="PRW191" s="1"/>
      <c r="PRX191" s="1"/>
      <c r="PRY191" s="1"/>
      <c r="PRZ191" s="1"/>
      <c r="PSA191" s="1"/>
      <c r="PSB191" s="1"/>
      <c r="PSC191" s="1"/>
      <c r="PSD191" s="1"/>
      <c r="PSE191" s="1"/>
      <c r="PSF191" s="1"/>
      <c r="PSG191" s="1"/>
      <c r="PSH191" s="1"/>
      <c r="PSI191" s="1"/>
      <c r="PSJ191" s="1"/>
      <c r="PSK191" s="1"/>
      <c r="PSL191" s="1"/>
      <c r="PSM191" s="1"/>
      <c r="PSN191" s="1"/>
      <c r="PSO191" s="1"/>
      <c r="PSP191" s="1"/>
      <c r="PSQ191" s="1"/>
      <c r="PSR191" s="1"/>
      <c r="PSS191" s="1"/>
      <c r="PST191" s="1"/>
      <c r="PSU191" s="1"/>
      <c r="PSV191" s="1"/>
      <c r="PSW191" s="1"/>
      <c r="PSX191" s="1"/>
      <c r="PSY191" s="1"/>
      <c r="PSZ191" s="1"/>
      <c r="PTA191" s="1"/>
      <c r="PTB191" s="1"/>
      <c r="PTC191" s="1"/>
      <c r="PTD191" s="1"/>
      <c r="PTE191" s="1"/>
      <c r="PTF191" s="1"/>
      <c r="PTG191" s="1"/>
      <c r="PTH191" s="1"/>
      <c r="PTI191" s="1"/>
      <c r="PTJ191" s="1"/>
      <c r="PTK191" s="1"/>
      <c r="PTL191" s="1"/>
      <c r="PTM191" s="1"/>
      <c r="PTN191" s="1"/>
      <c r="PTO191" s="1"/>
      <c r="PTP191" s="1"/>
      <c r="PTQ191" s="1"/>
      <c r="PTR191" s="1"/>
      <c r="PTS191" s="1"/>
      <c r="PTT191" s="1"/>
      <c r="PTU191" s="1"/>
      <c r="PTV191" s="1"/>
      <c r="PTW191" s="1"/>
      <c r="PTX191" s="1"/>
      <c r="PTY191" s="1"/>
      <c r="PTZ191" s="1"/>
      <c r="PUA191" s="1"/>
      <c r="PUB191" s="1"/>
      <c r="PUC191" s="1"/>
      <c r="PUD191" s="1"/>
      <c r="PUE191" s="1"/>
      <c r="PUF191" s="1"/>
      <c r="PUG191" s="1"/>
      <c r="PUH191" s="1"/>
      <c r="PUI191" s="1"/>
      <c r="PUJ191" s="1"/>
      <c r="PUK191" s="1"/>
      <c r="PUL191" s="1"/>
      <c r="PUM191" s="1"/>
      <c r="PUN191" s="1"/>
      <c r="PUO191" s="1"/>
      <c r="PUP191" s="1"/>
      <c r="PUQ191" s="1"/>
      <c r="PUR191" s="1"/>
      <c r="PUS191" s="1"/>
      <c r="PUT191" s="1"/>
      <c r="PUU191" s="1"/>
      <c r="PUV191" s="1"/>
      <c r="PUW191" s="1"/>
      <c r="PUX191" s="1"/>
      <c r="PUY191" s="1"/>
      <c r="PUZ191" s="1"/>
      <c r="PVA191" s="1"/>
      <c r="PVB191" s="1"/>
      <c r="PVC191" s="1"/>
      <c r="PVD191" s="1"/>
      <c r="PVE191" s="1"/>
      <c r="PVF191" s="1"/>
      <c r="PVG191" s="1"/>
      <c r="PVH191" s="1"/>
      <c r="PVI191" s="1"/>
      <c r="PVJ191" s="1"/>
      <c r="PVK191" s="1"/>
      <c r="PVL191" s="1"/>
      <c r="PVM191" s="1"/>
      <c r="PVN191" s="1"/>
      <c r="PVO191" s="1"/>
      <c r="PVP191" s="1"/>
      <c r="PVQ191" s="1"/>
      <c r="PVR191" s="1"/>
      <c r="PVS191" s="1"/>
      <c r="PVT191" s="1"/>
      <c r="PVU191" s="1"/>
      <c r="PVV191" s="1"/>
      <c r="PVW191" s="1"/>
      <c r="PVX191" s="1"/>
      <c r="PVY191" s="1"/>
      <c r="PVZ191" s="1"/>
      <c r="PWA191" s="1"/>
      <c r="PWB191" s="1"/>
      <c r="PWC191" s="1"/>
      <c r="PWD191" s="1"/>
      <c r="PWE191" s="1"/>
      <c r="PWF191" s="1"/>
      <c r="PWG191" s="1"/>
      <c r="PWH191" s="1"/>
      <c r="PWI191" s="1"/>
      <c r="PWJ191" s="1"/>
      <c r="PWK191" s="1"/>
      <c r="PWL191" s="1"/>
      <c r="PWM191" s="1"/>
      <c r="PWN191" s="1"/>
      <c r="PWO191" s="1"/>
      <c r="PWP191" s="1"/>
      <c r="PWQ191" s="1"/>
      <c r="PWR191" s="1"/>
      <c r="PWS191" s="1"/>
      <c r="PWT191" s="1"/>
      <c r="PWU191" s="1"/>
      <c r="PWV191" s="1"/>
      <c r="PWW191" s="1"/>
      <c r="PWX191" s="1"/>
      <c r="PWY191" s="1"/>
      <c r="PWZ191" s="1"/>
      <c r="PXA191" s="1"/>
      <c r="PXB191" s="1"/>
      <c r="PXC191" s="1"/>
      <c r="PXD191" s="1"/>
      <c r="PXE191" s="1"/>
      <c r="PXF191" s="1"/>
      <c r="PXG191" s="1"/>
      <c r="PXH191" s="1"/>
      <c r="PXI191" s="1"/>
      <c r="PXJ191" s="1"/>
      <c r="PXK191" s="1"/>
      <c r="PXL191" s="1"/>
      <c r="PXM191" s="1"/>
      <c r="PXN191" s="1"/>
      <c r="PXO191" s="1"/>
      <c r="PXP191" s="1"/>
      <c r="PXQ191" s="1"/>
      <c r="PXR191" s="1"/>
      <c r="PXS191" s="1"/>
      <c r="PXT191" s="1"/>
      <c r="PXU191" s="1"/>
      <c r="PXV191" s="1"/>
      <c r="PXW191" s="1"/>
      <c r="PXX191" s="1"/>
      <c r="PXY191" s="1"/>
      <c r="PXZ191" s="1"/>
      <c r="PYA191" s="1"/>
      <c r="PYB191" s="1"/>
      <c r="PYC191" s="1"/>
      <c r="PYD191" s="1"/>
      <c r="PYE191" s="1"/>
      <c r="PYF191" s="1"/>
      <c r="PYG191" s="1"/>
      <c r="PYH191" s="1"/>
      <c r="PYI191" s="1"/>
      <c r="PYJ191" s="1"/>
      <c r="PYK191" s="1"/>
      <c r="PYL191" s="1"/>
      <c r="PYM191" s="1"/>
      <c r="PYN191" s="1"/>
      <c r="PYO191" s="1"/>
      <c r="PYP191" s="1"/>
      <c r="PYQ191" s="1"/>
      <c r="PYR191" s="1"/>
      <c r="PYS191" s="1"/>
      <c r="PYT191" s="1"/>
      <c r="PYU191" s="1"/>
      <c r="PYV191" s="1"/>
      <c r="PYW191" s="1"/>
      <c r="PYX191" s="1"/>
      <c r="PYY191" s="1"/>
      <c r="PYZ191" s="1"/>
      <c r="PZA191" s="1"/>
      <c r="PZB191" s="1"/>
      <c r="PZC191" s="1"/>
      <c r="PZD191" s="1"/>
      <c r="PZE191" s="1"/>
      <c r="PZF191" s="1"/>
      <c r="PZG191" s="1"/>
      <c r="PZH191" s="1"/>
      <c r="PZI191" s="1"/>
      <c r="PZJ191" s="1"/>
      <c r="PZK191" s="1"/>
      <c r="PZL191" s="1"/>
      <c r="PZM191" s="1"/>
      <c r="PZN191" s="1"/>
      <c r="PZO191" s="1"/>
      <c r="PZP191" s="1"/>
      <c r="PZQ191" s="1"/>
      <c r="PZR191" s="1"/>
      <c r="PZS191" s="1"/>
      <c r="PZT191" s="1"/>
      <c r="PZU191" s="1"/>
      <c r="PZV191" s="1"/>
      <c r="PZW191" s="1"/>
      <c r="PZX191" s="1"/>
      <c r="PZY191" s="1"/>
      <c r="PZZ191" s="1"/>
      <c r="QAA191" s="1"/>
      <c r="QAB191" s="1"/>
      <c r="QAC191" s="1"/>
      <c r="QAD191" s="1"/>
      <c r="QAE191" s="1"/>
      <c r="QAF191" s="1"/>
      <c r="QAG191" s="1"/>
      <c r="QAH191" s="1"/>
      <c r="QAI191" s="1"/>
      <c r="QAJ191" s="1"/>
      <c r="QAK191" s="1"/>
      <c r="QAL191" s="1"/>
      <c r="QAM191" s="1"/>
      <c r="QAN191" s="1"/>
      <c r="QAO191" s="1"/>
      <c r="QAP191" s="1"/>
      <c r="QAQ191" s="1"/>
      <c r="QAR191" s="1"/>
      <c r="QAS191" s="1"/>
      <c r="QAT191" s="1"/>
      <c r="QAU191" s="1"/>
      <c r="QAV191" s="1"/>
      <c r="QAW191" s="1"/>
      <c r="QAX191" s="1"/>
      <c r="QAY191" s="1"/>
      <c r="QAZ191" s="1"/>
      <c r="QBA191" s="1"/>
      <c r="QBB191" s="1"/>
      <c r="QBC191" s="1"/>
      <c r="QBD191" s="1"/>
      <c r="QBE191" s="1"/>
      <c r="QBF191" s="1"/>
      <c r="QBG191" s="1"/>
      <c r="QBH191" s="1"/>
      <c r="QBI191" s="1"/>
      <c r="QBJ191" s="1"/>
      <c r="QBK191" s="1"/>
      <c r="QBL191" s="1"/>
      <c r="QBM191" s="1"/>
      <c r="QBN191" s="1"/>
      <c r="QBO191" s="1"/>
      <c r="QBP191" s="1"/>
      <c r="QBQ191" s="1"/>
      <c r="QBR191" s="1"/>
      <c r="QBS191" s="1"/>
      <c r="QBT191" s="1"/>
      <c r="QBU191" s="1"/>
      <c r="QBV191" s="1"/>
      <c r="QBW191" s="1"/>
      <c r="QBX191" s="1"/>
      <c r="QBY191" s="1"/>
      <c r="QBZ191" s="1"/>
      <c r="QCA191" s="1"/>
      <c r="QCB191" s="1"/>
      <c r="QCC191" s="1"/>
      <c r="QCD191" s="1"/>
      <c r="QCE191" s="1"/>
      <c r="QCF191" s="1"/>
      <c r="QCG191" s="1"/>
      <c r="QCH191" s="1"/>
      <c r="QCI191" s="1"/>
      <c r="QCJ191" s="1"/>
      <c r="QCK191" s="1"/>
      <c r="QCL191" s="1"/>
      <c r="QCM191" s="1"/>
      <c r="QCN191" s="1"/>
      <c r="QCO191" s="1"/>
      <c r="QCP191" s="1"/>
      <c r="QCQ191" s="1"/>
      <c r="QCR191" s="1"/>
      <c r="QCS191" s="1"/>
      <c r="QCT191" s="1"/>
      <c r="QCU191" s="1"/>
      <c r="QCV191" s="1"/>
      <c r="QCW191" s="1"/>
      <c r="QCX191" s="1"/>
      <c r="QCY191" s="1"/>
      <c r="QCZ191" s="1"/>
      <c r="QDA191" s="1"/>
      <c r="QDB191" s="1"/>
      <c r="QDC191" s="1"/>
      <c r="QDD191" s="1"/>
      <c r="QDE191" s="1"/>
      <c r="QDF191" s="1"/>
      <c r="QDG191" s="1"/>
      <c r="QDH191" s="1"/>
      <c r="QDI191" s="1"/>
      <c r="QDJ191" s="1"/>
      <c r="QDK191" s="1"/>
      <c r="QDL191" s="1"/>
      <c r="QDM191" s="1"/>
      <c r="QDN191" s="1"/>
      <c r="QDO191" s="1"/>
      <c r="QDP191" s="1"/>
      <c r="QDQ191" s="1"/>
      <c r="QDR191" s="1"/>
      <c r="QDS191" s="1"/>
      <c r="QDT191" s="1"/>
      <c r="QDU191" s="1"/>
      <c r="QDV191" s="1"/>
      <c r="QDW191" s="1"/>
      <c r="QDX191" s="1"/>
      <c r="QDY191" s="1"/>
      <c r="QDZ191" s="1"/>
      <c r="QEA191" s="1"/>
      <c r="QEB191" s="1"/>
      <c r="QEC191" s="1"/>
      <c r="QED191" s="1"/>
      <c r="QEE191" s="1"/>
      <c r="QEF191" s="1"/>
      <c r="QEG191" s="1"/>
      <c r="QEH191" s="1"/>
      <c r="QEI191" s="1"/>
      <c r="QEJ191" s="1"/>
      <c r="QEK191" s="1"/>
      <c r="QEL191" s="1"/>
      <c r="QEM191" s="1"/>
      <c r="QEN191" s="1"/>
      <c r="QEO191" s="1"/>
      <c r="QEP191" s="1"/>
      <c r="QEQ191" s="1"/>
      <c r="QER191" s="1"/>
      <c r="QES191" s="1"/>
      <c r="QET191" s="1"/>
      <c r="QEU191" s="1"/>
      <c r="QEV191" s="1"/>
      <c r="QEW191" s="1"/>
      <c r="QEX191" s="1"/>
      <c r="QEY191" s="1"/>
      <c r="QEZ191" s="1"/>
      <c r="QFA191" s="1"/>
      <c r="QFB191" s="1"/>
      <c r="QFC191" s="1"/>
      <c r="QFD191" s="1"/>
      <c r="QFE191" s="1"/>
      <c r="QFF191" s="1"/>
      <c r="QFG191" s="1"/>
      <c r="QFH191" s="1"/>
      <c r="QFI191" s="1"/>
      <c r="QFJ191" s="1"/>
      <c r="QFK191" s="1"/>
      <c r="QFL191" s="1"/>
      <c r="QFM191" s="1"/>
      <c r="QFN191" s="1"/>
      <c r="QFO191" s="1"/>
      <c r="QFP191" s="1"/>
      <c r="QFQ191" s="1"/>
      <c r="QFR191" s="1"/>
      <c r="QFS191" s="1"/>
      <c r="QFT191" s="1"/>
      <c r="QFU191" s="1"/>
      <c r="QFV191" s="1"/>
      <c r="QFW191" s="1"/>
      <c r="QFX191" s="1"/>
      <c r="QFY191" s="1"/>
      <c r="QFZ191" s="1"/>
      <c r="QGA191" s="1"/>
      <c r="QGB191" s="1"/>
      <c r="QGC191" s="1"/>
      <c r="QGD191" s="1"/>
      <c r="QGE191" s="1"/>
      <c r="QGF191" s="1"/>
      <c r="QGG191" s="1"/>
      <c r="QGH191" s="1"/>
      <c r="QGI191" s="1"/>
      <c r="QGJ191" s="1"/>
      <c r="QGK191" s="1"/>
      <c r="QGL191" s="1"/>
      <c r="QGM191" s="1"/>
      <c r="QGN191" s="1"/>
      <c r="QGO191" s="1"/>
      <c r="QGP191" s="1"/>
      <c r="QGQ191" s="1"/>
      <c r="QGR191" s="1"/>
      <c r="QGS191" s="1"/>
      <c r="QGT191" s="1"/>
      <c r="QGU191" s="1"/>
      <c r="QGV191" s="1"/>
      <c r="QGW191" s="1"/>
      <c r="QGX191" s="1"/>
      <c r="QGY191" s="1"/>
      <c r="QGZ191" s="1"/>
      <c r="QHA191" s="1"/>
      <c r="QHB191" s="1"/>
      <c r="QHC191" s="1"/>
      <c r="QHD191" s="1"/>
      <c r="QHE191" s="1"/>
      <c r="QHF191" s="1"/>
      <c r="QHG191" s="1"/>
      <c r="QHH191" s="1"/>
      <c r="QHI191" s="1"/>
      <c r="QHJ191" s="1"/>
      <c r="QHK191" s="1"/>
      <c r="QHL191" s="1"/>
      <c r="QHM191" s="1"/>
      <c r="QHN191" s="1"/>
      <c r="QHO191" s="1"/>
      <c r="QHP191" s="1"/>
      <c r="QHQ191" s="1"/>
      <c r="QHR191" s="1"/>
      <c r="QHS191" s="1"/>
      <c r="QHT191" s="1"/>
      <c r="QHU191" s="1"/>
      <c r="QHV191" s="1"/>
      <c r="QHW191" s="1"/>
      <c r="QHX191" s="1"/>
      <c r="QHY191" s="1"/>
      <c r="QHZ191" s="1"/>
      <c r="QIA191" s="1"/>
      <c r="QIB191" s="1"/>
      <c r="QIC191" s="1"/>
      <c r="QID191" s="1"/>
      <c r="QIE191" s="1"/>
      <c r="QIF191" s="1"/>
      <c r="QIG191" s="1"/>
      <c r="QIH191" s="1"/>
      <c r="QII191" s="1"/>
      <c r="QIJ191" s="1"/>
      <c r="QIK191" s="1"/>
      <c r="QIL191" s="1"/>
      <c r="QIM191" s="1"/>
      <c r="QIN191" s="1"/>
      <c r="QIO191" s="1"/>
      <c r="QIP191" s="1"/>
      <c r="QIQ191" s="1"/>
      <c r="QIR191" s="1"/>
      <c r="QIS191" s="1"/>
      <c r="QIT191" s="1"/>
      <c r="QIU191" s="1"/>
      <c r="QIV191" s="1"/>
      <c r="QIW191" s="1"/>
      <c r="QIX191" s="1"/>
      <c r="QIY191" s="1"/>
      <c r="QIZ191" s="1"/>
      <c r="QJA191" s="1"/>
      <c r="QJB191" s="1"/>
      <c r="QJC191" s="1"/>
      <c r="QJD191" s="1"/>
      <c r="QJE191" s="1"/>
      <c r="QJF191" s="1"/>
      <c r="QJG191" s="1"/>
      <c r="QJH191" s="1"/>
      <c r="QJI191" s="1"/>
      <c r="QJJ191" s="1"/>
      <c r="QJK191" s="1"/>
      <c r="QJL191" s="1"/>
      <c r="QJM191" s="1"/>
      <c r="QJN191" s="1"/>
      <c r="QJO191" s="1"/>
      <c r="QJP191" s="1"/>
      <c r="QJQ191" s="1"/>
      <c r="QJR191" s="1"/>
      <c r="QJS191" s="1"/>
      <c r="QJT191" s="1"/>
      <c r="QJU191" s="1"/>
      <c r="QJV191" s="1"/>
      <c r="QJW191" s="1"/>
      <c r="QJX191" s="1"/>
      <c r="QJY191" s="1"/>
      <c r="QJZ191" s="1"/>
      <c r="QKA191" s="1"/>
      <c r="QKB191" s="1"/>
      <c r="QKC191" s="1"/>
      <c r="QKD191" s="1"/>
      <c r="QKE191" s="1"/>
      <c r="QKF191" s="1"/>
      <c r="QKG191" s="1"/>
      <c r="QKH191" s="1"/>
      <c r="QKI191" s="1"/>
      <c r="QKJ191" s="1"/>
      <c r="QKK191" s="1"/>
      <c r="QKL191" s="1"/>
      <c r="QKM191" s="1"/>
      <c r="QKN191" s="1"/>
      <c r="QKO191" s="1"/>
      <c r="QKP191" s="1"/>
      <c r="QKQ191" s="1"/>
      <c r="QKR191" s="1"/>
      <c r="QKS191" s="1"/>
      <c r="QKT191" s="1"/>
      <c r="QKU191" s="1"/>
      <c r="QKV191" s="1"/>
      <c r="QKW191" s="1"/>
      <c r="QKX191" s="1"/>
      <c r="QKY191" s="1"/>
      <c r="QKZ191" s="1"/>
      <c r="QLA191" s="1"/>
      <c r="QLB191" s="1"/>
      <c r="QLC191" s="1"/>
      <c r="QLD191" s="1"/>
      <c r="QLE191" s="1"/>
      <c r="QLF191" s="1"/>
      <c r="QLG191" s="1"/>
      <c r="QLH191" s="1"/>
      <c r="QLI191" s="1"/>
      <c r="QLJ191" s="1"/>
      <c r="QLK191" s="1"/>
      <c r="QLL191" s="1"/>
      <c r="QLM191" s="1"/>
      <c r="QLN191" s="1"/>
      <c r="QLO191" s="1"/>
      <c r="QLP191" s="1"/>
      <c r="QLQ191" s="1"/>
      <c r="QLR191" s="1"/>
      <c r="QLS191" s="1"/>
      <c r="QLT191" s="1"/>
      <c r="QLU191" s="1"/>
      <c r="QLV191" s="1"/>
      <c r="QLW191" s="1"/>
      <c r="QLX191" s="1"/>
      <c r="QLY191" s="1"/>
      <c r="QLZ191" s="1"/>
      <c r="QMA191" s="1"/>
      <c r="QMB191" s="1"/>
      <c r="QMC191" s="1"/>
      <c r="QMD191" s="1"/>
      <c r="QME191" s="1"/>
      <c r="QMF191" s="1"/>
      <c r="QMG191" s="1"/>
      <c r="QMH191" s="1"/>
      <c r="QMI191" s="1"/>
      <c r="QMJ191" s="1"/>
      <c r="QMK191" s="1"/>
      <c r="QML191" s="1"/>
      <c r="QMM191" s="1"/>
      <c r="QMN191" s="1"/>
      <c r="QMO191" s="1"/>
      <c r="QMP191" s="1"/>
      <c r="QMQ191" s="1"/>
      <c r="QMR191" s="1"/>
      <c r="QMS191" s="1"/>
      <c r="QMT191" s="1"/>
      <c r="QMU191" s="1"/>
      <c r="QMV191" s="1"/>
      <c r="QMW191" s="1"/>
      <c r="QMX191" s="1"/>
      <c r="QMY191" s="1"/>
      <c r="QMZ191" s="1"/>
      <c r="QNA191" s="1"/>
      <c r="QNB191" s="1"/>
      <c r="QNC191" s="1"/>
      <c r="QND191" s="1"/>
      <c r="QNE191" s="1"/>
      <c r="QNF191" s="1"/>
      <c r="QNG191" s="1"/>
      <c r="QNH191" s="1"/>
      <c r="QNI191" s="1"/>
      <c r="QNJ191" s="1"/>
      <c r="QNK191" s="1"/>
      <c r="QNL191" s="1"/>
      <c r="QNM191" s="1"/>
      <c r="QNN191" s="1"/>
      <c r="QNO191" s="1"/>
      <c r="QNP191" s="1"/>
      <c r="QNQ191" s="1"/>
      <c r="QNR191" s="1"/>
      <c r="QNS191" s="1"/>
      <c r="QNT191" s="1"/>
      <c r="QNU191" s="1"/>
      <c r="QNV191" s="1"/>
      <c r="QNW191" s="1"/>
      <c r="QNX191" s="1"/>
      <c r="QNY191" s="1"/>
      <c r="QNZ191" s="1"/>
      <c r="QOA191" s="1"/>
      <c r="QOB191" s="1"/>
      <c r="QOC191" s="1"/>
      <c r="QOD191" s="1"/>
      <c r="QOE191" s="1"/>
      <c r="QOF191" s="1"/>
      <c r="QOG191" s="1"/>
      <c r="QOH191" s="1"/>
      <c r="QOI191" s="1"/>
      <c r="QOJ191" s="1"/>
      <c r="QOK191" s="1"/>
      <c r="QOL191" s="1"/>
      <c r="QOM191" s="1"/>
      <c r="QON191" s="1"/>
      <c r="QOO191" s="1"/>
      <c r="QOP191" s="1"/>
      <c r="QOQ191" s="1"/>
      <c r="QOR191" s="1"/>
      <c r="QOS191" s="1"/>
      <c r="QOT191" s="1"/>
      <c r="QOU191" s="1"/>
      <c r="QOV191" s="1"/>
      <c r="QOW191" s="1"/>
      <c r="QOX191" s="1"/>
      <c r="QOY191" s="1"/>
      <c r="QOZ191" s="1"/>
      <c r="QPA191" s="1"/>
      <c r="QPB191" s="1"/>
      <c r="QPC191" s="1"/>
      <c r="QPD191" s="1"/>
      <c r="QPE191" s="1"/>
      <c r="QPF191" s="1"/>
      <c r="QPG191" s="1"/>
      <c r="QPH191" s="1"/>
      <c r="QPI191" s="1"/>
      <c r="QPJ191" s="1"/>
      <c r="QPK191" s="1"/>
      <c r="QPL191" s="1"/>
      <c r="QPM191" s="1"/>
      <c r="QPN191" s="1"/>
      <c r="QPO191" s="1"/>
      <c r="QPP191" s="1"/>
      <c r="QPQ191" s="1"/>
      <c r="QPR191" s="1"/>
      <c r="QPS191" s="1"/>
      <c r="QPT191" s="1"/>
      <c r="QPU191" s="1"/>
      <c r="QPV191" s="1"/>
      <c r="QPW191" s="1"/>
      <c r="QPX191" s="1"/>
      <c r="QPY191" s="1"/>
      <c r="QPZ191" s="1"/>
      <c r="QQA191" s="1"/>
      <c r="QQB191" s="1"/>
      <c r="QQC191" s="1"/>
      <c r="QQD191" s="1"/>
      <c r="QQE191" s="1"/>
      <c r="QQF191" s="1"/>
      <c r="QQG191" s="1"/>
      <c r="QQH191" s="1"/>
      <c r="QQI191" s="1"/>
      <c r="QQJ191" s="1"/>
      <c r="QQK191" s="1"/>
      <c r="QQL191" s="1"/>
      <c r="QQM191" s="1"/>
      <c r="QQN191" s="1"/>
      <c r="QQO191" s="1"/>
      <c r="QQP191" s="1"/>
      <c r="QQQ191" s="1"/>
      <c r="QQR191" s="1"/>
      <c r="QQS191" s="1"/>
      <c r="QQT191" s="1"/>
      <c r="QQU191" s="1"/>
      <c r="QQV191" s="1"/>
      <c r="QQW191" s="1"/>
      <c r="QQX191" s="1"/>
      <c r="QQY191" s="1"/>
      <c r="QQZ191" s="1"/>
      <c r="QRA191" s="1"/>
      <c r="QRB191" s="1"/>
      <c r="QRC191" s="1"/>
      <c r="QRD191" s="1"/>
      <c r="QRE191" s="1"/>
      <c r="QRF191" s="1"/>
      <c r="QRG191" s="1"/>
      <c r="QRH191" s="1"/>
      <c r="QRI191" s="1"/>
      <c r="QRJ191" s="1"/>
      <c r="QRK191" s="1"/>
      <c r="QRL191" s="1"/>
      <c r="QRM191" s="1"/>
      <c r="QRN191" s="1"/>
      <c r="QRO191" s="1"/>
      <c r="QRP191" s="1"/>
      <c r="QRQ191" s="1"/>
      <c r="QRR191" s="1"/>
      <c r="QRS191" s="1"/>
      <c r="QRT191" s="1"/>
      <c r="QRU191" s="1"/>
      <c r="QRV191" s="1"/>
      <c r="QRW191" s="1"/>
      <c r="QRX191" s="1"/>
      <c r="QRY191" s="1"/>
      <c r="QRZ191" s="1"/>
      <c r="QSA191" s="1"/>
      <c r="QSB191" s="1"/>
      <c r="QSC191" s="1"/>
      <c r="QSD191" s="1"/>
      <c r="QSE191" s="1"/>
      <c r="QSF191" s="1"/>
      <c r="QSG191" s="1"/>
      <c r="QSH191" s="1"/>
      <c r="QSI191" s="1"/>
      <c r="QSJ191" s="1"/>
      <c r="QSK191" s="1"/>
      <c r="QSL191" s="1"/>
      <c r="QSM191" s="1"/>
      <c r="QSN191" s="1"/>
      <c r="QSO191" s="1"/>
      <c r="QSP191" s="1"/>
      <c r="QSQ191" s="1"/>
      <c r="QSR191" s="1"/>
      <c r="QSS191" s="1"/>
      <c r="QST191" s="1"/>
      <c r="QSU191" s="1"/>
      <c r="QSV191" s="1"/>
      <c r="QSW191" s="1"/>
      <c r="QSX191" s="1"/>
      <c r="QSY191" s="1"/>
      <c r="QSZ191" s="1"/>
      <c r="QTA191" s="1"/>
      <c r="QTB191" s="1"/>
      <c r="QTC191" s="1"/>
      <c r="QTD191" s="1"/>
      <c r="QTE191" s="1"/>
      <c r="QTF191" s="1"/>
      <c r="QTG191" s="1"/>
      <c r="QTH191" s="1"/>
      <c r="QTI191" s="1"/>
      <c r="QTJ191" s="1"/>
      <c r="QTK191" s="1"/>
      <c r="QTL191" s="1"/>
      <c r="QTM191" s="1"/>
      <c r="QTN191" s="1"/>
      <c r="QTO191" s="1"/>
      <c r="QTP191" s="1"/>
      <c r="QTQ191" s="1"/>
      <c r="QTR191" s="1"/>
      <c r="QTS191" s="1"/>
      <c r="QTT191" s="1"/>
      <c r="QTU191" s="1"/>
      <c r="QTV191" s="1"/>
      <c r="QTW191" s="1"/>
      <c r="QTX191" s="1"/>
      <c r="QTY191" s="1"/>
      <c r="QTZ191" s="1"/>
      <c r="QUA191" s="1"/>
      <c r="QUB191" s="1"/>
      <c r="QUC191" s="1"/>
      <c r="QUD191" s="1"/>
      <c r="QUE191" s="1"/>
      <c r="QUF191" s="1"/>
      <c r="QUG191" s="1"/>
      <c r="QUH191" s="1"/>
      <c r="QUI191" s="1"/>
      <c r="QUJ191" s="1"/>
      <c r="QUK191" s="1"/>
      <c r="QUL191" s="1"/>
      <c r="QUM191" s="1"/>
      <c r="QUN191" s="1"/>
      <c r="QUO191" s="1"/>
      <c r="QUP191" s="1"/>
      <c r="QUQ191" s="1"/>
      <c r="QUR191" s="1"/>
      <c r="QUS191" s="1"/>
      <c r="QUT191" s="1"/>
      <c r="QUU191" s="1"/>
      <c r="QUV191" s="1"/>
      <c r="QUW191" s="1"/>
      <c r="QUX191" s="1"/>
      <c r="QUY191" s="1"/>
      <c r="QUZ191" s="1"/>
      <c r="QVA191" s="1"/>
      <c r="QVB191" s="1"/>
      <c r="QVC191" s="1"/>
      <c r="QVD191" s="1"/>
      <c r="QVE191" s="1"/>
      <c r="QVF191" s="1"/>
      <c r="QVG191" s="1"/>
      <c r="QVH191" s="1"/>
      <c r="QVI191" s="1"/>
      <c r="QVJ191" s="1"/>
      <c r="QVK191" s="1"/>
      <c r="QVL191" s="1"/>
      <c r="QVM191" s="1"/>
      <c r="QVN191" s="1"/>
      <c r="QVO191" s="1"/>
      <c r="QVP191" s="1"/>
      <c r="QVQ191" s="1"/>
      <c r="QVR191" s="1"/>
      <c r="QVS191" s="1"/>
      <c r="QVT191" s="1"/>
      <c r="QVU191" s="1"/>
      <c r="QVV191" s="1"/>
      <c r="QVW191" s="1"/>
      <c r="QVX191" s="1"/>
      <c r="QVY191" s="1"/>
      <c r="QVZ191" s="1"/>
      <c r="QWA191" s="1"/>
      <c r="QWB191" s="1"/>
      <c r="QWC191" s="1"/>
      <c r="QWD191" s="1"/>
      <c r="QWE191" s="1"/>
      <c r="QWF191" s="1"/>
      <c r="QWG191" s="1"/>
      <c r="QWH191" s="1"/>
      <c r="QWI191" s="1"/>
      <c r="QWJ191" s="1"/>
      <c r="QWK191" s="1"/>
      <c r="QWL191" s="1"/>
      <c r="QWM191" s="1"/>
      <c r="QWN191" s="1"/>
      <c r="QWO191" s="1"/>
      <c r="QWP191" s="1"/>
      <c r="QWQ191" s="1"/>
      <c r="QWR191" s="1"/>
      <c r="QWS191" s="1"/>
      <c r="QWT191" s="1"/>
      <c r="QWU191" s="1"/>
      <c r="QWV191" s="1"/>
      <c r="QWW191" s="1"/>
      <c r="QWX191" s="1"/>
      <c r="QWY191" s="1"/>
      <c r="QWZ191" s="1"/>
      <c r="QXA191" s="1"/>
      <c r="QXB191" s="1"/>
      <c r="QXC191" s="1"/>
      <c r="QXD191" s="1"/>
      <c r="QXE191" s="1"/>
      <c r="QXF191" s="1"/>
      <c r="QXG191" s="1"/>
      <c r="QXH191" s="1"/>
      <c r="QXI191" s="1"/>
      <c r="QXJ191" s="1"/>
      <c r="QXK191" s="1"/>
      <c r="QXL191" s="1"/>
      <c r="QXM191" s="1"/>
      <c r="QXN191" s="1"/>
      <c r="QXO191" s="1"/>
      <c r="QXP191" s="1"/>
      <c r="QXQ191" s="1"/>
      <c r="QXR191" s="1"/>
      <c r="QXS191" s="1"/>
      <c r="QXT191" s="1"/>
      <c r="QXU191" s="1"/>
      <c r="QXV191" s="1"/>
      <c r="QXW191" s="1"/>
      <c r="QXX191" s="1"/>
      <c r="QXY191" s="1"/>
      <c r="QXZ191" s="1"/>
      <c r="QYA191" s="1"/>
      <c r="QYB191" s="1"/>
      <c r="QYC191" s="1"/>
      <c r="QYD191" s="1"/>
      <c r="QYE191" s="1"/>
      <c r="QYF191" s="1"/>
      <c r="QYG191" s="1"/>
      <c r="QYH191" s="1"/>
      <c r="QYI191" s="1"/>
      <c r="QYJ191" s="1"/>
      <c r="QYK191" s="1"/>
      <c r="QYL191" s="1"/>
      <c r="QYM191" s="1"/>
      <c r="QYN191" s="1"/>
      <c r="QYO191" s="1"/>
      <c r="QYP191" s="1"/>
      <c r="QYQ191" s="1"/>
      <c r="QYR191" s="1"/>
      <c r="QYS191" s="1"/>
      <c r="QYT191" s="1"/>
      <c r="QYU191" s="1"/>
      <c r="QYV191" s="1"/>
      <c r="QYW191" s="1"/>
      <c r="QYX191" s="1"/>
      <c r="QYY191" s="1"/>
      <c r="QYZ191" s="1"/>
      <c r="QZA191" s="1"/>
      <c r="QZB191" s="1"/>
      <c r="QZC191" s="1"/>
      <c r="QZD191" s="1"/>
      <c r="QZE191" s="1"/>
      <c r="QZF191" s="1"/>
      <c r="QZG191" s="1"/>
      <c r="QZH191" s="1"/>
      <c r="QZI191" s="1"/>
      <c r="QZJ191" s="1"/>
      <c r="QZK191" s="1"/>
      <c r="QZL191" s="1"/>
      <c r="QZM191" s="1"/>
      <c r="QZN191" s="1"/>
      <c r="QZO191" s="1"/>
      <c r="QZP191" s="1"/>
      <c r="QZQ191" s="1"/>
      <c r="QZR191" s="1"/>
      <c r="QZS191" s="1"/>
      <c r="QZT191" s="1"/>
      <c r="QZU191" s="1"/>
      <c r="QZV191" s="1"/>
      <c r="QZW191" s="1"/>
      <c r="QZX191" s="1"/>
      <c r="QZY191" s="1"/>
      <c r="QZZ191" s="1"/>
      <c r="RAA191" s="1"/>
      <c r="RAB191" s="1"/>
      <c r="RAC191" s="1"/>
      <c r="RAD191" s="1"/>
      <c r="RAE191" s="1"/>
      <c r="RAF191" s="1"/>
      <c r="RAG191" s="1"/>
      <c r="RAH191" s="1"/>
      <c r="RAI191" s="1"/>
      <c r="RAJ191" s="1"/>
      <c r="RAK191" s="1"/>
      <c r="RAL191" s="1"/>
      <c r="RAM191" s="1"/>
      <c r="RAN191" s="1"/>
      <c r="RAO191" s="1"/>
      <c r="RAP191" s="1"/>
      <c r="RAQ191" s="1"/>
      <c r="RAR191" s="1"/>
      <c r="RAS191" s="1"/>
      <c r="RAT191" s="1"/>
      <c r="RAU191" s="1"/>
      <c r="RAV191" s="1"/>
      <c r="RAW191" s="1"/>
      <c r="RAX191" s="1"/>
      <c r="RAY191" s="1"/>
      <c r="RAZ191" s="1"/>
      <c r="RBA191" s="1"/>
      <c r="RBB191" s="1"/>
      <c r="RBC191" s="1"/>
      <c r="RBD191" s="1"/>
      <c r="RBE191" s="1"/>
      <c r="RBF191" s="1"/>
      <c r="RBG191" s="1"/>
      <c r="RBH191" s="1"/>
      <c r="RBI191" s="1"/>
      <c r="RBJ191" s="1"/>
      <c r="RBK191" s="1"/>
      <c r="RBL191" s="1"/>
      <c r="RBM191" s="1"/>
      <c r="RBN191" s="1"/>
      <c r="RBO191" s="1"/>
      <c r="RBP191" s="1"/>
      <c r="RBQ191" s="1"/>
      <c r="RBR191" s="1"/>
      <c r="RBS191" s="1"/>
      <c r="RBT191" s="1"/>
      <c r="RBU191" s="1"/>
      <c r="RBV191" s="1"/>
      <c r="RBW191" s="1"/>
      <c r="RBX191" s="1"/>
      <c r="RBY191" s="1"/>
      <c r="RBZ191" s="1"/>
      <c r="RCA191" s="1"/>
      <c r="RCB191" s="1"/>
      <c r="RCC191" s="1"/>
      <c r="RCD191" s="1"/>
      <c r="RCE191" s="1"/>
      <c r="RCF191" s="1"/>
      <c r="RCG191" s="1"/>
      <c r="RCH191" s="1"/>
      <c r="RCI191" s="1"/>
      <c r="RCJ191" s="1"/>
      <c r="RCK191" s="1"/>
      <c r="RCL191" s="1"/>
      <c r="RCM191" s="1"/>
      <c r="RCN191" s="1"/>
      <c r="RCO191" s="1"/>
      <c r="RCP191" s="1"/>
      <c r="RCQ191" s="1"/>
      <c r="RCR191" s="1"/>
      <c r="RCS191" s="1"/>
      <c r="RCT191" s="1"/>
      <c r="RCU191" s="1"/>
      <c r="RCV191" s="1"/>
      <c r="RCW191" s="1"/>
      <c r="RCX191" s="1"/>
      <c r="RCY191" s="1"/>
      <c r="RCZ191" s="1"/>
      <c r="RDA191" s="1"/>
      <c r="RDB191" s="1"/>
      <c r="RDC191" s="1"/>
      <c r="RDD191" s="1"/>
      <c r="RDE191" s="1"/>
      <c r="RDF191" s="1"/>
      <c r="RDG191" s="1"/>
      <c r="RDH191" s="1"/>
      <c r="RDI191" s="1"/>
      <c r="RDJ191" s="1"/>
      <c r="RDK191" s="1"/>
      <c r="RDL191" s="1"/>
      <c r="RDM191" s="1"/>
      <c r="RDN191" s="1"/>
      <c r="RDO191" s="1"/>
      <c r="RDP191" s="1"/>
      <c r="RDQ191" s="1"/>
      <c r="RDR191" s="1"/>
      <c r="RDS191" s="1"/>
      <c r="RDT191" s="1"/>
      <c r="RDU191" s="1"/>
      <c r="RDV191" s="1"/>
      <c r="RDW191" s="1"/>
      <c r="RDX191" s="1"/>
      <c r="RDY191" s="1"/>
      <c r="RDZ191" s="1"/>
      <c r="REA191" s="1"/>
      <c r="REB191" s="1"/>
      <c r="REC191" s="1"/>
      <c r="RED191" s="1"/>
      <c r="REE191" s="1"/>
      <c r="REF191" s="1"/>
      <c r="REG191" s="1"/>
      <c r="REH191" s="1"/>
      <c r="REI191" s="1"/>
      <c r="REJ191" s="1"/>
      <c r="REK191" s="1"/>
      <c r="REL191" s="1"/>
      <c r="REM191" s="1"/>
      <c r="REN191" s="1"/>
      <c r="REO191" s="1"/>
      <c r="REP191" s="1"/>
      <c r="REQ191" s="1"/>
      <c r="RER191" s="1"/>
      <c r="RES191" s="1"/>
      <c r="RET191" s="1"/>
      <c r="REU191" s="1"/>
      <c r="REV191" s="1"/>
      <c r="REW191" s="1"/>
      <c r="REX191" s="1"/>
      <c r="REY191" s="1"/>
      <c r="REZ191" s="1"/>
      <c r="RFA191" s="1"/>
      <c r="RFB191" s="1"/>
      <c r="RFC191" s="1"/>
      <c r="RFD191" s="1"/>
      <c r="RFE191" s="1"/>
      <c r="RFF191" s="1"/>
      <c r="RFG191" s="1"/>
      <c r="RFH191" s="1"/>
      <c r="RFI191" s="1"/>
      <c r="RFJ191" s="1"/>
      <c r="RFK191" s="1"/>
      <c r="RFL191" s="1"/>
      <c r="RFM191" s="1"/>
      <c r="RFN191" s="1"/>
      <c r="RFO191" s="1"/>
      <c r="RFP191" s="1"/>
      <c r="RFQ191" s="1"/>
      <c r="RFR191" s="1"/>
      <c r="RFS191" s="1"/>
      <c r="RFT191" s="1"/>
      <c r="RFU191" s="1"/>
      <c r="RFV191" s="1"/>
      <c r="RFW191" s="1"/>
      <c r="RFX191" s="1"/>
      <c r="RFY191" s="1"/>
      <c r="RFZ191" s="1"/>
      <c r="RGA191" s="1"/>
      <c r="RGB191" s="1"/>
      <c r="RGC191" s="1"/>
      <c r="RGD191" s="1"/>
      <c r="RGE191" s="1"/>
      <c r="RGF191" s="1"/>
      <c r="RGG191" s="1"/>
      <c r="RGH191" s="1"/>
      <c r="RGI191" s="1"/>
      <c r="RGJ191" s="1"/>
      <c r="RGK191" s="1"/>
      <c r="RGL191" s="1"/>
      <c r="RGM191" s="1"/>
      <c r="RGN191" s="1"/>
      <c r="RGO191" s="1"/>
      <c r="RGP191" s="1"/>
      <c r="RGQ191" s="1"/>
      <c r="RGR191" s="1"/>
      <c r="RGS191" s="1"/>
      <c r="RGT191" s="1"/>
      <c r="RGU191" s="1"/>
      <c r="RGV191" s="1"/>
      <c r="RGW191" s="1"/>
      <c r="RGX191" s="1"/>
      <c r="RGY191" s="1"/>
      <c r="RGZ191" s="1"/>
      <c r="RHA191" s="1"/>
      <c r="RHB191" s="1"/>
      <c r="RHC191" s="1"/>
      <c r="RHD191" s="1"/>
      <c r="RHE191" s="1"/>
      <c r="RHF191" s="1"/>
      <c r="RHG191" s="1"/>
      <c r="RHH191" s="1"/>
      <c r="RHI191" s="1"/>
      <c r="RHJ191" s="1"/>
      <c r="RHK191" s="1"/>
      <c r="RHL191" s="1"/>
      <c r="RHM191" s="1"/>
      <c r="RHN191" s="1"/>
      <c r="RHO191" s="1"/>
      <c r="RHP191" s="1"/>
      <c r="RHQ191" s="1"/>
      <c r="RHR191" s="1"/>
      <c r="RHS191" s="1"/>
      <c r="RHT191" s="1"/>
      <c r="RHU191" s="1"/>
      <c r="RHV191" s="1"/>
      <c r="RHW191" s="1"/>
      <c r="RHX191" s="1"/>
      <c r="RHY191" s="1"/>
      <c r="RHZ191" s="1"/>
      <c r="RIA191" s="1"/>
      <c r="RIB191" s="1"/>
      <c r="RIC191" s="1"/>
      <c r="RID191" s="1"/>
      <c r="RIE191" s="1"/>
      <c r="RIF191" s="1"/>
      <c r="RIG191" s="1"/>
      <c r="RIH191" s="1"/>
      <c r="RII191" s="1"/>
      <c r="RIJ191" s="1"/>
      <c r="RIK191" s="1"/>
      <c r="RIL191" s="1"/>
      <c r="RIM191" s="1"/>
      <c r="RIN191" s="1"/>
      <c r="RIO191" s="1"/>
      <c r="RIP191" s="1"/>
      <c r="RIQ191" s="1"/>
      <c r="RIR191" s="1"/>
      <c r="RIS191" s="1"/>
      <c r="RIT191" s="1"/>
      <c r="RIU191" s="1"/>
      <c r="RIV191" s="1"/>
      <c r="RIW191" s="1"/>
      <c r="RIX191" s="1"/>
      <c r="RIY191" s="1"/>
      <c r="RIZ191" s="1"/>
      <c r="RJA191" s="1"/>
      <c r="RJB191" s="1"/>
      <c r="RJC191" s="1"/>
      <c r="RJD191" s="1"/>
      <c r="RJE191" s="1"/>
      <c r="RJF191" s="1"/>
      <c r="RJG191" s="1"/>
      <c r="RJH191" s="1"/>
      <c r="RJI191" s="1"/>
      <c r="RJJ191" s="1"/>
      <c r="RJK191" s="1"/>
      <c r="RJL191" s="1"/>
      <c r="RJM191" s="1"/>
      <c r="RJN191" s="1"/>
      <c r="RJO191" s="1"/>
      <c r="RJP191" s="1"/>
      <c r="RJQ191" s="1"/>
      <c r="RJR191" s="1"/>
      <c r="RJS191" s="1"/>
      <c r="RJT191" s="1"/>
      <c r="RJU191" s="1"/>
      <c r="RJV191" s="1"/>
      <c r="RJW191" s="1"/>
      <c r="RJX191" s="1"/>
      <c r="RJY191" s="1"/>
      <c r="RJZ191" s="1"/>
      <c r="RKA191" s="1"/>
      <c r="RKB191" s="1"/>
      <c r="RKC191" s="1"/>
      <c r="RKD191" s="1"/>
      <c r="RKE191" s="1"/>
      <c r="RKF191" s="1"/>
      <c r="RKG191" s="1"/>
      <c r="RKH191" s="1"/>
      <c r="RKI191" s="1"/>
      <c r="RKJ191" s="1"/>
      <c r="RKK191" s="1"/>
      <c r="RKL191" s="1"/>
      <c r="RKM191" s="1"/>
      <c r="RKN191" s="1"/>
      <c r="RKO191" s="1"/>
      <c r="RKP191" s="1"/>
      <c r="RKQ191" s="1"/>
      <c r="RKR191" s="1"/>
      <c r="RKS191" s="1"/>
      <c r="RKT191" s="1"/>
      <c r="RKU191" s="1"/>
      <c r="RKV191" s="1"/>
      <c r="RKW191" s="1"/>
      <c r="RKX191" s="1"/>
      <c r="RKY191" s="1"/>
      <c r="RKZ191" s="1"/>
      <c r="RLA191" s="1"/>
      <c r="RLB191" s="1"/>
      <c r="RLC191" s="1"/>
      <c r="RLD191" s="1"/>
      <c r="RLE191" s="1"/>
      <c r="RLF191" s="1"/>
      <c r="RLG191" s="1"/>
      <c r="RLH191" s="1"/>
      <c r="RLI191" s="1"/>
      <c r="RLJ191" s="1"/>
      <c r="RLK191" s="1"/>
      <c r="RLL191" s="1"/>
      <c r="RLM191" s="1"/>
      <c r="RLN191" s="1"/>
      <c r="RLO191" s="1"/>
      <c r="RLP191" s="1"/>
      <c r="RLQ191" s="1"/>
      <c r="RLR191" s="1"/>
      <c r="RLS191" s="1"/>
      <c r="RLT191" s="1"/>
      <c r="RLU191" s="1"/>
      <c r="RLV191" s="1"/>
      <c r="RLW191" s="1"/>
      <c r="RLX191" s="1"/>
      <c r="RLY191" s="1"/>
      <c r="RLZ191" s="1"/>
      <c r="RMA191" s="1"/>
      <c r="RMB191" s="1"/>
      <c r="RMC191" s="1"/>
      <c r="RMD191" s="1"/>
      <c r="RME191" s="1"/>
      <c r="RMF191" s="1"/>
      <c r="RMG191" s="1"/>
      <c r="RMH191" s="1"/>
      <c r="RMI191" s="1"/>
      <c r="RMJ191" s="1"/>
      <c r="RMK191" s="1"/>
      <c r="RML191" s="1"/>
      <c r="RMM191" s="1"/>
      <c r="RMN191" s="1"/>
      <c r="RMO191" s="1"/>
      <c r="RMP191" s="1"/>
      <c r="RMQ191" s="1"/>
      <c r="RMR191" s="1"/>
      <c r="RMS191" s="1"/>
      <c r="RMT191" s="1"/>
      <c r="RMU191" s="1"/>
      <c r="RMV191" s="1"/>
      <c r="RMW191" s="1"/>
      <c r="RMX191" s="1"/>
      <c r="RMY191" s="1"/>
      <c r="RMZ191" s="1"/>
      <c r="RNA191" s="1"/>
      <c r="RNB191" s="1"/>
      <c r="RNC191" s="1"/>
      <c r="RND191" s="1"/>
      <c r="RNE191" s="1"/>
      <c r="RNF191" s="1"/>
      <c r="RNG191" s="1"/>
      <c r="RNH191" s="1"/>
      <c r="RNI191" s="1"/>
      <c r="RNJ191" s="1"/>
      <c r="RNK191" s="1"/>
      <c r="RNL191" s="1"/>
      <c r="RNM191" s="1"/>
      <c r="RNN191" s="1"/>
      <c r="RNO191" s="1"/>
      <c r="RNP191" s="1"/>
      <c r="RNQ191" s="1"/>
      <c r="RNR191" s="1"/>
      <c r="RNS191" s="1"/>
      <c r="RNT191" s="1"/>
      <c r="RNU191" s="1"/>
      <c r="RNV191" s="1"/>
      <c r="RNW191" s="1"/>
      <c r="RNX191" s="1"/>
      <c r="RNY191" s="1"/>
      <c r="RNZ191" s="1"/>
      <c r="ROA191" s="1"/>
      <c r="ROB191" s="1"/>
      <c r="ROC191" s="1"/>
      <c r="ROD191" s="1"/>
      <c r="ROE191" s="1"/>
      <c r="ROF191" s="1"/>
      <c r="ROG191" s="1"/>
      <c r="ROH191" s="1"/>
      <c r="ROI191" s="1"/>
      <c r="ROJ191" s="1"/>
      <c r="ROK191" s="1"/>
      <c r="ROL191" s="1"/>
      <c r="ROM191" s="1"/>
      <c r="RON191" s="1"/>
      <c r="ROO191" s="1"/>
      <c r="ROP191" s="1"/>
      <c r="ROQ191" s="1"/>
      <c r="ROR191" s="1"/>
      <c r="ROS191" s="1"/>
      <c r="ROT191" s="1"/>
      <c r="ROU191" s="1"/>
      <c r="ROV191" s="1"/>
      <c r="ROW191" s="1"/>
      <c r="ROX191" s="1"/>
      <c r="ROY191" s="1"/>
      <c r="ROZ191" s="1"/>
      <c r="RPA191" s="1"/>
      <c r="RPB191" s="1"/>
      <c r="RPC191" s="1"/>
      <c r="RPD191" s="1"/>
      <c r="RPE191" s="1"/>
      <c r="RPF191" s="1"/>
      <c r="RPG191" s="1"/>
      <c r="RPH191" s="1"/>
      <c r="RPI191" s="1"/>
      <c r="RPJ191" s="1"/>
      <c r="RPK191" s="1"/>
      <c r="RPL191" s="1"/>
      <c r="RPM191" s="1"/>
      <c r="RPN191" s="1"/>
      <c r="RPO191" s="1"/>
      <c r="RPP191" s="1"/>
      <c r="RPQ191" s="1"/>
      <c r="RPR191" s="1"/>
      <c r="RPS191" s="1"/>
      <c r="RPT191" s="1"/>
      <c r="RPU191" s="1"/>
      <c r="RPV191" s="1"/>
      <c r="RPW191" s="1"/>
      <c r="RPX191" s="1"/>
      <c r="RPY191" s="1"/>
      <c r="RPZ191" s="1"/>
      <c r="RQA191" s="1"/>
      <c r="RQB191" s="1"/>
      <c r="RQC191" s="1"/>
      <c r="RQD191" s="1"/>
      <c r="RQE191" s="1"/>
      <c r="RQF191" s="1"/>
      <c r="RQG191" s="1"/>
      <c r="RQH191" s="1"/>
      <c r="RQI191" s="1"/>
      <c r="RQJ191" s="1"/>
      <c r="RQK191" s="1"/>
      <c r="RQL191" s="1"/>
      <c r="RQM191" s="1"/>
      <c r="RQN191" s="1"/>
      <c r="RQO191" s="1"/>
      <c r="RQP191" s="1"/>
      <c r="RQQ191" s="1"/>
      <c r="RQR191" s="1"/>
      <c r="RQS191" s="1"/>
      <c r="RQT191" s="1"/>
      <c r="RQU191" s="1"/>
      <c r="RQV191" s="1"/>
      <c r="RQW191" s="1"/>
      <c r="RQX191" s="1"/>
      <c r="RQY191" s="1"/>
      <c r="RQZ191" s="1"/>
      <c r="RRA191" s="1"/>
      <c r="RRB191" s="1"/>
      <c r="RRC191" s="1"/>
      <c r="RRD191" s="1"/>
      <c r="RRE191" s="1"/>
      <c r="RRF191" s="1"/>
      <c r="RRG191" s="1"/>
      <c r="RRH191" s="1"/>
      <c r="RRI191" s="1"/>
      <c r="RRJ191" s="1"/>
      <c r="RRK191" s="1"/>
      <c r="RRL191" s="1"/>
      <c r="RRM191" s="1"/>
      <c r="RRN191" s="1"/>
      <c r="RRO191" s="1"/>
      <c r="RRP191" s="1"/>
      <c r="RRQ191" s="1"/>
      <c r="RRR191" s="1"/>
      <c r="RRS191" s="1"/>
      <c r="RRT191" s="1"/>
      <c r="RRU191" s="1"/>
      <c r="RRV191" s="1"/>
      <c r="RRW191" s="1"/>
      <c r="RRX191" s="1"/>
      <c r="RRY191" s="1"/>
      <c r="RRZ191" s="1"/>
      <c r="RSA191" s="1"/>
      <c r="RSB191" s="1"/>
      <c r="RSC191" s="1"/>
      <c r="RSD191" s="1"/>
      <c r="RSE191" s="1"/>
      <c r="RSF191" s="1"/>
      <c r="RSG191" s="1"/>
      <c r="RSH191" s="1"/>
      <c r="RSI191" s="1"/>
      <c r="RSJ191" s="1"/>
      <c r="RSK191" s="1"/>
      <c r="RSL191" s="1"/>
      <c r="RSM191" s="1"/>
      <c r="RSN191" s="1"/>
      <c r="RSO191" s="1"/>
      <c r="RSP191" s="1"/>
      <c r="RSQ191" s="1"/>
      <c r="RSR191" s="1"/>
      <c r="RSS191" s="1"/>
      <c r="RST191" s="1"/>
      <c r="RSU191" s="1"/>
      <c r="RSV191" s="1"/>
      <c r="RSW191" s="1"/>
      <c r="RSX191" s="1"/>
      <c r="RSY191" s="1"/>
      <c r="RSZ191" s="1"/>
      <c r="RTA191" s="1"/>
      <c r="RTB191" s="1"/>
      <c r="RTC191" s="1"/>
      <c r="RTD191" s="1"/>
      <c r="RTE191" s="1"/>
      <c r="RTF191" s="1"/>
      <c r="RTG191" s="1"/>
      <c r="RTH191" s="1"/>
      <c r="RTI191" s="1"/>
      <c r="RTJ191" s="1"/>
      <c r="RTK191" s="1"/>
      <c r="RTL191" s="1"/>
      <c r="RTM191" s="1"/>
      <c r="RTN191" s="1"/>
      <c r="RTO191" s="1"/>
      <c r="RTP191" s="1"/>
      <c r="RTQ191" s="1"/>
      <c r="RTR191" s="1"/>
      <c r="RTS191" s="1"/>
      <c r="RTT191" s="1"/>
      <c r="RTU191" s="1"/>
      <c r="RTV191" s="1"/>
      <c r="RTW191" s="1"/>
      <c r="RTX191" s="1"/>
      <c r="RTY191" s="1"/>
      <c r="RTZ191" s="1"/>
      <c r="RUA191" s="1"/>
      <c r="RUB191" s="1"/>
      <c r="RUC191" s="1"/>
      <c r="RUD191" s="1"/>
      <c r="RUE191" s="1"/>
      <c r="RUF191" s="1"/>
      <c r="RUG191" s="1"/>
      <c r="RUH191" s="1"/>
      <c r="RUI191" s="1"/>
      <c r="RUJ191" s="1"/>
      <c r="RUK191" s="1"/>
      <c r="RUL191" s="1"/>
      <c r="RUM191" s="1"/>
      <c r="RUN191" s="1"/>
      <c r="RUO191" s="1"/>
      <c r="RUP191" s="1"/>
      <c r="RUQ191" s="1"/>
      <c r="RUR191" s="1"/>
      <c r="RUS191" s="1"/>
      <c r="RUT191" s="1"/>
      <c r="RUU191" s="1"/>
      <c r="RUV191" s="1"/>
      <c r="RUW191" s="1"/>
      <c r="RUX191" s="1"/>
      <c r="RUY191" s="1"/>
      <c r="RUZ191" s="1"/>
      <c r="RVA191" s="1"/>
      <c r="RVB191" s="1"/>
      <c r="RVC191" s="1"/>
      <c r="RVD191" s="1"/>
      <c r="RVE191" s="1"/>
      <c r="RVF191" s="1"/>
      <c r="RVG191" s="1"/>
      <c r="RVH191" s="1"/>
      <c r="RVI191" s="1"/>
      <c r="RVJ191" s="1"/>
      <c r="RVK191" s="1"/>
      <c r="RVL191" s="1"/>
      <c r="RVM191" s="1"/>
      <c r="RVN191" s="1"/>
      <c r="RVO191" s="1"/>
      <c r="RVP191" s="1"/>
      <c r="RVQ191" s="1"/>
      <c r="RVR191" s="1"/>
      <c r="RVS191" s="1"/>
      <c r="RVT191" s="1"/>
      <c r="RVU191" s="1"/>
      <c r="RVV191" s="1"/>
      <c r="RVW191" s="1"/>
      <c r="RVX191" s="1"/>
      <c r="RVY191" s="1"/>
      <c r="RVZ191" s="1"/>
      <c r="RWA191" s="1"/>
      <c r="RWB191" s="1"/>
      <c r="RWC191" s="1"/>
      <c r="RWD191" s="1"/>
      <c r="RWE191" s="1"/>
      <c r="RWF191" s="1"/>
      <c r="RWG191" s="1"/>
      <c r="RWH191" s="1"/>
      <c r="RWI191" s="1"/>
      <c r="RWJ191" s="1"/>
      <c r="RWK191" s="1"/>
      <c r="RWL191" s="1"/>
      <c r="RWM191" s="1"/>
      <c r="RWN191" s="1"/>
      <c r="RWO191" s="1"/>
      <c r="RWP191" s="1"/>
      <c r="RWQ191" s="1"/>
      <c r="RWR191" s="1"/>
      <c r="RWS191" s="1"/>
      <c r="RWT191" s="1"/>
      <c r="RWU191" s="1"/>
      <c r="RWV191" s="1"/>
      <c r="RWW191" s="1"/>
      <c r="RWX191" s="1"/>
      <c r="RWY191" s="1"/>
      <c r="RWZ191" s="1"/>
      <c r="RXA191" s="1"/>
      <c r="RXB191" s="1"/>
      <c r="RXC191" s="1"/>
      <c r="RXD191" s="1"/>
      <c r="RXE191" s="1"/>
      <c r="RXF191" s="1"/>
      <c r="RXG191" s="1"/>
      <c r="RXH191" s="1"/>
      <c r="RXI191" s="1"/>
      <c r="RXJ191" s="1"/>
      <c r="RXK191" s="1"/>
      <c r="RXL191" s="1"/>
      <c r="RXM191" s="1"/>
      <c r="RXN191" s="1"/>
      <c r="RXO191" s="1"/>
      <c r="RXP191" s="1"/>
      <c r="RXQ191" s="1"/>
      <c r="RXR191" s="1"/>
      <c r="RXS191" s="1"/>
      <c r="RXT191" s="1"/>
      <c r="RXU191" s="1"/>
      <c r="RXV191" s="1"/>
      <c r="RXW191" s="1"/>
      <c r="RXX191" s="1"/>
      <c r="RXY191" s="1"/>
      <c r="RXZ191" s="1"/>
      <c r="RYA191" s="1"/>
      <c r="RYB191" s="1"/>
      <c r="RYC191" s="1"/>
      <c r="RYD191" s="1"/>
      <c r="RYE191" s="1"/>
      <c r="RYF191" s="1"/>
      <c r="RYG191" s="1"/>
      <c r="RYH191" s="1"/>
      <c r="RYI191" s="1"/>
      <c r="RYJ191" s="1"/>
      <c r="RYK191" s="1"/>
      <c r="RYL191" s="1"/>
      <c r="RYM191" s="1"/>
      <c r="RYN191" s="1"/>
      <c r="RYO191" s="1"/>
      <c r="RYP191" s="1"/>
      <c r="RYQ191" s="1"/>
      <c r="RYR191" s="1"/>
      <c r="RYS191" s="1"/>
      <c r="RYT191" s="1"/>
      <c r="RYU191" s="1"/>
      <c r="RYV191" s="1"/>
      <c r="RYW191" s="1"/>
      <c r="RYX191" s="1"/>
      <c r="RYY191" s="1"/>
      <c r="RYZ191" s="1"/>
      <c r="RZA191" s="1"/>
      <c r="RZB191" s="1"/>
      <c r="RZC191" s="1"/>
      <c r="RZD191" s="1"/>
      <c r="RZE191" s="1"/>
      <c r="RZF191" s="1"/>
      <c r="RZG191" s="1"/>
      <c r="RZH191" s="1"/>
      <c r="RZI191" s="1"/>
      <c r="RZJ191" s="1"/>
      <c r="RZK191" s="1"/>
      <c r="RZL191" s="1"/>
      <c r="RZM191" s="1"/>
      <c r="RZN191" s="1"/>
      <c r="RZO191" s="1"/>
      <c r="RZP191" s="1"/>
      <c r="RZQ191" s="1"/>
      <c r="RZR191" s="1"/>
      <c r="RZS191" s="1"/>
      <c r="RZT191" s="1"/>
      <c r="RZU191" s="1"/>
      <c r="RZV191" s="1"/>
      <c r="RZW191" s="1"/>
      <c r="RZX191" s="1"/>
      <c r="RZY191" s="1"/>
      <c r="RZZ191" s="1"/>
      <c r="SAA191" s="1"/>
      <c r="SAB191" s="1"/>
      <c r="SAC191" s="1"/>
      <c r="SAD191" s="1"/>
      <c r="SAE191" s="1"/>
      <c r="SAF191" s="1"/>
      <c r="SAG191" s="1"/>
      <c r="SAH191" s="1"/>
      <c r="SAI191" s="1"/>
      <c r="SAJ191" s="1"/>
      <c r="SAK191" s="1"/>
      <c r="SAL191" s="1"/>
      <c r="SAM191" s="1"/>
      <c r="SAN191" s="1"/>
      <c r="SAO191" s="1"/>
      <c r="SAP191" s="1"/>
      <c r="SAQ191" s="1"/>
      <c r="SAR191" s="1"/>
      <c r="SAS191" s="1"/>
      <c r="SAT191" s="1"/>
      <c r="SAU191" s="1"/>
      <c r="SAV191" s="1"/>
      <c r="SAW191" s="1"/>
      <c r="SAX191" s="1"/>
      <c r="SAY191" s="1"/>
      <c r="SAZ191" s="1"/>
      <c r="SBA191" s="1"/>
      <c r="SBB191" s="1"/>
      <c r="SBC191" s="1"/>
      <c r="SBD191" s="1"/>
      <c r="SBE191" s="1"/>
      <c r="SBF191" s="1"/>
      <c r="SBG191" s="1"/>
      <c r="SBH191" s="1"/>
      <c r="SBI191" s="1"/>
      <c r="SBJ191" s="1"/>
      <c r="SBK191" s="1"/>
      <c r="SBL191" s="1"/>
      <c r="SBM191" s="1"/>
      <c r="SBN191" s="1"/>
      <c r="SBO191" s="1"/>
      <c r="SBP191" s="1"/>
      <c r="SBQ191" s="1"/>
      <c r="SBR191" s="1"/>
      <c r="SBS191" s="1"/>
      <c r="SBT191" s="1"/>
      <c r="SBU191" s="1"/>
      <c r="SBV191" s="1"/>
      <c r="SBW191" s="1"/>
      <c r="SBX191" s="1"/>
      <c r="SBY191" s="1"/>
      <c r="SBZ191" s="1"/>
      <c r="SCA191" s="1"/>
      <c r="SCB191" s="1"/>
      <c r="SCC191" s="1"/>
      <c r="SCD191" s="1"/>
      <c r="SCE191" s="1"/>
      <c r="SCF191" s="1"/>
      <c r="SCG191" s="1"/>
      <c r="SCH191" s="1"/>
      <c r="SCI191" s="1"/>
      <c r="SCJ191" s="1"/>
      <c r="SCK191" s="1"/>
      <c r="SCL191" s="1"/>
      <c r="SCM191" s="1"/>
      <c r="SCN191" s="1"/>
      <c r="SCO191" s="1"/>
      <c r="SCP191" s="1"/>
      <c r="SCQ191" s="1"/>
      <c r="SCR191" s="1"/>
      <c r="SCS191" s="1"/>
      <c r="SCT191" s="1"/>
      <c r="SCU191" s="1"/>
      <c r="SCV191" s="1"/>
      <c r="SCW191" s="1"/>
      <c r="SCX191" s="1"/>
      <c r="SCY191" s="1"/>
      <c r="SCZ191" s="1"/>
      <c r="SDA191" s="1"/>
      <c r="SDB191" s="1"/>
      <c r="SDC191" s="1"/>
      <c r="SDD191" s="1"/>
      <c r="SDE191" s="1"/>
      <c r="SDF191" s="1"/>
      <c r="SDG191" s="1"/>
      <c r="SDH191" s="1"/>
      <c r="SDI191" s="1"/>
      <c r="SDJ191" s="1"/>
      <c r="SDK191" s="1"/>
      <c r="SDL191" s="1"/>
      <c r="SDM191" s="1"/>
      <c r="SDN191" s="1"/>
      <c r="SDO191" s="1"/>
      <c r="SDP191" s="1"/>
      <c r="SDQ191" s="1"/>
      <c r="SDR191" s="1"/>
      <c r="SDS191" s="1"/>
      <c r="SDT191" s="1"/>
      <c r="SDU191" s="1"/>
      <c r="SDV191" s="1"/>
      <c r="SDW191" s="1"/>
      <c r="SDX191" s="1"/>
      <c r="SDY191" s="1"/>
      <c r="SDZ191" s="1"/>
      <c r="SEA191" s="1"/>
      <c r="SEB191" s="1"/>
      <c r="SEC191" s="1"/>
      <c r="SED191" s="1"/>
      <c r="SEE191" s="1"/>
      <c r="SEF191" s="1"/>
      <c r="SEG191" s="1"/>
      <c r="SEH191" s="1"/>
      <c r="SEI191" s="1"/>
      <c r="SEJ191" s="1"/>
      <c r="SEK191" s="1"/>
      <c r="SEL191" s="1"/>
      <c r="SEM191" s="1"/>
      <c r="SEN191" s="1"/>
      <c r="SEO191" s="1"/>
      <c r="SEP191" s="1"/>
      <c r="SEQ191" s="1"/>
      <c r="SER191" s="1"/>
      <c r="SES191" s="1"/>
      <c r="SET191" s="1"/>
      <c r="SEU191" s="1"/>
      <c r="SEV191" s="1"/>
      <c r="SEW191" s="1"/>
      <c r="SEX191" s="1"/>
      <c r="SEY191" s="1"/>
      <c r="SEZ191" s="1"/>
      <c r="SFA191" s="1"/>
      <c r="SFB191" s="1"/>
      <c r="SFC191" s="1"/>
      <c r="SFD191" s="1"/>
      <c r="SFE191" s="1"/>
      <c r="SFF191" s="1"/>
      <c r="SFG191" s="1"/>
      <c r="SFH191" s="1"/>
      <c r="SFI191" s="1"/>
      <c r="SFJ191" s="1"/>
      <c r="SFK191" s="1"/>
      <c r="SFL191" s="1"/>
      <c r="SFM191" s="1"/>
      <c r="SFN191" s="1"/>
      <c r="SFO191" s="1"/>
      <c r="SFP191" s="1"/>
      <c r="SFQ191" s="1"/>
      <c r="SFR191" s="1"/>
      <c r="SFS191" s="1"/>
      <c r="SFT191" s="1"/>
      <c r="SFU191" s="1"/>
      <c r="SFV191" s="1"/>
      <c r="SFW191" s="1"/>
      <c r="SFX191" s="1"/>
      <c r="SFY191" s="1"/>
      <c r="SFZ191" s="1"/>
      <c r="SGA191" s="1"/>
      <c r="SGB191" s="1"/>
      <c r="SGC191" s="1"/>
      <c r="SGD191" s="1"/>
      <c r="SGE191" s="1"/>
      <c r="SGF191" s="1"/>
      <c r="SGG191" s="1"/>
      <c r="SGH191" s="1"/>
      <c r="SGI191" s="1"/>
      <c r="SGJ191" s="1"/>
      <c r="SGK191" s="1"/>
      <c r="SGL191" s="1"/>
      <c r="SGM191" s="1"/>
      <c r="SGN191" s="1"/>
      <c r="SGO191" s="1"/>
      <c r="SGP191" s="1"/>
      <c r="SGQ191" s="1"/>
      <c r="SGR191" s="1"/>
      <c r="SGS191" s="1"/>
      <c r="SGT191" s="1"/>
      <c r="SGU191" s="1"/>
      <c r="SGV191" s="1"/>
      <c r="SGW191" s="1"/>
      <c r="SGX191" s="1"/>
      <c r="SGY191" s="1"/>
      <c r="SGZ191" s="1"/>
      <c r="SHA191" s="1"/>
      <c r="SHB191" s="1"/>
      <c r="SHC191" s="1"/>
      <c r="SHD191" s="1"/>
      <c r="SHE191" s="1"/>
      <c r="SHF191" s="1"/>
      <c r="SHG191" s="1"/>
      <c r="SHH191" s="1"/>
      <c r="SHI191" s="1"/>
      <c r="SHJ191" s="1"/>
      <c r="SHK191" s="1"/>
      <c r="SHL191" s="1"/>
      <c r="SHM191" s="1"/>
      <c r="SHN191" s="1"/>
      <c r="SHO191" s="1"/>
      <c r="SHP191" s="1"/>
      <c r="SHQ191" s="1"/>
      <c r="SHR191" s="1"/>
      <c r="SHS191" s="1"/>
      <c r="SHT191" s="1"/>
      <c r="SHU191" s="1"/>
      <c r="SHV191" s="1"/>
      <c r="SHW191" s="1"/>
      <c r="SHX191" s="1"/>
      <c r="SHY191" s="1"/>
      <c r="SHZ191" s="1"/>
      <c r="SIA191" s="1"/>
      <c r="SIB191" s="1"/>
      <c r="SIC191" s="1"/>
      <c r="SID191" s="1"/>
      <c r="SIE191" s="1"/>
      <c r="SIF191" s="1"/>
      <c r="SIG191" s="1"/>
      <c r="SIH191" s="1"/>
      <c r="SII191" s="1"/>
      <c r="SIJ191" s="1"/>
      <c r="SIK191" s="1"/>
      <c r="SIL191" s="1"/>
      <c r="SIM191" s="1"/>
      <c r="SIN191" s="1"/>
      <c r="SIO191" s="1"/>
      <c r="SIP191" s="1"/>
      <c r="SIQ191" s="1"/>
      <c r="SIR191" s="1"/>
      <c r="SIS191" s="1"/>
      <c r="SIT191" s="1"/>
      <c r="SIU191" s="1"/>
      <c r="SIV191" s="1"/>
      <c r="SIW191" s="1"/>
      <c r="SIX191" s="1"/>
      <c r="SIY191" s="1"/>
      <c r="SIZ191" s="1"/>
      <c r="SJA191" s="1"/>
      <c r="SJB191" s="1"/>
      <c r="SJC191" s="1"/>
      <c r="SJD191" s="1"/>
      <c r="SJE191" s="1"/>
      <c r="SJF191" s="1"/>
      <c r="SJG191" s="1"/>
      <c r="SJH191" s="1"/>
      <c r="SJI191" s="1"/>
      <c r="SJJ191" s="1"/>
      <c r="SJK191" s="1"/>
      <c r="SJL191" s="1"/>
      <c r="SJM191" s="1"/>
      <c r="SJN191" s="1"/>
      <c r="SJO191" s="1"/>
      <c r="SJP191" s="1"/>
      <c r="SJQ191" s="1"/>
      <c r="SJR191" s="1"/>
      <c r="SJS191" s="1"/>
      <c r="SJT191" s="1"/>
      <c r="SJU191" s="1"/>
      <c r="SJV191" s="1"/>
      <c r="SJW191" s="1"/>
      <c r="SJX191" s="1"/>
      <c r="SJY191" s="1"/>
      <c r="SJZ191" s="1"/>
      <c r="SKA191" s="1"/>
      <c r="SKB191" s="1"/>
      <c r="SKC191" s="1"/>
      <c r="SKD191" s="1"/>
      <c r="SKE191" s="1"/>
      <c r="SKF191" s="1"/>
      <c r="SKG191" s="1"/>
      <c r="SKH191" s="1"/>
      <c r="SKI191" s="1"/>
      <c r="SKJ191" s="1"/>
      <c r="SKK191" s="1"/>
      <c r="SKL191" s="1"/>
      <c r="SKM191" s="1"/>
      <c r="SKN191" s="1"/>
      <c r="SKO191" s="1"/>
      <c r="SKP191" s="1"/>
      <c r="SKQ191" s="1"/>
      <c r="SKR191" s="1"/>
      <c r="SKS191" s="1"/>
      <c r="SKT191" s="1"/>
      <c r="SKU191" s="1"/>
      <c r="SKV191" s="1"/>
      <c r="SKW191" s="1"/>
      <c r="SKX191" s="1"/>
      <c r="SKY191" s="1"/>
      <c r="SKZ191" s="1"/>
      <c r="SLA191" s="1"/>
      <c r="SLB191" s="1"/>
      <c r="SLC191" s="1"/>
      <c r="SLD191" s="1"/>
      <c r="SLE191" s="1"/>
      <c r="SLF191" s="1"/>
      <c r="SLG191" s="1"/>
      <c r="SLH191" s="1"/>
      <c r="SLI191" s="1"/>
      <c r="SLJ191" s="1"/>
      <c r="SLK191" s="1"/>
      <c r="SLL191" s="1"/>
      <c r="SLM191" s="1"/>
      <c r="SLN191" s="1"/>
      <c r="SLO191" s="1"/>
      <c r="SLP191" s="1"/>
      <c r="SLQ191" s="1"/>
      <c r="SLR191" s="1"/>
      <c r="SLS191" s="1"/>
      <c r="SLT191" s="1"/>
      <c r="SLU191" s="1"/>
      <c r="SLV191" s="1"/>
      <c r="SLW191" s="1"/>
      <c r="SLX191" s="1"/>
      <c r="SLY191" s="1"/>
      <c r="SLZ191" s="1"/>
      <c r="SMA191" s="1"/>
      <c r="SMB191" s="1"/>
      <c r="SMC191" s="1"/>
      <c r="SMD191" s="1"/>
      <c r="SME191" s="1"/>
      <c r="SMF191" s="1"/>
      <c r="SMG191" s="1"/>
      <c r="SMH191" s="1"/>
      <c r="SMI191" s="1"/>
      <c r="SMJ191" s="1"/>
      <c r="SMK191" s="1"/>
      <c r="SML191" s="1"/>
      <c r="SMM191" s="1"/>
      <c r="SMN191" s="1"/>
      <c r="SMO191" s="1"/>
      <c r="SMP191" s="1"/>
      <c r="SMQ191" s="1"/>
      <c r="SMR191" s="1"/>
      <c r="SMS191" s="1"/>
      <c r="SMT191" s="1"/>
      <c r="SMU191" s="1"/>
      <c r="SMV191" s="1"/>
      <c r="SMW191" s="1"/>
      <c r="SMX191" s="1"/>
      <c r="SMY191" s="1"/>
      <c r="SMZ191" s="1"/>
      <c r="SNA191" s="1"/>
      <c r="SNB191" s="1"/>
      <c r="SNC191" s="1"/>
      <c r="SND191" s="1"/>
      <c r="SNE191" s="1"/>
      <c r="SNF191" s="1"/>
      <c r="SNG191" s="1"/>
      <c r="SNH191" s="1"/>
      <c r="SNI191" s="1"/>
      <c r="SNJ191" s="1"/>
      <c r="SNK191" s="1"/>
      <c r="SNL191" s="1"/>
      <c r="SNM191" s="1"/>
      <c r="SNN191" s="1"/>
      <c r="SNO191" s="1"/>
      <c r="SNP191" s="1"/>
      <c r="SNQ191" s="1"/>
      <c r="SNR191" s="1"/>
      <c r="SNS191" s="1"/>
      <c r="SNT191" s="1"/>
      <c r="SNU191" s="1"/>
      <c r="SNV191" s="1"/>
      <c r="SNW191" s="1"/>
      <c r="SNX191" s="1"/>
      <c r="SNY191" s="1"/>
      <c r="SNZ191" s="1"/>
      <c r="SOA191" s="1"/>
      <c r="SOB191" s="1"/>
      <c r="SOC191" s="1"/>
      <c r="SOD191" s="1"/>
      <c r="SOE191" s="1"/>
      <c r="SOF191" s="1"/>
      <c r="SOG191" s="1"/>
      <c r="SOH191" s="1"/>
      <c r="SOI191" s="1"/>
      <c r="SOJ191" s="1"/>
      <c r="SOK191" s="1"/>
      <c r="SOL191" s="1"/>
      <c r="SOM191" s="1"/>
      <c r="SON191" s="1"/>
      <c r="SOO191" s="1"/>
      <c r="SOP191" s="1"/>
      <c r="SOQ191" s="1"/>
      <c r="SOR191" s="1"/>
      <c r="SOS191" s="1"/>
      <c r="SOT191" s="1"/>
      <c r="SOU191" s="1"/>
      <c r="SOV191" s="1"/>
      <c r="SOW191" s="1"/>
      <c r="SOX191" s="1"/>
      <c r="SOY191" s="1"/>
      <c r="SOZ191" s="1"/>
      <c r="SPA191" s="1"/>
      <c r="SPB191" s="1"/>
      <c r="SPC191" s="1"/>
      <c r="SPD191" s="1"/>
      <c r="SPE191" s="1"/>
      <c r="SPF191" s="1"/>
      <c r="SPG191" s="1"/>
      <c r="SPH191" s="1"/>
      <c r="SPI191" s="1"/>
      <c r="SPJ191" s="1"/>
      <c r="SPK191" s="1"/>
      <c r="SPL191" s="1"/>
      <c r="SPM191" s="1"/>
      <c r="SPN191" s="1"/>
      <c r="SPO191" s="1"/>
      <c r="SPP191" s="1"/>
      <c r="SPQ191" s="1"/>
      <c r="SPR191" s="1"/>
      <c r="SPS191" s="1"/>
      <c r="SPT191" s="1"/>
      <c r="SPU191" s="1"/>
      <c r="SPV191" s="1"/>
      <c r="SPW191" s="1"/>
      <c r="SPX191" s="1"/>
      <c r="SPY191" s="1"/>
      <c r="SPZ191" s="1"/>
      <c r="SQA191" s="1"/>
      <c r="SQB191" s="1"/>
      <c r="SQC191" s="1"/>
      <c r="SQD191" s="1"/>
      <c r="SQE191" s="1"/>
      <c r="SQF191" s="1"/>
      <c r="SQG191" s="1"/>
      <c r="SQH191" s="1"/>
      <c r="SQI191" s="1"/>
      <c r="SQJ191" s="1"/>
      <c r="SQK191" s="1"/>
      <c r="SQL191" s="1"/>
      <c r="SQM191" s="1"/>
      <c r="SQN191" s="1"/>
      <c r="SQO191" s="1"/>
      <c r="SQP191" s="1"/>
      <c r="SQQ191" s="1"/>
      <c r="SQR191" s="1"/>
      <c r="SQS191" s="1"/>
      <c r="SQT191" s="1"/>
      <c r="SQU191" s="1"/>
      <c r="SQV191" s="1"/>
      <c r="SQW191" s="1"/>
      <c r="SQX191" s="1"/>
      <c r="SQY191" s="1"/>
      <c r="SQZ191" s="1"/>
      <c r="SRA191" s="1"/>
      <c r="SRB191" s="1"/>
      <c r="SRC191" s="1"/>
      <c r="SRD191" s="1"/>
      <c r="SRE191" s="1"/>
      <c r="SRF191" s="1"/>
      <c r="SRG191" s="1"/>
      <c r="SRH191" s="1"/>
      <c r="SRI191" s="1"/>
      <c r="SRJ191" s="1"/>
      <c r="SRK191" s="1"/>
      <c r="SRL191" s="1"/>
      <c r="SRM191" s="1"/>
      <c r="SRN191" s="1"/>
      <c r="SRO191" s="1"/>
      <c r="SRP191" s="1"/>
      <c r="SRQ191" s="1"/>
      <c r="SRR191" s="1"/>
      <c r="SRS191" s="1"/>
      <c r="SRT191" s="1"/>
      <c r="SRU191" s="1"/>
      <c r="SRV191" s="1"/>
      <c r="SRW191" s="1"/>
      <c r="SRX191" s="1"/>
      <c r="SRY191" s="1"/>
      <c r="SRZ191" s="1"/>
      <c r="SSA191" s="1"/>
      <c r="SSB191" s="1"/>
      <c r="SSC191" s="1"/>
      <c r="SSD191" s="1"/>
      <c r="SSE191" s="1"/>
      <c r="SSF191" s="1"/>
      <c r="SSG191" s="1"/>
      <c r="SSH191" s="1"/>
      <c r="SSI191" s="1"/>
      <c r="SSJ191" s="1"/>
      <c r="SSK191" s="1"/>
      <c r="SSL191" s="1"/>
      <c r="SSM191" s="1"/>
      <c r="SSN191" s="1"/>
      <c r="SSO191" s="1"/>
      <c r="SSP191" s="1"/>
      <c r="SSQ191" s="1"/>
      <c r="SSR191" s="1"/>
      <c r="SSS191" s="1"/>
      <c r="SST191" s="1"/>
      <c r="SSU191" s="1"/>
      <c r="SSV191" s="1"/>
      <c r="SSW191" s="1"/>
      <c r="SSX191" s="1"/>
      <c r="SSY191" s="1"/>
      <c r="SSZ191" s="1"/>
      <c r="STA191" s="1"/>
      <c r="STB191" s="1"/>
      <c r="STC191" s="1"/>
      <c r="STD191" s="1"/>
      <c r="STE191" s="1"/>
      <c r="STF191" s="1"/>
      <c r="STG191" s="1"/>
      <c r="STH191" s="1"/>
      <c r="STI191" s="1"/>
      <c r="STJ191" s="1"/>
      <c r="STK191" s="1"/>
      <c r="STL191" s="1"/>
      <c r="STM191" s="1"/>
      <c r="STN191" s="1"/>
      <c r="STO191" s="1"/>
      <c r="STP191" s="1"/>
      <c r="STQ191" s="1"/>
      <c r="STR191" s="1"/>
      <c r="STS191" s="1"/>
      <c r="STT191" s="1"/>
      <c r="STU191" s="1"/>
      <c r="STV191" s="1"/>
      <c r="STW191" s="1"/>
      <c r="STX191" s="1"/>
      <c r="STY191" s="1"/>
      <c r="STZ191" s="1"/>
      <c r="SUA191" s="1"/>
      <c r="SUB191" s="1"/>
      <c r="SUC191" s="1"/>
      <c r="SUD191" s="1"/>
      <c r="SUE191" s="1"/>
      <c r="SUF191" s="1"/>
      <c r="SUG191" s="1"/>
      <c r="SUH191" s="1"/>
      <c r="SUI191" s="1"/>
      <c r="SUJ191" s="1"/>
      <c r="SUK191" s="1"/>
      <c r="SUL191" s="1"/>
      <c r="SUM191" s="1"/>
      <c r="SUN191" s="1"/>
      <c r="SUO191" s="1"/>
      <c r="SUP191" s="1"/>
      <c r="SUQ191" s="1"/>
      <c r="SUR191" s="1"/>
      <c r="SUS191" s="1"/>
      <c r="SUT191" s="1"/>
      <c r="SUU191" s="1"/>
      <c r="SUV191" s="1"/>
      <c r="SUW191" s="1"/>
      <c r="SUX191" s="1"/>
      <c r="SUY191" s="1"/>
      <c r="SUZ191" s="1"/>
      <c r="SVA191" s="1"/>
      <c r="SVB191" s="1"/>
      <c r="SVC191" s="1"/>
      <c r="SVD191" s="1"/>
      <c r="SVE191" s="1"/>
      <c r="SVF191" s="1"/>
      <c r="SVG191" s="1"/>
      <c r="SVH191" s="1"/>
      <c r="SVI191" s="1"/>
      <c r="SVJ191" s="1"/>
      <c r="SVK191" s="1"/>
      <c r="SVL191" s="1"/>
      <c r="SVM191" s="1"/>
      <c r="SVN191" s="1"/>
      <c r="SVO191" s="1"/>
      <c r="SVP191" s="1"/>
      <c r="SVQ191" s="1"/>
      <c r="SVR191" s="1"/>
      <c r="SVS191" s="1"/>
      <c r="SVT191" s="1"/>
      <c r="SVU191" s="1"/>
      <c r="SVV191" s="1"/>
      <c r="SVW191" s="1"/>
      <c r="SVX191" s="1"/>
      <c r="SVY191" s="1"/>
      <c r="SVZ191" s="1"/>
      <c r="SWA191" s="1"/>
      <c r="SWB191" s="1"/>
      <c r="SWC191" s="1"/>
      <c r="SWD191" s="1"/>
      <c r="SWE191" s="1"/>
      <c r="SWF191" s="1"/>
      <c r="SWG191" s="1"/>
      <c r="SWH191" s="1"/>
      <c r="SWI191" s="1"/>
      <c r="SWJ191" s="1"/>
      <c r="SWK191" s="1"/>
      <c r="SWL191" s="1"/>
      <c r="SWM191" s="1"/>
      <c r="SWN191" s="1"/>
      <c r="SWO191" s="1"/>
      <c r="SWP191" s="1"/>
      <c r="SWQ191" s="1"/>
      <c r="SWR191" s="1"/>
      <c r="SWS191" s="1"/>
      <c r="SWT191" s="1"/>
      <c r="SWU191" s="1"/>
      <c r="SWV191" s="1"/>
      <c r="SWW191" s="1"/>
      <c r="SWX191" s="1"/>
      <c r="SWY191" s="1"/>
      <c r="SWZ191" s="1"/>
      <c r="SXA191" s="1"/>
      <c r="SXB191" s="1"/>
      <c r="SXC191" s="1"/>
      <c r="SXD191" s="1"/>
      <c r="SXE191" s="1"/>
      <c r="SXF191" s="1"/>
      <c r="SXG191" s="1"/>
      <c r="SXH191" s="1"/>
      <c r="SXI191" s="1"/>
      <c r="SXJ191" s="1"/>
      <c r="SXK191" s="1"/>
      <c r="SXL191" s="1"/>
      <c r="SXM191" s="1"/>
      <c r="SXN191" s="1"/>
      <c r="SXO191" s="1"/>
      <c r="SXP191" s="1"/>
      <c r="SXQ191" s="1"/>
      <c r="SXR191" s="1"/>
      <c r="SXS191" s="1"/>
      <c r="SXT191" s="1"/>
      <c r="SXU191" s="1"/>
      <c r="SXV191" s="1"/>
      <c r="SXW191" s="1"/>
      <c r="SXX191" s="1"/>
      <c r="SXY191" s="1"/>
      <c r="SXZ191" s="1"/>
      <c r="SYA191" s="1"/>
      <c r="SYB191" s="1"/>
      <c r="SYC191" s="1"/>
      <c r="SYD191" s="1"/>
      <c r="SYE191" s="1"/>
      <c r="SYF191" s="1"/>
      <c r="SYG191" s="1"/>
      <c r="SYH191" s="1"/>
      <c r="SYI191" s="1"/>
      <c r="SYJ191" s="1"/>
      <c r="SYK191" s="1"/>
      <c r="SYL191" s="1"/>
      <c r="SYM191" s="1"/>
      <c r="SYN191" s="1"/>
      <c r="SYO191" s="1"/>
      <c r="SYP191" s="1"/>
      <c r="SYQ191" s="1"/>
      <c r="SYR191" s="1"/>
      <c r="SYS191" s="1"/>
      <c r="SYT191" s="1"/>
      <c r="SYU191" s="1"/>
      <c r="SYV191" s="1"/>
      <c r="SYW191" s="1"/>
      <c r="SYX191" s="1"/>
      <c r="SYY191" s="1"/>
      <c r="SYZ191" s="1"/>
      <c r="SZA191" s="1"/>
      <c r="SZB191" s="1"/>
      <c r="SZC191" s="1"/>
      <c r="SZD191" s="1"/>
      <c r="SZE191" s="1"/>
      <c r="SZF191" s="1"/>
      <c r="SZG191" s="1"/>
      <c r="SZH191" s="1"/>
      <c r="SZI191" s="1"/>
      <c r="SZJ191" s="1"/>
      <c r="SZK191" s="1"/>
      <c r="SZL191" s="1"/>
      <c r="SZM191" s="1"/>
      <c r="SZN191" s="1"/>
      <c r="SZO191" s="1"/>
      <c r="SZP191" s="1"/>
      <c r="SZQ191" s="1"/>
      <c r="SZR191" s="1"/>
      <c r="SZS191" s="1"/>
      <c r="SZT191" s="1"/>
      <c r="SZU191" s="1"/>
      <c r="SZV191" s="1"/>
      <c r="SZW191" s="1"/>
      <c r="SZX191" s="1"/>
      <c r="SZY191" s="1"/>
      <c r="SZZ191" s="1"/>
      <c r="TAA191" s="1"/>
      <c r="TAB191" s="1"/>
      <c r="TAC191" s="1"/>
      <c r="TAD191" s="1"/>
      <c r="TAE191" s="1"/>
      <c r="TAF191" s="1"/>
      <c r="TAG191" s="1"/>
      <c r="TAH191" s="1"/>
      <c r="TAI191" s="1"/>
      <c r="TAJ191" s="1"/>
      <c r="TAK191" s="1"/>
      <c r="TAL191" s="1"/>
      <c r="TAM191" s="1"/>
      <c r="TAN191" s="1"/>
      <c r="TAO191" s="1"/>
      <c r="TAP191" s="1"/>
      <c r="TAQ191" s="1"/>
      <c r="TAR191" s="1"/>
      <c r="TAS191" s="1"/>
      <c r="TAT191" s="1"/>
      <c r="TAU191" s="1"/>
      <c r="TAV191" s="1"/>
      <c r="TAW191" s="1"/>
      <c r="TAX191" s="1"/>
      <c r="TAY191" s="1"/>
      <c r="TAZ191" s="1"/>
      <c r="TBA191" s="1"/>
      <c r="TBB191" s="1"/>
      <c r="TBC191" s="1"/>
      <c r="TBD191" s="1"/>
      <c r="TBE191" s="1"/>
      <c r="TBF191" s="1"/>
      <c r="TBG191" s="1"/>
      <c r="TBH191" s="1"/>
      <c r="TBI191" s="1"/>
      <c r="TBJ191" s="1"/>
      <c r="TBK191" s="1"/>
      <c r="TBL191" s="1"/>
      <c r="TBM191" s="1"/>
      <c r="TBN191" s="1"/>
      <c r="TBO191" s="1"/>
      <c r="TBP191" s="1"/>
      <c r="TBQ191" s="1"/>
      <c r="TBR191" s="1"/>
      <c r="TBS191" s="1"/>
      <c r="TBT191" s="1"/>
      <c r="TBU191" s="1"/>
      <c r="TBV191" s="1"/>
      <c r="TBW191" s="1"/>
      <c r="TBX191" s="1"/>
      <c r="TBY191" s="1"/>
      <c r="TBZ191" s="1"/>
      <c r="TCA191" s="1"/>
      <c r="TCB191" s="1"/>
      <c r="TCC191" s="1"/>
      <c r="TCD191" s="1"/>
      <c r="TCE191" s="1"/>
      <c r="TCF191" s="1"/>
      <c r="TCG191" s="1"/>
      <c r="TCH191" s="1"/>
      <c r="TCI191" s="1"/>
      <c r="TCJ191" s="1"/>
      <c r="TCK191" s="1"/>
      <c r="TCL191" s="1"/>
      <c r="TCM191" s="1"/>
      <c r="TCN191" s="1"/>
      <c r="TCO191" s="1"/>
      <c r="TCP191" s="1"/>
      <c r="TCQ191" s="1"/>
      <c r="TCR191" s="1"/>
      <c r="TCS191" s="1"/>
      <c r="TCT191" s="1"/>
      <c r="TCU191" s="1"/>
      <c r="TCV191" s="1"/>
      <c r="TCW191" s="1"/>
      <c r="TCX191" s="1"/>
      <c r="TCY191" s="1"/>
      <c r="TCZ191" s="1"/>
      <c r="TDA191" s="1"/>
      <c r="TDB191" s="1"/>
      <c r="TDC191" s="1"/>
      <c r="TDD191" s="1"/>
      <c r="TDE191" s="1"/>
      <c r="TDF191" s="1"/>
      <c r="TDG191" s="1"/>
      <c r="TDH191" s="1"/>
      <c r="TDI191" s="1"/>
      <c r="TDJ191" s="1"/>
      <c r="TDK191" s="1"/>
      <c r="TDL191" s="1"/>
      <c r="TDM191" s="1"/>
      <c r="TDN191" s="1"/>
      <c r="TDO191" s="1"/>
      <c r="TDP191" s="1"/>
      <c r="TDQ191" s="1"/>
      <c r="TDR191" s="1"/>
      <c r="TDS191" s="1"/>
      <c r="TDT191" s="1"/>
      <c r="TDU191" s="1"/>
      <c r="TDV191" s="1"/>
      <c r="TDW191" s="1"/>
      <c r="TDX191" s="1"/>
      <c r="TDY191" s="1"/>
      <c r="TDZ191" s="1"/>
      <c r="TEA191" s="1"/>
      <c r="TEB191" s="1"/>
      <c r="TEC191" s="1"/>
      <c r="TED191" s="1"/>
      <c r="TEE191" s="1"/>
      <c r="TEF191" s="1"/>
      <c r="TEG191" s="1"/>
      <c r="TEH191" s="1"/>
      <c r="TEI191" s="1"/>
      <c r="TEJ191" s="1"/>
      <c r="TEK191" s="1"/>
      <c r="TEL191" s="1"/>
      <c r="TEM191" s="1"/>
      <c r="TEN191" s="1"/>
      <c r="TEO191" s="1"/>
      <c r="TEP191" s="1"/>
      <c r="TEQ191" s="1"/>
      <c r="TER191" s="1"/>
      <c r="TES191" s="1"/>
      <c r="TET191" s="1"/>
      <c r="TEU191" s="1"/>
      <c r="TEV191" s="1"/>
      <c r="TEW191" s="1"/>
      <c r="TEX191" s="1"/>
      <c r="TEY191" s="1"/>
      <c r="TEZ191" s="1"/>
      <c r="TFA191" s="1"/>
      <c r="TFB191" s="1"/>
      <c r="TFC191" s="1"/>
      <c r="TFD191" s="1"/>
      <c r="TFE191" s="1"/>
      <c r="TFF191" s="1"/>
      <c r="TFG191" s="1"/>
      <c r="TFH191" s="1"/>
      <c r="TFI191" s="1"/>
      <c r="TFJ191" s="1"/>
      <c r="TFK191" s="1"/>
      <c r="TFL191" s="1"/>
      <c r="TFM191" s="1"/>
      <c r="TFN191" s="1"/>
      <c r="TFO191" s="1"/>
      <c r="TFP191" s="1"/>
      <c r="TFQ191" s="1"/>
      <c r="TFR191" s="1"/>
      <c r="TFS191" s="1"/>
      <c r="TFT191" s="1"/>
      <c r="TFU191" s="1"/>
      <c r="TFV191" s="1"/>
      <c r="TFW191" s="1"/>
      <c r="TFX191" s="1"/>
      <c r="TFY191" s="1"/>
      <c r="TFZ191" s="1"/>
      <c r="TGA191" s="1"/>
      <c r="TGB191" s="1"/>
      <c r="TGC191" s="1"/>
      <c r="TGD191" s="1"/>
      <c r="TGE191" s="1"/>
      <c r="TGF191" s="1"/>
      <c r="TGG191" s="1"/>
      <c r="TGH191" s="1"/>
      <c r="TGI191" s="1"/>
      <c r="TGJ191" s="1"/>
      <c r="TGK191" s="1"/>
      <c r="TGL191" s="1"/>
      <c r="TGM191" s="1"/>
      <c r="TGN191" s="1"/>
      <c r="TGO191" s="1"/>
      <c r="TGP191" s="1"/>
      <c r="TGQ191" s="1"/>
      <c r="TGR191" s="1"/>
      <c r="TGS191" s="1"/>
      <c r="TGT191" s="1"/>
      <c r="TGU191" s="1"/>
      <c r="TGV191" s="1"/>
      <c r="TGW191" s="1"/>
      <c r="TGX191" s="1"/>
      <c r="TGY191" s="1"/>
      <c r="TGZ191" s="1"/>
      <c r="THA191" s="1"/>
      <c r="THB191" s="1"/>
      <c r="THC191" s="1"/>
      <c r="THD191" s="1"/>
      <c r="THE191" s="1"/>
      <c r="THF191" s="1"/>
      <c r="THG191" s="1"/>
      <c r="THH191" s="1"/>
      <c r="THI191" s="1"/>
      <c r="THJ191" s="1"/>
      <c r="THK191" s="1"/>
      <c r="THL191" s="1"/>
      <c r="THM191" s="1"/>
      <c r="THN191" s="1"/>
      <c r="THO191" s="1"/>
      <c r="THP191" s="1"/>
      <c r="THQ191" s="1"/>
      <c r="THR191" s="1"/>
      <c r="THS191" s="1"/>
      <c r="THT191" s="1"/>
      <c r="THU191" s="1"/>
      <c r="THV191" s="1"/>
      <c r="THW191" s="1"/>
      <c r="THX191" s="1"/>
      <c r="THY191" s="1"/>
      <c r="THZ191" s="1"/>
      <c r="TIA191" s="1"/>
      <c r="TIB191" s="1"/>
      <c r="TIC191" s="1"/>
      <c r="TID191" s="1"/>
      <c r="TIE191" s="1"/>
      <c r="TIF191" s="1"/>
      <c r="TIG191" s="1"/>
      <c r="TIH191" s="1"/>
      <c r="TII191" s="1"/>
      <c r="TIJ191" s="1"/>
      <c r="TIK191" s="1"/>
      <c r="TIL191" s="1"/>
      <c r="TIM191" s="1"/>
      <c r="TIN191" s="1"/>
      <c r="TIO191" s="1"/>
      <c r="TIP191" s="1"/>
      <c r="TIQ191" s="1"/>
      <c r="TIR191" s="1"/>
      <c r="TIS191" s="1"/>
      <c r="TIT191" s="1"/>
      <c r="TIU191" s="1"/>
      <c r="TIV191" s="1"/>
      <c r="TIW191" s="1"/>
      <c r="TIX191" s="1"/>
      <c r="TIY191" s="1"/>
      <c r="TIZ191" s="1"/>
      <c r="TJA191" s="1"/>
      <c r="TJB191" s="1"/>
      <c r="TJC191" s="1"/>
      <c r="TJD191" s="1"/>
      <c r="TJE191" s="1"/>
      <c r="TJF191" s="1"/>
      <c r="TJG191" s="1"/>
      <c r="TJH191" s="1"/>
      <c r="TJI191" s="1"/>
      <c r="TJJ191" s="1"/>
      <c r="TJK191" s="1"/>
      <c r="TJL191" s="1"/>
      <c r="TJM191" s="1"/>
      <c r="TJN191" s="1"/>
      <c r="TJO191" s="1"/>
      <c r="TJP191" s="1"/>
      <c r="TJQ191" s="1"/>
      <c r="TJR191" s="1"/>
      <c r="TJS191" s="1"/>
      <c r="TJT191" s="1"/>
      <c r="TJU191" s="1"/>
      <c r="TJV191" s="1"/>
      <c r="TJW191" s="1"/>
      <c r="TJX191" s="1"/>
      <c r="TJY191" s="1"/>
      <c r="TJZ191" s="1"/>
      <c r="TKA191" s="1"/>
      <c r="TKB191" s="1"/>
      <c r="TKC191" s="1"/>
      <c r="TKD191" s="1"/>
      <c r="TKE191" s="1"/>
      <c r="TKF191" s="1"/>
      <c r="TKG191" s="1"/>
      <c r="TKH191" s="1"/>
      <c r="TKI191" s="1"/>
      <c r="TKJ191" s="1"/>
      <c r="TKK191" s="1"/>
      <c r="TKL191" s="1"/>
      <c r="TKM191" s="1"/>
      <c r="TKN191" s="1"/>
      <c r="TKO191" s="1"/>
      <c r="TKP191" s="1"/>
      <c r="TKQ191" s="1"/>
      <c r="TKR191" s="1"/>
      <c r="TKS191" s="1"/>
      <c r="TKT191" s="1"/>
      <c r="TKU191" s="1"/>
      <c r="TKV191" s="1"/>
      <c r="TKW191" s="1"/>
      <c r="TKX191" s="1"/>
      <c r="TKY191" s="1"/>
      <c r="TKZ191" s="1"/>
      <c r="TLA191" s="1"/>
      <c r="TLB191" s="1"/>
      <c r="TLC191" s="1"/>
      <c r="TLD191" s="1"/>
      <c r="TLE191" s="1"/>
      <c r="TLF191" s="1"/>
      <c r="TLG191" s="1"/>
      <c r="TLH191" s="1"/>
      <c r="TLI191" s="1"/>
      <c r="TLJ191" s="1"/>
      <c r="TLK191" s="1"/>
      <c r="TLL191" s="1"/>
      <c r="TLM191" s="1"/>
      <c r="TLN191" s="1"/>
      <c r="TLO191" s="1"/>
      <c r="TLP191" s="1"/>
      <c r="TLQ191" s="1"/>
      <c r="TLR191" s="1"/>
      <c r="TLS191" s="1"/>
      <c r="TLT191" s="1"/>
      <c r="TLU191" s="1"/>
      <c r="TLV191" s="1"/>
      <c r="TLW191" s="1"/>
      <c r="TLX191" s="1"/>
      <c r="TLY191" s="1"/>
      <c r="TLZ191" s="1"/>
      <c r="TMA191" s="1"/>
      <c r="TMB191" s="1"/>
      <c r="TMC191" s="1"/>
      <c r="TMD191" s="1"/>
      <c r="TME191" s="1"/>
      <c r="TMF191" s="1"/>
      <c r="TMG191" s="1"/>
      <c r="TMH191" s="1"/>
      <c r="TMI191" s="1"/>
      <c r="TMJ191" s="1"/>
      <c r="TMK191" s="1"/>
      <c r="TML191" s="1"/>
      <c r="TMM191" s="1"/>
      <c r="TMN191" s="1"/>
      <c r="TMO191" s="1"/>
      <c r="TMP191" s="1"/>
      <c r="TMQ191" s="1"/>
      <c r="TMR191" s="1"/>
      <c r="TMS191" s="1"/>
      <c r="TMT191" s="1"/>
      <c r="TMU191" s="1"/>
      <c r="TMV191" s="1"/>
      <c r="TMW191" s="1"/>
      <c r="TMX191" s="1"/>
      <c r="TMY191" s="1"/>
      <c r="TMZ191" s="1"/>
      <c r="TNA191" s="1"/>
      <c r="TNB191" s="1"/>
      <c r="TNC191" s="1"/>
      <c r="TND191" s="1"/>
      <c r="TNE191" s="1"/>
      <c r="TNF191" s="1"/>
      <c r="TNG191" s="1"/>
      <c r="TNH191" s="1"/>
      <c r="TNI191" s="1"/>
      <c r="TNJ191" s="1"/>
      <c r="TNK191" s="1"/>
      <c r="TNL191" s="1"/>
      <c r="TNM191" s="1"/>
      <c r="TNN191" s="1"/>
      <c r="TNO191" s="1"/>
      <c r="TNP191" s="1"/>
      <c r="TNQ191" s="1"/>
      <c r="TNR191" s="1"/>
      <c r="TNS191" s="1"/>
      <c r="TNT191" s="1"/>
      <c r="TNU191" s="1"/>
      <c r="TNV191" s="1"/>
      <c r="TNW191" s="1"/>
      <c r="TNX191" s="1"/>
      <c r="TNY191" s="1"/>
      <c r="TNZ191" s="1"/>
      <c r="TOA191" s="1"/>
      <c r="TOB191" s="1"/>
      <c r="TOC191" s="1"/>
      <c r="TOD191" s="1"/>
      <c r="TOE191" s="1"/>
      <c r="TOF191" s="1"/>
      <c r="TOG191" s="1"/>
      <c r="TOH191" s="1"/>
      <c r="TOI191" s="1"/>
      <c r="TOJ191" s="1"/>
      <c r="TOK191" s="1"/>
      <c r="TOL191" s="1"/>
      <c r="TOM191" s="1"/>
      <c r="TON191" s="1"/>
      <c r="TOO191" s="1"/>
      <c r="TOP191" s="1"/>
      <c r="TOQ191" s="1"/>
      <c r="TOR191" s="1"/>
      <c r="TOS191" s="1"/>
      <c r="TOT191" s="1"/>
      <c r="TOU191" s="1"/>
      <c r="TOV191" s="1"/>
      <c r="TOW191" s="1"/>
      <c r="TOX191" s="1"/>
      <c r="TOY191" s="1"/>
      <c r="TOZ191" s="1"/>
      <c r="TPA191" s="1"/>
      <c r="TPB191" s="1"/>
      <c r="TPC191" s="1"/>
      <c r="TPD191" s="1"/>
      <c r="TPE191" s="1"/>
      <c r="TPF191" s="1"/>
      <c r="TPG191" s="1"/>
      <c r="TPH191" s="1"/>
      <c r="TPI191" s="1"/>
      <c r="TPJ191" s="1"/>
      <c r="TPK191" s="1"/>
      <c r="TPL191" s="1"/>
      <c r="TPM191" s="1"/>
      <c r="TPN191" s="1"/>
      <c r="TPO191" s="1"/>
      <c r="TPP191" s="1"/>
      <c r="TPQ191" s="1"/>
      <c r="TPR191" s="1"/>
      <c r="TPS191" s="1"/>
      <c r="TPT191" s="1"/>
      <c r="TPU191" s="1"/>
      <c r="TPV191" s="1"/>
      <c r="TPW191" s="1"/>
      <c r="TPX191" s="1"/>
      <c r="TPY191" s="1"/>
      <c r="TPZ191" s="1"/>
      <c r="TQA191" s="1"/>
      <c r="TQB191" s="1"/>
      <c r="TQC191" s="1"/>
      <c r="TQD191" s="1"/>
      <c r="TQE191" s="1"/>
      <c r="TQF191" s="1"/>
      <c r="TQG191" s="1"/>
      <c r="TQH191" s="1"/>
      <c r="TQI191" s="1"/>
      <c r="TQJ191" s="1"/>
      <c r="TQK191" s="1"/>
      <c r="TQL191" s="1"/>
      <c r="TQM191" s="1"/>
      <c r="TQN191" s="1"/>
      <c r="TQO191" s="1"/>
      <c r="TQP191" s="1"/>
      <c r="TQQ191" s="1"/>
      <c r="TQR191" s="1"/>
      <c r="TQS191" s="1"/>
      <c r="TQT191" s="1"/>
      <c r="TQU191" s="1"/>
      <c r="TQV191" s="1"/>
      <c r="TQW191" s="1"/>
      <c r="TQX191" s="1"/>
      <c r="TQY191" s="1"/>
      <c r="TQZ191" s="1"/>
      <c r="TRA191" s="1"/>
      <c r="TRB191" s="1"/>
      <c r="TRC191" s="1"/>
      <c r="TRD191" s="1"/>
      <c r="TRE191" s="1"/>
      <c r="TRF191" s="1"/>
      <c r="TRG191" s="1"/>
      <c r="TRH191" s="1"/>
      <c r="TRI191" s="1"/>
      <c r="TRJ191" s="1"/>
      <c r="TRK191" s="1"/>
      <c r="TRL191" s="1"/>
      <c r="TRM191" s="1"/>
      <c r="TRN191" s="1"/>
      <c r="TRO191" s="1"/>
      <c r="TRP191" s="1"/>
      <c r="TRQ191" s="1"/>
      <c r="TRR191" s="1"/>
      <c r="TRS191" s="1"/>
      <c r="TRT191" s="1"/>
      <c r="TRU191" s="1"/>
      <c r="TRV191" s="1"/>
      <c r="TRW191" s="1"/>
      <c r="TRX191" s="1"/>
      <c r="TRY191" s="1"/>
      <c r="TRZ191" s="1"/>
      <c r="TSA191" s="1"/>
      <c r="TSB191" s="1"/>
      <c r="TSC191" s="1"/>
      <c r="TSD191" s="1"/>
      <c r="TSE191" s="1"/>
      <c r="TSF191" s="1"/>
      <c r="TSG191" s="1"/>
      <c r="TSH191" s="1"/>
      <c r="TSI191" s="1"/>
      <c r="TSJ191" s="1"/>
      <c r="TSK191" s="1"/>
      <c r="TSL191" s="1"/>
      <c r="TSM191" s="1"/>
      <c r="TSN191" s="1"/>
      <c r="TSO191" s="1"/>
      <c r="TSP191" s="1"/>
      <c r="TSQ191" s="1"/>
      <c r="TSR191" s="1"/>
      <c r="TSS191" s="1"/>
      <c r="TST191" s="1"/>
      <c r="TSU191" s="1"/>
      <c r="TSV191" s="1"/>
      <c r="TSW191" s="1"/>
      <c r="TSX191" s="1"/>
      <c r="TSY191" s="1"/>
      <c r="TSZ191" s="1"/>
      <c r="TTA191" s="1"/>
      <c r="TTB191" s="1"/>
      <c r="TTC191" s="1"/>
      <c r="TTD191" s="1"/>
      <c r="TTE191" s="1"/>
      <c r="TTF191" s="1"/>
      <c r="TTG191" s="1"/>
      <c r="TTH191" s="1"/>
      <c r="TTI191" s="1"/>
      <c r="TTJ191" s="1"/>
      <c r="TTK191" s="1"/>
      <c r="TTL191" s="1"/>
      <c r="TTM191" s="1"/>
      <c r="TTN191" s="1"/>
      <c r="TTO191" s="1"/>
      <c r="TTP191" s="1"/>
      <c r="TTQ191" s="1"/>
      <c r="TTR191" s="1"/>
      <c r="TTS191" s="1"/>
      <c r="TTT191" s="1"/>
      <c r="TTU191" s="1"/>
      <c r="TTV191" s="1"/>
      <c r="TTW191" s="1"/>
      <c r="TTX191" s="1"/>
      <c r="TTY191" s="1"/>
      <c r="TTZ191" s="1"/>
      <c r="TUA191" s="1"/>
      <c r="TUB191" s="1"/>
      <c r="TUC191" s="1"/>
      <c r="TUD191" s="1"/>
      <c r="TUE191" s="1"/>
      <c r="TUF191" s="1"/>
      <c r="TUG191" s="1"/>
      <c r="TUH191" s="1"/>
      <c r="TUI191" s="1"/>
      <c r="TUJ191" s="1"/>
      <c r="TUK191" s="1"/>
      <c r="TUL191" s="1"/>
      <c r="TUM191" s="1"/>
      <c r="TUN191" s="1"/>
      <c r="TUO191" s="1"/>
      <c r="TUP191" s="1"/>
      <c r="TUQ191" s="1"/>
      <c r="TUR191" s="1"/>
      <c r="TUS191" s="1"/>
      <c r="TUT191" s="1"/>
      <c r="TUU191" s="1"/>
      <c r="TUV191" s="1"/>
      <c r="TUW191" s="1"/>
      <c r="TUX191" s="1"/>
      <c r="TUY191" s="1"/>
      <c r="TUZ191" s="1"/>
      <c r="TVA191" s="1"/>
      <c r="TVB191" s="1"/>
      <c r="TVC191" s="1"/>
      <c r="TVD191" s="1"/>
      <c r="TVE191" s="1"/>
      <c r="TVF191" s="1"/>
      <c r="TVG191" s="1"/>
      <c r="TVH191" s="1"/>
      <c r="TVI191" s="1"/>
      <c r="TVJ191" s="1"/>
      <c r="TVK191" s="1"/>
      <c r="TVL191" s="1"/>
      <c r="TVM191" s="1"/>
      <c r="TVN191" s="1"/>
      <c r="TVO191" s="1"/>
      <c r="TVP191" s="1"/>
      <c r="TVQ191" s="1"/>
      <c r="TVR191" s="1"/>
      <c r="TVS191" s="1"/>
      <c r="TVT191" s="1"/>
      <c r="TVU191" s="1"/>
      <c r="TVV191" s="1"/>
      <c r="TVW191" s="1"/>
      <c r="TVX191" s="1"/>
      <c r="TVY191" s="1"/>
      <c r="TVZ191" s="1"/>
      <c r="TWA191" s="1"/>
      <c r="TWB191" s="1"/>
      <c r="TWC191" s="1"/>
      <c r="TWD191" s="1"/>
      <c r="TWE191" s="1"/>
      <c r="TWF191" s="1"/>
      <c r="TWG191" s="1"/>
      <c r="TWH191" s="1"/>
      <c r="TWI191" s="1"/>
      <c r="TWJ191" s="1"/>
      <c r="TWK191" s="1"/>
      <c r="TWL191" s="1"/>
      <c r="TWM191" s="1"/>
      <c r="TWN191" s="1"/>
      <c r="TWO191" s="1"/>
      <c r="TWP191" s="1"/>
      <c r="TWQ191" s="1"/>
      <c r="TWR191" s="1"/>
      <c r="TWS191" s="1"/>
      <c r="TWT191" s="1"/>
      <c r="TWU191" s="1"/>
      <c r="TWV191" s="1"/>
      <c r="TWW191" s="1"/>
      <c r="TWX191" s="1"/>
      <c r="TWY191" s="1"/>
      <c r="TWZ191" s="1"/>
      <c r="TXA191" s="1"/>
      <c r="TXB191" s="1"/>
      <c r="TXC191" s="1"/>
      <c r="TXD191" s="1"/>
      <c r="TXE191" s="1"/>
      <c r="TXF191" s="1"/>
      <c r="TXG191" s="1"/>
      <c r="TXH191" s="1"/>
      <c r="TXI191" s="1"/>
      <c r="TXJ191" s="1"/>
      <c r="TXK191" s="1"/>
      <c r="TXL191" s="1"/>
      <c r="TXM191" s="1"/>
      <c r="TXN191" s="1"/>
      <c r="TXO191" s="1"/>
      <c r="TXP191" s="1"/>
      <c r="TXQ191" s="1"/>
      <c r="TXR191" s="1"/>
      <c r="TXS191" s="1"/>
      <c r="TXT191" s="1"/>
      <c r="TXU191" s="1"/>
      <c r="TXV191" s="1"/>
      <c r="TXW191" s="1"/>
      <c r="TXX191" s="1"/>
      <c r="TXY191" s="1"/>
      <c r="TXZ191" s="1"/>
      <c r="TYA191" s="1"/>
      <c r="TYB191" s="1"/>
      <c r="TYC191" s="1"/>
      <c r="TYD191" s="1"/>
      <c r="TYE191" s="1"/>
      <c r="TYF191" s="1"/>
      <c r="TYG191" s="1"/>
      <c r="TYH191" s="1"/>
      <c r="TYI191" s="1"/>
      <c r="TYJ191" s="1"/>
      <c r="TYK191" s="1"/>
      <c r="TYL191" s="1"/>
      <c r="TYM191" s="1"/>
      <c r="TYN191" s="1"/>
      <c r="TYO191" s="1"/>
      <c r="TYP191" s="1"/>
      <c r="TYQ191" s="1"/>
      <c r="TYR191" s="1"/>
      <c r="TYS191" s="1"/>
      <c r="TYT191" s="1"/>
      <c r="TYU191" s="1"/>
      <c r="TYV191" s="1"/>
      <c r="TYW191" s="1"/>
      <c r="TYX191" s="1"/>
      <c r="TYY191" s="1"/>
      <c r="TYZ191" s="1"/>
      <c r="TZA191" s="1"/>
      <c r="TZB191" s="1"/>
      <c r="TZC191" s="1"/>
      <c r="TZD191" s="1"/>
      <c r="TZE191" s="1"/>
      <c r="TZF191" s="1"/>
      <c r="TZG191" s="1"/>
      <c r="TZH191" s="1"/>
      <c r="TZI191" s="1"/>
      <c r="TZJ191" s="1"/>
      <c r="TZK191" s="1"/>
      <c r="TZL191" s="1"/>
      <c r="TZM191" s="1"/>
      <c r="TZN191" s="1"/>
      <c r="TZO191" s="1"/>
      <c r="TZP191" s="1"/>
      <c r="TZQ191" s="1"/>
      <c r="TZR191" s="1"/>
      <c r="TZS191" s="1"/>
      <c r="TZT191" s="1"/>
      <c r="TZU191" s="1"/>
      <c r="TZV191" s="1"/>
      <c r="TZW191" s="1"/>
      <c r="TZX191" s="1"/>
      <c r="TZY191" s="1"/>
      <c r="TZZ191" s="1"/>
      <c r="UAA191" s="1"/>
      <c r="UAB191" s="1"/>
      <c r="UAC191" s="1"/>
      <c r="UAD191" s="1"/>
      <c r="UAE191" s="1"/>
      <c r="UAF191" s="1"/>
      <c r="UAG191" s="1"/>
      <c r="UAH191" s="1"/>
      <c r="UAI191" s="1"/>
      <c r="UAJ191" s="1"/>
      <c r="UAK191" s="1"/>
      <c r="UAL191" s="1"/>
      <c r="UAM191" s="1"/>
      <c r="UAN191" s="1"/>
      <c r="UAO191" s="1"/>
      <c r="UAP191" s="1"/>
      <c r="UAQ191" s="1"/>
      <c r="UAR191" s="1"/>
      <c r="UAS191" s="1"/>
      <c r="UAT191" s="1"/>
      <c r="UAU191" s="1"/>
      <c r="UAV191" s="1"/>
      <c r="UAW191" s="1"/>
      <c r="UAX191" s="1"/>
      <c r="UAY191" s="1"/>
      <c r="UAZ191" s="1"/>
      <c r="UBA191" s="1"/>
      <c r="UBB191" s="1"/>
      <c r="UBC191" s="1"/>
      <c r="UBD191" s="1"/>
      <c r="UBE191" s="1"/>
      <c r="UBF191" s="1"/>
      <c r="UBG191" s="1"/>
      <c r="UBH191" s="1"/>
      <c r="UBI191" s="1"/>
      <c r="UBJ191" s="1"/>
      <c r="UBK191" s="1"/>
      <c r="UBL191" s="1"/>
      <c r="UBM191" s="1"/>
      <c r="UBN191" s="1"/>
      <c r="UBO191" s="1"/>
      <c r="UBP191" s="1"/>
      <c r="UBQ191" s="1"/>
      <c r="UBR191" s="1"/>
      <c r="UBS191" s="1"/>
      <c r="UBT191" s="1"/>
      <c r="UBU191" s="1"/>
      <c r="UBV191" s="1"/>
      <c r="UBW191" s="1"/>
      <c r="UBX191" s="1"/>
      <c r="UBY191" s="1"/>
      <c r="UBZ191" s="1"/>
      <c r="UCA191" s="1"/>
      <c r="UCB191" s="1"/>
      <c r="UCC191" s="1"/>
      <c r="UCD191" s="1"/>
      <c r="UCE191" s="1"/>
      <c r="UCF191" s="1"/>
      <c r="UCG191" s="1"/>
      <c r="UCH191" s="1"/>
      <c r="UCI191" s="1"/>
      <c r="UCJ191" s="1"/>
      <c r="UCK191" s="1"/>
      <c r="UCL191" s="1"/>
      <c r="UCM191" s="1"/>
      <c r="UCN191" s="1"/>
      <c r="UCO191" s="1"/>
      <c r="UCP191" s="1"/>
      <c r="UCQ191" s="1"/>
      <c r="UCR191" s="1"/>
      <c r="UCS191" s="1"/>
      <c r="UCT191" s="1"/>
      <c r="UCU191" s="1"/>
      <c r="UCV191" s="1"/>
      <c r="UCW191" s="1"/>
      <c r="UCX191" s="1"/>
      <c r="UCY191" s="1"/>
      <c r="UCZ191" s="1"/>
      <c r="UDA191" s="1"/>
      <c r="UDB191" s="1"/>
      <c r="UDC191" s="1"/>
      <c r="UDD191" s="1"/>
      <c r="UDE191" s="1"/>
      <c r="UDF191" s="1"/>
      <c r="UDG191" s="1"/>
      <c r="UDH191" s="1"/>
      <c r="UDI191" s="1"/>
      <c r="UDJ191" s="1"/>
      <c r="UDK191" s="1"/>
      <c r="UDL191" s="1"/>
      <c r="UDM191" s="1"/>
      <c r="UDN191" s="1"/>
      <c r="UDO191" s="1"/>
      <c r="UDP191" s="1"/>
      <c r="UDQ191" s="1"/>
      <c r="UDR191" s="1"/>
      <c r="UDS191" s="1"/>
      <c r="UDT191" s="1"/>
      <c r="UDU191" s="1"/>
      <c r="UDV191" s="1"/>
      <c r="UDW191" s="1"/>
      <c r="UDX191" s="1"/>
      <c r="UDY191" s="1"/>
      <c r="UDZ191" s="1"/>
      <c r="UEA191" s="1"/>
      <c r="UEB191" s="1"/>
      <c r="UEC191" s="1"/>
      <c r="UED191" s="1"/>
      <c r="UEE191" s="1"/>
      <c r="UEF191" s="1"/>
      <c r="UEG191" s="1"/>
      <c r="UEH191" s="1"/>
      <c r="UEI191" s="1"/>
      <c r="UEJ191" s="1"/>
      <c r="UEK191" s="1"/>
      <c r="UEL191" s="1"/>
      <c r="UEM191" s="1"/>
      <c r="UEN191" s="1"/>
      <c r="UEO191" s="1"/>
      <c r="UEP191" s="1"/>
      <c r="UEQ191" s="1"/>
      <c r="UER191" s="1"/>
      <c r="UES191" s="1"/>
      <c r="UET191" s="1"/>
      <c r="UEU191" s="1"/>
      <c r="UEV191" s="1"/>
      <c r="UEW191" s="1"/>
      <c r="UEX191" s="1"/>
      <c r="UEY191" s="1"/>
      <c r="UEZ191" s="1"/>
      <c r="UFA191" s="1"/>
      <c r="UFB191" s="1"/>
      <c r="UFC191" s="1"/>
      <c r="UFD191" s="1"/>
      <c r="UFE191" s="1"/>
      <c r="UFF191" s="1"/>
      <c r="UFG191" s="1"/>
      <c r="UFH191" s="1"/>
      <c r="UFI191" s="1"/>
      <c r="UFJ191" s="1"/>
      <c r="UFK191" s="1"/>
      <c r="UFL191" s="1"/>
      <c r="UFM191" s="1"/>
      <c r="UFN191" s="1"/>
      <c r="UFO191" s="1"/>
      <c r="UFP191" s="1"/>
      <c r="UFQ191" s="1"/>
      <c r="UFR191" s="1"/>
      <c r="UFS191" s="1"/>
      <c r="UFT191" s="1"/>
      <c r="UFU191" s="1"/>
      <c r="UFV191" s="1"/>
      <c r="UFW191" s="1"/>
      <c r="UFX191" s="1"/>
      <c r="UFY191" s="1"/>
      <c r="UFZ191" s="1"/>
      <c r="UGA191" s="1"/>
      <c r="UGB191" s="1"/>
      <c r="UGC191" s="1"/>
      <c r="UGD191" s="1"/>
      <c r="UGE191" s="1"/>
      <c r="UGF191" s="1"/>
      <c r="UGG191" s="1"/>
      <c r="UGH191" s="1"/>
      <c r="UGI191" s="1"/>
      <c r="UGJ191" s="1"/>
      <c r="UGK191" s="1"/>
      <c r="UGL191" s="1"/>
      <c r="UGM191" s="1"/>
      <c r="UGN191" s="1"/>
      <c r="UGO191" s="1"/>
      <c r="UGP191" s="1"/>
      <c r="UGQ191" s="1"/>
      <c r="UGR191" s="1"/>
      <c r="UGS191" s="1"/>
      <c r="UGT191" s="1"/>
      <c r="UGU191" s="1"/>
      <c r="UGV191" s="1"/>
      <c r="UGW191" s="1"/>
      <c r="UGX191" s="1"/>
      <c r="UGY191" s="1"/>
      <c r="UGZ191" s="1"/>
      <c r="UHA191" s="1"/>
      <c r="UHB191" s="1"/>
      <c r="UHC191" s="1"/>
      <c r="UHD191" s="1"/>
      <c r="UHE191" s="1"/>
      <c r="UHF191" s="1"/>
      <c r="UHG191" s="1"/>
      <c r="UHH191" s="1"/>
      <c r="UHI191" s="1"/>
      <c r="UHJ191" s="1"/>
      <c r="UHK191" s="1"/>
      <c r="UHL191" s="1"/>
      <c r="UHM191" s="1"/>
      <c r="UHN191" s="1"/>
      <c r="UHO191" s="1"/>
      <c r="UHP191" s="1"/>
      <c r="UHQ191" s="1"/>
      <c r="UHR191" s="1"/>
      <c r="UHS191" s="1"/>
      <c r="UHT191" s="1"/>
      <c r="UHU191" s="1"/>
      <c r="UHV191" s="1"/>
      <c r="UHW191" s="1"/>
      <c r="UHX191" s="1"/>
      <c r="UHY191" s="1"/>
      <c r="UHZ191" s="1"/>
      <c r="UIA191" s="1"/>
      <c r="UIB191" s="1"/>
      <c r="UIC191" s="1"/>
      <c r="UID191" s="1"/>
      <c r="UIE191" s="1"/>
      <c r="UIF191" s="1"/>
      <c r="UIG191" s="1"/>
      <c r="UIH191" s="1"/>
      <c r="UII191" s="1"/>
      <c r="UIJ191" s="1"/>
      <c r="UIK191" s="1"/>
      <c r="UIL191" s="1"/>
      <c r="UIM191" s="1"/>
      <c r="UIN191" s="1"/>
      <c r="UIO191" s="1"/>
      <c r="UIP191" s="1"/>
      <c r="UIQ191" s="1"/>
      <c r="UIR191" s="1"/>
      <c r="UIS191" s="1"/>
      <c r="UIT191" s="1"/>
      <c r="UIU191" s="1"/>
      <c r="UIV191" s="1"/>
      <c r="UIW191" s="1"/>
      <c r="UIX191" s="1"/>
      <c r="UIY191" s="1"/>
      <c r="UIZ191" s="1"/>
      <c r="UJA191" s="1"/>
      <c r="UJB191" s="1"/>
      <c r="UJC191" s="1"/>
      <c r="UJD191" s="1"/>
      <c r="UJE191" s="1"/>
      <c r="UJF191" s="1"/>
      <c r="UJG191" s="1"/>
      <c r="UJH191" s="1"/>
      <c r="UJI191" s="1"/>
      <c r="UJJ191" s="1"/>
      <c r="UJK191" s="1"/>
      <c r="UJL191" s="1"/>
      <c r="UJM191" s="1"/>
      <c r="UJN191" s="1"/>
      <c r="UJO191" s="1"/>
      <c r="UJP191" s="1"/>
      <c r="UJQ191" s="1"/>
      <c r="UJR191" s="1"/>
      <c r="UJS191" s="1"/>
      <c r="UJT191" s="1"/>
      <c r="UJU191" s="1"/>
      <c r="UJV191" s="1"/>
      <c r="UJW191" s="1"/>
      <c r="UJX191" s="1"/>
      <c r="UJY191" s="1"/>
      <c r="UJZ191" s="1"/>
      <c r="UKA191" s="1"/>
      <c r="UKB191" s="1"/>
      <c r="UKC191" s="1"/>
      <c r="UKD191" s="1"/>
      <c r="UKE191" s="1"/>
      <c r="UKF191" s="1"/>
      <c r="UKG191" s="1"/>
      <c r="UKH191" s="1"/>
      <c r="UKI191" s="1"/>
      <c r="UKJ191" s="1"/>
      <c r="UKK191" s="1"/>
      <c r="UKL191" s="1"/>
      <c r="UKM191" s="1"/>
      <c r="UKN191" s="1"/>
      <c r="UKO191" s="1"/>
      <c r="UKP191" s="1"/>
      <c r="UKQ191" s="1"/>
      <c r="UKR191" s="1"/>
      <c r="UKS191" s="1"/>
      <c r="UKT191" s="1"/>
      <c r="UKU191" s="1"/>
      <c r="UKV191" s="1"/>
      <c r="UKW191" s="1"/>
      <c r="UKX191" s="1"/>
      <c r="UKY191" s="1"/>
      <c r="UKZ191" s="1"/>
      <c r="ULA191" s="1"/>
      <c r="ULB191" s="1"/>
      <c r="ULC191" s="1"/>
      <c r="ULD191" s="1"/>
      <c r="ULE191" s="1"/>
      <c r="ULF191" s="1"/>
      <c r="ULG191" s="1"/>
      <c r="ULH191" s="1"/>
      <c r="ULI191" s="1"/>
      <c r="ULJ191" s="1"/>
      <c r="ULK191" s="1"/>
      <c r="ULL191" s="1"/>
      <c r="ULM191" s="1"/>
      <c r="ULN191" s="1"/>
      <c r="ULO191" s="1"/>
      <c r="ULP191" s="1"/>
      <c r="ULQ191" s="1"/>
      <c r="ULR191" s="1"/>
      <c r="ULS191" s="1"/>
      <c r="ULT191" s="1"/>
      <c r="ULU191" s="1"/>
      <c r="ULV191" s="1"/>
      <c r="ULW191" s="1"/>
      <c r="ULX191" s="1"/>
      <c r="ULY191" s="1"/>
      <c r="ULZ191" s="1"/>
      <c r="UMA191" s="1"/>
      <c r="UMB191" s="1"/>
      <c r="UMC191" s="1"/>
      <c r="UMD191" s="1"/>
      <c r="UME191" s="1"/>
      <c r="UMF191" s="1"/>
      <c r="UMG191" s="1"/>
      <c r="UMH191" s="1"/>
      <c r="UMI191" s="1"/>
      <c r="UMJ191" s="1"/>
      <c r="UMK191" s="1"/>
      <c r="UML191" s="1"/>
      <c r="UMM191" s="1"/>
      <c r="UMN191" s="1"/>
      <c r="UMO191" s="1"/>
      <c r="UMP191" s="1"/>
      <c r="UMQ191" s="1"/>
      <c r="UMR191" s="1"/>
      <c r="UMS191" s="1"/>
      <c r="UMT191" s="1"/>
      <c r="UMU191" s="1"/>
      <c r="UMV191" s="1"/>
      <c r="UMW191" s="1"/>
      <c r="UMX191" s="1"/>
      <c r="UMY191" s="1"/>
      <c r="UMZ191" s="1"/>
      <c r="UNA191" s="1"/>
      <c r="UNB191" s="1"/>
      <c r="UNC191" s="1"/>
      <c r="UND191" s="1"/>
      <c r="UNE191" s="1"/>
      <c r="UNF191" s="1"/>
      <c r="UNG191" s="1"/>
      <c r="UNH191" s="1"/>
      <c r="UNI191" s="1"/>
      <c r="UNJ191" s="1"/>
      <c r="UNK191" s="1"/>
      <c r="UNL191" s="1"/>
      <c r="UNM191" s="1"/>
      <c r="UNN191" s="1"/>
      <c r="UNO191" s="1"/>
      <c r="UNP191" s="1"/>
      <c r="UNQ191" s="1"/>
      <c r="UNR191" s="1"/>
      <c r="UNS191" s="1"/>
      <c r="UNT191" s="1"/>
      <c r="UNU191" s="1"/>
      <c r="UNV191" s="1"/>
      <c r="UNW191" s="1"/>
      <c r="UNX191" s="1"/>
      <c r="UNY191" s="1"/>
      <c r="UNZ191" s="1"/>
      <c r="UOA191" s="1"/>
      <c r="UOB191" s="1"/>
      <c r="UOC191" s="1"/>
      <c r="UOD191" s="1"/>
      <c r="UOE191" s="1"/>
      <c r="UOF191" s="1"/>
      <c r="UOG191" s="1"/>
      <c r="UOH191" s="1"/>
      <c r="UOI191" s="1"/>
      <c r="UOJ191" s="1"/>
      <c r="UOK191" s="1"/>
      <c r="UOL191" s="1"/>
      <c r="UOM191" s="1"/>
      <c r="UON191" s="1"/>
      <c r="UOO191" s="1"/>
      <c r="UOP191" s="1"/>
      <c r="UOQ191" s="1"/>
      <c r="UOR191" s="1"/>
      <c r="UOS191" s="1"/>
      <c r="UOT191" s="1"/>
      <c r="UOU191" s="1"/>
      <c r="UOV191" s="1"/>
      <c r="UOW191" s="1"/>
      <c r="UOX191" s="1"/>
      <c r="UOY191" s="1"/>
      <c r="UOZ191" s="1"/>
      <c r="UPA191" s="1"/>
      <c r="UPB191" s="1"/>
      <c r="UPC191" s="1"/>
      <c r="UPD191" s="1"/>
      <c r="UPE191" s="1"/>
      <c r="UPF191" s="1"/>
      <c r="UPG191" s="1"/>
      <c r="UPH191" s="1"/>
      <c r="UPI191" s="1"/>
      <c r="UPJ191" s="1"/>
      <c r="UPK191" s="1"/>
      <c r="UPL191" s="1"/>
      <c r="UPM191" s="1"/>
      <c r="UPN191" s="1"/>
      <c r="UPO191" s="1"/>
      <c r="UPP191" s="1"/>
      <c r="UPQ191" s="1"/>
      <c r="UPR191" s="1"/>
      <c r="UPS191" s="1"/>
      <c r="UPT191" s="1"/>
      <c r="UPU191" s="1"/>
      <c r="UPV191" s="1"/>
      <c r="UPW191" s="1"/>
      <c r="UPX191" s="1"/>
      <c r="UPY191" s="1"/>
      <c r="UPZ191" s="1"/>
      <c r="UQA191" s="1"/>
      <c r="UQB191" s="1"/>
      <c r="UQC191" s="1"/>
      <c r="UQD191" s="1"/>
      <c r="UQE191" s="1"/>
      <c r="UQF191" s="1"/>
      <c r="UQG191" s="1"/>
      <c r="UQH191" s="1"/>
      <c r="UQI191" s="1"/>
      <c r="UQJ191" s="1"/>
      <c r="UQK191" s="1"/>
      <c r="UQL191" s="1"/>
      <c r="UQM191" s="1"/>
      <c r="UQN191" s="1"/>
      <c r="UQO191" s="1"/>
      <c r="UQP191" s="1"/>
      <c r="UQQ191" s="1"/>
      <c r="UQR191" s="1"/>
      <c r="UQS191" s="1"/>
      <c r="UQT191" s="1"/>
      <c r="UQU191" s="1"/>
      <c r="UQV191" s="1"/>
      <c r="UQW191" s="1"/>
      <c r="UQX191" s="1"/>
      <c r="UQY191" s="1"/>
      <c r="UQZ191" s="1"/>
      <c r="URA191" s="1"/>
      <c r="URB191" s="1"/>
      <c r="URC191" s="1"/>
      <c r="URD191" s="1"/>
      <c r="URE191" s="1"/>
      <c r="URF191" s="1"/>
      <c r="URG191" s="1"/>
      <c r="URH191" s="1"/>
      <c r="URI191" s="1"/>
      <c r="URJ191" s="1"/>
      <c r="URK191" s="1"/>
      <c r="URL191" s="1"/>
      <c r="URM191" s="1"/>
      <c r="URN191" s="1"/>
      <c r="URO191" s="1"/>
      <c r="URP191" s="1"/>
      <c r="URQ191" s="1"/>
      <c r="URR191" s="1"/>
      <c r="URS191" s="1"/>
      <c r="URT191" s="1"/>
      <c r="URU191" s="1"/>
      <c r="URV191" s="1"/>
      <c r="URW191" s="1"/>
      <c r="URX191" s="1"/>
      <c r="URY191" s="1"/>
      <c r="URZ191" s="1"/>
      <c r="USA191" s="1"/>
      <c r="USB191" s="1"/>
      <c r="USC191" s="1"/>
      <c r="USD191" s="1"/>
      <c r="USE191" s="1"/>
      <c r="USF191" s="1"/>
      <c r="USG191" s="1"/>
      <c r="USH191" s="1"/>
      <c r="USI191" s="1"/>
      <c r="USJ191" s="1"/>
      <c r="USK191" s="1"/>
      <c r="USL191" s="1"/>
      <c r="USM191" s="1"/>
      <c r="USN191" s="1"/>
      <c r="USO191" s="1"/>
      <c r="USP191" s="1"/>
      <c r="USQ191" s="1"/>
      <c r="USR191" s="1"/>
      <c r="USS191" s="1"/>
      <c r="UST191" s="1"/>
      <c r="USU191" s="1"/>
      <c r="USV191" s="1"/>
      <c r="USW191" s="1"/>
      <c r="USX191" s="1"/>
      <c r="USY191" s="1"/>
      <c r="USZ191" s="1"/>
      <c r="UTA191" s="1"/>
      <c r="UTB191" s="1"/>
      <c r="UTC191" s="1"/>
      <c r="UTD191" s="1"/>
      <c r="UTE191" s="1"/>
      <c r="UTF191" s="1"/>
      <c r="UTG191" s="1"/>
      <c r="UTH191" s="1"/>
      <c r="UTI191" s="1"/>
      <c r="UTJ191" s="1"/>
      <c r="UTK191" s="1"/>
      <c r="UTL191" s="1"/>
      <c r="UTM191" s="1"/>
      <c r="UTN191" s="1"/>
      <c r="UTO191" s="1"/>
      <c r="UTP191" s="1"/>
      <c r="UTQ191" s="1"/>
      <c r="UTR191" s="1"/>
      <c r="UTS191" s="1"/>
      <c r="UTT191" s="1"/>
      <c r="UTU191" s="1"/>
      <c r="UTV191" s="1"/>
      <c r="UTW191" s="1"/>
      <c r="UTX191" s="1"/>
      <c r="UTY191" s="1"/>
      <c r="UTZ191" s="1"/>
      <c r="UUA191" s="1"/>
      <c r="UUB191" s="1"/>
      <c r="UUC191" s="1"/>
      <c r="UUD191" s="1"/>
      <c r="UUE191" s="1"/>
      <c r="UUF191" s="1"/>
      <c r="UUG191" s="1"/>
      <c r="UUH191" s="1"/>
      <c r="UUI191" s="1"/>
      <c r="UUJ191" s="1"/>
      <c r="UUK191" s="1"/>
      <c r="UUL191" s="1"/>
      <c r="UUM191" s="1"/>
      <c r="UUN191" s="1"/>
      <c r="UUO191" s="1"/>
      <c r="UUP191" s="1"/>
      <c r="UUQ191" s="1"/>
      <c r="UUR191" s="1"/>
      <c r="UUS191" s="1"/>
      <c r="UUT191" s="1"/>
      <c r="UUU191" s="1"/>
      <c r="UUV191" s="1"/>
      <c r="UUW191" s="1"/>
      <c r="UUX191" s="1"/>
      <c r="UUY191" s="1"/>
      <c r="UUZ191" s="1"/>
      <c r="UVA191" s="1"/>
      <c r="UVB191" s="1"/>
      <c r="UVC191" s="1"/>
      <c r="UVD191" s="1"/>
      <c r="UVE191" s="1"/>
      <c r="UVF191" s="1"/>
      <c r="UVG191" s="1"/>
      <c r="UVH191" s="1"/>
      <c r="UVI191" s="1"/>
      <c r="UVJ191" s="1"/>
      <c r="UVK191" s="1"/>
      <c r="UVL191" s="1"/>
      <c r="UVM191" s="1"/>
      <c r="UVN191" s="1"/>
      <c r="UVO191" s="1"/>
      <c r="UVP191" s="1"/>
      <c r="UVQ191" s="1"/>
      <c r="UVR191" s="1"/>
      <c r="UVS191" s="1"/>
      <c r="UVT191" s="1"/>
      <c r="UVU191" s="1"/>
      <c r="UVV191" s="1"/>
      <c r="UVW191" s="1"/>
      <c r="UVX191" s="1"/>
      <c r="UVY191" s="1"/>
      <c r="UVZ191" s="1"/>
      <c r="UWA191" s="1"/>
      <c r="UWB191" s="1"/>
      <c r="UWC191" s="1"/>
      <c r="UWD191" s="1"/>
      <c r="UWE191" s="1"/>
      <c r="UWF191" s="1"/>
      <c r="UWG191" s="1"/>
      <c r="UWH191" s="1"/>
      <c r="UWI191" s="1"/>
      <c r="UWJ191" s="1"/>
      <c r="UWK191" s="1"/>
      <c r="UWL191" s="1"/>
      <c r="UWM191" s="1"/>
      <c r="UWN191" s="1"/>
      <c r="UWO191" s="1"/>
      <c r="UWP191" s="1"/>
      <c r="UWQ191" s="1"/>
      <c r="UWR191" s="1"/>
      <c r="UWS191" s="1"/>
      <c r="UWT191" s="1"/>
      <c r="UWU191" s="1"/>
      <c r="UWV191" s="1"/>
      <c r="UWW191" s="1"/>
      <c r="UWX191" s="1"/>
      <c r="UWY191" s="1"/>
      <c r="UWZ191" s="1"/>
      <c r="UXA191" s="1"/>
      <c r="UXB191" s="1"/>
      <c r="UXC191" s="1"/>
      <c r="UXD191" s="1"/>
      <c r="UXE191" s="1"/>
      <c r="UXF191" s="1"/>
      <c r="UXG191" s="1"/>
      <c r="UXH191" s="1"/>
      <c r="UXI191" s="1"/>
      <c r="UXJ191" s="1"/>
      <c r="UXK191" s="1"/>
      <c r="UXL191" s="1"/>
      <c r="UXM191" s="1"/>
      <c r="UXN191" s="1"/>
      <c r="UXO191" s="1"/>
      <c r="UXP191" s="1"/>
      <c r="UXQ191" s="1"/>
      <c r="UXR191" s="1"/>
      <c r="UXS191" s="1"/>
      <c r="UXT191" s="1"/>
      <c r="UXU191" s="1"/>
      <c r="UXV191" s="1"/>
      <c r="UXW191" s="1"/>
      <c r="UXX191" s="1"/>
      <c r="UXY191" s="1"/>
      <c r="UXZ191" s="1"/>
      <c r="UYA191" s="1"/>
      <c r="UYB191" s="1"/>
      <c r="UYC191" s="1"/>
      <c r="UYD191" s="1"/>
      <c r="UYE191" s="1"/>
      <c r="UYF191" s="1"/>
      <c r="UYG191" s="1"/>
      <c r="UYH191" s="1"/>
      <c r="UYI191" s="1"/>
      <c r="UYJ191" s="1"/>
      <c r="UYK191" s="1"/>
      <c r="UYL191" s="1"/>
      <c r="UYM191" s="1"/>
      <c r="UYN191" s="1"/>
      <c r="UYO191" s="1"/>
      <c r="UYP191" s="1"/>
      <c r="UYQ191" s="1"/>
      <c r="UYR191" s="1"/>
      <c r="UYS191" s="1"/>
      <c r="UYT191" s="1"/>
      <c r="UYU191" s="1"/>
      <c r="UYV191" s="1"/>
      <c r="UYW191" s="1"/>
      <c r="UYX191" s="1"/>
      <c r="UYY191" s="1"/>
      <c r="UYZ191" s="1"/>
      <c r="UZA191" s="1"/>
      <c r="UZB191" s="1"/>
      <c r="UZC191" s="1"/>
      <c r="UZD191" s="1"/>
      <c r="UZE191" s="1"/>
      <c r="UZF191" s="1"/>
      <c r="UZG191" s="1"/>
      <c r="UZH191" s="1"/>
      <c r="UZI191" s="1"/>
      <c r="UZJ191" s="1"/>
      <c r="UZK191" s="1"/>
      <c r="UZL191" s="1"/>
      <c r="UZM191" s="1"/>
      <c r="UZN191" s="1"/>
      <c r="UZO191" s="1"/>
      <c r="UZP191" s="1"/>
      <c r="UZQ191" s="1"/>
      <c r="UZR191" s="1"/>
      <c r="UZS191" s="1"/>
      <c r="UZT191" s="1"/>
      <c r="UZU191" s="1"/>
      <c r="UZV191" s="1"/>
      <c r="UZW191" s="1"/>
      <c r="UZX191" s="1"/>
      <c r="UZY191" s="1"/>
      <c r="UZZ191" s="1"/>
      <c r="VAA191" s="1"/>
      <c r="VAB191" s="1"/>
      <c r="VAC191" s="1"/>
      <c r="VAD191" s="1"/>
      <c r="VAE191" s="1"/>
      <c r="VAF191" s="1"/>
      <c r="VAG191" s="1"/>
      <c r="VAH191" s="1"/>
      <c r="VAI191" s="1"/>
      <c r="VAJ191" s="1"/>
      <c r="VAK191" s="1"/>
      <c r="VAL191" s="1"/>
      <c r="VAM191" s="1"/>
      <c r="VAN191" s="1"/>
      <c r="VAO191" s="1"/>
      <c r="VAP191" s="1"/>
      <c r="VAQ191" s="1"/>
      <c r="VAR191" s="1"/>
      <c r="VAS191" s="1"/>
      <c r="VAT191" s="1"/>
      <c r="VAU191" s="1"/>
      <c r="VAV191" s="1"/>
      <c r="VAW191" s="1"/>
      <c r="VAX191" s="1"/>
      <c r="VAY191" s="1"/>
      <c r="VAZ191" s="1"/>
      <c r="VBA191" s="1"/>
      <c r="VBB191" s="1"/>
      <c r="VBC191" s="1"/>
      <c r="VBD191" s="1"/>
      <c r="VBE191" s="1"/>
      <c r="VBF191" s="1"/>
      <c r="VBG191" s="1"/>
      <c r="VBH191" s="1"/>
      <c r="VBI191" s="1"/>
      <c r="VBJ191" s="1"/>
      <c r="VBK191" s="1"/>
      <c r="VBL191" s="1"/>
      <c r="VBM191" s="1"/>
      <c r="VBN191" s="1"/>
      <c r="VBO191" s="1"/>
      <c r="VBP191" s="1"/>
      <c r="VBQ191" s="1"/>
      <c r="VBR191" s="1"/>
      <c r="VBS191" s="1"/>
      <c r="VBT191" s="1"/>
      <c r="VBU191" s="1"/>
      <c r="VBV191" s="1"/>
      <c r="VBW191" s="1"/>
      <c r="VBX191" s="1"/>
      <c r="VBY191" s="1"/>
      <c r="VBZ191" s="1"/>
      <c r="VCA191" s="1"/>
      <c r="VCB191" s="1"/>
      <c r="VCC191" s="1"/>
      <c r="VCD191" s="1"/>
      <c r="VCE191" s="1"/>
      <c r="VCF191" s="1"/>
      <c r="VCG191" s="1"/>
      <c r="VCH191" s="1"/>
      <c r="VCI191" s="1"/>
      <c r="VCJ191" s="1"/>
      <c r="VCK191" s="1"/>
      <c r="VCL191" s="1"/>
      <c r="VCM191" s="1"/>
      <c r="VCN191" s="1"/>
      <c r="VCO191" s="1"/>
      <c r="VCP191" s="1"/>
      <c r="VCQ191" s="1"/>
      <c r="VCR191" s="1"/>
      <c r="VCS191" s="1"/>
      <c r="VCT191" s="1"/>
      <c r="VCU191" s="1"/>
      <c r="VCV191" s="1"/>
      <c r="VCW191" s="1"/>
      <c r="VCX191" s="1"/>
      <c r="VCY191" s="1"/>
      <c r="VCZ191" s="1"/>
      <c r="VDA191" s="1"/>
      <c r="VDB191" s="1"/>
      <c r="VDC191" s="1"/>
      <c r="VDD191" s="1"/>
      <c r="VDE191" s="1"/>
      <c r="VDF191" s="1"/>
      <c r="VDG191" s="1"/>
      <c r="VDH191" s="1"/>
      <c r="VDI191" s="1"/>
      <c r="VDJ191" s="1"/>
      <c r="VDK191" s="1"/>
      <c r="VDL191" s="1"/>
      <c r="VDM191" s="1"/>
      <c r="VDN191" s="1"/>
      <c r="VDO191" s="1"/>
      <c r="VDP191" s="1"/>
      <c r="VDQ191" s="1"/>
      <c r="VDR191" s="1"/>
      <c r="VDS191" s="1"/>
      <c r="VDT191" s="1"/>
      <c r="VDU191" s="1"/>
      <c r="VDV191" s="1"/>
      <c r="VDW191" s="1"/>
      <c r="VDX191" s="1"/>
      <c r="VDY191" s="1"/>
      <c r="VDZ191" s="1"/>
      <c r="VEA191" s="1"/>
      <c r="VEB191" s="1"/>
      <c r="VEC191" s="1"/>
      <c r="VED191" s="1"/>
      <c r="VEE191" s="1"/>
      <c r="VEF191" s="1"/>
      <c r="VEG191" s="1"/>
      <c r="VEH191" s="1"/>
      <c r="VEI191" s="1"/>
      <c r="VEJ191" s="1"/>
      <c r="VEK191" s="1"/>
      <c r="VEL191" s="1"/>
      <c r="VEM191" s="1"/>
      <c r="VEN191" s="1"/>
      <c r="VEO191" s="1"/>
      <c r="VEP191" s="1"/>
      <c r="VEQ191" s="1"/>
      <c r="VER191" s="1"/>
      <c r="VES191" s="1"/>
      <c r="VET191" s="1"/>
      <c r="VEU191" s="1"/>
      <c r="VEV191" s="1"/>
      <c r="VEW191" s="1"/>
      <c r="VEX191" s="1"/>
      <c r="VEY191" s="1"/>
      <c r="VEZ191" s="1"/>
      <c r="VFA191" s="1"/>
      <c r="VFB191" s="1"/>
      <c r="VFC191" s="1"/>
      <c r="VFD191" s="1"/>
      <c r="VFE191" s="1"/>
      <c r="VFF191" s="1"/>
      <c r="VFG191" s="1"/>
      <c r="VFH191" s="1"/>
      <c r="VFI191" s="1"/>
      <c r="VFJ191" s="1"/>
      <c r="VFK191" s="1"/>
      <c r="VFL191" s="1"/>
      <c r="VFM191" s="1"/>
      <c r="VFN191" s="1"/>
      <c r="VFO191" s="1"/>
      <c r="VFP191" s="1"/>
      <c r="VFQ191" s="1"/>
      <c r="VFR191" s="1"/>
      <c r="VFS191" s="1"/>
      <c r="VFT191" s="1"/>
      <c r="VFU191" s="1"/>
      <c r="VFV191" s="1"/>
      <c r="VFW191" s="1"/>
      <c r="VFX191" s="1"/>
      <c r="VFY191" s="1"/>
      <c r="VFZ191" s="1"/>
      <c r="VGA191" s="1"/>
      <c r="VGB191" s="1"/>
      <c r="VGC191" s="1"/>
      <c r="VGD191" s="1"/>
      <c r="VGE191" s="1"/>
      <c r="VGF191" s="1"/>
      <c r="VGG191" s="1"/>
      <c r="VGH191" s="1"/>
      <c r="VGI191" s="1"/>
      <c r="VGJ191" s="1"/>
      <c r="VGK191" s="1"/>
      <c r="VGL191" s="1"/>
      <c r="VGM191" s="1"/>
      <c r="VGN191" s="1"/>
      <c r="VGO191" s="1"/>
      <c r="VGP191" s="1"/>
      <c r="VGQ191" s="1"/>
      <c r="VGR191" s="1"/>
      <c r="VGS191" s="1"/>
      <c r="VGT191" s="1"/>
      <c r="VGU191" s="1"/>
      <c r="VGV191" s="1"/>
      <c r="VGW191" s="1"/>
      <c r="VGX191" s="1"/>
      <c r="VGY191" s="1"/>
      <c r="VGZ191" s="1"/>
      <c r="VHA191" s="1"/>
      <c r="VHB191" s="1"/>
      <c r="VHC191" s="1"/>
      <c r="VHD191" s="1"/>
      <c r="VHE191" s="1"/>
      <c r="VHF191" s="1"/>
      <c r="VHG191" s="1"/>
      <c r="VHH191" s="1"/>
      <c r="VHI191" s="1"/>
      <c r="VHJ191" s="1"/>
      <c r="VHK191" s="1"/>
      <c r="VHL191" s="1"/>
      <c r="VHM191" s="1"/>
      <c r="VHN191" s="1"/>
      <c r="VHO191" s="1"/>
      <c r="VHP191" s="1"/>
      <c r="VHQ191" s="1"/>
      <c r="VHR191" s="1"/>
      <c r="VHS191" s="1"/>
      <c r="VHT191" s="1"/>
      <c r="VHU191" s="1"/>
      <c r="VHV191" s="1"/>
      <c r="VHW191" s="1"/>
      <c r="VHX191" s="1"/>
      <c r="VHY191" s="1"/>
      <c r="VHZ191" s="1"/>
      <c r="VIA191" s="1"/>
      <c r="VIB191" s="1"/>
      <c r="VIC191" s="1"/>
      <c r="VID191" s="1"/>
      <c r="VIE191" s="1"/>
      <c r="VIF191" s="1"/>
      <c r="VIG191" s="1"/>
      <c r="VIH191" s="1"/>
      <c r="VII191" s="1"/>
      <c r="VIJ191" s="1"/>
      <c r="VIK191" s="1"/>
      <c r="VIL191" s="1"/>
      <c r="VIM191" s="1"/>
      <c r="VIN191" s="1"/>
      <c r="VIO191" s="1"/>
      <c r="VIP191" s="1"/>
      <c r="VIQ191" s="1"/>
      <c r="VIR191" s="1"/>
      <c r="VIS191" s="1"/>
      <c r="VIT191" s="1"/>
      <c r="VIU191" s="1"/>
      <c r="VIV191" s="1"/>
      <c r="VIW191" s="1"/>
      <c r="VIX191" s="1"/>
      <c r="VIY191" s="1"/>
      <c r="VIZ191" s="1"/>
      <c r="VJA191" s="1"/>
      <c r="VJB191" s="1"/>
      <c r="VJC191" s="1"/>
      <c r="VJD191" s="1"/>
      <c r="VJE191" s="1"/>
      <c r="VJF191" s="1"/>
      <c r="VJG191" s="1"/>
      <c r="VJH191" s="1"/>
      <c r="VJI191" s="1"/>
      <c r="VJJ191" s="1"/>
      <c r="VJK191" s="1"/>
      <c r="VJL191" s="1"/>
      <c r="VJM191" s="1"/>
      <c r="VJN191" s="1"/>
      <c r="VJO191" s="1"/>
      <c r="VJP191" s="1"/>
      <c r="VJQ191" s="1"/>
      <c r="VJR191" s="1"/>
      <c r="VJS191" s="1"/>
      <c r="VJT191" s="1"/>
      <c r="VJU191" s="1"/>
      <c r="VJV191" s="1"/>
      <c r="VJW191" s="1"/>
      <c r="VJX191" s="1"/>
      <c r="VJY191" s="1"/>
      <c r="VJZ191" s="1"/>
      <c r="VKA191" s="1"/>
      <c r="VKB191" s="1"/>
      <c r="VKC191" s="1"/>
      <c r="VKD191" s="1"/>
      <c r="VKE191" s="1"/>
      <c r="VKF191" s="1"/>
      <c r="VKG191" s="1"/>
      <c r="VKH191" s="1"/>
      <c r="VKI191" s="1"/>
      <c r="VKJ191" s="1"/>
      <c r="VKK191" s="1"/>
      <c r="VKL191" s="1"/>
      <c r="VKM191" s="1"/>
      <c r="VKN191" s="1"/>
      <c r="VKO191" s="1"/>
      <c r="VKP191" s="1"/>
      <c r="VKQ191" s="1"/>
      <c r="VKR191" s="1"/>
      <c r="VKS191" s="1"/>
      <c r="VKT191" s="1"/>
      <c r="VKU191" s="1"/>
      <c r="VKV191" s="1"/>
      <c r="VKW191" s="1"/>
      <c r="VKX191" s="1"/>
      <c r="VKY191" s="1"/>
      <c r="VKZ191" s="1"/>
      <c r="VLA191" s="1"/>
      <c r="VLB191" s="1"/>
      <c r="VLC191" s="1"/>
      <c r="VLD191" s="1"/>
      <c r="VLE191" s="1"/>
      <c r="VLF191" s="1"/>
      <c r="VLG191" s="1"/>
      <c r="VLH191" s="1"/>
      <c r="VLI191" s="1"/>
      <c r="VLJ191" s="1"/>
      <c r="VLK191" s="1"/>
      <c r="VLL191" s="1"/>
      <c r="VLM191" s="1"/>
      <c r="VLN191" s="1"/>
      <c r="VLO191" s="1"/>
      <c r="VLP191" s="1"/>
      <c r="VLQ191" s="1"/>
      <c r="VLR191" s="1"/>
      <c r="VLS191" s="1"/>
      <c r="VLT191" s="1"/>
      <c r="VLU191" s="1"/>
      <c r="VLV191" s="1"/>
      <c r="VLW191" s="1"/>
      <c r="VLX191" s="1"/>
      <c r="VLY191" s="1"/>
      <c r="VLZ191" s="1"/>
      <c r="VMA191" s="1"/>
      <c r="VMB191" s="1"/>
      <c r="VMC191" s="1"/>
      <c r="VMD191" s="1"/>
      <c r="VME191" s="1"/>
      <c r="VMF191" s="1"/>
      <c r="VMG191" s="1"/>
      <c r="VMH191" s="1"/>
      <c r="VMI191" s="1"/>
      <c r="VMJ191" s="1"/>
      <c r="VMK191" s="1"/>
      <c r="VML191" s="1"/>
      <c r="VMM191" s="1"/>
      <c r="VMN191" s="1"/>
      <c r="VMO191" s="1"/>
      <c r="VMP191" s="1"/>
      <c r="VMQ191" s="1"/>
      <c r="VMR191" s="1"/>
      <c r="VMS191" s="1"/>
      <c r="VMT191" s="1"/>
      <c r="VMU191" s="1"/>
      <c r="VMV191" s="1"/>
      <c r="VMW191" s="1"/>
      <c r="VMX191" s="1"/>
      <c r="VMY191" s="1"/>
      <c r="VMZ191" s="1"/>
      <c r="VNA191" s="1"/>
      <c r="VNB191" s="1"/>
      <c r="VNC191" s="1"/>
      <c r="VND191" s="1"/>
      <c r="VNE191" s="1"/>
      <c r="VNF191" s="1"/>
      <c r="VNG191" s="1"/>
      <c r="VNH191" s="1"/>
      <c r="VNI191" s="1"/>
      <c r="VNJ191" s="1"/>
      <c r="VNK191" s="1"/>
      <c r="VNL191" s="1"/>
      <c r="VNM191" s="1"/>
      <c r="VNN191" s="1"/>
      <c r="VNO191" s="1"/>
      <c r="VNP191" s="1"/>
      <c r="VNQ191" s="1"/>
      <c r="VNR191" s="1"/>
      <c r="VNS191" s="1"/>
      <c r="VNT191" s="1"/>
      <c r="VNU191" s="1"/>
      <c r="VNV191" s="1"/>
      <c r="VNW191" s="1"/>
      <c r="VNX191" s="1"/>
      <c r="VNY191" s="1"/>
      <c r="VNZ191" s="1"/>
      <c r="VOA191" s="1"/>
      <c r="VOB191" s="1"/>
      <c r="VOC191" s="1"/>
      <c r="VOD191" s="1"/>
      <c r="VOE191" s="1"/>
      <c r="VOF191" s="1"/>
      <c r="VOG191" s="1"/>
      <c r="VOH191" s="1"/>
      <c r="VOI191" s="1"/>
      <c r="VOJ191" s="1"/>
      <c r="VOK191" s="1"/>
      <c r="VOL191" s="1"/>
      <c r="VOM191" s="1"/>
      <c r="VON191" s="1"/>
      <c r="VOO191" s="1"/>
      <c r="VOP191" s="1"/>
      <c r="VOQ191" s="1"/>
      <c r="VOR191" s="1"/>
      <c r="VOS191" s="1"/>
      <c r="VOT191" s="1"/>
      <c r="VOU191" s="1"/>
      <c r="VOV191" s="1"/>
      <c r="VOW191" s="1"/>
      <c r="VOX191" s="1"/>
      <c r="VOY191" s="1"/>
      <c r="VOZ191" s="1"/>
      <c r="VPA191" s="1"/>
      <c r="VPB191" s="1"/>
      <c r="VPC191" s="1"/>
      <c r="VPD191" s="1"/>
      <c r="VPE191" s="1"/>
      <c r="VPF191" s="1"/>
      <c r="VPG191" s="1"/>
      <c r="VPH191" s="1"/>
      <c r="VPI191" s="1"/>
      <c r="VPJ191" s="1"/>
      <c r="VPK191" s="1"/>
      <c r="VPL191" s="1"/>
      <c r="VPM191" s="1"/>
      <c r="VPN191" s="1"/>
      <c r="VPO191" s="1"/>
      <c r="VPP191" s="1"/>
      <c r="VPQ191" s="1"/>
      <c r="VPR191" s="1"/>
      <c r="VPS191" s="1"/>
      <c r="VPT191" s="1"/>
      <c r="VPU191" s="1"/>
      <c r="VPV191" s="1"/>
      <c r="VPW191" s="1"/>
      <c r="VPX191" s="1"/>
      <c r="VPY191" s="1"/>
      <c r="VPZ191" s="1"/>
      <c r="VQA191" s="1"/>
      <c r="VQB191" s="1"/>
      <c r="VQC191" s="1"/>
      <c r="VQD191" s="1"/>
      <c r="VQE191" s="1"/>
      <c r="VQF191" s="1"/>
      <c r="VQG191" s="1"/>
      <c r="VQH191" s="1"/>
      <c r="VQI191" s="1"/>
      <c r="VQJ191" s="1"/>
      <c r="VQK191" s="1"/>
      <c r="VQL191" s="1"/>
      <c r="VQM191" s="1"/>
      <c r="VQN191" s="1"/>
      <c r="VQO191" s="1"/>
      <c r="VQP191" s="1"/>
      <c r="VQQ191" s="1"/>
      <c r="VQR191" s="1"/>
      <c r="VQS191" s="1"/>
      <c r="VQT191" s="1"/>
      <c r="VQU191" s="1"/>
      <c r="VQV191" s="1"/>
      <c r="VQW191" s="1"/>
      <c r="VQX191" s="1"/>
      <c r="VQY191" s="1"/>
      <c r="VQZ191" s="1"/>
      <c r="VRA191" s="1"/>
      <c r="VRB191" s="1"/>
      <c r="VRC191" s="1"/>
      <c r="VRD191" s="1"/>
      <c r="VRE191" s="1"/>
      <c r="VRF191" s="1"/>
      <c r="VRG191" s="1"/>
      <c r="VRH191" s="1"/>
      <c r="VRI191" s="1"/>
      <c r="VRJ191" s="1"/>
      <c r="VRK191" s="1"/>
      <c r="VRL191" s="1"/>
      <c r="VRM191" s="1"/>
      <c r="VRN191" s="1"/>
      <c r="VRO191" s="1"/>
      <c r="VRP191" s="1"/>
      <c r="VRQ191" s="1"/>
      <c r="VRR191" s="1"/>
      <c r="VRS191" s="1"/>
      <c r="VRT191" s="1"/>
      <c r="VRU191" s="1"/>
      <c r="VRV191" s="1"/>
      <c r="VRW191" s="1"/>
      <c r="VRX191" s="1"/>
      <c r="VRY191" s="1"/>
      <c r="VRZ191" s="1"/>
      <c r="VSA191" s="1"/>
      <c r="VSB191" s="1"/>
      <c r="VSC191" s="1"/>
      <c r="VSD191" s="1"/>
      <c r="VSE191" s="1"/>
      <c r="VSF191" s="1"/>
      <c r="VSG191" s="1"/>
      <c r="VSH191" s="1"/>
      <c r="VSI191" s="1"/>
      <c r="VSJ191" s="1"/>
      <c r="VSK191" s="1"/>
      <c r="VSL191" s="1"/>
      <c r="VSM191" s="1"/>
      <c r="VSN191" s="1"/>
      <c r="VSO191" s="1"/>
      <c r="VSP191" s="1"/>
      <c r="VSQ191" s="1"/>
      <c r="VSR191" s="1"/>
      <c r="VSS191" s="1"/>
      <c r="VST191" s="1"/>
      <c r="VSU191" s="1"/>
      <c r="VSV191" s="1"/>
      <c r="VSW191" s="1"/>
      <c r="VSX191" s="1"/>
      <c r="VSY191" s="1"/>
      <c r="VSZ191" s="1"/>
      <c r="VTA191" s="1"/>
      <c r="VTB191" s="1"/>
      <c r="VTC191" s="1"/>
      <c r="VTD191" s="1"/>
      <c r="VTE191" s="1"/>
      <c r="VTF191" s="1"/>
      <c r="VTG191" s="1"/>
      <c r="VTH191" s="1"/>
      <c r="VTI191" s="1"/>
      <c r="VTJ191" s="1"/>
      <c r="VTK191" s="1"/>
      <c r="VTL191" s="1"/>
      <c r="VTM191" s="1"/>
      <c r="VTN191" s="1"/>
      <c r="VTO191" s="1"/>
      <c r="VTP191" s="1"/>
      <c r="VTQ191" s="1"/>
      <c r="VTR191" s="1"/>
      <c r="VTS191" s="1"/>
      <c r="VTT191" s="1"/>
      <c r="VTU191" s="1"/>
      <c r="VTV191" s="1"/>
      <c r="VTW191" s="1"/>
      <c r="VTX191" s="1"/>
      <c r="VTY191" s="1"/>
      <c r="VTZ191" s="1"/>
      <c r="VUA191" s="1"/>
      <c r="VUB191" s="1"/>
      <c r="VUC191" s="1"/>
      <c r="VUD191" s="1"/>
      <c r="VUE191" s="1"/>
      <c r="VUF191" s="1"/>
      <c r="VUG191" s="1"/>
      <c r="VUH191" s="1"/>
      <c r="VUI191" s="1"/>
      <c r="VUJ191" s="1"/>
      <c r="VUK191" s="1"/>
      <c r="VUL191" s="1"/>
      <c r="VUM191" s="1"/>
      <c r="VUN191" s="1"/>
      <c r="VUO191" s="1"/>
      <c r="VUP191" s="1"/>
      <c r="VUQ191" s="1"/>
      <c r="VUR191" s="1"/>
      <c r="VUS191" s="1"/>
      <c r="VUT191" s="1"/>
      <c r="VUU191" s="1"/>
      <c r="VUV191" s="1"/>
      <c r="VUW191" s="1"/>
      <c r="VUX191" s="1"/>
      <c r="VUY191" s="1"/>
      <c r="VUZ191" s="1"/>
      <c r="VVA191" s="1"/>
      <c r="VVB191" s="1"/>
      <c r="VVC191" s="1"/>
      <c r="VVD191" s="1"/>
      <c r="VVE191" s="1"/>
      <c r="VVF191" s="1"/>
      <c r="VVG191" s="1"/>
      <c r="VVH191" s="1"/>
      <c r="VVI191" s="1"/>
      <c r="VVJ191" s="1"/>
      <c r="VVK191" s="1"/>
      <c r="VVL191" s="1"/>
      <c r="VVM191" s="1"/>
      <c r="VVN191" s="1"/>
      <c r="VVO191" s="1"/>
      <c r="VVP191" s="1"/>
      <c r="VVQ191" s="1"/>
      <c r="VVR191" s="1"/>
      <c r="VVS191" s="1"/>
      <c r="VVT191" s="1"/>
      <c r="VVU191" s="1"/>
      <c r="VVV191" s="1"/>
      <c r="VVW191" s="1"/>
      <c r="VVX191" s="1"/>
      <c r="VVY191" s="1"/>
      <c r="VVZ191" s="1"/>
      <c r="VWA191" s="1"/>
      <c r="VWB191" s="1"/>
      <c r="VWC191" s="1"/>
      <c r="VWD191" s="1"/>
      <c r="VWE191" s="1"/>
      <c r="VWF191" s="1"/>
      <c r="VWG191" s="1"/>
      <c r="VWH191" s="1"/>
      <c r="VWI191" s="1"/>
      <c r="VWJ191" s="1"/>
      <c r="VWK191" s="1"/>
      <c r="VWL191" s="1"/>
      <c r="VWM191" s="1"/>
      <c r="VWN191" s="1"/>
      <c r="VWO191" s="1"/>
      <c r="VWP191" s="1"/>
      <c r="VWQ191" s="1"/>
      <c r="VWR191" s="1"/>
      <c r="VWS191" s="1"/>
      <c r="VWT191" s="1"/>
      <c r="VWU191" s="1"/>
      <c r="VWV191" s="1"/>
      <c r="VWW191" s="1"/>
      <c r="VWX191" s="1"/>
      <c r="VWY191" s="1"/>
      <c r="VWZ191" s="1"/>
      <c r="VXA191" s="1"/>
      <c r="VXB191" s="1"/>
      <c r="VXC191" s="1"/>
      <c r="VXD191" s="1"/>
      <c r="VXE191" s="1"/>
      <c r="VXF191" s="1"/>
      <c r="VXG191" s="1"/>
      <c r="VXH191" s="1"/>
      <c r="VXI191" s="1"/>
      <c r="VXJ191" s="1"/>
      <c r="VXK191" s="1"/>
      <c r="VXL191" s="1"/>
      <c r="VXM191" s="1"/>
      <c r="VXN191" s="1"/>
      <c r="VXO191" s="1"/>
      <c r="VXP191" s="1"/>
      <c r="VXQ191" s="1"/>
      <c r="VXR191" s="1"/>
      <c r="VXS191" s="1"/>
      <c r="VXT191" s="1"/>
      <c r="VXU191" s="1"/>
      <c r="VXV191" s="1"/>
      <c r="VXW191" s="1"/>
      <c r="VXX191" s="1"/>
      <c r="VXY191" s="1"/>
      <c r="VXZ191" s="1"/>
      <c r="VYA191" s="1"/>
      <c r="VYB191" s="1"/>
      <c r="VYC191" s="1"/>
      <c r="VYD191" s="1"/>
      <c r="VYE191" s="1"/>
      <c r="VYF191" s="1"/>
      <c r="VYG191" s="1"/>
      <c r="VYH191" s="1"/>
      <c r="VYI191" s="1"/>
      <c r="VYJ191" s="1"/>
      <c r="VYK191" s="1"/>
      <c r="VYL191" s="1"/>
      <c r="VYM191" s="1"/>
      <c r="VYN191" s="1"/>
      <c r="VYO191" s="1"/>
      <c r="VYP191" s="1"/>
      <c r="VYQ191" s="1"/>
      <c r="VYR191" s="1"/>
      <c r="VYS191" s="1"/>
      <c r="VYT191" s="1"/>
      <c r="VYU191" s="1"/>
      <c r="VYV191" s="1"/>
      <c r="VYW191" s="1"/>
      <c r="VYX191" s="1"/>
      <c r="VYY191" s="1"/>
      <c r="VYZ191" s="1"/>
      <c r="VZA191" s="1"/>
      <c r="VZB191" s="1"/>
      <c r="VZC191" s="1"/>
      <c r="VZD191" s="1"/>
      <c r="VZE191" s="1"/>
      <c r="VZF191" s="1"/>
      <c r="VZG191" s="1"/>
      <c r="VZH191" s="1"/>
      <c r="VZI191" s="1"/>
      <c r="VZJ191" s="1"/>
      <c r="VZK191" s="1"/>
      <c r="VZL191" s="1"/>
      <c r="VZM191" s="1"/>
      <c r="VZN191" s="1"/>
      <c r="VZO191" s="1"/>
      <c r="VZP191" s="1"/>
      <c r="VZQ191" s="1"/>
      <c r="VZR191" s="1"/>
      <c r="VZS191" s="1"/>
      <c r="VZT191" s="1"/>
      <c r="VZU191" s="1"/>
      <c r="VZV191" s="1"/>
      <c r="VZW191" s="1"/>
      <c r="VZX191" s="1"/>
      <c r="VZY191" s="1"/>
      <c r="VZZ191" s="1"/>
      <c r="WAA191" s="1"/>
      <c r="WAB191" s="1"/>
      <c r="WAC191" s="1"/>
      <c r="WAD191" s="1"/>
      <c r="WAE191" s="1"/>
      <c r="WAF191" s="1"/>
      <c r="WAG191" s="1"/>
      <c r="WAH191" s="1"/>
      <c r="WAI191" s="1"/>
      <c r="WAJ191" s="1"/>
      <c r="WAK191" s="1"/>
      <c r="WAL191" s="1"/>
      <c r="WAM191" s="1"/>
      <c r="WAN191" s="1"/>
      <c r="WAO191" s="1"/>
      <c r="WAP191" s="1"/>
      <c r="WAQ191" s="1"/>
      <c r="WAR191" s="1"/>
      <c r="WAS191" s="1"/>
      <c r="WAT191" s="1"/>
      <c r="WAU191" s="1"/>
      <c r="WAV191" s="1"/>
      <c r="WAW191" s="1"/>
      <c r="WAX191" s="1"/>
      <c r="WAY191" s="1"/>
      <c r="WAZ191" s="1"/>
      <c r="WBA191" s="1"/>
      <c r="WBB191" s="1"/>
      <c r="WBC191" s="1"/>
      <c r="WBD191" s="1"/>
      <c r="WBE191" s="1"/>
      <c r="WBF191" s="1"/>
      <c r="WBG191" s="1"/>
      <c r="WBH191" s="1"/>
      <c r="WBI191" s="1"/>
      <c r="WBJ191" s="1"/>
      <c r="WBK191" s="1"/>
      <c r="WBL191" s="1"/>
      <c r="WBM191" s="1"/>
      <c r="WBN191" s="1"/>
      <c r="WBO191" s="1"/>
      <c r="WBP191" s="1"/>
      <c r="WBQ191" s="1"/>
      <c r="WBR191" s="1"/>
      <c r="WBS191" s="1"/>
      <c r="WBT191" s="1"/>
      <c r="WBU191" s="1"/>
      <c r="WBV191" s="1"/>
      <c r="WBW191" s="1"/>
      <c r="WBX191" s="1"/>
      <c r="WBY191" s="1"/>
      <c r="WBZ191" s="1"/>
      <c r="WCA191" s="1"/>
      <c r="WCB191" s="1"/>
      <c r="WCC191" s="1"/>
      <c r="WCD191" s="1"/>
      <c r="WCE191" s="1"/>
      <c r="WCF191" s="1"/>
      <c r="WCG191" s="1"/>
      <c r="WCH191" s="1"/>
      <c r="WCI191" s="1"/>
      <c r="WCJ191" s="1"/>
      <c r="WCK191" s="1"/>
      <c r="WCL191" s="1"/>
      <c r="WCM191" s="1"/>
      <c r="WCN191" s="1"/>
      <c r="WCO191" s="1"/>
      <c r="WCP191" s="1"/>
      <c r="WCQ191" s="1"/>
      <c r="WCR191" s="1"/>
      <c r="WCS191" s="1"/>
      <c r="WCT191" s="1"/>
      <c r="WCU191" s="1"/>
      <c r="WCV191" s="1"/>
      <c r="WCW191" s="1"/>
      <c r="WCX191" s="1"/>
      <c r="WCY191" s="1"/>
      <c r="WCZ191" s="1"/>
      <c r="WDA191" s="1"/>
      <c r="WDB191" s="1"/>
      <c r="WDC191" s="1"/>
      <c r="WDD191" s="1"/>
      <c r="WDE191" s="1"/>
      <c r="WDF191" s="1"/>
      <c r="WDG191" s="1"/>
      <c r="WDH191" s="1"/>
      <c r="WDI191" s="1"/>
      <c r="WDJ191" s="1"/>
      <c r="WDK191" s="1"/>
      <c r="WDL191" s="1"/>
      <c r="WDM191" s="1"/>
      <c r="WDN191" s="1"/>
      <c r="WDO191" s="1"/>
      <c r="WDP191" s="1"/>
      <c r="WDQ191" s="1"/>
      <c r="WDR191" s="1"/>
      <c r="WDS191" s="1"/>
      <c r="WDT191" s="1"/>
      <c r="WDU191" s="1"/>
      <c r="WDV191" s="1"/>
      <c r="WDW191" s="1"/>
      <c r="WDX191" s="1"/>
      <c r="WDY191" s="1"/>
      <c r="WDZ191" s="1"/>
      <c r="WEA191" s="1"/>
      <c r="WEB191" s="1"/>
      <c r="WEC191" s="1"/>
      <c r="WED191" s="1"/>
      <c r="WEE191" s="1"/>
      <c r="WEF191" s="1"/>
      <c r="WEG191" s="1"/>
      <c r="WEH191" s="1"/>
      <c r="WEI191" s="1"/>
      <c r="WEJ191" s="1"/>
      <c r="WEK191" s="1"/>
      <c r="WEL191" s="1"/>
      <c r="WEM191" s="1"/>
      <c r="WEN191" s="1"/>
      <c r="WEO191" s="1"/>
      <c r="WEP191" s="1"/>
      <c r="WEQ191" s="1"/>
      <c r="WER191" s="1"/>
      <c r="WES191" s="1"/>
      <c r="WET191" s="1"/>
      <c r="WEU191" s="1"/>
      <c r="WEV191" s="1"/>
      <c r="WEW191" s="1"/>
      <c r="WEX191" s="1"/>
      <c r="WEY191" s="1"/>
      <c r="WEZ191" s="1"/>
      <c r="WFA191" s="1"/>
      <c r="WFB191" s="1"/>
      <c r="WFC191" s="1"/>
      <c r="WFD191" s="1"/>
      <c r="WFE191" s="1"/>
      <c r="WFF191" s="1"/>
      <c r="WFG191" s="1"/>
      <c r="WFH191" s="1"/>
      <c r="WFI191" s="1"/>
      <c r="WFJ191" s="1"/>
      <c r="WFK191" s="1"/>
      <c r="WFL191" s="1"/>
      <c r="WFM191" s="1"/>
      <c r="WFN191" s="1"/>
      <c r="WFO191" s="1"/>
      <c r="WFP191" s="1"/>
      <c r="WFQ191" s="1"/>
      <c r="WFR191" s="1"/>
      <c r="WFS191" s="1"/>
      <c r="WFT191" s="1"/>
      <c r="WFU191" s="1"/>
      <c r="WFV191" s="1"/>
      <c r="WFW191" s="1"/>
      <c r="WFX191" s="1"/>
      <c r="WFY191" s="1"/>
      <c r="WFZ191" s="1"/>
      <c r="WGA191" s="1"/>
      <c r="WGB191" s="1"/>
      <c r="WGC191" s="1"/>
      <c r="WGD191" s="1"/>
      <c r="WGE191" s="1"/>
      <c r="WGF191" s="1"/>
      <c r="WGG191" s="1"/>
      <c r="WGH191" s="1"/>
      <c r="WGI191" s="1"/>
      <c r="WGJ191" s="1"/>
      <c r="WGK191" s="1"/>
      <c r="WGL191" s="1"/>
      <c r="WGM191" s="1"/>
      <c r="WGN191" s="1"/>
      <c r="WGO191" s="1"/>
      <c r="WGP191" s="1"/>
      <c r="WGQ191" s="1"/>
      <c r="WGR191" s="1"/>
      <c r="WGS191" s="1"/>
      <c r="WGT191" s="1"/>
      <c r="WGU191" s="1"/>
      <c r="WGV191" s="1"/>
      <c r="WGW191" s="1"/>
      <c r="WGX191" s="1"/>
      <c r="WGY191" s="1"/>
      <c r="WGZ191" s="1"/>
      <c r="WHA191" s="1"/>
      <c r="WHB191" s="1"/>
      <c r="WHC191" s="1"/>
      <c r="WHD191" s="1"/>
      <c r="WHE191" s="1"/>
      <c r="WHF191" s="1"/>
      <c r="WHG191" s="1"/>
      <c r="WHH191" s="1"/>
      <c r="WHI191" s="1"/>
      <c r="WHJ191" s="1"/>
      <c r="WHK191" s="1"/>
      <c r="WHL191" s="1"/>
      <c r="WHM191" s="1"/>
      <c r="WHN191" s="1"/>
      <c r="WHO191" s="1"/>
      <c r="WHP191" s="1"/>
      <c r="WHQ191" s="1"/>
      <c r="WHR191" s="1"/>
      <c r="WHS191" s="1"/>
      <c r="WHT191" s="1"/>
      <c r="WHU191" s="1"/>
      <c r="WHV191" s="1"/>
      <c r="WHW191" s="1"/>
      <c r="WHX191" s="1"/>
      <c r="WHY191" s="1"/>
      <c r="WHZ191" s="1"/>
      <c r="WIA191" s="1"/>
      <c r="WIB191" s="1"/>
      <c r="WIC191" s="1"/>
      <c r="WID191" s="1"/>
      <c r="WIE191" s="1"/>
      <c r="WIF191" s="1"/>
      <c r="WIG191" s="1"/>
      <c r="WIH191" s="1"/>
      <c r="WII191" s="1"/>
      <c r="WIJ191" s="1"/>
      <c r="WIK191" s="1"/>
      <c r="WIL191" s="1"/>
      <c r="WIM191" s="1"/>
      <c r="WIN191" s="1"/>
      <c r="WIO191" s="1"/>
      <c r="WIP191" s="1"/>
      <c r="WIQ191" s="1"/>
      <c r="WIR191" s="1"/>
      <c r="WIS191" s="1"/>
      <c r="WIT191" s="1"/>
      <c r="WIU191" s="1"/>
      <c r="WIV191" s="1"/>
      <c r="WIW191" s="1"/>
      <c r="WIX191" s="1"/>
      <c r="WIY191" s="1"/>
      <c r="WIZ191" s="1"/>
      <c r="WJA191" s="1"/>
      <c r="WJB191" s="1"/>
      <c r="WJC191" s="1"/>
      <c r="WJD191" s="1"/>
      <c r="WJE191" s="1"/>
      <c r="WJF191" s="1"/>
      <c r="WJG191" s="1"/>
      <c r="WJH191" s="1"/>
      <c r="WJI191" s="1"/>
      <c r="WJJ191" s="1"/>
      <c r="WJK191" s="1"/>
      <c r="WJL191" s="1"/>
      <c r="WJM191" s="1"/>
      <c r="WJN191" s="1"/>
      <c r="WJO191" s="1"/>
      <c r="WJP191" s="1"/>
      <c r="WJQ191" s="1"/>
      <c r="WJR191" s="1"/>
      <c r="WJS191" s="1"/>
      <c r="WJT191" s="1"/>
      <c r="WJU191" s="1"/>
      <c r="WJV191" s="1"/>
      <c r="WJW191" s="1"/>
      <c r="WJX191" s="1"/>
      <c r="WJY191" s="1"/>
      <c r="WJZ191" s="1"/>
      <c r="WKA191" s="1"/>
      <c r="WKB191" s="1"/>
      <c r="WKC191" s="1"/>
      <c r="WKD191" s="1"/>
      <c r="WKE191" s="1"/>
      <c r="WKF191" s="1"/>
      <c r="WKG191" s="1"/>
      <c r="WKH191" s="1"/>
      <c r="WKI191" s="1"/>
      <c r="WKJ191" s="1"/>
      <c r="WKK191" s="1"/>
      <c r="WKL191" s="1"/>
      <c r="WKM191" s="1"/>
      <c r="WKN191" s="1"/>
      <c r="WKO191" s="1"/>
      <c r="WKP191" s="1"/>
      <c r="WKQ191" s="1"/>
      <c r="WKR191" s="1"/>
      <c r="WKS191" s="1"/>
      <c r="WKT191" s="1"/>
      <c r="WKU191" s="1"/>
      <c r="WKV191" s="1"/>
      <c r="WKW191" s="1"/>
      <c r="WKX191" s="1"/>
      <c r="WKY191" s="1"/>
      <c r="WKZ191" s="1"/>
      <c r="WLA191" s="1"/>
      <c r="WLB191" s="1"/>
      <c r="WLC191" s="1"/>
      <c r="WLD191" s="1"/>
      <c r="WLE191" s="1"/>
      <c r="WLF191" s="1"/>
      <c r="WLG191" s="1"/>
      <c r="WLH191" s="1"/>
      <c r="WLI191" s="1"/>
      <c r="WLJ191" s="1"/>
      <c r="WLK191" s="1"/>
      <c r="WLL191" s="1"/>
      <c r="WLM191" s="1"/>
      <c r="WLN191" s="1"/>
      <c r="WLO191" s="1"/>
      <c r="WLP191" s="1"/>
      <c r="WLQ191" s="1"/>
      <c r="WLR191" s="1"/>
      <c r="WLS191" s="1"/>
      <c r="WLT191" s="1"/>
      <c r="WLU191" s="1"/>
      <c r="WLV191" s="1"/>
      <c r="WLW191" s="1"/>
      <c r="WLX191" s="1"/>
      <c r="WLY191" s="1"/>
      <c r="WLZ191" s="1"/>
      <c r="WMA191" s="1"/>
      <c r="WMB191" s="1"/>
      <c r="WMC191" s="1"/>
      <c r="WMD191" s="1"/>
      <c r="WME191" s="1"/>
      <c r="WMF191" s="1"/>
      <c r="WMG191" s="1"/>
      <c r="WMH191" s="1"/>
      <c r="WMI191" s="1"/>
      <c r="WMJ191" s="1"/>
      <c r="WMK191" s="1"/>
      <c r="WML191" s="1"/>
      <c r="WMM191" s="1"/>
      <c r="WMN191" s="1"/>
      <c r="WMO191" s="1"/>
      <c r="WMP191" s="1"/>
      <c r="WMQ191" s="1"/>
      <c r="WMR191" s="1"/>
      <c r="WMS191" s="1"/>
      <c r="WMT191" s="1"/>
      <c r="WMU191" s="1"/>
      <c r="WMV191" s="1"/>
      <c r="WMW191" s="1"/>
      <c r="WMX191" s="1"/>
      <c r="WMY191" s="1"/>
      <c r="WMZ191" s="1"/>
      <c r="WNA191" s="1"/>
      <c r="WNB191" s="1"/>
      <c r="WNC191" s="1"/>
      <c r="WND191" s="1"/>
      <c r="WNE191" s="1"/>
      <c r="WNF191" s="1"/>
      <c r="WNG191" s="1"/>
      <c r="WNH191" s="1"/>
      <c r="WNI191" s="1"/>
      <c r="WNJ191" s="1"/>
      <c r="WNK191" s="1"/>
      <c r="WNL191" s="1"/>
      <c r="WNM191" s="1"/>
      <c r="WNN191" s="1"/>
      <c r="WNO191" s="1"/>
      <c r="WNP191" s="1"/>
      <c r="WNQ191" s="1"/>
      <c r="WNR191" s="1"/>
      <c r="WNS191" s="1"/>
      <c r="WNT191" s="1"/>
      <c r="WNU191" s="1"/>
      <c r="WNV191" s="1"/>
      <c r="WNW191" s="1"/>
      <c r="WNX191" s="1"/>
      <c r="WNY191" s="1"/>
      <c r="WNZ191" s="1"/>
      <c r="WOA191" s="1"/>
      <c r="WOB191" s="1"/>
      <c r="WOC191" s="1"/>
      <c r="WOD191" s="1"/>
      <c r="WOE191" s="1"/>
      <c r="WOF191" s="1"/>
      <c r="WOG191" s="1"/>
      <c r="WOH191" s="1"/>
      <c r="WOI191" s="1"/>
      <c r="WOJ191" s="1"/>
      <c r="WOK191" s="1"/>
      <c r="WOL191" s="1"/>
      <c r="WOM191" s="1"/>
      <c r="WON191" s="1"/>
      <c r="WOO191" s="1"/>
      <c r="WOP191" s="1"/>
      <c r="WOQ191" s="1"/>
      <c r="WOR191" s="1"/>
      <c r="WOS191" s="1"/>
      <c r="WOT191" s="1"/>
      <c r="WOU191" s="1"/>
      <c r="WOV191" s="1"/>
      <c r="WOW191" s="1"/>
      <c r="WOX191" s="1"/>
      <c r="WOY191" s="1"/>
      <c r="WOZ191" s="1"/>
      <c r="WPA191" s="1"/>
      <c r="WPB191" s="1"/>
      <c r="WPC191" s="1"/>
      <c r="WPD191" s="1"/>
      <c r="WPE191" s="1"/>
      <c r="WPF191" s="1"/>
      <c r="WPG191" s="1"/>
      <c r="WPH191" s="1"/>
      <c r="WPI191" s="1"/>
      <c r="WPJ191" s="1"/>
      <c r="WPK191" s="1"/>
      <c r="WPL191" s="1"/>
      <c r="WPM191" s="1"/>
      <c r="WPN191" s="1"/>
      <c r="WPO191" s="1"/>
      <c r="WPP191" s="1"/>
      <c r="WPQ191" s="1"/>
      <c r="WPR191" s="1"/>
      <c r="WPS191" s="1"/>
      <c r="WPT191" s="1"/>
      <c r="WPU191" s="1"/>
      <c r="WPV191" s="1"/>
      <c r="WPW191" s="1"/>
      <c r="WPX191" s="1"/>
      <c r="WPY191" s="1"/>
      <c r="WPZ191" s="1"/>
      <c r="WQA191" s="1"/>
      <c r="WQB191" s="1"/>
      <c r="WQC191" s="1"/>
      <c r="WQD191" s="1"/>
      <c r="WQE191" s="1"/>
      <c r="WQF191" s="1"/>
      <c r="WQG191" s="1"/>
      <c r="WQH191" s="1"/>
      <c r="WQI191" s="1"/>
      <c r="WQJ191" s="1"/>
      <c r="WQK191" s="1"/>
      <c r="WQL191" s="1"/>
      <c r="WQM191" s="1"/>
      <c r="WQN191" s="1"/>
      <c r="WQO191" s="1"/>
      <c r="WQP191" s="1"/>
      <c r="WQQ191" s="1"/>
      <c r="WQR191" s="1"/>
      <c r="WQS191" s="1"/>
      <c r="WQT191" s="1"/>
      <c r="WQU191" s="1"/>
      <c r="WQV191" s="1"/>
      <c r="WQW191" s="1"/>
      <c r="WQX191" s="1"/>
      <c r="WQY191" s="1"/>
      <c r="WQZ191" s="1"/>
      <c r="WRA191" s="1"/>
      <c r="WRB191" s="1"/>
      <c r="WRC191" s="1"/>
      <c r="WRD191" s="1"/>
      <c r="WRE191" s="1"/>
      <c r="WRF191" s="1"/>
      <c r="WRG191" s="1"/>
      <c r="WRH191" s="1"/>
      <c r="WRI191" s="1"/>
      <c r="WRJ191" s="1"/>
      <c r="WRK191" s="1"/>
      <c r="WRL191" s="1"/>
      <c r="WRM191" s="1"/>
      <c r="WRN191" s="1"/>
      <c r="WRO191" s="1"/>
      <c r="WRP191" s="1"/>
      <c r="WRQ191" s="1"/>
      <c r="WRR191" s="1"/>
      <c r="WRS191" s="1"/>
      <c r="WRT191" s="1"/>
      <c r="WRU191" s="1"/>
      <c r="WRV191" s="1"/>
      <c r="WRW191" s="1"/>
      <c r="WRX191" s="1"/>
      <c r="WRY191" s="1"/>
      <c r="WRZ191" s="1"/>
      <c r="WSA191" s="1"/>
      <c r="WSB191" s="1"/>
      <c r="WSC191" s="1"/>
      <c r="WSD191" s="1"/>
      <c r="WSE191" s="1"/>
      <c r="WSF191" s="1"/>
      <c r="WSG191" s="1"/>
      <c r="WSH191" s="1"/>
      <c r="WSI191" s="1"/>
      <c r="WSJ191" s="1"/>
      <c r="WSK191" s="1"/>
      <c r="WSL191" s="1"/>
      <c r="WSM191" s="1"/>
      <c r="WSN191" s="1"/>
      <c r="WSO191" s="1"/>
      <c r="WSP191" s="1"/>
      <c r="WSQ191" s="1"/>
      <c r="WSR191" s="1"/>
      <c r="WSS191" s="1"/>
      <c r="WST191" s="1"/>
      <c r="WSU191" s="1"/>
      <c r="WSV191" s="1"/>
      <c r="WSW191" s="1"/>
      <c r="WSX191" s="1"/>
      <c r="WSY191" s="1"/>
      <c r="WSZ191" s="1"/>
      <c r="WTA191" s="1"/>
      <c r="WTB191" s="1"/>
      <c r="WTC191" s="1"/>
      <c r="WTD191" s="1"/>
      <c r="WTE191" s="1"/>
      <c r="WTF191" s="1"/>
      <c r="WTG191" s="1"/>
      <c r="WTH191" s="1"/>
      <c r="WTI191" s="1"/>
      <c r="WTJ191" s="1"/>
      <c r="WTK191" s="1"/>
      <c r="WTL191" s="1"/>
      <c r="WTM191" s="1"/>
      <c r="WTN191" s="1"/>
      <c r="WTO191" s="1"/>
      <c r="WTP191" s="1"/>
      <c r="WTQ191" s="1"/>
      <c r="WTR191" s="1"/>
      <c r="WTS191" s="1"/>
      <c r="WTT191" s="1"/>
      <c r="WTU191" s="1"/>
      <c r="WTV191" s="1"/>
      <c r="WTW191" s="1"/>
      <c r="WTX191" s="1"/>
      <c r="WTY191" s="1"/>
      <c r="WTZ191" s="1"/>
      <c r="WUA191" s="1"/>
      <c r="WUB191" s="1"/>
      <c r="WUC191" s="1"/>
      <c r="WUD191" s="1"/>
      <c r="WUE191" s="1"/>
      <c r="WUF191" s="1"/>
      <c r="WUG191" s="1"/>
      <c r="WUH191" s="1"/>
      <c r="WUI191" s="1"/>
      <c r="WUJ191" s="1"/>
      <c r="WUK191" s="1"/>
      <c r="WUL191" s="1"/>
      <c r="WUM191" s="1"/>
      <c r="WUN191" s="1"/>
      <c r="WUO191" s="1"/>
      <c r="WUP191" s="1"/>
      <c r="WUQ191" s="1"/>
      <c r="WUR191" s="1"/>
      <c r="WUS191" s="1"/>
      <c r="WUT191" s="1"/>
      <c r="WUU191" s="1"/>
      <c r="WUV191" s="1"/>
      <c r="WUW191" s="1"/>
      <c r="WUX191" s="1"/>
      <c r="WUY191" s="1"/>
      <c r="WUZ191" s="1"/>
      <c r="WVA191" s="1"/>
      <c r="WVB191" s="1"/>
      <c r="WVC191" s="1"/>
      <c r="WVD191" s="1"/>
      <c r="WVE191" s="1"/>
      <c r="WVF191" s="1"/>
      <c r="WVG191" s="1"/>
      <c r="WVH191" s="1"/>
      <c r="WVI191" s="1"/>
      <c r="WVJ191" s="1"/>
      <c r="WVK191" s="1"/>
      <c r="WVL191" s="1"/>
      <c r="WVM191" s="1"/>
      <c r="WVN191" s="1"/>
      <c r="WVO191" s="1"/>
      <c r="WVP191" s="1"/>
      <c r="WVQ191" s="1"/>
      <c r="WVR191" s="1"/>
      <c r="WVS191" s="1"/>
      <c r="WVT191" s="1"/>
      <c r="WVU191" s="1"/>
      <c r="WVV191" s="1"/>
      <c r="WVW191" s="1"/>
      <c r="WVX191" s="1"/>
      <c r="WVY191" s="1"/>
      <c r="WVZ191" s="1"/>
      <c r="WWA191" s="1"/>
      <c r="WWB191" s="1"/>
      <c r="WWC191" s="1"/>
      <c r="WWD191" s="1"/>
      <c r="WWE191" s="1"/>
      <c r="WWF191" s="1"/>
      <c r="WWG191" s="1"/>
      <c r="WWH191" s="1"/>
      <c r="WWI191" s="1"/>
      <c r="WWJ191" s="1"/>
      <c r="WWK191" s="1"/>
      <c r="WWL191" s="1"/>
      <c r="WWM191" s="1"/>
      <c r="WWN191" s="1"/>
      <c r="WWO191" s="1"/>
      <c r="WWP191" s="1"/>
      <c r="WWQ191" s="1"/>
      <c r="WWR191" s="1"/>
      <c r="WWS191" s="1"/>
      <c r="WWT191" s="1"/>
      <c r="WWU191" s="1"/>
      <c r="WWV191" s="1"/>
      <c r="WWW191" s="1"/>
      <c r="WWX191" s="1"/>
      <c r="WWY191" s="1"/>
      <c r="WWZ191" s="1"/>
      <c r="WXA191" s="1"/>
      <c r="WXB191" s="1"/>
      <c r="WXC191" s="1"/>
      <c r="WXD191" s="1"/>
      <c r="WXE191" s="1"/>
      <c r="WXF191" s="1"/>
      <c r="WXG191" s="1"/>
      <c r="WXH191" s="1"/>
      <c r="WXI191" s="1"/>
      <c r="WXJ191" s="1"/>
      <c r="WXK191" s="1"/>
      <c r="WXL191" s="1"/>
      <c r="WXM191" s="1"/>
      <c r="WXN191" s="1"/>
      <c r="WXO191" s="1"/>
      <c r="WXP191" s="1"/>
      <c r="WXQ191" s="1"/>
      <c r="WXR191" s="1"/>
      <c r="WXS191" s="1"/>
      <c r="WXT191" s="1"/>
      <c r="WXU191" s="1"/>
      <c r="WXV191" s="1"/>
      <c r="WXW191" s="1"/>
      <c r="WXX191" s="1"/>
      <c r="WXY191" s="1"/>
      <c r="WXZ191" s="1"/>
      <c r="WYA191" s="1"/>
      <c r="WYB191" s="1"/>
      <c r="WYC191" s="1"/>
      <c r="WYD191" s="1"/>
      <c r="WYE191" s="1"/>
      <c r="WYF191" s="1"/>
      <c r="WYG191" s="1"/>
      <c r="WYH191" s="1"/>
      <c r="WYI191" s="1"/>
      <c r="WYJ191" s="1"/>
      <c r="WYK191" s="1"/>
      <c r="WYL191" s="1"/>
      <c r="WYM191" s="1"/>
      <c r="WYN191" s="1"/>
      <c r="WYO191" s="1"/>
      <c r="WYP191" s="1"/>
      <c r="WYQ191" s="1"/>
      <c r="WYR191" s="1"/>
      <c r="WYS191" s="1"/>
      <c r="WYT191" s="1"/>
      <c r="WYU191" s="1"/>
      <c r="WYV191" s="1"/>
      <c r="WYW191" s="1"/>
      <c r="WYX191" s="1"/>
      <c r="WYY191" s="1"/>
      <c r="WYZ191" s="1"/>
      <c r="WZA191" s="1"/>
      <c r="WZB191" s="1"/>
      <c r="WZC191" s="1"/>
      <c r="WZD191" s="1"/>
      <c r="WZE191" s="1"/>
      <c r="WZF191" s="1"/>
      <c r="WZG191" s="1"/>
      <c r="WZH191" s="1"/>
      <c r="WZI191" s="1"/>
      <c r="WZJ191" s="1"/>
      <c r="WZK191" s="1"/>
      <c r="WZL191" s="1"/>
      <c r="WZM191" s="1"/>
      <c r="WZN191" s="1"/>
      <c r="WZO191" s="1"/>
      <c r="WZP191" s="1"/>
      <c r="WZQ191" s="1"/>
      <c r="WZR191" s="1"/>
      <c r="WZS191" s="1"/>
      <c r="WZT191" s="1"/>
      <c r="WZU191" s="1"/>
      <c r="WZV191" s="1"/>
      <c r="WZW191" s="1"/>
      <c r="WZX191" s="1"/>
      <c r="WZY191" s="1"/>
      <c r="WZZ191" s="1"/>
    </row>
    <row r="192" spans="1:16255" s="98" customFormat="1" ht="12.75" customHeight="1">
      <c r="A192" s="89" t="s">
        <v>549</v>
      </c>
      <c r="B192" s="1" t="s">
        <v>159</v>
      </c>
      <c r="C192" s="1" t="s">
        <v>200</v>
      </c>
      <c r="D192" s="84">
        <v>0</v>
      </c>
      <c r="E192" s="1" t="s">
        <v>4</v>
      </c>
      <c r="F192" s="90">
        <v>43847</v>
      </c>
      <c r="G192" s="122">
        <v>4.9000000000000002E-2</v>
      </c>
      <c r="H192" s="91">
        <v>6.8597999999999999</v>
      </c>
      <c r="I192" s="2">
        <f t="shared" si="13"/>
        <v>7392.3583777952708</v>
      </c>
      <c r="J192" s="2">
        <f t="shared" si="14"/>
        <v>0</v>
      </c>
      <c r="K192" s="2">
        <f t="shared" si="15"/>
        <v>0</v>
      </c>
      <c r="L192" s="2">
        <f t="shared" si="16"/>
        <v>1034900</v>
      </c>
      <c r="M192" s="2">
        <f t="shared" si="17"/>
        <v>0</v>
      </c>
      <c r="N192" s="2">
        <f t="shared" si="18"/>
        <v>0</v>
      </c>
      <c r="O192" s="133">
        <v>0</v>
      </c>
      <c r="P192" s="133">
        <v>580800</v>
      </c>
      <c r="Q192" s="133">
        <v>454100</v>
      </c>
      <c r="R192" s="86">
        <v>0</v>
      </c>
      <c r="S192" s="86">
        <v>0</v>
      </c>
      <c r="T192" s="86"/>
      <c r="U192" s="86"/>
      <c r="V192" s="86"/>
      <c r="W192" s="86"/>
      <c r="X192" s="86"/>
      <c r="Y192" s="86"/>
      <c r="Z192" s="86"/>
      <c r="AA192" s="86"/>
      <c r="AB192" s="86"/>
      <c r="AC192" s="101"/>
      <c r="AD192" s="101"/>
      <c r="AE192" s="101"/>
      <c r="AF192" s="101"/>
      <c r="AG192" s="101"/>
      <c r="AH192" s="101"/>
      <c r="AI192" s="101"/>
      <c r="AJ192" s="101"/>
      <c r="AK192" s="101"/>
      <c r="AL192" s="101"/>
      <c r="AM192" s="101"/>
      <c r="AN192" s="101"/>
      <c r="AO192" s="101"/>
      <c r="AP192" s="101"/>
      <c r="AQ192" s="101"/>
      <c r="AR192" s="101"/>
      <c r="AS192" s="101"/>
      <c r="AT192" s="101"/>
      <c r="AU192" s="101"/>
      <c r="AV192" s="101"/>
      <c r="AW192" s="101"/>
      <c r="AX192" s="101"/>
      <c r="AY192" s="101"/>
      <c r="AZ192" s="101"/>
      <c r="XAA192" s="1"/>
      <c r="XAB192" s="1"/>
      <c r="XAC192" s="1"/>
      <c r="XAD192" s="1"/>
      <c r="XAE192" s="90"/>
    </row>
    <row r="193" spans="1:52 16251:16255" s="98" customFormat="1" ht="12.75" customHeight="1">
      <c r="A193" s="1" t="s">
        <v>673</v>
      </c>
      <c r="B193" s="1" t="s">
        <v>672</v>
      </c>
      <c r="C193" s="1" t="s">
        <v>200</v>
      </c>
      <c r="D193" s="84">
        <v>0</v>
      </c>
      <c r="E193" s="1" t="s">
        <v>4</v>
      </c>
      <c r="F193" s="90">
        <v>43847</v>
      </c>
      <c r="G193" s="91">
        <v>4.1000000000000002E-2</v>
      </c>
      <c r="H193" s="91">
        <v>6.8597999999999999</v>
      </c>
      <c r="I193" s="2">
        <f t="shared" si="13"/>
        <v>30143.819270032865</v>
      </c>
      <c r="J193" s="2">
        <f t="shared" si="14"/>
        <v>29453.919939356834</v>
      </c>
      <c r="K193" s="2">
        <f t="shared" si="15"/>
        <v>32609.697075716493</v>
      </c>
      <c r="L193" s="2">
        <f t="shared" si="16"/>
        <v>5043428.5714285718</v>
      </c>
      <c r="M193" s="2">
        <f t="shared" si="17"/>
        <v>4928000</v>
      </c>
      <c r="N193" s="2">
        <f t="shared" si="18"/>
        <v>5456000</v>
      </c>
      <c r="O193" s="133">
        <v>555000</v>
      </c>
      <c r="P193" s="133">
        <v>375000</v>
      </c>
      <c r="Q193" s="133">
        <v>840000</v>
      </c>
      <c r="R193" s="86">
        <v>2200000</v>
      </c>
      <c r="S193" s="86">
        <v>1232000</v>
      </c>
      <c r="T193" s="86">
        <v>1232000</v>
      </c>
      <c r="U193" s="86">
        <v>1232000</v>
      </c>
      <c r="V193" s="86">
        <v>1232000</v>
      </c>
      <c r="W193" s="86">
        <v>1232000</v>
      </c>
      <c r="X193" s="86">
        <v>1232000</v>
      </c>
      <c r="Y193" s="86">
        <v>1232000</v>
      </c>
      <c r="Z193" s="86">
        <v>1232000</v>
      </c>
      <c r="AA193" s="86">
        <v>1232000</v>
      </c>
      <c r="AB193" s="86">
        <v>1232000</v>
      </c>
      <c r="AC193" s="101"/>
      <c r="AD193" s="101"/>
      <c r="AE193" s="101"/>
      <c r="AF193" s="101"/>
      <c r="AG193" s="101"/>
      <c r="AH193" s="101"/>
      <c r="AI193" s="101"/>
      <c r="AJ193" s="101"/>
      <c r="AK193" s="101"/>
      <c r="AL193" s="101"/>
      <c r="AM193" s="101"/>
      <c r="AN193" s="101"/>
      <c r="AO193" s="101"/>
      <c r="AP193" s="101"/>
      <c r="AQ193" s="101"/>
      <c r="AR193" s="101"/>
      <c r="AS193" s="101"/>
      <c r="AT193" s="101"/>
      <c r="AU193" s="101"/>
      <c r="AV193" s="101"/>
      <c r="AW193" s="101"/>
      <c r="AX193" s="101"/>
      <c r="AY193" s="101"/>
      <c r="AZ193" s="101"/>
      <c r="XAA193" s="1"/>
      <c r="XAB193" s="1"/>
      <c r="XAC193" s="1"/>
      <c r="XAD193" s="1"/>
      <c r="XAE193" s="90"/>
    </row>
    <row r="194" spans="1:52 16251:16255" s="3" customFormat="1" ht="12.75" customHeight="1">
      <c r="A194" s="95" t="s">
        <v>160</v>
      </c>
      <c r="B194" s="96" t="s">
        <v>161</v>
      </c>
      <c r="C194" s="96" t="s">
        <v>162</v>
      </c>
      <c r="D194" s="84">
        <v>0</v>
      </c>
      <c r="E194" s="96" t="s">
        <v>4</v>
      </c>
      <c r="F194" s="90">
        <v>43847</v>
      </c>
      <c r="G194" s="91">
        <v>8.1199999999999994E-2</v>
      </c>
      <c r="H194" s="91">
        <v>6.8597999999999999</v>
      </c>
      <c r="I194" s="2">
        <f t="shared" si="13"/>
        <v>0</v>
      </c>
      <c r="J194" s="2">
        <f t="shared" si="14"/>
        <v>0</v>
      </c>
      <c r="K194" s="2">
        <f t="shared" si="15"/>
        <v>0</v>
      </c>
      <c r="L194" s="2">
        <f t="shared" si="16"/>
        <v>0</v>
      </c>
      <c r="M194" s="2">
        <f t="shared" si="17"/>
        <v>0</v>
      </c>
      <c r="N194" s="2">
        <f t="shared" si="18"/>
        <v>0</v>
      </c>
      <c r="O194" s="133">
        <v>0</v>
      </c>
      <c r="P194" s="133">
        <v>0</v>
      </c>
      <c r="Q194" s="133">
        <v>0</v>
      </c>
      <c r="R194" s="86">
        <v>0</v>
      </c>
      <c r="S194" s="86">
        <v>0</v>
      </c>
      <c r="T194" s="86"/>
      <c r="U194" s="86"/>
      <c r="V194" s="86"/>
      <c r="W194" s="86"/>
      <c r="X194" s="86"/>
      <c r="Y194" s="86"/>
      <c r="Z194" s="86"/>
      <c r="AA194" s="86"/>
      <c r="AB194" s="86"/>
      <c r="AC194" s="86"/>
      <c r="AD194" s="86"/>
      <c r="AE194" s="86"/>
      <c r="AF194" s="86"/>
      <c r="AG194" s="86"/>
      <c r="AH194" s="86"/>
      <c r="AI194" s="86"/>
      <c r="AJ194" s="86"/>
      <c r="AK194" s="86"/>
      <c r="AL194" s="86"/>
      <c r="AM194" s="86"/>
      <c r="AN194" s="86"/>
      <c r="AO194" s="86"/>
      <c r="AP194" s="86"/>
      <c r="AQ194" s="86"/>
      <c r="AR194" s="86"/>
      <c r="AS194" s="86"/>
      <c r="AT194" s="86"/>
      <c r="AU194" s="86"/>
      <c r="AV194" s="86"/>
      <c r="AW194" s="86"/>
      <c r="AX194" s="86"/>
      <c r="AY194" s="86"/>
      <c r="AZ194" s="86"/>
    </row>
    <row r="195" spans="1:52 16251:16255" s="3" customFormat="1" ht="12.75" customHeight="1">
      <c r="A195" s="95" t="s">
        <v>163</v>
      </c>
      <c r="B195" s="96" t="s">
        <v>164</v>
      </c>
      <c r="C195" s="96" t="s">
        <v>162</v>
      </c>
      <c r="D195" s="84">
        <v>0</v>
      </c>
      <c r="E195" s="96" t="s">
        <v>4</v>
      </c>
      <c r="F195" s="90">
        <v>43847</v>
      </c>
      <c r="G195" s="113">
        <v>0.13350000000000001</v>
      </c>
      <c r="H195" s="91">
        <v>6.8597999999999999</v>
      </c>
      <c r="I195" s="2">
        <f t="shared" si="13"/>
        <v>0</v>
      </c>
      <c r="J195" s="2">
        <f t="shared" si="14"/>
        <v>0</v>
      </c>
      <c r="K195" s="2">
        <f t="shared" si="15"/>
        <v>0</v>
      </c>
      <c r="L195" s="2">
        <f t="shared" si="16"/>
        <v>0</v>
      </c>
      <c r="M195" s="2">
        <f t="shared" si="17"/>
        <v>0</v>
      </c>
      <c r="N195" s="2">
        <f t="shared" si="18"/>
        <v>0</v>
      </c>
      <c r="O195" s="133">
        <v>0</v>
      </c>
      <c r="P195" s="133">
        <v>0</v>
      </c>
      <c r="Q195" s="133">
        <v>0</v>
      </c>
      <c r="R195" s="86">
        <v>0</v>
      </c>
      <c r="S195" s="86">
        <v>0</v>
      </c>
      <c r="T195" s="86"/>
      <c r="U195" s="86"/>
      <c r="V195" s="86"/>
      <c r="W195" s="86"/>
      <c r="X195" s="86"/>
      <c r="Y195" s="86"/>
      <c r="Z195" s="86"/>
      <c r="AA195" s="86"/>
      <c r="AB195" s="86"/>
      <c r="AC195" s="86"/>
      <c r="AD195" s="86"/>
      <c r="AE195" s="86"/>
      <c r="AF195" s="86"/>
      <c r="AG195" s="86"/>
      <c r="AH195" s="86"/>
      <c r="AI195" s="86"/>
      <c r="AJ195" s="86"/>
      <c r="AK195" s="86"/>
      <c r="AL195" s="86"/>
      <c r="AM195" s="86"/>
      <c r="AN195" s="86"/>
      <c r="AO195" s="86"/>
      <c r="AP195" s="86"/>
      <c r="AQ195" s="86"/>
      <c r="AR195" s="86"/>
      <c r="AS195" s="86"/>
      <c r="AT195" s="86"/>
      <c r="AU195" s="86"/>
      <c r="AV195" s="86"/>
      <c r="AW195" s="86"/>
      <c r="AX195" s="86"/>
      <c r="AY195" s="86"/>
      <c r="AZ195" s="86"/>
    </row>
    <row r="196" spans="1:52 16251:16255" s="1" customFormat="1" ht="12.75" customHeight="1">
      <c r="A196" s="89" t="s">
        <v>478</v>
      </c>
      <c r="B196" s="1" t="s">
        <v>479</v>
      </c>
      <c r="C196" s="1" t="s">
        <v>162</v>
      </c>
      <c r="D196" s="84">
        <v>0</v>
      </c>
      <c r="E196" s="1" t="s">
        <v>4</v>
      </c>
      <c r="F196" s="90">
        <v>43847</v>
      </c>
      <c r="G196" s="122">
        <v>0.18110000000000001</v>
      </c>
      <c r="H196" s="91">
        <v>6.8597999999999999</v>
      </c>
      <c r="I196" s="2">
        <f t="shared" ref="I196:I260" si="19">G196*L196/H196</f>
        <v>1785.4069048243809</v>
      </c>
      <c r="J196" s="2">
        <f t="shared" ref="J196:J260" si="20">G196*M196/H196</f>
        <v>1858.5731362430392</v>
      </c>
      <c r="K196" s="2">
        <f t="shared" ref="K196:K260" si="21">G196*N196/H196</f>
        <v>2057.7059722690792</v>
      </c>
      <c r="L196" s="2">
        <f t="shared" ref="L196:L260" si="22">O196/7*5+SUM(P196:S196)</f>
        <v>67628.571428571435</v>
      </c>
      <c r="M196" s="2">
        <f t="shared" ref="M196:M260" si="23">SUM(T196:W196)</f>
        <v>70400</v>
      </c>
      <c r="N196" s="2">
        <f t="shared" ref="N196:N260" si="24">SUM(X196:AA196)+AB196/7*3</f>
        <v>77942.857142857145</v>
      </c>
      <c r="O196" s="133">
        <v>4800</v>
      </c>
      <c r="P196" s="133">
        <v>8400</v>
      </c>
      <c r="Q196" s="133">
        <v>21600</v>
      </c>
      <c r="R196" s="86">
        <v>22200</v>
      </c>
      <c r="S196" s="86">
        <v>12000</v>
      </c>
      <c r="T196" s="86">
        <v>17600</v>
      </c>
      <c r="U196" s="86">
        <v>17600</v>
      </c>
      <c r="V196" s="86">
        <v>17600</v>
      </c>
      <c r="W196" s="86">
        <v>17600</v>
      </c>
      <c r="X196" s="86">
        <v>17600</v>
      </c>
      <c r="Y196" s="86">
        <v>17600</v>
      </c>
      <c r="Z196" s="86">
        <v>17600</v>
      </c>
      <c r="AA196" s="86">
        <v>17600</v>
      </c>
      <c r="AB196" s="86">
        <v>17600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</row>
    <row r="197" spans="1:52 16251:16255" s="1" customFormat="1" ht="12.75" customHeight="1">
      <c r="A197" s="89" t="s">
        <v>165</v>
      </c>
      <c r="B197" s="1" t="s">
        <v>166</v>
      </c>
      <c r="C197" s="1" t="s">
        <v>162</v>
      </c>
      <c r="D197" s="84">
        <v>0</v>
      </c>
      <c r="E197" s="1" t="s">
        <v>4</v>
      </c>
      <c r="F197" s="90">
        <v>43847</v>
      </c>
      <c r="G197" s="91">
        <v>0.16237800000000002</v>
      </c>
      <c r="H197" s="91">
        <v>6.8597999999999999</v>
      </c>
      <c r="I197" s="2">
        <f t="shared" si="19"/>
        <v>0</v>
      </c>
      <c r="J197" s="2">
        <f t="shared" si="20"/>
        <v>0</v>
      </c>
      <c r="K197" s="2">
        <f t="shared" si="21"/>
        <v>0</v>
      </c>
      <c r="L197" s="2">
        <f t="shared" si="22"/>
        <v>0</v>
      </c>
      <c r="M197" s="2">
        <f t="shared" si="23"/>
        <v>0</v>
      </c>
      <c r="N197" s="2">
        <f t="shared" si="24"/>
        <v>0</v>
      </c>
      <c r="O197" s="133">
        <v>0</v>
      </c>
      <c r="P197" s="133">
        <v>0</v>
      </c>
      <c r="Q197" s="133">
        <v>0</v>
      </c>
      <c r="R197" s="86">
        <v>0</v>
      </c>
      <c r="S197" s="86">
        <v>0</v>
      </c>
      <c r="T197" s="86"/>
      <c r="U197" s="86"/>
      <c r="V197" s="86"/>
      <c r="W197" s="86"/>
      <c r="X197" s="86"/>
      <c r="Y197" s="86"/>
      <c r="Z197" s="86"/>
      <c r="AA197" s="86"/>
      <c r="AB197" s="86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</row>
    <row r="198" spans="1:52 16251:16255" s="1" customFormat="1" ht="12.75" customHeight="1">
      <c r="A198" s="89" t="s">
        <v>460</v>
      </c>
      <c r="B198" s="89" t="s">
        <v>461</v>
      </c>
      <c r="C198" s="1" t="s">
        <v>162</v>
      </c>
      <c r="D198" s="84">
        <v>0</v>
      </c>
      <c r="E198" s="1" t="s">
        <v>4</v>
      </c>
      <c r="F198" s="90">
        <v>43847</v>
      </c>
      <c r="G198" s="122">
        <v>5.5300000000000002E-2</v>
      </c>
      <c r="H198" s="91">
        <v>6.8597999999999999</v>
      </c>
      <c r="I198" s="2">
        <f t="shared" si="19"/>
        <v>46526.137788273722</v>
      </c>
      <c r="J198" s="2">
        <f t="shared" si="20"/>
        <v>36115.338639610483</v>
      </c>
      <c r="K198" s="2">
        <f t="shared" si="21"/>
        <v>39984.839208140176</v>
      </c>
      <c r="L198" s="2">
        <f t="shared" si="22"/>
        <v>5771428.5714285718</v>
      </c>
      <c r="M198" s="2">
        <f t="shared" si="23"/>
        <v>4480000</v>
      </c>
      <c r="N198" s="2">
        <f t="shared" si="24"/>
        <v>4960000</v>
      </c>
      <c r="O198" s="133">
        <v>905000</v>
      </c>
      <c r="P198" s="133">
        <v>985000</v>
      </c>
      <c r="Q198" s="133">
        <v>860000</v>
      </c>
      <c r="R198" s="86">
        <v>2160000</v>
      </c>
      <c r="S198" s="86">
        <v>1120000</v>
      </c>
      <c r="T198" s="86">
        <v>1120000</v>
      </c>
      <c r="U198" s="86">
        <v>1120000</v>
      </c>
      <c r="V198" s="86">
        <v>1120000</v>
      </c>
      <c r="W198" s="86">
        <v>1120000</v>
      </c>
      <c r="X198" s="86">
        <v>1120000</v>
      </c>
      <c r="Y198" s="86">
        <v>1120000</v>
      </c>
      <c r="Z198" s="86">
        <v>1120000</v>
      </c>
      <c r="AA198" s="86">
        <v>1120000</v>
      </c>
      <c r="AB198" s="86">
        <v>1120000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</row>
    <row r="199" spans="1:52 16251:16255" s="1" customFormat="1" ht="12.75" customHeight="1">
      <c r="A199" s="89" t="s">
        <v>167</v>
      </c>
      <c r="B199" s="1" t="s">
        <v>168</v>
      </c>
      <c r="C199" s="1" t="s">
        <v>162</v>
      </c>
      <c r="D199" s="84">
        <v>0</v>
      </c>
      <c r="E199" s="1" t="s">
        <v>4</v>
      </c>
      <c r="F199" s="90">
        <v>43847</v>
      </c>
      <c r="G199" s="113">
        <v>2.35E-2</v>
      </c>
      <c r="H199" s="91">
        <v>6.8597999999999999</v>
      </c>
      <c r="I199" s="2">
        <f t="shared" si="19"/>
        <v>21032.917452820369</v>
      </c>
      <c r="J199" s="2">
        <f t="shared" si="20"/>
        <v>15347.38622117263</v>
      </c>
      <c r="K199" s="2">
        <f t="shared" si="21"/>
        <v>16991.749030583982</v>
      </c>
      <c r="L199" s="2">
        <f t="shared" si="22"/>
        <v>6139642.8571428573</v>
      </c>
      <c r="M199" s="2">
        <f t="shared" si="23"/>
        <v>4480000</v>
      </c>
      <c r="N199" s="2">
        <f t="shared" si="24"/>
        <v>4960000</v>
      </c>
      <c r="O199" s="133">
        <v>412500</v>
      </c>
      <c r="P199" s="133">
        <v>1017500</v>
      </c>
      <c r="Q199" s="133">
        <v>1927500</v>
      </c>
      <c r="R199" s="86">
        <v>2017500</v>
      </c>
      <c r="S199" s="86">
        <v>882500</v>
      </c>
      <c r="T199" s="86">
        <v>1120000</v>
      </c>
      <c r="U199" s="86">
        <v>1120000</v>
      </c>
      <c r="V199" s="86">
        <v>1120000</v>
      </c>
      <c r="W199" s="86">
        <v>1120000</v>
      </c>
      <c r="X199" s="86">
        <v>1120000</v>
      </c>
      <c r="Y199" s="86">
        <v>1120000</v>
      </c>
      <c r="Z199" s="86">
        <v>1120000</v>
      </c>
      <c r="AA199" s="86">
        <v>1120000</v>
      </c>
      <c r="AB199" s="86">
        <v>1120000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</row>
    <row r="200" spans="1:52 16251:16255" s="1" customFormat="1" ht="12.75" customHeight="1">
      <c r="A200" s="1" t="s">
        <v>671</v>
      </c>
      <c r="B200" s="1" t="s">
        <v>670</v>
      </c>
      <c r="C200" s="1" t="s">
        <v>162</v>
      </c>
      <c r="D200" s="84">
        <v>0</v>
      </c>
      <c r="E200" s="1" t="s">
        <v>4</v>
      </c>
      <c r="F200" s="90">
        <v>43847</v>
      </c>
      <c r="G200" s="125">
        <v>2.231E-2</v>
      </c>
      <c r="H200" s="91">
        <v>6.8597999999999999</v>
      </c>
      <c r="I200" s="2">
        <f t="shared" si="19"/>
        <v>1161.5290741504334</v>
      </c>
      <c r="J200" s="2">
        <f t="shared" si="20"/>
        <v>3252.2814076212135</v>
      </c>
      <c r="K200" s="2">
        <f t="shared" si="21"/>
        <v>2230.1358223688321</v>
      </c>
      <c r="L200" s="2">
        <f t="shared" si="22"/>
        <v>357142.85714285716</v>
      </c>
      <c r="M200" s="2">
        <f t="shared" si="23"/>
        <v>1000000</v>
      </c>
      <c r="N200" s="2">
        <f t="shared" si="24"/>
        <v>685714.28571428568</v>
      </c>
      <c r="O200" s="133">
        <v>150000</v>
      </c>
      <c r="P200" s="133">
        <v>100000</v>
      </c>
      <c r="Q200" s="133">
        <v>150000</v>
      </c>
      <c r="R200" s="86">
        <v>0</v>
      </c>
      <c r="S200" s="86">
        <v>0</v>
      </c>
      <c r="T200" s="86">
        <v>350000</v>
      </c>
      <c r="U200" s="86">
        <v>350000</v>
      </c>
      <c r="V200" s="86">
        <v>150000</v>
      </c>
      <c r="W200" s="86">
        <v>150000</v>
      </c>
      <c r="X200" s="86">
        <v>150000</v>
      </c>
      <c r="Y200" s="86">
        <v>150000</v>
      </c>
      <c r="Z200" s="86">
        <v>150000</v>
      </c>
      <c r="AA200" s="86">
        <v>150000</v>
      </c>
      <c r="AB200" s="86">
        <v>200000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</row>
    <row r="201" spans="1:52 16251:16255" s="89" customFormat="1" ht="12.75" customHeight="1">
      <c r="A201" s="89" t="s">
        <v>169</v>
      </c>
      <c r="B201" s="89" t="s">
        <v>170</v>
      </c>
      <c r="C201" s="89" t="s">
        <v>162</v>
      </c>
      <c r="D201" s="84">
        <v>0</v>
      </c>
      <c r="E201" s="89" t="s">
        <v>4</v>
      </c>
      <c r="F201" s="90">
        <v>43847</v>
      </c>
      <c r="G201" s="91">
        <v>7.3999999999999996E-2</v>
      </c>
      <c r="H201" s="91">
        <v>6.8597999999999999</v>
      </c>
      <c r="I201" s="2">
        <f t="shared" si="19"/>
        <v>0</v>
      </c>
      <c r="J201" s="2">
        <f t="shared" si="20"/>
        <v>0</v>
      </c>
      <c r="K201" s="2">
        <f t="shared" si="21"/>
        <v>0</v>
      </c>
      <c r="L201" s="2">
        <f t="shared" si="22"/>
        <v>0</v>
      </c>
      <c r="M201" s="2">
        <f t="shared" si="23"/>
        <v>0</v>
      </c>
      <c r="N201" s="2">
        <f t="shared" si="24"/>
        <v>0</v>
      </c>
      <c r="O201" s="133">
        <v>0</v>
      </c>
      <c r="P201" s="133">
        <v>0</v>
      </c>
      <c r="Q201" s="133">
        <v>0</v>
      </c>
      <c r="R201" s="100">
        <v>0</v>
      </c>
      <c r="S201" s="100">
        <v>0</v>
      </c>
      <c r="T201" s="100"/>
      <c r="U201" s="100"/>
      <c r="V201" s="100"/>
      <c r="W201" s="100"/>
      <c r="X201" s="100"/>
      <c r="Y201" s="100"/>
      <c r="Z201" s="100"/>
      <c r="AA201" s="100"/>
      <c r="AB201" s="100"/>
      <c r="AC201" s="93"/>
      <c r="AD201" s="93"/>
      <c r="AE201" s="93"/>
      <c r="AF201" s="93"/>
      <c r="AG201" s="93"/>
      <c r="AH201" s="93"/>
      <c r="AI201" s="93"/>
      <c r="AJ201" s="93"/>
      <c r="AK201" s="93"/>
      <c r="AL201" s="93"/>
      <c r="AM201" s="93"/>
      <c r="AN201" s="93"/>
      <c r="AO201" s="93"/>
      <c r="AP201" s="93"/>
      <c r="AQ201" s="93"/>
      <c r="AR201" s="93"/>
      <c r="AS201" s="93"/>
      <c r="AT201" s="93"/>
      <c r="AU201" s="93"/>
      <c r="AV201" s="93"/>
      <c r="AW201" s="93"/>
      <c r="AX201" s="93"/>
      <c r="AY201" s="93"/>
      <c r="AZ201" s="93"/>
    </row>
    <row r="202" spans="1:52 16251:16255" s="1" customFormat="1" ht="12.75" customHeight="1">
      <c r="A202" s="89" t="s">
        <v>171</v>
      </c>
      <c r="B202" s="1" t="s">
        <v>172</v>
      </c>
      <c r="C202" s="1" t="s">
        <v>162</v>
      </c>
      <c r="D202" s="84">
        <v>0</v>
      </c>
      <c r="E202" s="1" t="s">
        <v>4</v>
      </c>
      <c r="F202" s="90">
        <v>43847</v>
      </c>
      <c r="G202" s="122">
        <v>6.9000000000000006E-2</v>
      </c>
      <c r="H202" s="91">
        <v>6.8597999999999999</v>
      </c>
      <c r="I202" s="2">
        <f t="shared" si="19"/>
        <v>51919.631142932121</v>
      </c>
      <c r="J202" s="2">
        <f t="shared" si="20"/>
        <v>85715.385288200821</v>
      </c>
      <c r="K202" s="2">
        <f t="shared" si="21"/>
        <v>64216.416138746237</v>
      </c>
      <c r="L202" s="2">
        <f t="shared" si="22"/>
        <v>5161714.2857142854</v>
      </c>
      <c r="M202" s="2">
        <f t="shared" si="23"/>
        <v>8521600</v>
      </c>
      <c r="N202" s="2">
        <f t="shared" si="24"/>
        <v>6384228.5714285709</v>
      </c>
      <c r="O202" s="133">
        <v>680000</v>
      </c>
      <c r="P202" s="133">
        <v>1427200</v>
      </c>
      <c r="Q202" s="133">
        <v>2248800</v>
      </c>
      <c r="R202" s="100">
        <v>0</v>
      </c>
      <c r="S202" s="100">
        <v>1000000</v>
      </c>
      <c r="T202" s="86">
        <v>1441600</v>
      </c>
      <c r="U202" s="86">
        <v>1441600</v>
      </c>
      <c r="V202" s="86">
        <v>4196800</v>
      </c>
      <c r="W202" s="86">
        <v>1441600</v>
      </c>
      <c r="X202" s="86">
        <v>1441600</v>
      </c>
      <c r="Y202" s="86">
        <v>1441600</v>
      </c>
      <c r="Z202" s="86">
        <v>1441600</v>
      </c>
      <c r="AA202" s="86">
        <v>1441600</v>
      </c>
      <c r="AB202" s="86">
        <v>1441600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</row>
    <row r="203" spans="1:52 16251:16255" s="1" customFormat="1" ht="12.75" customHeight="1">
      <c r="A203" s="89" t="s">
        <v>173</v>
      </c>
      <c r="B203" s="1" t="s">
        <v>174</v>
      </c>
      <c r="C203" s="1" t="s">
        <v>175</v>
      </c>
      <c r="D203" s="84" t="s">
        <v>603</v>
      </c>
      <c r="E203" s="1" t="s">
        <v>4</v>
      </c>
      <c r="F203" s="90">
        <v>43847</v>
      </c>
      <c r="G203" s="91">
        <v>0.88280000000000003</v>
      </c>
      <c r="H203" s="91">
        <v>6.8597999999999999</v>
      </c>
      <c r="I203" s="2">
        <f t="shared" si="19"/>
        <v>0</v>
      </c>
      <c r="J203" s="2">
        <f t="shared" si="20"/>
        <v>0</v>
      </c>
      <c r="K203" s="2">
        <f t="shared" si="21"/>
        <v>0</v>
      </c>
      <c r="L203" s="2">
        <f t="shared" si="22"/>
        <v>0</v>
      </c>
      <c r="M203" s="2">
        <f t="shared" si="23"/>
        <v>0</v>
      </c>
      <c r="N203" s="2">
        <f t="shared" si="24"/>
        <v>0</v>
      </c>
      <c r="O203" s="133">
        <v>0</v>
      </c>
      <c r="P203" s="133">
        <v>0</v>
      </c>
      <c r="Q203" s="133">
        <v>0</v>
      </c>
      <c r="R203" s="86">
        <v>0</v>
      </c>
      <c r="S203" s="86">
        <v>0</v>
      </c>
      <c r="T203" s="86"/>
      <c r="U203" s="86"/>
      <c r="V203" s="86"/>
      <c r="W203" s="86"/>
      <c r="X203" s="86"/>
      <c r="Y203" s="86"/>
      <c r="Z203" s="86"/>
      <c r="AA203" s="86"/>
      <c r="AB203" s="86"/>
      <c r="AC203" s="86"/>
      <c r="AD203" s="86"/>
      <c r="AE203" s="86"/>
      <c r="AF203" s="86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</row>
    <row r="204" spans="1:52 16251:16255" s="1" customFormat="1" ht="12.75" customHeight="1">
      <c r="A204" s="89" t="s">
        <v>176</v>
      </c>
      <c r="B204" s="1" t="s">
        <v>177</v>
      </c>
      <c r="C204" s="1" t="s">
        <v>175</v>
      </c>
      <c r="D204" s="84" t="s">
        <v>603</v>
      </c>
      <c r="E204" s="1" t="s">
        <v>4</v>
      </c>
      <c r="F204" s="90">
        <v>43847</v>
      </c>
      <c r="G204" s="91">
        <v>0.55820000000000003</v>
      </c>
      <c r="H204" s="91">
        <v>6.8597999999999999</v>
      </c>
      <c r="I204" s="2">
        <f t="shared" si="19"/>
        <v>0</v>
      </c>
      <c r="J204" s="2">
        <f t="shared" si="20"/>
        <v>756.68413073267436</v>
      </c>
      <c r="K204" s="2">
        <f t="shared" si="21"/>
        <v>779.38709583369791</v>
      </c>
      <c r="L204" s="2">
        <f t="shared" si="22"/>
        <v>0</v>
      </c>
      <c r="M204" s="2">
        <f t="shared" si="23"/>
        <v>9299</v>
      </c>
      <c r="N204" s="2">
        <f t="shared" si="24"/>
        <v>9578</v>
      </c>
      <c r="O204" s="133">
        <v>0</v>
      </c>
      <c r="P204" s="133">
        <v>0</v>
      </c>
      <c r="Q204" s="133">
        <v>0</v>
      </c>
      <c r="R204" s="86">
        <v>0</v>
      </c>
      <c r="S204" s="86">
        <v>0</v>
      </c>
      <c r="T204" s="86">
        <v>0</v>
      </c>
      <c r="U204" s="86">
        <v>0</v>
      </c>
      <c r="V204" s="86">
        <v>9299</v>
      </c>
      <c r="W204" s="86">
        <v>0</v>
      </c>
      <c r="X204" s="86">
        <v>9578</v>
      </c>
      <c r="Y204" s="86">
        <v>0</v>
      </c>
      <c r="Z204" s="86">
        <v>0</v>
      </c>
      <c r="AA204" s="86">
        <v>0</v>
      </c>
      <c r="AB204" s="86">
        <v>0</v>
      </c>
      <c r="AC204" s="86"/>
      <c r="AD204" s="86"/>
      <c r="AE204" s="86"/>
      <c r="AF204" s="86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</row>
    <row r="205" spans="1:52 16251:16255" s="1" customFormat="1" ht="12.75" customHeight="1">
      <c r="A205" s="89" t="s">
        <v>178</v>
      </c>
      <c r="B205" s="1" t="s">
        <v>179</v>
      </c>
      <c r="C205" s="1" t="s">
        <v>175</v>
      </c>
      <c r="D205" s="84">
        <v>0</v>
      </c>
      <c r="E205" s="1" t="s">
        <v>4</v>
      </c>
      <c r="F205" s="90">
        <v>43847</v>
      </c>
      <c r="G205" s="91">
        <v>4.8099999999999997E-2</v>
      </c>
      <c r="H205" s="91">
        <v>6.8597999999999999</v>
      </c>
      <c r="I205" s="2">
        <f t="shared" si="19"/>
        <v>129.7195253505933</v>
      </c>
      <c r="J205" s="2">
        <f t="shared" si="20"/>
        <v>63.61165048543689</v>
      </c>
      <c r="K205" s="2">
        <f t="shared" si="21"/>
        <v>64.726537216828476</v>
      </c>
      <c r="L205" s="2">
        <f t="shared" si="22"/>
        <v>18500</v>
      </c>
      <c r="M205" s="2">
        <f t="shared" si="23"/>
        <v>9072</v>
      </c>
      <c r="N205" s="2">
        <f t="shared" si="24"/>
        <v>9231</v>
      </c>
      <c r="O205" s="133">
        <v>0</v>
      </c>
      <c r="P205" s="133">
        <v>18500</v>
      </c>
      <c r="Q205" s="133">
        <v>0</v>
      </c>
      <c r="R205" s="86">
        <v>0</v>
      </c>
      <c r="S205" s="86">
        <v>0</v>
      </c>
      <c r="T205" s="86">
        <v>0</v>
      </c>
      <c r="U205" s="86">
        <v>0</v>
      </c>
      <c r="V205" s="86">
        <v>9072</v>
      </c>
      <c r="W205" s="86">
        <v>0</v>
      </c>
      <c r="X205" s="86">
        <v>9231</v>
      </c>
      <c r="Y205" s="86">
        <v>0</v>
      </c>
      <c r="Z205" s="86">
        <v>0</v>
      </c>
      <c r="AA205" s="86">
        <v>0</v>
      </c>
      <c r="AB205" s="86">
        <v>0</v>
      </c>
      <c r="AC205" s="86"/>
      <c r="AD205" s="86"/>
      <c r="AE205" s="86"/>
      <c r="AF205" s="86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</row>
    <row r="206" spans="1:52 16251:16255" s="1" customFormat="1" ht="12.75" customHeight="1">
      <c r="A206" s="89" t="s">
        <v>180</v>
      </c>
      <c r="B206" s="1" t="s">
        <v>181</v>
      </c>
      <c r="C206" s="1" t="s">
        <v>175</v>
      </c>
      <c r="D206" s="84" t="s">
        <v>603</v>
      </c>
      <c r="E206" s="1" t="s">
        <v>4</v>
      </c>
      <c r="F206" s="90">
        <v>43847</v>
      </c>
      <c r="G206" s="91">
        <v>0.5948</v>
      </c>
      <c r="H206" s="91">
        <v>6.8597999999999999</v>
      </c>
      <c r="I206" s="2">
        <f t="shared" si="19"/>
        <v>0</v>
      </c>
      <c r="J206" s="2">
        <f t="shared" si="20"/>
        <v>0</v>
      </c>
      <c r="K206" s="2">
        <f t="shared" si="21"/>
        <v>0</v>
      </c>
      <c r="L206" s="2">
        <f t="shared" si="22"/>
        <v>0</v>
      </c>
      <c r="M206" s="2">
        <f t="shared" si="23"/>
        <v>0</v>
      </c>
      <c r="N206" s="2">
        <f t="shared" si="24"/>
        <v>0</v>
      </c>
      <c r="O206" s="133">
        <v>0</v>
      </c>
      <c r="P206" s="133">
        <v>0</v>
      </c>
      <c r="Q206" s="133">
        <v>0</v>
      </c>
      <c r="R206" s="86">
        <v>0</v>
      </c>
      <c r="S206" s="86">
        <v>0</v>
      </c>
      <c r="T206" s="86"/>
      <c r="U206" s="86"/>
      <c r="V206" s="86"/>
      <c r="W206" s="86"/>
      <c r="X206" s="86"/>
      <c r="Y206" s="86"/>
      <c r="Z206" s="86"/>
      <c r="AA206" s="86"/>
      <c r="AB206" s="86"/>
      <c r="AC206" s="86"/>
      <c r="AD206" s="86"/>
      <c r="AE206" s="86"/>
      <c r="AF206" s="86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</row>
    <row r="207" spans="1:52 16251:16255" s="1" customFormat="1" ht="12.75" customHeight="1">
      <c r="A207" s="89" t="s">
        <v>182</v>
      </c>
      <c r="B207" s="1" t="s">
        <v>183</v>
      </c>
      <c r="C207" s="1" t="s">
        <v>175</v>
      </c>
      <c r="D207" s="84">
        <v>0</v>
      </c>
      <c r="E207" s="1" t="s">
        <v>4</v>
      </c>
      <c r="F207" s="90">
        <v>43847</v>
      </c>
      <c r="G207" s="91">
        <v>6.9519215083000005E-2</v>
      </c>
      <c r="H207" s="91">
        <v>6.8597999999999999</v>
      </c>
      <c r="I207" s="2">
        <f t="shared" si="19"/>
        <v>50.67145914093706</v>
      </c>
      <c r="J207" s="2">
        <f t="shared" si="20"/>
        <v>89.870899932365973</v>
      </c>
      <c r="K207" s="2">
        <f t="shared" si="21"/>
        <v>93.549647865997997</v>
      </c>
      <c r="L207" s="2">
        <f t="shared" si="22"/>
        <v>5000</v>
      </c>
      <c r="M207" s="2">
        <f t="shared" si="23"/>
        <v>8868</v>
      </c>
      <c r="N207" s="2">
        <f t="shared" si="24"/>
        <v>9231</v>
      </c>
      <c r="O207" s="133">
        <v>0</v>
      </c>
      <c r="P207" s="133">
        <v>5000</v>
      </c>
      <c r="Q207" s="133">
        <v>0</v>
      </c>
      <c r="R207" s="86">
        <v>0</v>
      </c>
      <c r="S207" s="86">
        <v>0</v>
      </c>
      <c r="T207" s="86">
        <v>0</v>
      </c>
      <c r="U207" s="86">
        <v>0</v>
      </c>
      <c r="V207" s="86">
        <v>8868</v>
      </c>
      <c r="W207" s="86">
        <v>0</v>
      </c>
      <c r="X207" s="86">
        <v>9231</v>
      </c>
      <c r="Y207" s="86">
        <v>0</v>
      </c>
      <c r="Z207" s="86">
        <v>0</v>
      </c>
      <c r="AA207" s="86">
        <v>0</v>
      </c>
      <c r="AB207" s="86">
        <v>0</v>
      </c>
      <c r="AC207" s="86"/>
      <c r="AD207" s="86"/>
      <c r="AE207" s="86"/>
      <c r="AF207" s="86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</row>
    <row r="208" spans="1:52 16251:16255" s="1" customFormat="1" ht="12.75" customHeight="1">
      <c r="A208" s="89" t="s">
        <v>184</v>
      </c>
      <c r="B208" s="1" t="s">
        <v>185</v>
      </c>
      <c r="C208" s="1" t="s">
        <v>175</v>
      </c>
      <c r="D208" s="84">
        <v>0</v>
      </c>
      <c r="E208" s="1" t="s">
        <v>4</v>
      </c>
      <c r="F208" s="90">
        <v>43847</v>
      </c>
      <c r="G208" s="91">
        <v>6.59E-2</v>
      </c>
      <c r="H208" s="91">
        <v>6.8597999999999999</v>
      </c>
      <c r="I208" s="2">
        <f t="shared" si="19"/>
        <v>0</v>
      </c>
      <c r="J208" s="2">
        <f t="shared" si="20"/>
        <v>0</v>
      </c>
      <c r="K208" s="2">
        <f t="shared" si="21"/>
        <v>0</v>
      </c>
      <c r="L208" s="2">
        <f t="shared" si="22"/>
        <v>0</v>
      </c>
      <c r="M208" s="2">
        <f t="shared" si="23"/>
        <v>0</v>
      </c>
      <c r="N208" s="2">
        <f t="shared" si="24"/>
        <v>0</v>
      </c>
      <c r="O208" s="133">
        <v>0</v>
      </c>
      <c r="P208" s="133">
        <v>0</v>
      </c>
      <c r="Q208" s="133">
        <v>0</v>
      </c>
      <c r="R208" s="86">
        <v>0</v>
      </c>
      <c r="S208" s="86">
        <v>0</v>
      </c>
      <c r="T208" s="86"/>
      <c r="U208" s="86"/>
      <c r="V208" s="86"/>
      <c r="W208" s="86"/>
      <c r="X208" s="86"/>
      <c r="Y208" s="86"/>
      <c r="Z208" s="86"/>
      <c r="AA208" s="86"/>
      <c r="AB208" s="86"/>
      <c r="AC208" s="86"/>
      <c r="AD208" s="86"/>
      <c r="AE208" s="86"/>
      <c r="AF208" s="86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</row>
    <row r="209" spans="1:52" s="89" customFormat="1" ht="12.75" customHeight="1">
      <c r="A209" s="89" t="s">
        <v>186</v>
      </c>
      <c r="B209" s="1" t="s">
        <v>187</v>
      </c>
      <c r="C209" s="1" t="s">
        <v>188</v>
      </c>
      <c r="D209" s="84">
        <v>0</v>
      </c>
      <c r="E209" s="1" t="s">
        <v>4</v>
      </c>
      <c r="F209" s="90">
        <v>43847</v>
      </c>
      <c r="G209" s="113">
        <v>0.10199999999999999</v>
      </c>
      <c r="H209" s="91">
        <v>6.8597999999999999</v>
      </c>
      <c r="I209" s="2">
        <f t="shared" si="19"/>
        <v>0</v>
      </c>
      <c r="J209" s="2">
        <f t="shared" si="20"/>
        <v>0</v>
      </c>
      <c r="K209" s="2">
        <f t="shared" si="21"/>
        <v>0</v>
      </c>
      <c r="L209" s="2">
        <f t="shared" si="22"/>
        <v>0</v>
      </c>
      <c r="M209" s="2">
        <f t="shared" si="23"/>
        <v>0</v>
      </c>
      <c r="N209" s="2">
        <f t="shared" si="24"/>
        <v>0</v>
      </c>
      <c r="O209" s="133">
        <v>0</v>
      </c>
      <c r="P209" s="133">
        <v>0</v>
      </c>
      <c r="Q209" s="133">
        <v>0</v>
      </c>
      <c r="R209" s="100">
        <v>0</v>
      </c>
      <c r="S209" s="100">
        <v>0</v>
      </c>
      <c r="T209" s="100"/>
      <c r="U209" s="100"/>
      <c r="V209" s="100"/>
      <c r="W209" s="100"/>
      <c r="X209" s="100"/>
      <c r="Y209" s="100"/>
      <c r="Z209" s="100"/>
      <c r="AA209" s="100"/>
      <c r="AB209" s="100"/>
      <c r="AC209" s="93"/>
      <c r="AD209" s="93"/>
      <c r="AE209" s="93"/>
      <c r="AF209" s="93"/>
      <c r="AG209" s="93"/>
      <c r="AH209" s="93"/>
      <c r="AI209" s="93"/>
      <c r="AJ209" s="93"/>
      <c r="AK209" s="93"/>
      <c r="AL209" s="93"/>
      <c r="AM209" s="93"/>
      <c r="AN209" s="93"/>
      <c r="AO209" s="93"/>
      <c r="AP209" s="93"/>
      <c r="AQ209" s="93"/>
      <c r="AR209" s="93"/>
      <c r="AS209" s="93"/>
      <c r="AT209" s="93"/>
      <c r="AU209" s="93"/>
      <c r="AV209" s="93"/>
      <c r="AW209" s="93"/>
      <c r="AX209" s="93"/>
      <c r="AY209" s="93"/>
      <c r="AZ209" s="93"/>
    </row>
    <row r="210" spans="1:52" s="89" customFormat="1" ht="12.75" customHeight="1">
      <c r="A210" s="89" t="s">
        <v>189</v>
      </c>
      <c r="B210" s="1" t="s">
        <v>190</v>
      </c>
      <c r="C210" s="1" t="s">
        <v>188</v>
      </c>
      <c r="D210" s="84">
        <v>0</v>
      </c>
      <c r="E210" s="1" t="s">
        <v>4</v>
      </c>
      <c r="F210" s="90">
        <v>43847</v>
      </c>
      <c r="G210" s="91">
        <v>0.1547</v>
      </c>
      <c r="H210" s="91">
        <v>6.8597999999999999</v>
      </c>
      <c r="I210" s="2">
        <f t="shared" si="19"/>
        <v>0</v>
      </c>
      <c r="J210" s="2">
        <f t="shared" si="20"/>
        <v>0</v>
      </c>
      <c r="K210" s="2">
        <f t="shared" si="21"/>
        <v>0</v>
      </c>
      <c r="L210" s="2">
        <f t="shared" si="22"/>
        <v>0</v>
      </c>
      <c r="M210" s="2">
        <f t="shared" si="23"/>
        <v>0</v>
      </c>
      <c r="N210" s="2">
        <f t="shared" si="24"/>
        <v>0</v>
      </c>
      <c r="O210" s="133">
        <v>0</v>
      </c>
      <c r="P210" s="133">
        <v>0</v>
      </c>
      <c r="Q210" s="133">
        <v>0</v>
      </c>
      <c r="R210" s="100">
        <v>0</v>
      </c>
      <c r="S210" s="100">
        <v>0</v>
      </c>
      <c r="T210" s="100"/>
      <c r="U210" s="100"/>
      <c r="V210" s="100"/>
      <c r="W210" s="100"/>
      <c r="X210" s="100"/>
      <c r="Y210" s="100"/>
      <c r="Z210" s="100"/>
      <c r="AA210" s="100"/>
      <c r="AB210" s="100"/>
      <c r="AC210" s="93"/>
      <c r="AD210" s="93"/>
      <c r="AE210" s="93"/>
      <c r="AF210" s="93"/>
      <c r="AG210" s="93"/>
      <c r="AH210" s="93"/>
      <c r="AI210" s="93"/>
      <c r="AJ210" s="93"/>
      <c r="AK210" s="93"/>
      <c r="AL210" s="93"/>
      <c r="AM210" s="93"/>
      <c r="AN210" s="93"/>
      <c r="AO210" s="93"/>
      <c r="AP210" s="93"/>
      <c r="AQ210" s="93"/>
      <c r="AR210" s="93"/>
      <c r="AS210" s="93"/>
      <c r="AT210" s="93"/>
      <c r="AU210" s="93"/>
      <c r="AV210" s="93"/>
      <c r="AW210" s="93"/>
      <c r="AX210" s="93"/>
      <c r="AY210" s="93"/>
      <c r="AZ210" s="93"/>
    </row>
    <row r="211" spans="1:52" s="89" customFormat="1" ht="12.75" customHeight="1">
      <c r="A211" s="1" t="s">
        <v>587</v>
      </c>
      <c r="B211" s="1" t="s">
        <v>586</v>
      </c>
      <c r="C211" s="1" t="s">
        <v>188</v>
      </c>
      <c r="D211" s="84">
        <v>0</v>
      </c>
      <c r="E211" s="1" t="s">
        <v>4</v>
      </c>
      <c r="F211" s="90">
        <v>43847</v>
      </c>
      <c r="G211" s="122">
        <v>0.10929999999999999</v>
      </c>
      <c r="H211" s="91">
        <v>6.8597999999999999</v>
      </c>
      <c r="I211" s="2">
        <f t="shared" si="19"/>
        <v>0</v>
      </c>
      <c r="J211" s="2">
        <f t="shared" si="20"/>
        <v>0</v>
      </c>
      <c r="K211" s="2">
        <f t="shared" si="21"/>
        <v>0</v>
      </c>
      <c r="L211" s="2">
        <f t="shared" si="22"/>
        <v>0</v>
      </c>
      <c r="M211" s="2">
        <f t="shared" si="23"/>
        <v>0</v>
      </c>
      <c r="N211" s="2">
        <f t="shared" si="24"/>
        <v>0</v>
      </c>
      <c r="O211" s="133">
        <v>0</v>
      </c>
      <c r="P211" s="133">
        <v>0</v>
      </c>
      <c r="Q211" s="133">
        <v>0</v>
      </c>
      <c r="R211" s="100"/>
      <c r="S211" s="100"/>
      <c r="T211" s="100"/>
      <c r="U211" s="100"/>
      <c r="V211" s="100"/>
      <c r="W211" s="100"/>
      <c r="X211" s="100"/>
      <c r="Y211" s="100"/>
      <c r="Z211" s="100"/>
      <c r="AA211" s="100"/>
      <c r="AB211" s="100"/>
      <c r="AC211" s="93"/>
      <c r="AD211" s="93"/>
      <c r="AE211" s="93"/>
      <c r="AF211" s="93"/>
      <c r="AG211" s="93"/>
      <c r="AH211" s="93"/>
      <c r="AI211" s="93"/>
      <c r="AJ211" s="93"/>
      <c r="AK211" s="93"/>
      <c r="AL211" s="93"/>
      <c r="AM211" s="93"/>
      <c r="AN211" s="93"/>
      <c r="AO211" s="93"/>
      <c r="AP211" s="93"/>
      <c r="AQ211" s="93"/>
      <c r="AR211" s="93"/>
      <c r="AS211" s="93"/>
      <c r="AT211" s="93"/>
      <c r="AU211" s="93"/>
      <c r="AV211" s="93"/>
      <c r="AW211" s="93"/>
      <c r="AX211" s="93"/>
      <c r="AY211" s="93"/>
      <c r="AZ211" s="93"/>
    </row>
    <row r="212" spans="1:52" s="89" customFormat="1" ht="12.75" customHeight="1">
      <c r="A212" s="1" t="s">
        <v>575</v>
      </c>
      <c r="B212" s="1" t="s">
        <v>573</v>
      </c>
      <c r="C212" s="1" t="s">
        <v>188</v>
      </c>
      <c r="D212" s="84">
        <v>0</v>
      </c>
      <c r="E212" s="1" t="s">
        <v>4</v>
      </c>
      <c r="F212" s="90">
        <v>43847</v>
      </c>
      <c r="G212" s="122">
        <v>6.2399999999999997E-2</v>
      </c>
      <c r="H212" s="91">
        <v>6.8597999999999999</v>
      </c>
      <c r="I212" s="2">
        <f t="shared" si="19"/>
        <v>0</v>
      </c>
      <c r="J212" s="2">
        <f t="shared" si="20"/>
        <v>0</v>
      </c>
      <c r="K212" s="2">
        <f t="shared" si="21"/>
        <v>0</v>
      </c>
      <c r="L212" s="2">
        <f t="shared" si="22"/>
        <v>0</v>
      </c>
      <c r="M212" s="2">
        <f t="shared" si="23"/>
        <v>0</v>
      </c>
      <c r="N212" s="2">
        <f t="shared" si="24"/>
        <v>0</v>
      </c>
      <c r="O212" s="133">
        <v>0</v>
      </c>
      <c r="P212" s="133">
        <v>0</v>
      </c>
      <c r="Q212" s="133">
        <v>0</v>
      </c>
      <c r="R212" s="100">
        <v>0</v>
      </c>
      <c r="S212" s="100">
        <v>0</v>
      </c>
      <c r="T212" s="100"/>
      <c r="U212" s="100"/>
      <c r="V212" s="100"/>
      <c r="W212" s="100"/>
      <c r="X212" s="100"/>
      <c r="Y212" s="100"/>
      <c r="Z212" s="100"/>
      <c r="AA212" s="100"/>
      <c r="AB212" s="100"/>
      <c r="AC212" s="93"/>
      <c r="AD212" s="93"/>
      <c r="AE212" s="93"/>
      <c r="AF212" s="93"/>
      <c r="AG212" s="93"/>
      <c r="AH212" s="93"/>
      <c r="AI212" s="93"/>
      <c r="AJ212" s="93"/>
      <c r="AK212" s="93"/>
      <c r="AL212" s="93"/>
      <c r="AM212" s="93"/>
      <c r="AN212" s="93"/>
      <c r="AO212" s="93"/>
      <c r="AP212" s="93"/>
      <c r="AQ212" s="93"/>
      <c r="AR212" s="93"/>
      <c r="AS212" s="93"/>
      <c r="AT212" s="93"/>
      <c r="AU212" s="93"/>
      <c r="AV212" s="93"/>
      <c r="AW212" s="93"/>
      <c r="AX212" s="93"/>
      <c r="AY212" s="93"/>
      <c r="AZ212" s="93"/>
    </row>
    <row r="213" spans="1:52" s="89" customFormat="1" ht="12.75" customHeight="1">
      <c r="A213" s="1" t="s">
        <v>576</v>
      </c>
      <c r="B213" s="1" t="s">
        <v>574</v>
      </c>
      <c r="C213" s="1" t="s">
        <v>188</v>
      </c>
      <c r="D213" s="84">
        <v>0</v>
      </c>
      <c r="E213" s="1" t="s">
        <v>4</v>
      </c>
      <c r="F213" s="90">
        <v>43847</v>
      </c>
      <c r="G213" s="113">
        <v>0.15647167000000001</v>
      </c>
      <c r="H213" s="91">
        <v>6.8597999999999999</v>
      </c>
      <c r="I213" s="2">
        <f t="shared" si="19"/>
        <v>0</v>
      </c>
      <c r="J213" s="2">
        <f t="shared" si="20"/>
        <v>0</v>
      </c>
      <c r="K213" s="2">
        <f t="shared" si="21"/>
        <v>0</v>
      </c>
      <c r="L213" s="2">
        <f t="shared" si="22"/>
        <v>0</v>
      </c>
      <c r="M213" s="2">
        <f t="shared" si="23"/>
        <v>0</v>
      </c>
      <c r="N213" s="2">
        <f t="shared" si="24"/>
        <v>0</v>
      </c>
      <c r="O213" s="133">
        <v>0</v>
      </c>
      <c r="P213" s="133">
        <v>0</v>
      </c>
      <c r="Q213" s="133">
        <v>0</v>
      </c>
      <c r="R213" s="100">
        <v>0</v>
      </c>
      <c r="S213" s="100">
        <v>0</v>
      </c>
      <c r="T213" s="100"/>
      <c r="U213" s="100"/>
      <c r="V213" s="100"/>
      <c r="W213" s="100"/>
      <c r="X213" s="100"/>
      <c r="Y213" s="100"/>
      <c r="Z213" s="100"/>
      <c r="AA213" s="100"/>
      <c r="AB213" s="100"/>
      <c r="AC213" s="93"/>
      <c r="AD213" s="93"/>
      <c r="AE213" s="93"/>
      <c r="AF213" s="93"/>
      <c r="AG213" s="93"/>
      <c r="AH213" s="93"/>
      <c r="AI213" s="93"/>
      <c r="AJ213" s="93"/>
      <c r="AK213" s="93"/>
      <c r="AL213" s="93"/>
      <c r="AM213" s="93"/>
      <c r="AN213" s="93"/>
      <c r="AO213" s="93"/>
      <c r="AP213" s="93"/>
      <c r="AQ213" s="93"/>
      <c r="AR213" s="93"/>
      <c r="AS213" s="93"/>
      <c r="AT213" s="93"/>
      <c r="AU213" s="93"/>
      <c r="AV213" s="93"/>
      <c r="AW213" s="93"/>
      <c r="AX213" s="93"/>
      <c r="AY213" s="93"/>
      <c r="AZ213" s="93"/>
    </row>
    <row r="214" spans="1:52" s="99" customFormat="1" ht="12.75" customHeight="1">
      <c r="A214" s="89" t="s">
        <v>191</v>
      </c>
      <c r="B214" s="1" t="s">
        <v>192</v>
      </c>
      <c r="C214" s="1" t="s">
        <v>188</v>
      </c>
      <c r="D214" s="84">
        <v>0</v>
      </c>
      <c r="E214" s="1" t="s">
        <v>4</v>
      </c>
      <c r="F214" s="90">
        <v>43847</v>
      </c>
      <c r="G214" s="91">
        <v>0.17195700000000003</v>
      </c>
      <c r="H214" s="91">
        <v>6.8597999999999999</v>
      </c>
      <c r="I214" s="2">
        <f t="shared" si="19"/>
        <v>0</v>
      </c>
      <c r="J214" s="2">
        <f t="shared" si="20"/>
        <v>0</v>
      </c>
      <c r="K214" s="2">
        <f t="shared" si="21"/>
        <v>0</v>
      </c>
      <c r="L214" s="2">
        <f t="shared" si="22"/>
        <v>0</v>
      </c>
      <c r="M214" s="2">
        <f t="shared" si="23"/>
        <v>0</v>
      </c>
      <c r="N214" s="2">
        <f t="shared" si="24"/>
        <v>0</v>
      </c>
      <c r="O214" s="133">
        <v>0</v>
      </c>
      <c r="P214" s="133">
        <v>0</v>
      </c>
      <c r="Q214" s="133">
        <v>0</v>
      </c>
      <c r="R214" s="100">
        <v>0</v>
      </c>
      <c r="S214" s="100">
        <v>0</v>
      </c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6"/>
      <c r="AD214" s="106"/>
      <c r="AE214" s="106"/>
      <c r="AF214" s="106"/>
      <c r="AG214" s="106"/>
      <c r="AH214" s="106"/>
      <c r="AI214" s="106"/>
      <c r="AJ214" s="106"/>
      <c r="AK214" s="106"/>
      <c r="AL214" s="106"/>
      <c r="AM214" s="106"/>
      <c r="AN214" s="106"/>
      <c r="AO214" s="106"/>
      <c r="AP214" s="106"/>
      <c r="AQ214" s="106"/>
      <c r="AR214" s="106"/>
      <c r="AS214" s="106"/>
      <c r="AT214" s="106"/>
      <c r="AU214" s="106"/>
      <c r="AV214" s="106"/>
      <c r="AW214" s="106"/>
      <c r="AX214" s="106"/>
      <c r="AY214" s="106"/>
      <c r="AZ214" s="106"/>
    </row>
    <row r="215" spans="1:52" s="99" customFormat="1" ht="12.75" customHeight="1">
      <c r="A215" s="89" t="s">
        <v>193</v>
      </c>
      <c r="B215" s="1" t="s">
        <v>194</v>
      </c>
      <c r="C215" s="1" t="s">
        <v>188</v>
      </c>
      <c r="D215" s="84" t="s">
        <v>604</v>
      </c>
      <c r="E215" s="1" t="s">
        <v>4</v>
      </c>
      <c r="F215" s="90">
        <v>43847</v>
      </c>
      <c r="G215" s="113">
        <v>6.3760932957749997E-2</v>
      </c>
      <c r="H215" s="91">
        <v>6.8597999999999999</v>
      </c>
      <c r="I215" s="2">
        <f t="shared" si="19"/>
        <v>0</v>
      </c>
      <c r="J215" s="2">
        <f t="shared" si="20"/>
        <v>0</v>
      </c>
      <c r="K215" s="2">
        <f t="shared" si="21"/>
        <v>0</v>
      </c>
      <c r="L215" s="2">
        <f t="shared" si="22"/>
        <v>0</v>
      </c>
      <c r="M215" s="2">
        <f t="shared" si="23"/>
        <v>0</v>
      </c>
      <c r="N215" s="2">
        <f t="shared" si="24"/>
        <v>0</v>
      </c>
      <c r="O215" s="133">
        <v>0</v>
      </c>
      <c r="P215" s="133">
        <v>0</v>
      </c>
      <c r="Q215" s="133">
        <v>0</v>
      </c>
      <c r="R215" s="100">
        <v>0</v>
      </c>
      <c r="S215" s="100">
        <v>0</v>
      </c>
      <c r="T215" s="100"/>
      <c r="U215" s="100"/>
      <c r="V215" s="100"/>
      <c r="W215" s="100"/>
      <c r="X215" s="100"/>
      <c r="Y215" s="100"/>
      <c r="Z215" s="100"/>
      <c r="AA215" s="100"/>
      <c r="AB215" s="100"/>
      <c r="AC215" s="106"/>
      <c r="AD215" s="106"/>
      <c r="AE215" s="106"/>
      <c r="AF215" s="106"/>
      <c r="AG215" s="106"/>
      <c r="AH215" s="106"/>
      <c r="AI215" s="106"/>
      <c r="AJ215" s="106"/>
      <c r="AK215" s="106"/>
      <c r="AL215" s="106"/>
      <c r="AM215" s="106"/>
      <c r="AN215" s="106"/>
      <c r="AO215" s="106"/>
      <c r="AP215" s="106"/>
      <c r="AQ215" s="106"/>
      <c r="AR215" s="106"/>
      <c r="AS215" s="106"/>
      <c r="AT215" s="106"/>
      <c r="AU215" s="106"/>
      <c r="AV215" s="106"/>
      <c r="AW215" s="106"/>
      <c r="AX215" s="106"/>
      <c r="AY215" s="106"/>
      <c r="AZ215" s="106"/>
    </row>
    <row r="216" spans="1:52" s="99" customFormat="1" ht="12.75" customHeight="1">
      <c r="A216" s="89" t="s">
        <v>450</v>
      </c>
      <c r="B216" s="1" t="s">
        <v>194</v>
      </c>
      <c r="C216" s="1" t="s">
        <v>188</v>
      </c>
      <c r="D216" s="84">
        <v>0</v>
      </c>
      <c r="E216" s="1" t="s">
        <v>4</v>
      </c>
      <c r="F216" s="90">
        <v>43847</v>
      </c>
      <c r="G216" s="113">
        <v>6.3760932957749997E-2</v>
      </c>
      <c r="H216" s="91">
        <v>6.8597999999999999</v>
      </c>
      <c r="I216" s="2">
        <f t="shared" si="19"/>
        <v>1646.5194084710922</v>
      </c>
      <c r="J216" s="2">
        <f t="shared" si="20"/>
        <v>8701.8550737697242</v>
      </c>
      <c r="K216" s="2">
        <f t="shared" si="21"/>
        <v>8758.1554148335726</v>
      </c>
      <c r="L216" s="2">
        <f t="shared" si="22"/>
        <v>177142.85714285713</v>
      </c>
      <c r="M216" s="2">
        <f t="shared" si="23"/>
        <v>936200</v>
      </c>
      <c r="N216" s="2">
        <f t="shared" si="24"/>
        <v>942257.14285714284</v>
      </c>
      <c r="O216" s="133">
        <v>248000</v>
      </c>
      <c r="P216" s="133">
        <v>0</v>
      </c>
      <c r="Q216" s="133">
        <v>0</v>
      </c>
      <c r="R216" s="100">
        <v>0</v>
      </c>
      <c r="S216" s="100">
        <v>0</v>
      </c>
      <c r="T216" s="100">
        <v>297900</v>
      </c>
      <c r="U216" s="100">
        <v>212800</v>
      </c>
      <c r="V216" s="100">
        <v>212800</v>
      </c>
      <c r="W216" s="100">
        <v>212700</v>
      </c>
      <c r="X216" s="100">
        <v>212800</v>
      </c>
      <c r="Y216" s="100">
        <v>212700</v>
      </c>
      <c r="Z216" s="100">
        <v>212800</v>
      </c>
      <c r="AA216" s="100">
        <v>212800</v>
      </c>
      <c r="AB216" s="100">
        <v>212700</v>
      </c>
      <c r="AC216" s="106"/>
      <c r="AD216" s="106"/>
      <c r="AE216" s="106"/>
      <c r="AF216" s="106"/>
      <c r="AG216" s="106"/>
      <c r="AH216" s="106"/>
      <c r="AI216" s="106"/>
      <c r="AJ216" s="106"/>
      <c r="AK216" s="106"/>
      <c r="AL216" s="106"/>
      <c r="AM216" s="106"/>
      <c r="AN216" s="106"/>
      <c r="AO216" s="106"/>
      <c r="AP216" s="106"/>
      <c r="AQ216" s="106"/>
      <c r="AR216" s="106"/>
      <c r="AS216" s="106"/>
      <c r="AT216" s="106"/>
      <c r="AU216" s="106"/>
      <c r="AV216" s="106"/>
      <c r="AW216" s="106"/>
      <c r="AX216" s="106"/>
      <c r="AY216" s="106"/>
      <c r="AZ216" s="106"/>
    </row>
    <row r="217" spans="1:52" s="99" customFormat="1" ht="12.75" customHeight="1">
      <c r="A217" s="89" t="s">
        <v>597</v>
      </c>
      <c r="B217" s="1" t="s">
        <v>195</v>
      </c>
      <c r="C217" s="1" t="s">
        <v>188</v>
      </c>
      <c r="D217" s="84">
        <v>0</v>
      </c>
      <c r="E217" s="1" t="s">
        <v>4</v>
      </c>
      <c r="F217" s="90">
        <v>43847</v>
      </c>
      <c r="G217" s="91">
        <v>8.1699999999999995E-2</v>
      </c>
      <c r="H217" s="91">
        <v>6.8597999999999999</v>
      </c>
      <c r="I217" s="2">
        <f t="shared" si="19"/>
        <v>0</v>
      </c>
      <c r="J217" s="2">
        <f t="shared" si="20"/>
        <v>0</v>
      </c>
      <c r="K217" s="2">
        <f t="shared" si="21"/>
        <v>0</v>
      </c>
      <c r="L217" s="2">
        <f t="shared" si="22"/>
        <v>0</v>
      </c>
      <c r="M217" s="2">
        <f t="shared" si="23"/>
        <v>0</v>
      </c>
      <c r="N217" s="2">
        <f t="shared" si="24"/>
        <v>0</v>
      </c>
      <c r="O217" s="133">
        <v>0</v>
      </c>
      <c r="P217" s="133">
        <v>0</v>
      </c>
      <c r="Q217" s="133">
        <v>0</v>
      </c>
      <c r="R217" s="100">
        <v>0</v>
      </c>
      <c r="S217" s="100">
        <v>0</v>
      </c>
      <c r="T217" s="100"/>
      <c r="U217" s="100"/>
      <c r="V217" s="100"/>
      <c r="W217" s="100"/>
      <c r="X217" s="100"/>
      <c r="Y217" s="100"/>
      <c r="Z217" s="100"/>
      <c r="AA217" s="100"/>
      <c r="AB217" s="100"/>
      <c r="AC217" s="106"/>
      <c r="AD217" s="106"/>
      <c r="AE217" s="106"/>
      <c r="AF217" s="106"/>
      <c r="AG217" s="106"/>
      <c r="AH217" s="106"/>
      <c r="AI217" s="106"/>
      <c r="AJ217" s="106"/>
      <c r="AK217" s="106"/>
      <c r="AL217" s="106"/>
      <c r="AM217" s="106"/>
      <c r="AN217" s="106"/>
      <c r="AO217" s="106"/>
      <c r="AP217" s="106"/>
      <c r="AQ217" s="106"/>
      <c r="AR217" s="106"/>
      <c r="AS217" s="106"/>
      <c r="AT217" s="106"/>
      <c r="AU217" s="106"/>
      <c r="AV217" s="106"/>
      <c r="AW217" s="106"/>
      <c r="AX217" s="106"/>
      <c r="AY217" s="106"/>
      <c r="AZ217" s="106"/>
    </row>
    <row r="218" spans="1:52" s="99" customFormat="1" ht="12.75" customHeight="1">
      <c r="A218" s="1" t="s">
        <v>611</v>
      </c>
      <c r="B218" s="1" t="s">
        <v>610</v>
      </c>
      <c r="C218" s="1" t="s">
        <v>188</v>
      </c>
      <c r="D218" s="84">
        <v>0</v>
      </c>
      <c r="E218" s="1" t="s">
        <v>4</v>
      </c>
      <c r="F218" s="90">
        <v>43847</v>
      </c>
      <c r="G218" s="125">
        <v>4.8509999999999998E-2</v>
      </c>
      <c r="H218" s="91">
        <v>6.8597999999999999</v>
      </c>
      <c r="I218" s="2">
        <f t="shared" si="19"/>
        <v>0</v>
      </c>
      <c r="J218" s="2">
        <f t="shared" si="20"/>
        <v>0</v>
      </c>
      <c r="K218" s="2">
        <f t="shared" si="21"/>
        <v>0</v>
      </c>
      <c r="L218" s="2">
        <f t="shared" si="22"/>
        <v>0</v>
      </c>
      <c r="M218" s="2">
        <f t="shared" si="23"/>
        <v>0</v>
      </c>
      <c r="N218" s="2">
        <f t="shared" si="24"/>
        <v>0</v>
      </c>
      <c r="O218" s="133">
        <v>0</v>
      </c>
      <c r="P218" s="133">
        <v>0</v>
      </c>
      <c r="Q218" s="133">
        <v>0</v>
      </c>
      <c r="R218" s="100">
        <v>0</v>
      </c>
      <c r="S218" s="100">
        <v>0</v>
      </c>
      <c r="T218" s="100"/>
      <c r="U218" s="100"/>
      <c r="V218" s="100"/>
      <c r="W218" s="100"/>
      <c r="X218" s="100"/>
      <c r="Y218" s="100"/>
      <c r="Z218" s="100"/>
      <c r="AA218" s="100"/>
      <c r="AB218" s="100"/>
      <c r="AC218" s="106"/>
      <c r="AD218" s="106"/>
      <c r="AE218" s="106"/>
      <c r="AF218" s="106"/>
      <c r="AG218" s="106"/>
      <c r="AH218" s="106"/>
      <c r="AI218" s="106"/>
      <c r="AJ218" s="106"/>
      <c r="AK218" s="106"/>
      <c r="AL218" s="106"/>
      <c r="AM218" s="106"/>
      <c r="AN218" s="106"/>
      <c r="AO218" s="106"/>
      <c r="AP218" s="106"/>
      <c r="AQ218" s="106"/>
      <c r="AR218" s="106"/>
      <c r="AS218" s="106"/>
      <c r="AT218" s="106"/>
      <c r="AU218" s="106"/>
      <c r="AV218" s="106"/>
      <c r="AW218" s="106"/>
      <c r="AX218" s="106"/>
      <c r="AY218" s="106"/>
      <c r="AZ218" s="106"/>
    </row>
    <row r="219" spans="1:52" s="99" customFormat="1" ht="12.75" customHeight="1">
      <c r="A219" s="89" t="s">
        <v>196</v>
      </c>
      <c r="B219" s="1" t="s">
        <v>197</v>
      </c>
      <c r="C219" s="1" t="s">
        <v>188</v>
      </c>
      <c r="D219" s="84">
        <v>0</v>
      </c>
      <c r="E219" s="1" t="s">
        <v>4</v>
      </c>
      <c r="F219" s="90">
        <v>43847</v>
      </c>
      <c r="G219" s="91">
        <v>0.10979999999999999</v>
      </c>
      <c r="H219" s="91">
        <v>6.8597999999999999</v>
      </c>
      <c r="I219" s="2">
        <f t="shared" si="19"/>
        <v>0</v>
      </c>
      <c r="J219" s="2">
        <f t="shared" si="20"/>
        <v>0</v>
      </c>
      <c r="K219" s="2">
        <f t="shared" si="21"/>
        <v>0</v>
      </c>
      <c r="L219" s="2">
        <f t="shared" si="22"/>
        <v>0</v>
      </c>
      <c r="M219" s="2">
        <f t="shared" si="23"/>
        <v>0</v>
      </c>
      <c r="N219" s="2">
        <f t="shared" si="24"/>
        <v>0</v>
      </c>
      <c r="O219" s="133">
        <v>0</v>
      </c>
      <c r="P219" s="133">
        <v>0</v>
      </c>
      <c r="Q219" s="133">
        <v>0</v>
      </c>
      <c r="R219" s="100">
        <v>0</v>
      </c>
      <c r="S219" s="100">
        <v>0</v>
      </c>
      <c r="T219" s="100"/>
      <c r="U219" s="100"/>
      <c r="V219" s="100"/>
      <c r="W219" s="100"/>
      <c r="X219" s="100"/>
      <c r="Y219" s="100"/>
      <c r="Z219" s="100"/>
      <c r="AA219" s="100"/>
      <c r="AB219" s="100"/>
      <c r="AC219" s="106"/>
      <c r="AD219" s="106"/>
      <c r="AE219" s="106"/>
      <c r="AF219" s="106"/>
      <c r="AG219" s="106"/>
      <c r="AH219" s="106"/>
      <c r="AI219" s="106"/>
      <c r="AJ219" s="106"/>
      <c r="AK219" s="106"/>
      <c r="AL219" s="106"/>
      <c r="AM219" s="106"/>
      <c r="AN219" s="106"/>
      <c r="AO219" s="106"/>
      <c r="AP219" s="106"/>
      <c r="AQ219" s="106"/>
      <c r="AR219" s="106"/>
      <c r="AS219" s="106"/>
      <c r="AT219" s="106"/>
      <c r="AU219" s="106"/>
      <c r="AV219" s="106"/>
      <c r="AW219" s="106"/>
      <c r="AX219" s="106"/>
      <c r="AY219" s="106"/>
      <c r="AZ219" s="106"/>
    </row>
    <row r="220" spans="1:52" s="99" customFormat="1" ht="12.75" customHeight="1">
      <c r="A220" s="1" t="s">
        <v>621</v>
      </c>
      <c r="B220" s="1" t="s">
        <v>620</v>
      </c>
      <c r="C220" s="1" t="s">
        <v>188</v>
      </c>
      <c r="D220" s="84">
        <v>0</v>
      </c>
      <c r="E220" s="1" t="s">
        <v>4</v>
      </c>
      <c r="F220" s="90">
        <v>43847</v>
      </c>
      <c r="G220" s="122">
        <v>8.8200000000000001E-2</v>
      </c>
      <c r="H220" s="91">
        <v>6.8597999999999999</v>
      </c>
      <c r="I220" s="2">
        <f t="shared" si="19"/>
        <v>0</v>
      </c>
      <c r="J220" s="2">
        <f t="shared" si="20"/>
        <v>0</v>
      </c>
      <c r="K220" s="2">
        <f t="shared" si="21"/>
        <v>0</v>
      </c>
      <c r="L220" s="2">
        <f t="shared" si="22"/>
        <v>0</v>
      </c>
      <c r="M220" s="2">
        <f t="shared" si="23"/>
        <v>0</v>
      </c>
      <c r="N220" s="2">
        <f t="shared" si="24"/>
        <v>0</v>
      </c>
      <c r="O220" s="133">
        <v>0</v>
      </c>
      <c r="P220" s="133">
        <v>0</v>
      </c>
      <c r="Q220" s="133">
        <v>0</v>
      </c>
      <c r="R220" s="100">
        <v>0</v>
      </c>
      <c r="S220" s="100">
        <v>0</v>
      </c>
      <c r="T220" s="100"/>
      <c r="U220" s="100"/>
      <c r="V220" s="100"/>
      <c r="W220" s="100"/>
      <c r="X220" s="100"/>
      <c r="Y220" s="100"/>
      <c r="Z220" s="100"/>
      <c r="AA220" s="100"/>
      <c r="AB220" s="100"/>
      <c r="AC220" s="106"/>
      <c r="AD220" s="106"/>
      <c r="AE220" s="106"/>
      <c r="AF220" s="106"/>
      <c r="AG220" s="106"/>
      <c r="AH220" s="106"/>
      <c r="AI220" s="106"/>
      <c r="AJ220" s="106"/>
      <c r="AK220" s="106"/>
      <c r="AL220" s="106"/>
      <c r="AM220" s="106"/>
      <c r="AN220" s="106"/>
      <c r="AO220" s="106"/>
      <c r="AP220" s="106"/>
      <c r="AQ220" s="106"/>
      <c r="AR220" s="106"/>
      <c r="AS220" s="106"/>
      <c r="AT220" s="106"/>
      <c r="AU220" s="106"/>
      <c r="AV220" s="106"/>
      <c r="AW220" s="106"/>
      <c r="AX220" s="106"/>
      <c r="AY220" s="106"/>
      <c r="AZ220" s="106"/>
    </row>
    <row r="221" spans="1:52" s="98" customFormat="1" ht="12.75">
      <c r="A221" s="89" t="s">
        <v>198</v>
      </c>
      <c r="B221" s="1" t="s">
        <v>199</v>
      </c>
      <c r="C221" s="1" t="s">
        <v>200</v>
      </c>
      <c r="D221" s="84">
        <v>0</v>
      </c>
      <c r="E221" s="1" t="s">
        <v>4</v>
      </c>
      <c r="F221" s="90">
        <v>43847</v>
      </c>
      <c r="G221" s="91">
        <v>4.5999999999999999E-2</v>
      </c>
      <c r="H221" s="91">
        <v>6.8597999999999999</v>
      </c>
      <c r="I221" s="2">
        <f t="shared" si="19"/>
        <v>0</v>
      </c>
      <c r="J221" s="2">
        <f t="shared" si="20"/>
        <v>0</v>
      </c>
      <c r="K221" s="2">
        <f t="shared" si="21"/>
        <v>0</v>
      </c>
      <c r="L221" s="2">
        <f t="shared" si="22"/>
        <v>0</v>
      </c>
      <c r="M221" s="2">
        <f t="shared" si="23"/>
        <v>0</v>
      </c>
      <c r="N221" s="2">
        <f t="shared" si="24"/>
        <v>0</v>
      </c>
      <c r="O221" s="133">
        <v>0</v>
      </c>
      <c r="P221" s="133">
        <v>0</v>
      </c>
      <c r="Q221" s="133">
        <v>0</v>
      </c>
      <c r="R221" s="86">
        <v>0</v>
      </c>
      <c r="S221" s="86">
        <v>0</v>
      </c>
      <c r="T221" s="86"/>
      <c r="U221" s="86"/>
      <c r="V221" s="86"/>
      <c r="W221" s="86"/>
      <c r="X221" s="86"/>
      <c r="Y221" s="86"/>
      <c r="Z221" s="86"/>
      <c r="AA221" s="86"/>
      <c r="AB221" s="86"/>
      <c r="AC221" s="101"/>
      <c r="AD221" s="101"/>
      <c r="AE221" s="101"/>
      <c r="AF221" s="101"/>
      <c r="AG221" s="101"/>
      <c r="AH221" s="101"/>
      <c r="AI221" s="101"/>
      <c r="AJ221" s="101"/>
      <c r="AK221" s="101"/>
      <c r="AL221" s="101"/>
      <c r="AM221" s="101"/>
      <c r="AN221" s="101"/>
      <c r="AO221" s="101"/>
      <c r="AP221" s="101"/>
      <c r="AQ221" s="101"/>
      <c r="AR221" s="101"/>
      <c r="AS221" s="101"/>
      <c r="AT221" s="101"/>
      <c r="AU221" s="101"/>
      <c r="AV221" s="101"/>
      <c r="AW221" s="101"/>
      <c r="AX221" s="101"/>
      <c r="AY221" s="101"/>
      <c r="AZ221" s="101"/>
    </row>
    <row r="222" spans="1:52" s="98" customFormat="1" ht="12.75" customHeight="1">
      <c r="A222" s="89" t="s">
        <v>201</v>
      </c>
      <c r="B222" s="1" t="s">
        <v>202</v>
      </c>
      <c r="C222" s="1" t="s">
        <v>200</v>
      </c>
      <c r="D222" s="2">
        <v>0</v>
      </c>
      <c r="E222" s="1" t="s">
        <v>4</v>
      </c>
      <c r="F222" s="90">
        <v>43847</v>
      </c>
      <c r="G222" s="91">
        <v>4.5999999999999999E-2</v>
      </c>
      <c r="H222" s="91">
        <v>6.8597999999999999</v>
      </c>
      <c r="I222" s="2">
        <f t="shared" si="19"/>
        <v>0</v>
      </c>
      <c r="J222" s="2">
        <f t="shared" si="20"/>
        <v>0</v>
      </c>
      <c r="K222" s="2">
        <f t="shared" si="21"/>
        <v>0</v>
      </c>
      <c r="L222" s="2">
        <f t="shared" si="22"/>
        <v>0</v>
      </c>
      <c r="M222" s="2">
        <f t="shared" si="23"/>
        <v>0</v>
      </c>
      <c r="N222" s="2">
        <f t="shared" si="24"/>
        <v>0</v>
      </c>
      <c r="O222" s="133">
        <v>0</v>
      </c>
      <c r="P222" s="133">
        <v>0</v>
      </c>
      <c r="Q222" s="133">
        <v>0</v>
      </c>
      <c r="R222" s="86">
        <v>0</v>
      </c>
      <c r="S222" s="86">
        <v>0</v>
      </c>
      <c r="T222" s="86"/>
      <c r="U222" s="86"/>
      <c r="V222" s="86"/>
      <c r="W222" s="86"/>
      <c r="X222" s="86"/>
      <c r="Y222" s="86"/>
      <c r="Z222" s="86"/>
      <c r="AA222" s="86"/>
      <c r="AB222" s="86"/>
      <c r="AC222" s="101"/>
      <c r="AD222" s="101"/>
      <c r="AE222" s="101"/>
      <c r="AF222" s="101"/>
      <c r="AG222" s="101"/>
      <c r="AH222" s="101"/>
      <c r="AI222" s="101"/>
      <c r="AJ222" s="101"/>
      <c r="AK222" s="101"/>
      <c r="AL222" s="101"/>
      <c r="AM222" s="101"/>
      <c r="AN222" s="101"/>
      <c r="AO222" s="101"/>
      <c r="AP222" s="101"/>
      <c r="AQ222" s="101"/>
      <c r="AR222" s="101"/>
      <c r="AS222" s="101"/>
      <c r="AT222" s="101"/>
      <c r="AU222" s="101"/>
      <c r="AV222" s="101"/>
      <c r="AW222" s="101"/>
      <c r="AX222" s="101"/>
      <c r="AY222" s="101"/>
      <c r="AZ222" s="101"/>
    </row>
    <row r="223" spans="1:52" s="98" customFormat="1" ht="12.75" customHeight="1">
      <c r="A223" s="1" t="s">
        <v>546</v>
      </c>
      <c r="B223" s="1" t="s">
        <v>543</v>
      </c>
      <c r="C223" s="1" t="s">
        <v>200</v>
      </c>
      <c r="D223" s="2">
        <v>0</v>
      </c>
      <c r="E223" s="1" t="s">
        <v>4</v>
      </c>
      <c r="F223" s="90">
        <v>43847</v>
      </c>
      <c r="G223" s="122">
        <v>2.9600000000000001E-2</v>
      </c>
      <c r="H223" s="91">
        <v>6.8597999999999999</v>
      </c>
      <c r="I223" s="2">
        <f t="shared" si="19"/>
        <v>27720.758206195103</v>
      </c>
      <c r="J223" s="2">
        <f t="shared" si="20"/>
        <v>18770.226537216829</v>
      </c>
      <c r="K223" s="2">
        <f t="shared" si="21"/>
        <v>20767.452612112804</v>
      </c>
      <c r="L223" s="2">
        <f t="shared" si="22"/>
        <v>6424285.7142857146</v>
      </c>
      <c r="M223" s="2">
        <f t="shared" si="23"/>
        <v>4350000</v>
      </c>
      <c r="N223" s="2">
        <f t="shared" si="24"/>
        <v>4812857.1428571427</v>
      </c>
      <c r="O223" s="133">
        <v>1140000</v>
      </c>
      <c r="P223" s="133">
        <v>1120000</v>
      </c>
      <c r="Q223" s="133">
        <v>1230000</v>
      </c>
      <c r="R223" s="86">
        <v>2170000</v>
      </c>
      <c r="S223" s="86">
        <v>1090000</v>
      </c>
      <c r="T223" s="86">
        <v>1090000</v>
      </c>
      <c r="U223" s="86">
        <v>1090000</v>
      </c>
      <c r="V223" s="86">
        <v>1080000</v>
      </c>
      <c r="W223" s="86">
        <v>1090000</v>
      </c>
      <c r="X223" s="86">
        <v>1090000</v>
      </c>
      <c r="Y223" s="86">
        <v>1080000</v>
      </c>
      <c r="Z223" s="86">
        <v>1090000</v>
      </c>
      <c r="AA223" s="86">
        <v>1090000</v>
      </c>
      <c r="AB223" s="86">
        <v>1080000</v>
      </c>
      <c r="AC223" s="101"/>
      <c r="AD223" s="101"/>
      <c r="AE223" s="101"/>
      <c r="AF223" s="101"/>
      <c r="AG223" s="101"/>
      <c r="AH223" s="101"/>
      <c r="AI223" s="101"/>
      <c r="AJ223" s="101"/>
      <c r="AK223" s="101"/>
      <c r="AL223" s="101"/>
      <c r="AM223" s="101"/>
      <c r="AN223" s="101"/>
      <c r="AO223" s="101"/>
      <c r="AP223" s="101"/>
      <c r="AQ223" s="101"/>
      <c r="AR223" s="101"/>
      <c r="AS223" s="101"/>
      <c r="AT223" s="101"/>
      <c r="AU223" s="101"/>
      <c r="AV223" s="101"/>
      <c r="AW223" s="101"/>
      <c r="AX223" s="101"/>
      <c r="AY223" s="101"/>
      <c r="AZ223" s="101"/>
    </row>
    <row r="224" spans="1:52" s="98" customFormat="1" ht="12.75" customHeight="1">
      <c r="A224" s="1" t="s">
        <v>547</v>
      </c>
      <c r="B224" s="1" t="s">
        <v>544</v>
      </c>
      <c r="C224" s="1" t="s">
        <v>200</v>
      </c>
      <c r="D224" s="2">
        <v>0</v>
      </c>
      <c r="E224" s="1" t="s">
        <v>4</v>
      </c>
      <c r="F224" s="90">
        <v>43847</v>
      </c>
      <c r="G224" s="122">
        <v>2.1899999999999999E-2</v>
      </c>
      <c r="H224" s="91">
        <v>6.8597999999999999</v>
      </c>
      <c r="I224" s="2">
        <f t="shared" si="19"/>
        <v>38720.620759455705</v>
      </c>
      <c r="J224" s="2">
        <f t="shared" si="20"/>
        <v>27711.011982856642</v>
      </c>
      <c r="K224" s="2">
        <f t="shared" si="21"/>
        <v>30680.048981019856</v>
      </c>
      <c r="L224" s="2">
        <f t="shared" si="22"/>
        <v>12128571.428571429</v>
      </c>
      <c r="M224" s="2">
        <f t="shared" si="23"/>
        <v>8680000</v>
      </c>
      <c r="N224" s="2">
        <f t="shared" si="24"/>
        <v>9610000</v>
      </c>
      <c r="O224" s="133">
        <v>2280000</v>
      </c>
      <c r="P224" s="133">
        <v>2260000</v>
      </c>
      <c r="Q224" s="133">
        <v>2300000</v>
      </c>
      <c r="R224" s="86">
        <v>4340000</v>
      </c>
      <c r="S224" s="86">
        <v>1600000</v>
      </c>
      <c r="T224" s="86">
        <v>2170000</v>
      </c>
      <c r="U224" s="86">
        <v>2170000</v>
      </c>
      <c r="V224" s="86">
        <v>2170000</v>
      </c>
      <c r="W224" s="86">
        <v>2170000</v>
      </c>
      <c r="X224" s="86">
        <v>2170000</v>
      </c>
      <c r="Y224" s="86">
        <v>2170000</v>
      </c>
      <c r="Z224" s="86">
        <v>2170000</v>
      </c>
      <c r="AA224" s="86">
        <v>2170000</v>
      </c>
      <c r="AB224" s="86">
        <v>2170000</v>
      </c>
      <c r="AC224" s="101"/>
      <c r="AD224" s="101"/>
      <c r="AE224" s="101"/>
      <c r="AF224" s="101"/>
      <c r="AG224" s="101"/>
      <c r="AH224" s="101"/>
      <c r="AI224" s="101"/>
      <c r="AJ224" s="101"/>
      <c r="AK224" s="101"/>
      <c r="AL224" s="101"/>
      <c r="AM224" s="101"/>
      <c r="AN224" s="101"/>
      <c r="AO224" s="101"/>
      <c r="AP224" s="101"/>
      <c r="AQ224" s="101"/>
      <c r="AR224" s="101"/>
      <c r="AS224" s="101"/>
      <c r="AT224" s="101"/>
      <c r="AU224" s="101"/>
      <c r="AV224" s="101"/>
      <c r="AW224" s="101"/>
      <c r="AX224" s="101"/>
      <c r="AY224" s="101"/>
      <c r="AZ224" s="101"/>
    </row>
    <row r="225" spans="1:52" s="98" customFormat="1" ht="12.75" customHeight="1">
      <c r="A225" s="1" t="s">
        <v>548</v>
      </c>
      <c r="B225" s="1" t="s">
        <v>545</v>
      </c>
      <c r="C225" s="1" t="s">
        <v>200</v>
      </c>
      <c r="D225" s="2">
        <v>0</v>
      </c>
      <c r="E225" s="1" t="s">
        <v>4</v>
      </c>
      <c r="F225" s="90">
        <v>43847</v>
      </c>
      <c r="G225" s="122">
        <v>2.9600000000000001E-2</v>
      </c>
      <c r="H225" s="91">
        <v>6.8597999999999999</v>
      </c>
      <c r="I225" s="2">
        <f t="shared" si="19"/>
        <v>22542.76467868701</v>
      </c>
      <c r="J225" s="2">
        <f t="shared" si="20"/>
        <v>22222.222222222223</v>
      </c>
      <c r="K225" s="2">
        <f t="shared" si="21"/>
        <v>20742.795500077056</v>
      </c>
      <c r="L225" s="2">
        <f t="shared" si="22"/>
        <v>5224285.7142857146</v>
      </c>
      <c r="M225" s="2">
        <f t="shared" si="23"/>
        <v>5150000</v>
      </c>
      <c r="N225" s="2">
        <f t="shared" si="24"/>
        <v>4807142.8571428573</v>
      </c>
      <c r="O225" s="133">
        <v>1140000</v>
      </c>
      <c r="P225" s="133">
        <v>1200000</v>
      </c>
      <c r="Q225" s="133">
        <v>1040000</v>
      </c>
      <c r="R225" s="86">
        <v>2170000</v>
      </c>
      <c r="S225" s="86">
        <v>0</v>
      </c>
      <c r="T225" s="86">
        <v>1890000</v>
      </c>
      <c r="U225" s="86">
        <v>1080000</v>
      </c>
      <c r="V225" s="86">
        <v>1090000</v>
      </c>
      <c r="W225" s="86">
        <v>1090000</v>
      </c>
      <c r="X225" s="86">
        <v>1080000</v>
      </c>
      <c r="Y225" s="86">
        <v>1090000</v>
      </c>
      <c r="Z225" s="86">
        <v>1090000</v>
      </c>
      <c r="AA225" s="86">
        <v>1080000</v>
      </c>
      <c r="AB225" s="86">
        <v>1090000</v>
      </c>
      <c r="AC225" s="101"/>
      <c r="AD225" s="101"/>
      <c r="AE225" s="101"/>
      <c r="AF225" s="101"/>
      <c r="AG225" s="101"/>
      <c r="AH225" s="101"/>
      <c r="AI225" s="101"/>
      <c r="AJ225" s="101"/>
      <c r="AK225" s="101"/>
      <c r="AL225" s="101"/>
      <c r="AM225" s="101"/>
      <c r="AN225" s="101"/>
      <c r="AO225" s="101"/>
      <c r="AP225" s="101"/>
      <c r="AQ225" s="101"/>
      <c r="AR225" s="101"/>
      <c r="AS225" s="101"/>
      <c r="AT225" s="101"/>
      <c r="AU225" s="101"/>
      <c r="AV225" s="101"/>
      <c r="AW225" s="101"/>
      <c r="AX225" s="101"/>
      <c r="AY225" s="101"/>
      <c r="AZ225" s="101"/>
    </row>
    <row r="226" spans="1:52" s="98" customFormat="1" ht="12.75" customHeight="1">
      <c r="A226" s="89" t="s">
        <v>486</v>
      </c>
      <c r="B226" s="89" t="s">
        <v>484</v>
      </c>
      <c r="C226" s="1" t="s">
        <v>200</v>
      </c>
      <c r="D226" s="2">
        <v>0</v>
      </c>
      <c r="E226" s="1" t="s">
        <v>4</v>
      </c>
      <c r="F226" s="90">
        <v>43847</v>
      </c>
      <c r="G226" s="127">
        <v>4.1099999999999998E-2</v>
      </c>
      <c r="H226" s="91">
        <v>6.8597999999999999</v>
      </c>
      <c r="I226" s="2">
        <f t="shared" si="19"/>
        <v>12602.541515162873</v>
      </c>
      <c r="J226" s="2">
        <f t="shared" si="20"/>
        <v>4026.2398320650746</v>
      </c>
      <c r="K226" s="2">
        <f t="shared" si="21"/>
        <v>4457.6226712149037</v>
      </c>
      <c r="L226" s="2">
        <f t="shared" si="22"/>
        <v>2103428.5714285714</v>
      </c>
      <c r="M226" s="2">
        <f t="shared" si="23"/>
        <v>672000</v>
      </c>
      <c r="N226" s="2">
        <f t="shared" si="24"/>
        <v>744000</v>
      </c>
      <c r="O226" s="133">
        <v>1164000</v>
      </c>
      <c r="P226" s="133">
        <v>156000</v>
      </c>
      <c r="Q226" s="133">
        <v>488000</v>
      </c>
      <c r="R226" s="86">
        <v>460000</v>
      </c>
      <c r="S226" s="86">
        <v>168000</v>
      </c>
      <c r="T226" s="86">
        <v>168000</v>
      </c>
      <c r="U226" s="86">
        <v>168000</v>
      </c>
      <c r="V226" s="86">
        <v>168000</v>
      </c>
      <c r="W226" s="86">
        <v>168000</v>
      </c>
      <c r="X226" s="86">
        <v>168000</v>
      </c>
      <c r="Y226" s="86">
        <v>168000</v>
      </c>
      <c r="Z226" s="86">
        <v>168000</v>
      </c>
      <c r="AA226" s="86">
        <v>168000</v>
      </c>
      <c r="AB226" s="86">
        <v>168000</v>
      </c>
      <c r="AC226" s="101"/>
      <c r="AD226" s="101"/>
      <c r="AE226" s="101"/>
      <c r="AF226" s="101"/>
      <c r="AG226" s="101"/>
      <c r="AH226" s="101"/>
      <c r="AI226" s="101"/>
      <c r="AJ226" s="101"/>
      <c r="AK226" s="101"/>
      <c r="AL226" s="101"/>
      <c r="AM226" s="101"/>
      <c r="AN226" s="101"/>
      <c r="AO226" s="101"/>
      <c r="AP226" s="101"/>
      <c r="AQ226" s="101"/>
      <c r="AR226" s="101"/>
      <c r="AS226" s="101"/>
      <c r="AT226" s="101"/>
      <c r="AU226" s="101"/>
      <c r="AV226" s="101"/>
      <c r="AW226" s="101"/>
      <c r="AX226" s="101"/>
      <c r="AY226" s="101"/>
      <c r="AZ226" s="101"/>
    </row>
    <row r="227" spans="1:52" s="98" customFormat="1" ht="12.75" customHeight="1">
      <c r="A227" s="89" t="s">
        <v>765</v>
      </c>
      <c r="B227" s="89" t="s">
        <v>766</v>
      </c>
      <c r="C227" s="1" t="s">
        <v>200</v>
      </c>
      <c r="D227" s="2">
        <v>0</v>
      </c>
      <c r="E227" s="1" t="s">
        <v>4</v>
      </c>
      <c r="F227" s="90">
        <v>43847</v>
      </c>
      <c r="G227" s="127">
        <v>4.1099999999999998E-2</v>
      </c>
      <c r="H227" s="91">
        <v>6.8597999999999999</v>
      </c>
      <c r="I227" s="2">
        <f t="shared" si="19"/>
        <v>29357.998775474505</v>
      </c>
      <c r="J227" s="2">
        <f t="shared" si="20"/>
        <v>37027.027027027027</v>
      </c>
      <c r="K227" s="2">
        <f t="shared" si="21"/>
        <v>34493.508765353428</v>
      </c>
      <c r="L227" s="2">
        <f t="shared" si="22"/>
        <v>4900000</v>
      </c>
      <c r="M227" s="2">
        <f t="shared" si="23"/>
        <v>6180000</v>
      </c>
      <c r="N227" s="2">
        <f t="shared" si="24"/>
        <v>5757142.8571428573</v>
      </c>
      <c r="O227" s="133">
        <v>0</v>
      </c>
      <c r="P227" s="133">
        <v>1360000</v>
      </c>
      <c r="Q227" s="133">
        <v>1620000</v>
      </c>
      <c r="R227" s="86">
        <v>1920000</v>
      </c>
      <c r="S227" s="86">
        <v>0</v>
      </c>
      <c r="T227" s="86">
        <v>2280000</v>
      </c>
      <c r="U227" s="86">
        <v>1300000</v>
      </c>
      <c r="V227" s="86">
        <v>1300000</v>
      </c>
      <c r="W227" s="86">
        <v>1300000</v>
      </c>
      <c r="X227" s="86">
        <v>1300000</v>
      </c>
      <c r="Y227" s="86">
        <v>1300000</v>
      </c>
      <c r="Z227" s="86">
        <v>1300000</v>
      </c>
      <c r="AA227" s="86">
        <v>1300000</v>
      </c>
      <c r="AB227" s="86">
        <v>1300000</v>
      </c>
      <c r="AC227" s="101"/>
      <c r="AD227" s="101"/>
      <c r="AE227" s="101"/>
      <c r="AF227" s="101"/>
      <c r="AG227" s="101"/>
      <c r="AH227" s="101"/>
      <c r="AI227" s="101"/>
      <c r="AJ227" s="101"/>
      <c r="AK227" s="101"/>
      <c r="AL227" s="101"/>
      <c r="AM227" s="101"/>
      <c r="AN227" s="101"/>
      <c r="AO227" s="101"/>
      <c r="AP227" s="101"/>
      <c r="AQ227" s="101"/>
      <c r="AR227" s="101"/>
      <c r="AS227" s="101"/>
      <c r="AT227" s="101"/>
      <c r="AU227" s="101"/>
      <c r="AV227" s="101"/>
      <c r="AW227" s="101"/>
      <c r="AX227" s="101"/>
      <c r="AY227" s="101"/>
      <c r="AZ227" s="101"/>
    </row>
    <row r="228" spans="1:52" s="98" customFormat="1" ht="12.75" customHeight="1">
      <c r="A228" s="89" t="s">
        <v>487</v>
      </c>
      <c r="B228" s="89" t="s">
        <v>485</v>
      </c>
      <c r="C228" s="1" t="s">
        <v>200</v>
      </c>
      <c r="D228" s="2">
        <v>0</v>
      </c>
      <c r="E228" s="1" t="s">
        <v>4</v>
      </c>
      <c r="F228" s="90">
        <v>43847</v>
      </c>
      <c r="G228" s="127">
        <v>4.1099999999999998E-2</v>
      </c>
      <c r="H228" s="91">
        <v>6.8597999999999999</v>
      </c>
      <c r="I228" s="2">
        <f t="shared" si="19"/>
        <v>42172.808036885704</v>
      </c>
      <c r="J228" s="2">
        <f t="shared" si="20"/>
        <v>34894.078544563978</v>
      </c>
      <c r="K228" s="2">
        <f t="shared" si="21"/>
        <v>38608.764103909729</v>
      </c>
      <c r="L228" s="2">
        <f t="shared" si="22"/>
        <v>7038857.1428571427</v>
      </c>
      <c r="M228" s="2">
        <f t="shared" si="23"/>
        <v>5824000</v>
      </c>
      <c r="N228" s="2">
        <f t="shared" si="24"/>
        <v>6444000</v>
      </c>
      <c r="O228" s="133">
        <v>760000</v>
      </c>
      <c r="P228" s="133">
        <v>1884000</v>
      </c>
      <c r="Q228" s="133">
        <v>1488000</v>
      </c>
      <c r="R228" s="86">
        <v>2124000</v>
      </c>
      <c r="S228" s="86">
        <v>1000000</v>
      </c>
      <c r="T228" s="86">
        <v>1456000</v>
      </c>
      <c r="U228" s="86">
        <v>1456000</v>
      </c>
      <c r="V228" s="86">
        <v>1456000</v>
      </c>
      <c r="W228" s="86">
        <v>1456000</v>
      </c>
      <c r="X228" s="86">
        <v>1456000</v>
      </c>
      <c r="Y228" s="86">
        <v>1456000</v>
      </c>
      <c r="Z228" s="86">
        <v>1456000</v>
      </c>
      <c r="AA228" s="86">
        <v>1452000</v>
      </c>
      <c r="AB228" s="86">
        <v>1456000</v>
      </c>
      <c r="AC228" s="101"/>
      <c r="AD228" s="101"/>
      <c r="AE228" s="101"/>
      <c r="AF228" s="101"/>
      <c r="AG228" s="101"/>
      <c r="AH228" s="101"/>
      <c r="AI228" s="101"/>
      <c r="AJ228" s="101"/>
      <c r="AK228" s="101"/>
      <c r="AL228" s="101"/>
      <c r="AM228" s="101"/>
      <c r="AN228" s="101"/>
      <c r="AO228" s="101"/>
      <c r="AP228" s="101"/>
      <c r="AQ228" s="101"/>
      <c r="AR228" s="101"/>
      <c r="AS228" s="101"/>
      <c r="AT228" s="101"/>
      <c r="AU228" s="101"/>
      <c r="AV228" s="101"/>
      <c r="AW228" s="101"/>
      <c r="AX228" s="101"/>
      <c r="AY228" s="101"/>
      <c r="AZ228" s="101"/>
    </row>
    <row r="229" spans="1:52" s="98" customFormat="1" ht="12.75" customHeight="1">
      <c r="A229" s="89" t="s">
        <v>203</v>
      </c>
      <c r="B229" s="1" t="s">
        <v>204</v>
      </c>
      <c r="C229" s="1" t="s">
        <v>200</v>
      </c>
      <c r="D229" s="2">
        <v>0</v>
      </c>
      <c r="E229" s="1" t="s">
        <v>4</v>
      </c>
      <c r="F229" s="90">
        <v>43847</v>
      </c>
      <c r="G229" s="122">
        <v>5.6899999999999999E-2</v>
      </c>
      <c r="H229" s="91">
        <v>6.8597999999999999</v>
      </c>
      <c r="I229" s="2">
        <f t="shared" si="19"/>
        <v>0</v>
      </c>
      <c r="J229" s="2">
        <f t="shared" si="20"/>
        <v>0</v>
      </c>
      <c r="K229" s="2">
        <f t="shared" si="21"/>
        <v>0</v>
      </c>
      <c r="L229" s="2">
        <f t="shared" si="22"/>
        <v>0</v>
      </c>
      <c r="M229" s="2">
        <f t="shared" si="23"/>
        <v>0</v>
      </c>
      <c r="N229" s="2">
        <f t="shared" si="24"/>
        <v>0</v>
      </c>
      <c r="O229" s="133">
        <v>0</v>
      </c>
      <c r="P229" s="133">
        <v>0</v>
      </c>
      <c r="Q229" s="133">
        <v>0</v>
      </c>
      <c r="R229" s="86">
        <v>0</v>
      </c>
      <c r="S229" s="86">
        <v>0</v>
      </c>
      <c r="T229" s="86"/>
      <c r="U229" s="86"/>
      <c r="V229" s="86"/>
      <c r="W229" s="86"/>
      <c r="X229" s="86"/>
      <c r="Y229" s="86"/>
      <c r="Z229" s="86"/>
      <c r="AA229" s="86"/>
      <c r="AB229" s="86"/>
      <c r="AC229" s="101"/>
      <c r="AD229" s="101"/>
      <c r="AE229" s="101"/>
      <c r="AF229" s="101"/>
      <c r="AG229" s="101"/>
      <c r="AH229" s="101"/>
      <c r="AI229" s="101"/>
      <c r="AJ229" s="101"/>
      <c r="AK229" s="101"/>
      <c r="AL229" s="101"/>
      <c r="AM229" s="101"/>
      <c r="AN229" s="101"/>
      <c r="AO229" s="101"/>
      <c r="AP229" s="101"/>
      <c r="AQ229" s="101"/>
      <c r="AR229" s="101"/>
      <c r="AS229" s="101"/>
      <c r="AT229" s="101"/>
      <c r="AU229" s="101"/>
      <c r="AV229" s="101"/>
      <c r="AW229" s="101"/>
      <c r="AX229" s="101"/>
      <c r="AY229" s="101"/>
      <c r="AZ229" s="101"/>
    </row>
    <row r="230" spans="1:52" s="98" customFormat="1" ht="12.75" customHeight="1">
      <c r="A230" s="89" t="s">
        <v>205</v>
      </c>
      <c r="B230" s="1" t="s">
        <v>206</v>
      </c>
      <c r="C230" s="1" t="s">
        <v>200</v>
      </c>
      <c r="D230" s="2">
        <v>0</v>
      </c>
      <c r="E230" s="1" t="s">
        <v>4</v>
      </c>
      <c r="F230" s="90">
        <v>43847</v>
      </c>
      <c r="G230" s="122">
        <v>5.6899999999999999E-2</v>
      </c>
      <c r="H230" s="91">
        <v>6.8597999999999999</v>
      </c>
      <c r="I230" s="2">
        <f t="shared" si="19"/>
        <v>0</v>
      </c>
      <c r="J230" s="2">
        <f t="shared" si="20"/>
        <v>0</v>
      </c>
      <c r="K230" s="2">
        <f t="shared" si="21"/>
        <v>0</v>
      </c>
      <c r="L230" s="2">
        <f t="shared" si="22"/>
        <v>0</v>
      </c>
      <c r="M230" s="2">
        <f t="shared" si="23"/>
        <v>0</v>
      </c>
      <c r="N230" s="2">
        <f t="shared" si="24"/>
        <v>0</v>
      </c>
      <c r="O230" s="133">
        <v>0</v>
      </c>
      <c r="P230" s="133">
        <v>0</v>
      </c>
      <c r="Q230" s="133">
        <v>0</v>
      </c>
      <c r="R230" s="86">
        <v>0</v>
      </c>
      <c r="S230" s="86">
        <v>0</v>
      </c>
      <c r="T230" s="86"/>
      <c r="U230" s="86"/>
      <c r="V230" s="86"/>
      <c r="W230" s="86"/>
      <c r="X230" s="86"/>
      <c r="Y230" s="86"/>
      <c r="Z230" s="86"/>
      <c r="AA230" s="86"/>
      <c r="AB230" s="86"/>
      <c r="AC230" s="101"/>
      <c r="AD230" s="101"/>
      <c r="AE230" s="101"/>
      <c r="AF230" s="101"/>
      <c r="AG230" s="101"/>
      <c r="AH230" s="101"/>
      <c r="AI230" s="101"/>
      <c r="AJ230" s="101"/>
      <c r="AK230" s="101"/>
      <c r="AL230" s="101"/>
      <c r="AM230" s="101"/>
      <c r="AN230" s="101"/>
      <c r="AO230" s="101"/>
      <c r="AP230" s="101"/>
      <c r="AQ230" s="101"/>
      <c r="AR230" s="101"/>
      <c r="AS230" s="101"/>
      <c r="AT230" s="101"/>
      <c r="AU230" s="101"/>
      <c r="AV230" s="101"/>
      <c r="AW230" s="101"/>
      <c r="AX230" s="101"/>
      <c r="AY230" s="101"/>
      <c r="AZ230" s="101"/>
    </row>
    <row r="231" spans="1:52" s="98" customFormat="1" ht="12.75" customHeight="1">
      <c r="A231" s="89" t="s">
        <v>207</v>
      </c>
      <c r="B231" s="1" t="s">
        <v>208</v>
      </c>
      <c r="C231" s="1" t="s">
        <v>200</v>
      </c>
      <c r="D231" s="2">
        <v>0</v>
      </c>
      <c r="E231" s="1" t="s">
        <v>4</v>
      </c>
      <c r="F231" s="90">
        <v>43847</v>
      </c>
      <c r="G231" s="91">
        <v>5.8400000000000001E-2</v>
      </c>
      <c r="H231" s="91">
        <v>6.8597999999999999</v>
      </c>
      <c r="I231" s="2">
        <f t="shared" si="19"/>
        <v>0</v>
      </c>
      <c r="J231" s="2">
        <f t="shared" si="20"/>
        <v>0</v>
      </c>
      <c r="K231" s="2">
        <f t="shared" si="21"/>
        <v>0</v>
      </c>
      <c r="L231" s="2">
        <f t="shared" si="22"/>
        <v>0</v>
      </c>
      <c r="M231" s="2">
        <f t="shared" si="23"/>
        <v>0</v>
      </c>
      <c r="N231" s="2">
        <f t="shared" si="24"/>
        <v>0</v>
      </c>
      <c r="O231" s="133">
        <v>0</v>
      </c>
      <c r="P231" s="133">
        <v>0</v>
      </c>
      <c r="Q231" s="133">
        <v>0</v>
      </c>
      <c r="R231" s="86">
        <v>0</v>
      </c>
      <c r="S231" s="86">
        <v>0</v>
      </c>
      <c r="T231" s="86"/>
      <c r="U231" s="86"/>
      <c r="V231" s="86"/>
      <c r="W231" s="86"/>
      <c r="X231" s="86"/>
      <c r="Y231" s="86"/>
      <c r="Z231" s="86"/>
      <c r="AA231" s="86"/>
      <c r="AB231" s="86"/>
      <c r="AC231" s="101"/>
      <c r="AD231" s="101"/>
      <c r="AE231" s="101"/>
      <c r="AF231" s="101"/>
      <c r="AG231" s="101"/>
      <c r="AH231" s="101"/>
      <c r="AI231" s="101"/>
      <c r="AJ231" s="101"/>
      <c r="AK231" s="101"/>
      <c r="AL231" s="101"/>
      <c r="AM231" s="101"/>
      <c r="AN231" s="101"/>
      <c r="AO231" s="101"/>
      <c r="AP231" s="101"/>
      <c r="AQ231" s="101"/>
      <c r="AR231" s="101"/>
      <c r="AS231" s="101"/>
      <c r="AT231" s="101"/>
      <c r="AU231" s="101"/>
      <c r="AV231" s="101"/>
      <c r="AW231" s="101"/>
      <c r="AX231" s="101"/>
      <c r="AY231" s="101"/>
      <c r="AZ231" s="101"/>
    </row>
    <row r="232" spans="1:52" s="98" customFormat="1" ht="12.75" customHeight="1">
      <c r="A232" s="89" t="s">
        <v>452</v>
      </c>
      <c r="B232" s="1" t="s">
        <v>451</v>
      </c>
      <c r="C232" s="1" t="s">
        <v>200</v>
      </c>
      <c r="D232" s="2">
        <v>0</v>
      </c>
      <c r="E232" s="1" t="s">
        <v>4</v>
      </c>
      <c r="F232" s="90">
        <v>43847</v>
      </c>
      <c r="G232" s="122">
        <v>3.78E-2</v>
      </c>
      <c r="H232" s="91">
        <v>6.8597999999999999</v>
      </c>
      <c r="I232" s="2">
        <f t="shared" si="19"/>
        <v>82152.453424298088</v>
      </c>
      <c r="J232" s="2">
        <f t="shared" si="20"/>
        <v>49372.868013644715</v>
      </c>
      <c r="K232" s="2">
        <f t="shared" si="21"/>
        <v>54662.818157963789</v>
      </c>
      <c r="L232" s="2">
        <f t="shared" si="22"/>
        <v>14908714.285714285</v>
      </c>
      <c r="M232" s="2">
        <f t="shared" si="23"/>
        <v>8960000</v>
      </c>
      <c r="N232" s="2">
        <f t="shared" si="24"/>
        <v>9920000</v>
      </c>
      <c r="O232" s="133">
        <v>2115000</v>
      </c>
      <c r="P232" s="133">
        <v>1785000</v>
      </c>
      <c r="Q232" s="133">
        <v>6105000</v>
      </c>
      <c r="R232" s="86">
        <v>3441000</v>
      </c>
      <c r="S232" s="86">
        <v>2067000</v>
      </c>
      <c r="T232" s="86">
        <v>2240000</v>
      </c>
      <c r="U232" s="86">
        <v>2240000</v>
      </c>
      <c r="V232" s="86">
        <v>2240000</v>
      </c>
      <c r="W232" s="86">
        <v>2240000</v>
      </c>
      <c r="X232" s="86">
        <v>2240000</v>
      </c>
      <c r="Y232" s="86">
        <v>2240000</v>
      </c>
      <c r="Z232" s="86">
        <v>2240000</v>
      </c>
      <c r="AA232" s="86">
        <v>2240000</v>
      </c>
      <c r="AB232" s="86">
        <v>2240000</v>
      </c>
      <c r="AC232" s="101"/>
      <c r="AD232" s="101"/>
      <c r="AE232" s="101"/>
      <c r="AF232" s="101"/>
      <c r="AG232" s="101"/>
      <c r="AH232" s="101"/>
      <c r="AI232" s="101"/>
      <c r="AJ232" s="101"/>
      <c r="AK232" s="101"/>
      <c r="AL232" s="101"/>
      <c r="AM232" s="101"/>
      <c r="AN232" s="101"/>
      <c r="AO232" s="101"/>
      <c r="AP232" s="101"/>
      <c r="AQ232" s="101"/>
      <c r="AR232" s="101"/>
      <c r="AS232" s="101"/>
      <c r="AT232" s="101"/>
      <c r="AU232" s="101"/>
      <c r="AV232" s="101"/>
      <c r="AW232" s="101"/>
      <c r="AX232" s="101"/>
      <c r="AY232" s="101"/>
      <c r="AZ232" s="101"/>
    </row>
    <row r="233" spans="1:52" s="98" customFormat="1" ht="12.75" customHeight="1">
      <c r="A233" s="89" t="s">
        <v>209</v>
      </c>
      <c r="B233" s="1" t="s">
        <v>210</v>
      </c>
      <c r="C233" s="1" t="s">
        <v>200</v>
      </c>
      <c r="D233" s="2">
        <v>0</v>
      </c>
      <c r="E233" s="1" t="s">
        <v>4</v>
      </c>
      <c r="F233" s="90">
        <v>43847</v>
      </c>
      <c r="G233" s="122">
        <v>1.9599999999999999E-2</v>
      </c>
      <c r="H233" s="91">
        <v>6.8597999999999999</v>
      </c>
      <c r="I233" s="2">
        <f t="shared" si="19"/>
        <v>0</v>
      </c>
      <c r="J233" s="2">
        <f t="shared" si="20"/>
        <v>0</v>
      </c>
      <c r="K233" s="2">
        <f t="shared" si="21"/>
        <v>0</v>
      </c>
      <c r="L233" s="2">
        <f t="shared" si="22"/>
        <v>0</v>
      </c>
      <c r="M233" s="2">
        <f t="shared" si="23"/>
        <v>0</v>
      </c>
      <c r="N233" s="2">
        <f t="shared" si="24"/>
        <v>0</v>
      </c>
      <c r="O233" s="133">
        <v>0</v>
      </c>
      <c r="P233" s="133">
        <v>0</v>
      </c>
      <c r="Q233" s="133">
        <v>0</v>
      </c>
      <c r="R233" s="86">
        <v>0</v>
      </c>
      <c r="S233" s="86">
        <v>0</v>
      </c>
      <c r="T233" s="86">
        <v>0</v>
      </c>
      <c r="U233" s="86">
        <v>0</v>
      </c>
      <c r="V233" s="86">
        <v>0</v>
      </c>
      <c r="W233" s="86">
        <v>0</v>
      </c>
      <c r="X233" s="86"/>
      <c r="Y233" s="86">
        <v>0</v>
      </c>
      <c r="Z233" s="86"/>
      <c r="AA233" s="86">
        <v>0</v>
      </c>
      <c r="AB233" s="86"/>
      <c r="AC233" s="101"/>
      <c r="AD233" s="101"/>
      <c r="AE233" s="101"/>
      <c r="AF233" s="101"/>
      <c r="AG233" s="101"/>
      <c r="AH233" s="101"/>
      <c r="AI233" s="101"/>
      <c r="AJ233" s="101"/>
      <c r="AK233" s="101"/>
      <c r="AL233" s="101"/>
      <c r="AM233" s="101"/>
      <c r="AN233" s="101"/>
      <c r="AO233" s="101"/>
      <c r="AP233" s="101"/>
      <c r="AQ233" s="101"/>
      <c r="AR233" s="101"/>
      <c r="AS233" s="101"/>
      <c r="AT233" s="101"/>
      <c r="AU233" s="101"/>
      <c r="AV233" s="101"/>
      <c r="AW233" s="101"/>
      <c r="AX233" s="101"/>
      <c r="AY233" s="101"/>
      <c r="AZ233" s="101"/>
    </row>
    <row r="234" spans="1:52" s="98" customFormat="1" ht="12.75" customHeight="1">
      <c r="A234" s="89" t="s">
        <v>750</v>
      </c>
      <c r="B234" s="89" t="s">
        <v>751</v>
      </c>
      <c r="C234" s="1" t="s">
        <v>200</v>
      </c>
      <c r="D234" s="2">
        <v>0</v>
      </c>
      <c r="E234" s="1" t="s">
        <v>4</v>
      </c>
      <c r="F234" s="90">
        <v>43847</v>
      </c>
      <c r="G234" s="126">
        <v>0.245</v>
      </c>
      <c r="H234" s="91">
        <v>6.8597999999999999</v>
      </c>
      <c r="I234" s="2">
        <f t="shared" si="19"/>
        <v>4453.1910551328028</v>
      </c>
      <c r="J234" s="2">
        <f t="shared" si="20"/>
        <v>3557.2465669553048</v>
      </c>
      <c r="K234" s="2">
        <f t="shared" si="21"/>
        <v>3939.9107845709786</v>
      </c>
      <c r="L234" s="2">
        <f t="shared" si="22"/>
        <v>124685.71428571429</v>
      </c>
      <c r="M234" s="2">
        <f t="shared" si="23"/>
        <v>99600</v>
      </c>
      <c r="N234" s="2">
        <f t="shared" si="24"/>
        <v>110314.28571428571</v>
      </c>
      <c r="O234" s="133">
        <v>21400</v>
      </c>
      <c r="P234" s="133">
        <v>29600</v>
      </c>
      <c r="Q234" s="133">
        <v>17600</v>
      </c>
      <c r="R234" s="86">
        <v>50200</v>
      </c>
      <c r="S234" s="86">
        <v>12000</v>
      </c>
      <c r="T234" s="86">
        <v>24800</v>
      </c>
      <c r="U234" s="86">
        <v>25000</v>
      </c>
      <c r="V234" s="86">
        <v>25000</v>
      </c>
      <c r="W234" s="86">
        <v>24800</v>
      </c>
      <c r="X234" s="86">
        <v>25000</v>
      </c>
      <c r="Y234" s="86">
        <v>24800</v>
      </c>
      <c r="Z234" s="86">
        <v>25000</v>
      </c>
      <c r="AA234" s="86">
        <v>24800</v>
      </c>
      <c r="AB234" s="86">
        <v>25000</v>
      </c>
      <c r="AC234" s="101"/>
      <c r="AD234" s="101"/>
      <c r="AE234" s="101"/>
      <c r="AF234" s="101"/>
      <c r="AG234" s="101"/>
      <c r="AH234" s="101"/>
      <c r="AI234" s="101"/>
      <c r="AJ234" s="101"/>
      <c r="AK234" s="101"/>
      <c r="AL234" s="101"/>
      <c r="AM234" s="101"/>
      <c r="AN234" s="101"/>
      <c r="AO234" s="101"/>
      <c r="AP234" s="101"/>
      <c r="AQ234" s="101"/>
      <c r="AR234" s="101"/>
      <c r="AS234" s="101"/>
      <c r="AT234" s="101"/>
      <c r="AU234" s="101"/>
      <c r="AV234" s="101"/>
      <c r="AW234" s="101"/>
      <c r="AX234" s="101"/>
      <c r="AY234" s="101"/>
      <c r="AZ234" s="101"/>
    </row>
    <row r="235" spans="1:52" s="89" customFormat="1" ht="12.75" customHeight="1">
      <c r="A235" s="89" t="s">
        <v>456</v>
      </c>
      <c r="B235" s="89" t="s">
        <v>358</v>
      </c>
      <c r="C235" s="89" t="s">
        <v>359</v>
      </c>
      <c r="D235" s="2">
        <v>0</v>
      </c>
      <c r="E235" s="89" t="s">
        <v>4</v>
      </c>
      <c r="F235" s="90">
        <v>43847</v>
      </c>
      <c r="G235" s="122">
        <v>0.16439999999999999</v>
      </c>
      <c r="H235" s="91">
        <v>6.8597999999999999</v>
      </c>
      <c r="I235" s="2">
        <f t="shared" si="19"/>
        <v>93.808649148454961</v>
      </c>
      <c r="J235" s="2">
        <f t="shared" si="20"/>
        <v>258.82970348989767</v>
      </c>
      <c r="K235" s="2">
        <f t="shared" si="21"/>
        <v>265.33468281041098</v>
      </c>
      <c r="L235" s="2">
        <f t="shared" si="22"/>
        <v>3914.2857142857142</v>
      </c>
      <c r="M235" s="2">
        <f t="shared" si="23"/>
        <v>10800</v>
      </c>
      <c r="N235" s="2">
        <f t="shared" si="24"/>
        <v>11071.428571428572</v>
      </c>
      <c r="O235" s="133">
        <v>2400</v>
      </c>
      <c r="P235" s="133">
        <v>0</v>
      </c>
      <c r="Q235" s="133">
        <v>2200</v>
      </c>
      <c r="R235" s="86">
        <v>0</v>
      </c>
      <c r="S235" s="86">
        <v>0</v>
      </c>
      <c r="T235" s="100">
        <v>3300</v>
      </c>
      <c r="U235" s="100">
        <v>2500</v>
      </c>
      <c r="V235" s="100">
        <v>2500</v>
      </c>
      <c r="W235" s="100">
        <v>2500</v>
      </c>
      <c r="X235" s="100">
        <v>2500</v>
      </c>
      <c r="Y235" s="100">
        <v>2500</v>
      </c>
      <c r="Z235" s="100">
        <v>2500</v>
      </c>
      <c r="AA235" s="100">
        <v>2500</v>
      </c>
      <c r="AB235" s="100">
        <v>2500</v>
      </c>
      <c r="AC235" s="93"/>
      <c r="AD235" s="93"/>
      <c r="AE235" s="93"/>
      <c r="AF235" s="93"/>
      <c r="AG235" s="93"/>
      <c r="AH235" s="93"/>
      <c r="AI235" s="93"/>
      <c r="AJ235" s="93"/>
      <c r="AK235" s="93"/>
      <c r="AL235" s="93"/>
      <c r="AM235" s="93"/>
      <c r="AN235" s="93"/>
      <c r="AO235" s="93"/>
      <c r="AP235" s="93"/>
      <c r="AQ235" s="93"/>
      <c r="AR235" s="93"/>
      <c r="AS235" s="93"/>
      <c r="AT235" s="93"/>
      <c r="AU235" s="93"/>
      <c r="AV235" s="93"/>
      <c r="AW235" s="93"/>
      <c r="AX235" s="93"/>
      <c r="AY235" s="93"/>
      <c r="AZ235" s="93"/>
    </row>
    <row r="236" spans="1:52" s="1" customFormat="1" ht="12.75">
      <c r="A236" s="89" t="s">
        <v>457</v>
      </c>
      <c r="B236" s="1" t="s">
        <v>360</v>
      </c>
      <c r="C236" s="1" t="s">
        <v>361</v>
      </c>
      <c r="D236" s="2">
        <v>0</v>
      </c>
      <c r="E236" s="1" t="s">
        <v>4</v>
      </c>
      <c r="F236" s="90">
        <v>43847</v>
      </c>
      <c r="G236" s="91">
        <v>8.4612469499999995E-2</v>
      </c>
      <c r="H236" s="91">
        <v>6.8597999999999999</v>
      </c>
      <c r="I236" s="2">
        <f t="shared" si="19"/>
        <v>0</v>
      </c>
      <c r="J236" s="2">
        <f t="shared" si="20"/>
        <v>0</v>
      </c>
      <c r="K236" s="2">
        <f t="shared" si="21"/>
        <v>0</v>
      </c>
      <c r="L236" s="2">
        <f t="shared" si="22"/>
        <v>0</v>
      </c>
      <c r="M236" s="2">
        <f t="shared" si="23"/>
        <v>0</v>
      </c>
      <c r="N236" s="2">
        <f t="shared" si="24"/>
        <v>0</v>
      </c>
      <c r="O236" s="133">
        <v>0</v>
      </c>
      <c r="P236" s="133">
        <v>0</v>
      </c>
      <c r="Q236" s="133">
        <v>0</v>
      </c>
      <c r="R236" s="86">
        <v>0</v>
      </c>
      <c r="S236" s="86">
        <v>0</v>
      </c>
      <c r="T236" s="86">
        <v>0</v>
      </c>
      <c r="U236" s="86">
        <v>0</v>
      </c>
      <c r="V236" s="86">
        <v>0</v>
      </c>
      <c r="W236" s="86">
        <v>0</v>
      </c>
      <c r="X236" s="86"/>
      <c r="Y236" s="86"/>
      <c r="Z236" s="86"/>
      <c r="AA236" s="86"/>
      <c r="AB236" s="86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</row>
    <row r="237" spans="1:52" s="1" customFormat="1" ht="12.75">
      <c r="A237" s="1" t="s">
        <v>634</v>
      </c>
      <c r="B237" s="1" t="s">
        <v>633</v>
      </c>
      <c r="C237" s="1" t="s">
        <v>361</v>
      </c>
      <c r="D237" s="2">
        <v>0</v>
      </c>
      <c r="E237" s="1" t="s">
        <v>4</v>
      </c>
      <c r="F237" s="90">
        <v>43847</v>
      </c>
      <c r="G237" s="91">
        <v>8.8499999999999995E-2</v>
      </c>
      <c r="H237" s="91">
        <v>6.8597999999999999</v>
      </c>
      <c r="I237" s="2">
        <f t="shared" si="19"/>
        <v>90963.033074683553</v>
      </c>
      <c r="J237" s="2">
        <f t="shared" si="20"/>
        <v>67086.503979707864</v>
      </c>
      <c r="K237" s="2">
        <f t="shared" si="21"/>
        <v>74274.34369181942</v>
      </c>
      <c r="L237" s="2">
        <f t="shared" si="22"/>
        <v>7050714.2857142854</v>
      </c>
      <c r="M237" s="2">
        <f t="shared" si="23"/>
        <v>5200000</v>
      </c>
      <c r="N237" s="2">
        <f t="shared" si="24"/>
        <v>5757142.8571428573</v>
      </c>
      <c r="O237" s="133">
        <v>820000</v>
      </c>
      <c r="P237" s="133">
        <v>1440000</v>
      </c>
      <c r="Q237" s="133">
        <v>2175000</v>
      </c>
      <c r="R237" s="86">
        <v>1550000</v>
      </c>
      <c r="S237" s="86">
        <v>1300000</v>
      </c>
      <c r="T237" s="86">
        <v>1300000</v>
      </c>
      <c r="U237" s="86">
        <v>1300000</v>
      </c>
      <c r="V237" s="86">
        <v>1300000</v>
      </c>
      <c r="W237" s="86">
        <v>1300000</v>
      </c>
      <c r="X237" s="86">
        <v>1300000</v>
      </c>
      <c r="Y237" s="86">
        <v>1300000</v>
      </c>
      <c r="Z237" s="86">
        <v>1300000</v>
      </c>
      <c r="AA237" s="86">
        <v>1300000</v>
      </c>
      <c r="AB237" s="86">
        <v>1300000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</row>
    <row r="238" spans="1:52" s="1" customFormat="1" ht="12.75">
      <c r="A238" s="1" t="s">
        <v>553</v>
      </c>
      <c r="B238" s="1" t="s">
        <v>552</v>
      </c>
      <c r="C238" s="1" t="s">
        <v>536</v>
      </c>
      <c r="D238" s="2">
        <v>0</v>
      </c>
      <c r="E238" s="1" t="s">
        <v>4</v>
      </c>
      <c r="F238" s="90">
        <v>43847</v>
      </c>
      <c r="G238" s="91">
        <v>118.8</v>
      </c>
      <c r="H238" s="91">
        <v>6.8597999999999999</v>
      </c>
      <c r="I238" s="2">
        <f t="shared" si="19"/>
        <v>2303.3324586722647</v>
      </c>
      <c r="J238" s="2">
        <f t="shared" si="20"/>
        <v>2511.1519286276566</v>
      </c>
      <c r="K238" s="2">
        <f t="shared" si="21"/>
        <v>2684.3348202571506</v>
      </c>
      <c r="L238" s="2">
        <f t="shared" si="22"/>
        <v>133</v>
      </c>
      <c r="M238" s="2">
        <f t="shared" si="23"/>
        <v>145</v>
      </c>
      <c r="N238" s="2">
        <f t="shared" si="24"/>
        <v>155</v>
      </c>
      <c r="O238" s="133">
        <v>49</v>
      </c>
      <c r="P238" s="133">
        <v>19</v>
      </c>
      <c r="Q238" s="133">
        <v>79</v>
      </c>
      <c r="R238" s="86"/>
      <c r="S238" s="86"/>
      <c r="T238" s="86">
        <v>34</v>
      </c>
      <c r="U238" s="86">
        <v>37</v>
      </c>
      <c r="V238" s="86">
        <v>37</v>
      </c>
      <c r="W238" s="86">
        <v>37</v>
      </c>
      <c r="X238" s="92">
        <v>35</v>
      </c>
      <c r="Y238" s="92">
        <v>35</v>
      </c>
      <c r="Z238" s="92">
        <v>35</v>
      </c>
      <c r="AA238" s="92">
        <v>35</v>
      </c>
      <c r="AB238" s="92">
        <v>35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</row>
    <row r="239" spans="1:52" s="1" customFormat="1" ht="12.75">
      <c r="A239" s="1" t="s">
        <v>528</v>
      </c>
      <c r="B239" s="1" t="s">
        <v>520</v>
      </c>
      <c r="C239" s="1" t="s">
        <v>536</v>
      </c>
      <c r="D239" s="2">
        <v>0</v>
      </c>
      <c r="E239" s="1" t="s">
        <v>4</v>
      </c>
      <c r="F239" s="90">
        <v>43847</v>
      </c>
      <c r="G239" s="122">
        <v>6.1600000000000002E-2</v>
      </c>
      <c r="H239" s="91">
        <v>6.8597999999999999</v>
      </c>
      <c r="I239" s="2">
        <f t="shared" si="19"/>
        <v>0</v>
      </c>
      <c r="J239" s="2">
        <f t="shared" si="20"/>
        <v>0</v>
      </c>
      <c r="K239" s="2">
        <f t="shared" si="21"/>
        <v>0</v>
      </c>
      <c r="L239" s="2">
        <f t="shared" si="22"/>
        <v>0</v>
      </c>
      <c r="M239" s="2">
        <f t="shared" si="23"/>
        <v>0</v>
      </c>
      <c r="N239" s="2">
        <f t="shared" si="24"/>
        <v>0</v>
      </c>
      <c r="O239" s="133">
        <v>0</v>
      </c>
      <c r="P239" s="133">
        <v>0</v>
      </c>
      <c r="Q239" s="133">
        <v>0</v>
      </c>
      <c r="R239" s="2">
        <v>0</v>
      </c>
      <c r="S239" s="2">
        <v>0</v>
      </c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</row>
    <row r="240" spans="1:52" s="1" customFormat="1" ht="12.75">
      <c r="A240" s="1" t="s">
        <v>531</v>
      </c>
      <c r="B240" s="1" t="s">
        <v>523</v>
      </c>
      <c r="C240" s="1" t="s">
        <v>536</v>
      </c>
      <c r="D240" s="2">
        <v>0</v>
      </c>
      <c r="E240" s="1" t="s">
        <v>4</v>
      </c>
      <c r="F240" s="90">
        <v>43847</v>
      </c>
      <c r="G240" s="122">
        <v>6.0299999999999999E-2</v>
      </c>
      <c r="H240" s="91">
        <v>6.8597999999999999</v>
      </c>
      <c r="I240" s="2">
        <f t="shared" si="19"/>
        <v>0</v>
      </c>
      <c r="J240" s="2">
        <f t="shared" si="20"/>
        <v>0</v>
      </c>
      <c r="K240" s="2">
        <f t="shared" si="21"/>
        <v>0</v>
      </c>
      <c r="L240" s="2">
        <f t="shared" si="22"/>
        <v>0</v>
      </c>
      <c r="M240" s="2">
        <f t="shared" si="23"/>
        <v>0</v>
      </c>
      <c r="N240" s="2">
        <f t="shared" si="24"/>
        <v>0</v>
      </c>
      <c r="O240" s="133">
        <v>0</v>
      </c>
      <c r="P240" s="133">
        <v>0</v>
      </c>
      <c r="Q240" s="133">
        <v>0</v>
      </c>
      <c r="R240" s="2">
        <v>0</v>
      </c>
      <c r="S240" s="2">
        <v>0</v>
      </c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</row>
    <row r="241" spans="1:52" s="1" customFormat="1" ht="12.75">
      <c r="A241" s="1" t="s">
        <v>476</v>
      </c>
      <c r="B241" s="1" t="s">
        <v>477</v>
      </c>
      <c r="C241" s="1" t="s">
        <v>536</v>
      </c>
      <c r="D241" s="2">
        <v>0</v>
      </c>
      <c r="E241" s="1" t="s">
        <v>4</v>
      </c>
      <c r="F241" s="90">
        <v>43847</v>
      </c>
      <c r="G241" s="91">
        <v>2.7779999999999999E-2</v>
      </c>
      <c r="H241" s="91">
        <v>6.8597999999999999</v>
      </c>
      <c r="I241" s="2">
        <f t="shared" si="19"/>
        <v>0</v>
      </c>
      <c r="J241" s="2">
        <f t="shared" si="20"/>
        <v>0</v>
      </c>
      <c r="K241" s="2">
        <f t="shared" si="21"/>
        <v>0</v>
      </c>
      <c r="L241" s="2">
        <f t="shared" si="22"/>
        <v>0</v>
      </c>
      <c r="M241" s="2">
        <f t="shared" si="23"/>
        <v>0</v>
      </c>
      <c r="N241" s="2">
        <f t="shared" si="24"/>
        <v>0</v>
      </c>
      <c r="O241" s="133">
        <v>0</v>
      </c>
      <c r="P241" s="133">
        <v>0</v>
      </c>
      <c r="Q241" s="133">
        <v>0</v>
      </c>
      <c r="R241" s="2">
        <v>0</v>
      </c>
      <c r="S241" s="2">
        <v>0</v>
      </c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</row>
    <row r="242" spans="1:52" s="1" customFormat="1" ht="12.75">
      <c r="A242" s="1" t="s">
        <v>532</v>
      </c>
      <c r="B242" s="1" t="s">
        <v>524</v>
      </c>
      <c r="C242" s="1" t="s">
        <v>536</v>
      </c>
      <c r="D242" s="2">
        <v>0</v>
      </c>
      <c r="E242" s="1" t="s">
        <v>4</v>
      </c>
      <c r="F242" s="90">
        <v>43847</v>
      </c>
      <c r="G242" s="122">
        <v>2.1700000000000001E-2</v>
      </c>
      <c r="H242" s="91">
        <v>6.8597999999999999</v>
      </c>
      <c r="I242" s="2">
        <f t="shared" si="19"/>
        <v>0</v>
      </c>
      <c r="J242" s="2">
        <f t="shared" si="20"/>
        <v>0</v>
      </c>
      <c r="K242" s="2">
        <f t="shared" si="21"/>
        <v>0</v>
      </c>
      <c r="L242" s="2">
        <f t="shared" si="22"/>
        <v>0</v>
      </c>
      <c r="M242" s="2">
        <f t="shared" si="23"/>
        <v>0</v>
      </c>
      <c r="N242" s="2">
        <f t="shared" si="24"/>
        <v>0</v>
      </c>
      <c r="O242" s="133">
        <v>0</v>
      </c>
      <c r="P242" s="133">
        <v>0</v>
      </c>
      <c r="Q242" s="133">
        <v>0</v>
      </c>
      <c r="R242" s="2">
        <v>0</v>
      </c>
      <c r="S242" s="2">
        <v>0</v>
      </c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</row>
    <row r="243" spans="1:52" s="1" customFormat="1" ht="12.75">
      <c r="A243" s="1" t="s">
        <v>533</v>
      </c>
      <c r="B243" s="1" t="s">
        <v>525</v>
      </c>
      <c r="C243" s="1" t="s">
        <v>536</v>
      </c>
      <c r="D243" s="2">
        <v>0</v>
      </c>
      <c r="E243" s="1" t="s">
        <v>4</v>
      </c>
      <c r="F243" s="90">
        <v>43847</v>
      </c>
      <c r="G243" s="122">
        <v>1.7000000000000001E-2</v>
      </c>
      <c r="H243" s="91">
        <v>6.8597999999999999</v>
      </c>
      <c r="I243" s="2">
        <f t="shared" si="19"/>
        <v>0</v>
      </c>
      <c r="J243" s="2">
        <f t="shared" si="20"/>
        <v>0</v>
      </c>
      <c r="K243" s="2">
        <f t="shared" si="21"/>
        <v>0</v>
      </c>
      <c r="L243" s="2">
        <f t="shared" si="22"/>
        <v>0</v>
      </c>
      <c r="M243" s="2">
        <f t="shared" si="23"/>
        <v>0</v>
      </c>
      <c r="N243" s="2">
        <f t="shared" si="24"/>
        <v>0</v>
      </c>
      <c r="O243" s="133">
        <v>0</v>
      </c>
      <c r="P243" s="133">
        <v>0</v>
      </c>
      <c r="Q243" s="133">
        <v>0</v>
      </c>
      <c r="R243" s="2">
        <v>0</v>
      </c>
      <c r="S243" s="2">
        <v>0</v>
      </c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</row>
    <row r="244" spans="1:52" s="1" customFormat="1" ht="12.75">
      <c r="A244" s="1" t="s">
        <v>534</v>
      </c>
      <c r="B244" s="1" t="s">
        <v>526</v>
      </c>
      <c r="C244" s="1" t="s">
        <v>536</v>
      </c>
      <c r="D244" s="2">
        <v>0</v>
      </c>
      <c r="E244" s="1" t="s">
        <v>4</v>
      </c>
      <c r="F244" s="90">
        <v>43847</v>
      </c>
      <c r="G244" s="122">
        <v>2.1899999999999999E-2</v>
      </c>
      <c r="H244" s="91">
        <v>6.8597999999999999</v>
      </c>
      <c r="I244" s="2">
        <f t="shared" si="19"/>
        <v>0</v>
      </c>
      <c r="J244" s="2">
        <f t="shared" si="20"/>
        <v>0</v>
      </c>
      <c r="K244" s="2">
        <f t="shared" si="21"/>
        <v>0</v>
      </c>
      <c r="L244" s="2">
        <f t="shared" si="22"/>
        <v>0</v>
      </c>
      <c r="M244" s="2">
        <f t="shared" si="23"/>
        <v>0</v>
      </c>
      <c r="N244" s="2">
        <f t="shared" si="24"/>
        <v>0</v>
      </c>
      <c r="O244" s="133">
        <v>0</v>
      </c>
      <c r="P244" s="133">
        <v>0</v>
      </c>
      <c r="Q244" s="133">
        <v>0</v>
      </c>
      <c r="R244" s="2">
        <v>0</v>
      </c>
      <c r="S244" s="2">
        <v>0</v>
      </c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</row>
    <row r="245" spans="1:52" s="1" customFormat="1" ht="12.75">
      <c r="A245" s="1" t="s">
        <v>535</v>
      </c>
      <c r="B245" s="1" t="s">
        <v>527</v>
      </c>
      <c r="C245" s="1" t="s">
        <v>536</v>
      </c>
      <c r="D245" s="2">
        <v>0</v>
      </c>
      <c r="E245" s="1" t="s">
        <v>4</v>
      </c>
      <c r="F245" s="90">
        <v>43847</v>
      </c>
      <c r="G245" s="122">
        <v>1.72E-2</v>
      </c>
      <c r="H245" s="91">
        <v>6.8597999999999999</v>
      </c>
      <c r="I245" s="2">
        <f t="shared" si="19"/>
        <v>0</v>
      </c>
      <c r="J245" s="2">
        <f t="shared" si="20"/>
        <v>0</v>
      </c>
      <c r="K245" s="2">
        <f t="shared" si="21"/>
        <v>0</v>
      </c>
      <c r="L245" s="2">
        <f t="shared" si="22"/>
        <v>0</v>
      </c>
      <c r="M245" s="2">
        <f t="shared" si="23"/>
        <v>0</v>
      </c>
      <c r="N245" s="2">
        <f t="shared" si="24"/>
        <v>0</v>
      </c>
      <c r="O245" s="133">
        <v>0</v>
      </c>
      <c r="P245" s="133">
        <v>0</v>
      </c>
      <c r="Q245" s="133">
        <v>0</v>
      </c>
      <c r="R245" s="2">
        <v>0</v>
      </c>
      <c r="S245" s="2">
        <v>0</v>
      </c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</row>
    <row r="246" spans="1:52" s="1" customFormat="1" ht="12.75">
      <c r="A246" s="1" t="s">
        <v>596</v>
      </c>
      <c r="B246" s="1" t="s">
        <v>595</v>
      </c>
      <c r="C246" s="1" t="s">
        <v>536</v>
      </c>
      <c r="D246" s="2">
        <v>0</v>
      </c>
      <c r="E246" s="1" t="s">
        <v>4</v>
      </c>
      <c r="F246" s="90">
        <v>43847</v>
      </c>
      <c r="G246" s="122">
        <v>3.1E-2</v>
      </c>
      <c r="H246" s="91">
        <v>6.8597999999999999</v>
      </c>
      <c r="I246" s="2">
        <f t="shared" si="19"/>
        <v>0</v>
      </c>
      <c r="J246" s="2">
        <f t="shared" si="20"/>
        <v>0</v>
      </c>
      <c r="K246" s="2">
        <f t="shared" si="21"/>
        <v>0</v>
      </c>
      <c r="L246" s="2">
        <f t="shared" si="22"/>
        <v>0</v>
      </c>
      <c r="M246" s="2">
        <f t="shared" si="23"/>
        <v>0</v>
      </c>
      <c r="N246" s="2">
        <f t="shared" si="24"/>
        <v>0</v>
      </c>
      <c r="O246" s="133">
        <v>0</v>
      </c>
      <c r="P246" s="133">
        <v>0</v>
      </c>
      <c r="Q246" s="133">
        <v>0</v>
      </c>
      <c r="R246" s="2">
        <v>0</v>
      </c>
      <c r="S246" s="2">
        <v>0</v>
      </c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</row>
    <row r="247" spans="1:52" s="1" customFormat="1" ht="12.75">
      <c r="A247" s="1" t="s">
        <v>658</v>
      </c>
      <c r="B247" s="1" t="s">
        <v>655</v>
      </c>
      <c r="C247" s="1" t="s">
        <v>536</v>
      </c>
      <c r="D247" s="2">
        <v>0</v>
      </c>
      <c r="E247" s="1" t="s">
        <v>4</v>
      </c>
      <c r="F247" s="90">
        <v>43847</v>
      </c>
      <c r="G247" s="122">
        <v>2.5100000000000001E-2</v>
      </c>
      <c r="H247" s="91">
        <v>6.8597999999999999</v>
      </c>
      <c r="I247" s="2">
        <f t="shared" si="19"/>
        <v>8081.1602170825481</v>
      </c>
      <c r="J247" s="2">
        <f t="shared" si="20"/>
        <v>10245.196652963643</v>
      </c>
      <c r="K247" s="2">
        <f t="shared" si="21"/>
        <v>9722.4825380165203</v>
      </c>
      <c r="L247" s="2">
        <f t="shared" si="22"/>
        <v>2208571.4285714286</v>
      </c>
      <c r="M247" s="2">
        <f t="shared" si="23"/>
        <v>2800000</v>
      </c>
      <c r="N247" s="2">
        <f t="shared" si="24"/>
        <v>2657142.8571428573</v>
      </c>
      <c r="O247" s="133">
        <v>460000</v>
      </c>
      <c r="P247" s="133">
        <v>470000</v>
      </c>
      <c r="Q247" s="133">
        <v>1410000</v>
      </c>
      <c r="R247" s="86"/>
      <c r="S247" s="86"/>
      <c r="T247" s="86">
        <v>700000</v>
      </c>
      <c r="U247" s="86">
        <v>700000</v>
      </c>
      <c r="V247" s="86">
        <v>700000</v>
      </c>
      <c r="W247" s="86">
        <v>700000</v>
      </c>
      <c r="X247" s="92">
        <v>600000</v>
      </c>
      <c r="Y247" s="92">
        <v>600000</v>
      </c>
      <c r="Z247" s="92">
        <v>600000</v>
      </c>
      <c r="AA247" s="92">
        <v>600000</v>
      </c>
      <c r="AB247" s="92">
        <v>600000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</row>
    <row r="248" spans="1:52" s="1" customFormat="1" ht="12.75">
      <c r="A248" s="1" t="s">
        <v>659</v>
      </c>
      <c r="B248" s="1" t="s">
        <v>656</v>
      </c>
      <c r="C248" s="1" t="s">
        <v>536</v>
      </c>
      <c r="D248" s="2">
        <v>0</v>
      </c>
      <c r="E248" s="1" t="s">
        <v>4</v>
      </c>
      <c r="F248" s="90">
        <v>43847</v>
      </c>
      <c r="G248" s="122">
        <v>1.8800000000000001E-2</v>
      </c>
      <c r="H248" s="91">
        <v>6.8597999999999999</v>
      </c>
      <c r="I248" s="2">
        <f t="shared" si="19"/>
        <v>6013.6697029900915</v>
      </c>
      <c r="J248" s="2">
        <f t="shared" si="20"/>
        <v>7673.693110586315</v>
      </c>
      <c r="K248" s="2">
        <f t="shared" si="21"/>
        <v>7282.1781559645642</v>
      </c>
      <c r="L248" s="2">
        <f t="shared" si="22"/>
        <v>2194285.7142857141</v>
      </c>
      <c r="M248" s="2">
        <f t="shared" si="23"/>
        <v>2800000</v>
      </c>
      <c r="N248" s="2">
        <f t="shared" si="24"/>
        <v>2657142.8571428573</v>
      </c>
      <c r="O248" s="133">
        <v>440000</v>
      </c>
      <c r="P248" s="133">
        <v>500000</v>
      </c>
      <c r="Q248" s="133">
        <v>1380000</v>
      </c>
      <c r="R248" s="86"/>
      <c r="S248" s="86"/>
      <c r="T248" s="86">
        <v>700000</v>
      </c>
      <c r="U248" s="86">
        <v>700000</v>
      </c>
      <c r="V248" s="86">
        <v>700000</v>
      </c>
      <c r="W248" s="86">
        <v>700000</v>
      </c>
      <c r="X248" s="92">
        <v>600000</v>
      </c>
      <c r="Y248" s="92">
        <v>600000</v>
      </c>
      <c r="Z248" s="92">
        <v>600000</v>
      </c>
      <c r="AA248" s="92">
        <v>600000</v>
      </c>
      <c r="AB248" s="92">
        <v>600000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</row>
    <row r="249" spans="1:52" s="1" customFormat="1" ht="12.75">
      <c r="A249" s="1" t="s">
        <v>660</v>
      </c>
      <c r="B249" s="1" t="s">
        <v>657</v>
      </c>
      <c r="C249" s="1" t="s">
        <v>536</v>
      </c>
      <c r="D249" s="2">
        <v>0</v>
      </c>
      <c r="E249" s="1" t="s">
        <v>4</v>
      </c>
      <c r="F249" s="90">
        <v>43847</v>
      </c>
      <c r="G249" s="122">
        <v>2.5100000000000001E-2</v>
      </c>
      <c r="H249" s="91">
        <v>6.8597999999999999</v>
      </c>
      <c r="I249" s="2">
        <f t="shared" si="19"/>
        <v>8311.1544276592831</v>
      </c>
      <c r="J249" s="2">
        <f t="shared" si="20"/>
        <v>10245.196652963643</v>
      </c>
      <c r="K249" s="2">
        <f t="shared" si="21"/>
        <v>9722.4825380165203</v>
      </c>
      <c r="L249" s="2">
        <f t="shared" si="22"/>
        <v>2271428.5714285714</v>
      </c>
      <c r="M249" s="2">
        <f t="shared" si="23"/>
        <v>2800000</v>
      </c>
      <c r="N249" s="2">
        <f t="shared" si="24"/>
        <v>2657142.8571428573</v>
      </c>
      <c r="O249" s="133">
        <v>240000</v>
      </c>
      <c r="P249" s="133">
        <v>400000</v>
      </c>
      <c r="Q249" s="133">
        <v>1700000</v>
      </c>
      <c r="R249" s="86"/>
      <c r="S249" s="86"/>
      <c r="T249" s="86">
        <v>700000</v>
      </c>
      <c r="U249" s="86">
        <v>700000</v>
      </c>
      <c r="V249" s="86">
        <v>700000</v>
      </c>
      <c r="W249" s="86">
        <v>700000</v>
      </c>
      <c r="X249" s="92">
        <v>600000</v>
      </c>
      <c r="Y249" s="92">
        <v>600000</v>
      </c>
      <c r="Z249" s="92">
        <v>600000</v>
      </c>
      <c r="AA249" s="92">
        <v>600000</v>
      </c>
      <c r="AB249" s="92">
        <v>600000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</row>
    <row r="250" spans="1:52" s="1" customFormat="1" ht="12.75">
      <c r="A250" s="1" t="s">
        <v>608</v>
      </c>
      <c r="B250" s="1" t="s">
        <v>606</v>
      </c>
      <c r="C250" s="1" t="s">
        <v>536</v>
      </c>
      <c r="D250" s="2">
        <v>0</v>
      </c>
      <c r="E250" s="1" t="s">
        <v>4</v>
      </c>
      <c r="F250" s="90">
        <v>43847</v>
      </c>
      <c r="G250" s="113">
        <v>3.1E-2</v>
      </c>
      <c r="H250" s="91">
        <v>6.8597999999999999</v>
      </c>
      <c r="I250" s="2">
        <f t="shared" si="19"/>
        <v>0</v>
      </c>
      <c r="J250" s="2">
        <f t="shared" si="20"/>
        <v>0</v>
      </c>
      <c r="K250" s="2">
        <f t="shared" si="21"/>
        <v>0</v>
      </c>
      <c r="L250" s="2">
        <f t="shared" si="22"/>
        <v>0</v>
      </c>
      <c r="M250" s="2">
        <f t="shared" si="23"/>
        <v>0</v>
      </c>
      <c r="N250" s="2">
        <f t="shared" si="24"/>
        <v>0</v>
      </c>
      <c r="O250" s="133">
        <v>0</v>
      </c>
      <c r="P250" s="133">
        <v>0</v>
      </c>
      <c r="Q250" s="133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</row>
    <row r="251" spans="1:52" s="1" customFormat="1" ht="12.75">
      <c r="A251" s="1" t="s">
        <v>609</v>
      </c>
      <c r="B251" s="1" t="s">
        <v>607</v>
      </c>
      <c r="C251" s="1" t="s">
        <v>536</v>
      </c>
      <c r="D251" s="2">
        <v>0</v>
      </c>
      <c r="E251" s="1" t="s">
        <v>4</v>
      </c>
      <c r="F251" s="90">
        <v>43847</v>
      </c>
      <c r="G251" s="91">
        <v>0.05</v>
      </c>
      <c r="H251" s="91">
        <v>6.8597999999999999</v>
      </c>
      <c r="I251" s="2">
        <f t="shared" si="19"/>
        <v>736.38131890559089</v>
      </c>
      <c r="J251" s="2">
        <f t="shared" si="20"/>
        <v>1107.9040205253798</v>
      </c>
      <c r="K251" s="2">
        <f t="shared" si="21"/>
        <v>1097.4913887535249</v>
      </c>
      <c r="L251" s="2">
        <f t="shared" si="22"/>
        <v>101028.57142857143</v>
      </c>
      <c r="M251" s="2">
        <f t="shared" si="23"/>
        <v>152000</v>
      </c>
      <c r="N251" s="2">
        <f t="shared" si="24"/>
        <v>150571.42857142858</v>
      </c>
      <c r="O251" s="133">
        <v>11520</v>
      </c>
      <c r="P251" s="133">
        <v>20800</v>
      </c>
      <c r="Q251" s="133">
        <v>72000</v>
      </c>
      <c r="R251" s="2"/>
      <c r="S251" s="2"/>
      <c r="T251" s="86">
        <v>38000</v>
      </c>
      <c r="U251" s="86">
        <v>38000</v>
      </c>
      <c r="V251" s="86">
        <v>38000</v>
      </c>
      <c r="W251" s="86">
        <v>38000</v>
      </c>
      <c r="X251" s="92">
        <v>34000</v>
      </c>
      <c r="Y251" s="92">
        <v>34000</v>
      </c>
      <c r="Z251" s="92">
        <v>34000</v>
      </c>
      <c r="AA251" s="92">
        <v>34000</v>
      </c>
      <c r="AB251" s="92">
        <v>34000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</row>
    <row r="252" spans="1:52" s="1" customFormat="1" ht="12.75">
      <c r="A252" s="1" t="s">
        <v>645</v>
      </c>
      <c r="B252" s="1" t="s">
        <v>641</v>
      </c>
      <c r="C252" s="1" t="s">
        <v>536</v>
      </c>
      <c r="D252" s="2">
        <v>0</v>
      </c>
      <c r="E252" s="1" t="s">
        <v>4</v>
      </c>
      <c r="F252" s="90">
        <v>43847</v>
      </c>
      <c r="G252" s="122">
        <v>1.9400000000000001E-2</v>
      </c>
      <c r="H252" s="91">
        <v>6.8597999999999999</v>
      </c>
      <c r="I252" s="2">
        <f t="shared" si="19"/>
        <v>6221.7557363188434</v>
      </c>
      <c r="J252" s="2">
        <f t="shared" si="20"/>
        <v>7918.5982098603463</v>
      </c>
      <c r="K252" s="2">
        <f t="shared" si="21"/>
        <v>8015.5606369198613</v>
      </c>
      <c r="L252" s="2">
        <f t="shared" si="22"/>
        <v>2200000</v>
      </c>
      <c r="M252" s="2">
        <f t="shared" si="23"/>
        <v>2800000</v>
      </c>
      <c r="N252" s="2">
        <f t="shared" si="24"/>
        <v>2834285.7142857146</v>
      </c>
      <c r="O252" s="133">
        <v>0</v>
      </c>
      <c r="P252" s="133">
        <v>680000</v>
      </c>
      <c r="Q252" s="133">
        <v>1520000</v>
      </c>
      <c r="R252" s="2"/>
      <c r="S252" s="2"/>
      <c r="T252" s="86">
        <v>700000</v>
      </c>
      <c r="U252" s="86">
        <v>700000</v>
      </c>
      <c r="V252" s="86">
        <v>700000</v>
      </c>
      <c r="W252" s="86">
        <v>700000</v>
      </c>
      <c r="X252" s="92">
        <v>640000</v>
      </c>
      <c r="Y252" s="92">
        <v>640000</v>
      </c>
      <c r="Z252" s="92">
        <v>640000</v>
      </c>
      <c r="AA252" s="92">
        <v>640000</v>
      </c>
      <c r="AB252" s="92">
        <v>640000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</row>
    <row r="253" spans="1:52" s="1" customFormat="1" ht="12.75">
      <c r="A253" s="1" t="s">
        <v>646</v>
      </c>
      <c r="B253" s="1" t="s">
        <v>642</v>
      </c>
      <c r="C253" s="1" t="s">
        <v>536</v>
      </c>
      <c r="D253" s="2">
        <v>0</v>
      </c>
      <c r="E253" s="1" t="s">
        <v>4</v>
      </c>
      <c r="F253" s="90">
        <v>43847</v>
      </c>
      <c r="G253" s="122">
        <v>1.9400000000000001E-2</v>
      </c>
      <c r="H253" s="91">
        <v>6.8597999999999999</v>
      </c>
      <c r="I253" s="2">
        <f t="shared" si="19"/>
        <v>6787.3698941660105</v>
      </c>
      <c r="J253" s="2">
        <f t="shared" si="20"/>
        <v>7918.5982098603463</v>
      </c>
      <c r="K253" s="2">
        <f t="shared" si="21"/>
        <v>8015.5606369198613</v>
      </c>
      <c r="L253" s="2">
        <f t="shared" si="22"/>
        <v>2400000</v>
      </c>
      <c r="M253" s="2">
        <f t="shared" si="23"/>
        <v>2800000</v>
      </c>
      <c r="N253" s="2">
        <f t="shared" si="24"/>
        <v>2834285.7142857146</v>
      </c>
      <c r="O253" s="133">
        <v>560000</v>
      </c>
      <c r="P253" s="133">
        <v>600000</v>
      </c>
      <c r="Q253" s="133">
        <v>1400000</v>
      </c>
      <c r="R253" s="2"/>
      <c r="S253" s="2"/>
      <c r="T253" s="86">
        <v>700000</v>
      </c>
      <c r="U253" s="86">
        <v>700000</v>
      </c>
      <c r="V253" s="86">
        <v>700000</v>
      </c>
      <c r="W253" s="86">
        <v>700000</v>
      </c>
      <c r="X253" s="92">
        <v>640000</v>
      </c>
      <c r="Y253" s="92">
        <v>640000</v>
      </c>
      <c r="Z253" s="92">
        <v>640000</v>
      </c>
      <c r="AA253" s="92">
        <v>640000</v>
      </c>
      <c r="AB253" s="92">
        <v>640000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</row>
    <row r="254" spans="1:52" s="1" customFormat="1" ht="12.75">
      <c r="A254" s="1" t="s">
        <v>647</v>
      </c>
      <c r="B254" s="1" t="s">
        <v>643</v>
      </c>
      <c r="C254" s="1" t="s">
        <v>536</v>
      </c>
      <c r="D254" s="2">
        <v>0</v>
      </c>
      <c r="E254" s="1" t="s">
        <v>4</v>
      </c>
      <c r="F254" s="90">
        <v>43847</v>
      </c>
      <c r="G254" s="122">
        <v>2.69E-2</v>
      </c>
      <c r="H254" s="91">
        <v>6.8597999999999999</v>
      </c>
      <c r="I254" s="2">
        <f t="shared" si="19"/>
        <v>0</v>
      </c>
      <c r="J254" s="2">
        <f t="shared" si="20"/>
        <v>0</v>
      </c>
      <c r="K254" s="2">
        <f t="shared" si="21"/>
        <v>0</v>
      </c>
      <c r="L254" s="2">
        <f t="shared" si="22"/>
        <v>0</v>
      </c>
      <c r="M254" s="2">
        <f t="shared" si="23"/>
        <v>0</v>
      </c>
      <c r="N254" s="2">
        <f t="shared" si="24"/>
        <v>0</v>
      </c>
      <c r="O254" s="133">
        <v>0</v>
      </c>
      <c r="P254" s="133">
        <v>0</v>
      </c>
      <c r="Q254" s="133">
        <v>0</v>
      </c>
      <c r="R254" s="86"/>
      <c r="S254" s="86"/>
      <c r="T254" s="86"/>
      <c r="U254" s="86"/>
      <c r="V254" s="86"/>
      <c r="W254" s="86"/>
      <c r="X254" s="86"/>
      <c r="Y254" s="86"/>
      <c r="Z254" s="86"/>
      <c r="AA254" s="86"/>
      <c r="AB254" s="86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</row>
    <row r="255" spans="1:52" s="1" customFormat="1" ht="12.75">
      <c r="A255" s="1" t="s">
        <v>648</v>
      </c>
      <c r="B255" s="1" t="s">
        <v>644</v>
      </c>
      <c r="C255" s="1" t="s">
        <v>536</v>
      </c>
      <c r="D255" s="2">
        <v>0</v>
      </c>
      <c r="E255" s="1" t="s">
        <v>4</v>
      </c>
      <c r="F255" s="90">
        <v>43847</v>
      </c>
      <c r="G255" s="122">
        <v>2.69E-2</v>
      </c>
      <c r="H255" s="91">
        <v>6.8597999999999999</v>
      </c>
      <c r="I255" s="2">
        <f t="shared" si="19"/>
        <v>0</v>
      </c>
      <c r="J255" s="2">
        <f t="shared" si="20"/>
        <v>0</v>
      </c>
      <c r="K255" s="2">
        <f t="shared" si="21"/>
        <v>0</v>
      </c>
      <c r="L255" s="2">
        <f t="shared" si="22"/>
        <v>0</v>
      </c>
      <c r="M255" s="2">
        <f t="shared" si="23"/>
        <v>0</v>
      </c>
      <c r="N255" s="2">
        <f t="shared" si="24"/>
        <v>0</v>
      </c>
      <c r="O255" s="133">
        <v>0</v>
      </c>
      <c r="P255" s="133">
        <v>0</v>
      </c>
      <c r="Q255" s="133">
        <v>0</v>
      </c>
      <c r="R255" s="86"/>
      <c r="S255" s="86"/>
      <c r="T255" s="86"/>
      <c r="U255" s="86"/>
      <c r="V255" s="86"/>
      <c r="W255" s="86"/>
      <c r="X255" s="86"/>
      <c r="Y255" s="86"/>
      <c r="Z255" s="86"/>
      <c r="AA255" s="86"/>
      <c r="AB255" s="86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</row>
    <row r="256" spans="1:52" s="1" customFormat="1" ht="12.75">
      <c r="A256" s="1" t="s">
        <v>723</v>
      </c>
      <c r="B256" s="1" t="s">
        <v>721</v>
      </c>
      <c r="C256" s="1" t="s">
        <v>536</v>
      </c>
      <c r="D256" s="2">
        <v>0</v>
      </c>
      <c r="E256" s="1" t="s">
        <v>4</v>
      </c>
      <c r="F256" s="90">
        <v>43847</v>
      </c>
      <c r="G256" s="91">
        <v>4.5999999999999999E-2</v>
      </c>
      <c r="H256" s="91">
        <v>6.8597999999999999</v>
      </c>
      <c r="I256" s="2">
        <f t="shared" si="19"/>
        <v>11897.889567792481</v>
      </c>
      <c r="J256" s="2">
        <f t="shared" si="20"/>
        <v>18776.057611009066</v>
      </c>
      <c r="K256" s="2">
        <f t="shared" si="21"/>
        <v>17818.095487998402</v>
      </c>
      <c r="L256" s="2">
        <f t="shared" si="22"/>
        <v>1774285.7142857143</v>
      </c>
      <c r="M256" s="2">
        <f t="shared" si="23"/>
        <v>2800000</v>
      </c>
      <c r="N256" s="2">
        <f t="shared" si="24"/>
        <v>2657142.8571428573</v>
      </c>
      <c r="O256" s="133">
        <v>440000</v>
      </c>
      <c r="P256" s="133">
        <v>640000</v>
      </c>
      <c r="Q256" s="133">
        <v>820000</v>
      </c>
      <c r="R256" s="2"/>
      <c r="S256" s="2"/>
      <c r="T256" s="86">
        <v>700000</v>
      </c>
      <c r="U256" s="86">
        <v>700000</v>
      </c>
      <c r="V256" s="86">
        <v>700000</v>
      </c>
      <c r="W256" s="86">
        <v>700000</v>
      </c>
      <c r="X256" s="92">
        <v>600000</v>
      </c>
      <c r="Y256" s="92">
        <v>600000</v>
      </c>
      <c r="Z256" s="92">
        <v>600000</v>
      </c>
      <c r="AA256" s="92">
        <v>600000</v>
      </c>
      <c r="AB256" s="92">
        <v>600000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</row>
    <row r="257" spans="1:52" s="1" customFormat="1" ht="12.75">
      <c r="A257" s="1" t="s">
        <v>724</v>
      </c>
      <c r="B257" s="1" t="s">
        <v>722</v>
      </c>
      <c r="C257" s="1" t="s">
        <v>536</v>
      </c>
      <c r="D257" s="2">
        <v>0</v>
      </c>
      <c r="E257" s="1" t="s">
        <v>4</v>
      </c>
      <c r="F257" s="90">
        <v>43847</v>
      </c>
      <c r="G257" s="91">
        <v>4.5999999999999999E-2</v>
      </c>
      <c r="H257" s="91">
        <v>6.8597999999999999</v>
      </c>
      <c r="I257" s="2">
        <f t="shared" si="19"/>
        <v>10786.653505100106</v>
      </c>
      <c r="J257" s="2">
        <f t="shared" si="20"/>
        <v>18776.057611009066</v>
      </c>
      <c r="K257" s="2">
        <f t="shared" si="21"/>
        <v>17818.095487998402</v>
      </c>
      <c r="L257" s="2">
        <f t="shared" si="22"/>
        <v>1608571.4285714286</v>
      </c>
      <c r="M257" s="2">
        <f t="shared" si="23"/>
        <v>2800000</v>
      </c>
      <c r="N257" s="2">
        <f t="shared" si="24"/>
        <v>2657142.8571428573</v>
      </c>
      <c r="O257" s="133">
        <v>180000</v>
      </c>
      <c r="P257" s="133">
        <v>680000</v>
      </c>
      <c r="Q257" s="133">
        <v>800000</v>
      </c>
      <c r="R257" s="2"/>
      <c r="S257" s="2"/>
      <c r="T257" s="86">
        <v>700000</v>
      </c>
      <c r="U257" s="86">
        <v>700000</v>
      </c>
      <c r="V257" s="86">
        <v>700000</v>
      </c>
      <c r="W257" s="86">
        <v>700000</v>
      </c>
      <c r="X257" s="92">
        <v>600000</v>
      </c>
      <c r="Y257" s="92">
        <v>600000</v>
      </c>
      <c r="Z257" s="92">
        <v>600000</v>
      </c>
      <c r="AA257" s="92">
        <v>600000</v>
      </c>
      <c r="AB257" s="92">
        <v>600000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</row>
    <row r="258" spans="1:52" s="1" customFormat="1" ht="12.75">
      <c r="A258" s="1" t="s">
        <v>650</v>
      </c>
      <c r="B258" s="1" t="s">
        <v>649</v>
      </c>
      <c r="C258" s="1" t="s">
        <v>536</v>
      </c>
      <c r="D258" s="2">
        <v>0</v>
      </c>
      <c r="E258" s="1" t="s">
        <v>4</v>
      </c>
      <c r="F258" s="90">
        <v>43847</v>
      </c>
      <c r="G258" s="122">
        <v>1.8800000000000001E-2</v>
      </c>
      <c r="H258" s="91">
        <v>6.8597999999999999</v>
      </c>
      <c r="I258" s="2">
        <f t="shared" si="19"/>
        <v>6021.5000020825273</v>
      </c>
      <c r="J258" s="2">
        <f t="shared" si="20"/>
        <v>7673.693110586315</v>
      </c>
      <c r="K258" s="2">
        <f t="shared" si="21"/>
        <v>7282.1781559645642</v>
      </c>
      <c r="L258" s="2">
        <f t="shared" si="22"/>
        <v>2197142.8571428573</v>
      </c>
      <c r="M258" s="2">
        <f t="shared" si="23"/>
        <v>2800000</v>
      </c>
      <c r="N258" s="2">
        <f t="shared" si="24"/>
        <v>2657142.8571428573</v>
      </c>
      <c r="O258" s="133">
        <v>500000</v>
      </c>
      <c r="P258" s="133">
        <v>400000</v>
      </c>
      <c r="Q258" s="133">
        <v>1440000</v>
      </c>
      <c r="R258" s="2"/>
      <c r="S258" s="2"/>
      <c r="T258" s="86">
        <v>700000</v>
      </c>
      <c r="U258" s="86">
        <v>700000</v>
      </c>
      <c r="V258" s="86">
        <v>700000</v>
      </c>
      <c r="W258" s="86">
        <v>700000</v>
      </c>
      <c r="X258" s="92">
        <v>600000</v>
      </c>
      <c r="Y258" s="92">
        <v>600000</v>
      </c>
      <c r="Z258" s="92">
        <v>600000</v>
      </c>
      <c r="AA258" s="92">
        <v>600000</v>
      </c>
      <c r="AB258" s="92">
        <v>600000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</row>
    <row r="259" spans="1:52" s="1" customFormat="1" ht="12.75">
      <c r="A259" s="1" t="s">
        <v>613</v>
      </c>
      <c r="B259" s="1" t="s">
        <v>612</v>
      </c>
      <c r="C259" s="1" t="s">
        <v>539</v>
      </c>
      <c r="D259" s="2">
        <v>0</v>
      </c>
      <c r="E259" s="1" t="s">
        <v>4</v>
      </c>
      <c r="F259" s="90">
        <v>43847</v>
      </c>
      <c r="G259" s="91">
        <v>0.26508999999999999</v>
      </c>
      <c r="H259" s="91">
        <v>6.8597999999999999</v>
      </c>
      <c r="I259" s="2">
        <f t="shared" si="19"/>
        <v>0</v>
      </c>
      <c r="J259" s="2">
        <f t="shared" si="20"/>
        <v>0</v>
      </c>
      <c r="K259" s="2">
        <f t="shared" si="21"/>
        <v>0</v>
      </c>
      <c r="L259" s="2">
        <f t="shared" si="22"/>
        <v>0</v>
      </c>
      <c r="M259" s="2">
        <f t="shared" si="23"/>
        <v>0</v>
      </c>
      <c r="N259" s="2">
        <f t="shared" si="24"/>
        <v>0</v>
      </c>
      <c r="O259" s="133">
        <v>0</v>
      </c>
      <c r="P259" s="133">
        <v>0</v>
      </c>
      <c r="Q259" s="133">
        <v>0</v>
      </c>
      <c r="R259" s="86">
        <v>0</v>
      </c>
      <c r="S259" s="86">
        <v>0</v>
      </c>
      <c r="T259" s="86"/>
      <c r="U259" s="86"/>
      <c r="V259" s="86"/>
      <c r="W259" s="86"/>
      <c r="X259" s="86"/>
      <c r="Y259" s="86"/>
      <c r="Z259" s="86"/>
      <c r="AA259" s="86"/>
      <c r="AB259" s="86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</row>
    <row r="260" spans="1:52" s="1" customFormat="1" ht="12.75">
      <c r="A260" s="1" t="s">
        <v>529</v>
      </c>
      <c r="B260" s="1" t="s">
        <v>521</v>
      </c>
      <c r="C260" s="1" t="s">
        <v>539</v>
      </c>
      <c r="D260" s="2">
        <v>0</v>
      </c>
      <c r="E260" s="1" t="s">
        <v>4</v>
      </c>
      <c r="F260" s="90">
        <v>43847</v>
      </c>
      <c r="G260" s="91">
        <v>0.33312700000000001</v>
      </c>
      <c r="H260" s="91">
        <v>6.8597999999999999</v>
      </c>
      <c r="I260" s="2">
        <f t="shared" si="19"/>
        <v>0</v>
      </c>
      <c r="J260" s="2">
        <f t="shared" si="20"/>
        <v>0</v>
      </c>
      <c r="K260" s="2">
        <f t="shared" si="21"/>
        <v>0</v>
      </c>
      <c r="L260" s="2">
        <f t="shared" si="22"/>
        <v>0</v>
      </c>
      <c r="M260" s="2">
        <f t="shared" si="23"/>
        <v>0</v>
      </c>
      <c r="N260" s="2">
        <f t="shared" si="24"/>
        <v>0</v>
      </c>
      <c r="O260" s="133">
        <v>0</v>
      </c>
      <c r="P260" s="133">
        <v>0</v>
      </c>
      <c r="Q260" s="133">
        <v>0</v>
      </c>
      <c r="R260" s="86">
        <v>0</v>
      </c>
      <c r="S260" s="86">
        <v>0</v>
      </c>
      <c r="T260" s="86"/>
      <c r="U260" s="86"/>
      <c r="V260" s="86"/>
      <c r="W260" s="86"/>
      <c r="X260" s="86"/>
      <c r="Y260" s="86"/>
      <c r="Z260" s="86"/>
      <c r="AA260" s="86"/>
      <c r="AB260" s="86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</row>
    <row r="261" spans="1:52" s="1" customFormat="1" ht="12.75">
      <c r="A261" s="1" t="s">
        <v>530</v>
      </c>
      <c r="B261" s="1" t="s">
        <v>522</v>
      </c>
      <c r="C261" s="1" t="s">
        <v>539</v>
      </c>
      <c r="D261" s="2">
        <v>0</v>
      </c>
      <c r="E261" s="1" t="s">
        <v>4</v>
      </c>
      <c r="F261" s="90">
        <v>43847</v>
      </c>
      <c r="G261" s="91">
        <v>0.40438799999999997</v>
      </c>
      <c r="H261" s="91">
        <v>6.8597999999999999</v>
      </c>
      <c r="I261" s="2">
        <f t="shared" ref="I261:I299" si="25">G261*L261/H261</f>
        <v>0</v>
      </c>
      <c r="J261" s="2">
        <f t="shared" ref="J261:J299" si="26">G261*M261/H261</f>
        <v>0</v>
      </c>
      <c r="K261" s="2">
        <f t="shared" ref="K261:K299" si="27">G261*N261/H261</f>
        <v>0</v>
      </c>
      <c r="L261" s="2">
        <f t="shared" ref="L261:L299" si="28">O261/7*5+SUM(P261:S261)</f>
        <v>0</v>
      </c>
      <c r="M261" s="2">
        <f t="shared" ref="M261:M295" si="29">SUM(T261:W261)</f>
        <v>0</v>
      </c>
      <c r="N261" s="2">
        <f t="shared" ref="N261:N295" si="30">SUM(X261:AA261)+AB261/7*3</f>
        <v>0</v>
      </c>
      <c r="O261" s="133">
        <v>0</v>
      </c>
      <c r="P261" s="133">
        <v>0</v>
      </c>
      <c r="Q261" s="133">
        <v>0</v>
      </c>
      <c r="R261" s="86">
        <v>0</v>
      </c>
      <c r="S261" s="86">
        <v>0</v>
      </c>
      <c r="T261" s="86"/>
      <c r="U261" s="86"/>
      <c r="V261" s="86"/>
      <c r="W261" s="86"/>
      <c r="X261" s="86"/>
      <c r="Y261" s="86"/>
      <c r="Z261" s="86"/>
      <c r="AA261" s="86"/>
      <c r="AB261" s="86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</row>
    <row r="262" spans="1:52" s="1" customFormat="1" ht="12.75">
      <c r="A262" s="1" t="s">
        <v>571</v>
      </c>
      <c r="B262" s="1" t="s">
        <v>572</v>
      </c>
      <c r="C262" s="1" t="s">
        <v>539</v>
      </c>
      <c r="D262" s="2">
        <v>0</v>
      </c>
      <c r="E262" s="1" t="s">
        <v>4</v>
      </c>
      <c r="F262" s="90">
        <v>43847</v>
      </c>
      <c r="G262" s="91">
        <v>0.2208</v>
      </c>
      <c r="H262" s="91">
        <v>6.8597999999999999</v>
      </c>
      <c r="I262" s="2">
        <f t="shared" si="25"/>
        <v>0</v>
      </c>
      <c r="J262" s="2">
        <f t="shared" si="26"/>
        <v>0</v>
      </c>
      <c r="K262" s="2">
        <f t="shared" si="27"/>
        <v>0</v>
      </c>
      <c r="L262" s="2">
        <f t="shared" si="28"/>
        <v>0</v>
      </c>
      <c r="M262" s="2">
        <f t="shared" si="29"/>
        <v>0</v>
      </c>
      <c r="N262" s="2">
        <f t="shared" si="30"/>
        <v>0</v>
      </c>
      <c r="O262" s="133">
        <v>0</v>
      </c>
      <c r="P262" s="133">
        <v>0</v>
      </c>
      <c r="Q262" s="133">
        <v>0</v>
      </c>
      <c r="R262" s="86">
        <v>0</v>
      </c>
      <c r="S262" s="86">
        <v>0</v>
      </c>
      <c r="T262" s="86"/>
      <c r="U262" s="86"/>
      <c r="V262" s="86"/>
      <c r="W262" s="86"/>
      <c r="X262" s="86"/>
      <c r="Y262" s="86"/>
      <c r="Z262" s="86"/>
      <c r="AA262" s="86"/>
      <c r="AB262" s="86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</row>
    <row r="263" spans="1:52" s="1" customFormat="1" ht="12.75">
      <c r="A263" s="1" t="s">
        <v>567</v>
      </c>
      <c r="B263" s="1" t="s">
        <v>568</v>
      </c>
      <c r="C263" s="1" t="s">
        <v>539</v>
      </c>
      <c r="D263" s="2">
        <v>0</v>
      </c>
      <c r="E263" s="1" t="s">
        <v>4</v>
      </c>
      <c r="F263" s="90">
        <v>43847</v>
      </c>
      <c r="G263" s="91">
        <v>0.2208</v>
      </c>
      <c r="H263" s="91">
        <v>6.8597999999999999</v>
      </c>
      <c r="I263" s="2">
        <f t="shared" si="25"/>
        <v>0</v>
      </c>
      <c r="J263" s="2">
        <f t="shared" si="26"/>
        <v>0</v>
      </c>
      <c r="K263" s="2">
        <f t="shared" si="27"/>
        <v>0</v>
      </c>
      <c r="L263" s="2">
        <f t="shared" si="28"/>
        <v>0</v>
      </c>
      <c r="M263" s="2">
        <f t="shared" si="29"/>
        <v>0</v>
      </c>
      <c r="N263" s="2">
        <f t="shared" si="30"/>
        <v>0</v>
      </c>
      <c r="O263" s="133">
        <v>0</v>
      </c>
      <c r="P263" s="133">
        <v>0</v>
      </c>
      <c r="Q263" s="133">
        <v>0</v>
      </c>
      <c r="R263" s="86">
        <v>0</v>
      </c>
      <c r="S263" s="86">
        <v>0</v>
      </c>
      <c r="T263" s="86"/>
      <c r="U263" s="86"/>
      <c r="V263" s="86"/>
      <c r="W263" s="86"/>
      <c r="X263" s="86"/>
      <c r="Y263" s="86"/>
      <c r="Z263" s="86"/>
      <c r="AA263" s="86"/>
      <c r="AB263" s="86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</row>
    <row r="264" spans="1:52" s="1" customFormat="1" ht="12.75">
      <c r="A264" s="1" t="s">
        <v>570</v>
      </c>
      <c r="B264" s="1" t="s">
        <v>569</v>
      </c>
      <c r="C264" s="1" t="s">
        <v>539</v>
      </c>
      <c r="D264" s="2">
        <v>0</v>
      </c>
      <c r="E264" s="1" t="s">
        <v>4</v>
      </c>
      <c r="F264" s="90">
        <v>43847</v>
      </c>
      <c r="G264" s="113">
        <v>0.15675393999999998</v>
      </c>
      <c r="H264" s="91">
        <v>6.8597999999999999</v>
      </c>
      <c r="I264" s="2">
        <f t="shared" si="25"/>
        <v>0</v>
      </c>
      <c r="J264" s="2">
        <f t="shared" si="26"/>
        <v>0</v>
      </c>
      <c r="K264" s="2">
        <f t="shared" si="27"/>
        <v>0</v>
      </c>
      <c r="L264" s="2">
        <f t="shared" si="28"/>
        <v>0</v>
      </c>
      <c r="M264" s="2">
        <f t="shared" si="29"/>
        <v>0</v>
      </c>
      <c r="N264" s="2">
        <f t="shared" si="30"/>
        <v>0</v>
      </c>
      <c r="O264" s="133">
        <v>0</v>
      </c>
      <c r="P264" s="133">
        <v>0</v>
      </c>
      <c r="Q264" s="133">
        <v>0</v>
      </c>
      <c r="R264" s="86">
        <v>0</v>
      </c>
      <c r="S264" s="86">
        <v>0</v>
      </c>
      <c r="T264" s="86"/>
      <c r="U264" s="86"/>
      <c r="V264" s="86"/>
      <c r="W264" s="86"/>
      <c r="X264" s="86"/>
      <c r="Y264" s="86"/>
      <c r="Z264" s="86"/>
      <c r="AA264" s="86"/>
      <c r="AB264" s="86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</row>
    <row r="265" spans="1:52" s="1" customFormat="1" ht="12.75">
      <c r="A265" s="1" t="s">
        <v>592</v>
      </c>
      <c r="B265" s="1" t="s">
        <v>589</v>
      </c>
      <c r="C265" s="1" t="s">
        <v>539</v>
      </c>
      <c r="D265" s="2">
        <v>0</v>
      </c>
      <c r="E265" s="1" t="s">
        <v>4</v>
      </c>
      <c r="F265" s="90">
        <v>43847</v>
      </c>
      <c r="G265" s="91">
        <v>0.14630000000000001</v>
      </c>
      <c r="H265" s="91">
        <v>6.8597999999999999</v>
      </c>
      <c r="I265" s="2">
        <f t="shared" si="25"/>
        <v>0</v>
      </c>
      <c r="J265" s="2">
        <f t="shared" si="26"/>
        <v>0</v>
      </c>
      <c r="K265" s="2">
        <f t="shared" si="27"/>
        <v>0</v>
      </c>
      <c r="L265" s="2">
        <f t="shared" si="28"/>
        <v>0</v>
      </c>
      <c r="M265" s="2">
        <f t="shared" si="29"/>
        <v>0</v>
      </c>
      <c r="N265" s="2">
        <f t="shared" si="30"/>
        <v>0</v>
      </c>
      <c r="O265" s="133">
        <v>0</v>
      </c>
      <c r="P265" s="133">
        <v>0</v>
      </c>
      <c r="Q265" s="133">
        <v>0</v>
      </c>
      <c r="R265" s="86">
        <v>0</v>
      </c>
      <c r="S265" s="86">
        <v>0</v>
      </c>
      <c r="T265" s="86"/>
      <c r="U265" s="86"/>
      <c r="V265" s="86"/>
      <c r="W265" s="86"/>
      <c r="X265" s="86"/>
      <c r="Y265" s="86"/>
      <c r="Z265" s="86"/>
      <c r="AA265" s="86"/>
      <c r="AB265" s="86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</row>
    <row r="266" spans="1:52" s="1" customFormat="1" ht="12.75">
      <c r="A266" s="1" t="s">
        <v>593</v>
      </c>
      <c r="B266" s="1" t="s">
        <v>590</v>
      </c>
      <c r="C266" s="1" t="s">
        <v>539</v>
      </c>
      <c r="D266" s="2">
        <v>0</v>
      </c>
      <c r="E266" s="1" t="s">
        <v>4</v>
      </c>
      <c r="F266" s="90">
        <v>43847</v>
      </c>
      <c r="G266" s="91">
        <v>4.1799999999999997E-2</v>
      </c>
      <c r="H266" s="91">
        <v>6.8597999999999999</v>
      </c>
      <c r="I266" s="2">
        <f t="shared" si="25"/>
        <v>0</v>
      </c>
      <c r="J266" s="2">
        <f t="shared" si="26"/>
        <v>0</v>
      </c>
      <c r="K266" s="2">
        <f t="shared" si="27"/>
        <v>0</v>
      </c>
      <c r="L266" s="2">
        <f t="shared" si="28"/>
        <v>0</v>
      </c>
      <c r="M266" s="2">
        <f t="shared" si="29"/>
        <v>0</v>
      </c>
      <c r="N266" s="2">
        <f t="shared" si="30"/>
        <v>0</v>
      </c>
      <c r="O266" s="133">
        <v>0</v>
      </c>
      <c r="P266" s="133">
        <v>0</v>
      </c>
      <c r="Q266" s="133">
        <v>0</v>
      </c>
      <c r="R266" s="86">
        <v>0</v>
      </c>
      <c r="S266" s="86">
        <v>0</v>
      </c>
      <c r="T266" s="86"/>
      <c r="U266" s="86"/>
      <c r="V266" s="86"/>
      <c r="W266" s="86"/>
      <c r="X266" s="86"/>
      <c r="Y266" s="86"/>
      <c r="Z266" s="86"/>
      <c r="AA266" s="86"/>
      <c r="AB266" s="86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</row>
    <row r="267" spans="1:52" s="1" customFormat="1" ht="12.75">
      <c r="A267" s="1" t="s">
        <v>594</v>
      </c>
      <c r="B267" s="1" t="s">
        <v>591</v>
      </c>
      <c r="C267" s="1" t="s">
        <v>539</v>
      </c>
      <c r="D267" s="84">
        <v>0</v>
      </c>
      <c r="E267" s="1" t="s">
        <v>4</v>
      </c>
      <c r="F267" s="90">
        <v>43847</v>
      </c>
      <c r="G267" s="91">
        <v>6.7799999999999999E-2</v>
      </c>
      <c r="H267" s="91">
        <v>6.8597999999999999</v>
      </c>
      <c r="I267" s="2">
        <f t="shared" si="25"/>
        <v>0</v>
      </c>
      <c r="J267" s="2">
        <f t="shared" si="26"/>
        <v>0</v>
      </c>
      <c r="K267" s="2">
        <f t="shared" si="27"/>
        <v>0</v>
      </c>
      <c r="L267" s="2">
        <f t="shared" si="28"/>
        <v>0</v>
      </c>
      <c r="M267" s="2">
        <f t="shared" si="29"/>
        <v>0</v>
      </c>
      <c r="N267" s="2">
        <f t="shared" si="30"/>
        <v>0</v>
      </c>
      <c r="O267" s="133">
        <v>0</v>
      </c>
      <c r="P267" s="133">
        <v>0</v>
      </c>
      <c r="Q267" s="133">
        <v>0</v>
      </c>
      <c r="R267" s="86">
        <v>0</v>
      </c>
      <c r="S267" s="86">
        <v>0</v>
      </c>
      <c r="T267" s="86"/>
      <c r="U267" s="86"/>
      <c r="V267" s="86"/>
      <c r="W267" s="86"/>
      <c r="X267" s="86"/>
      <c r="Y267" s="86"/>
      <c r="Z267" s="86"/>
      <c r="AA267" s="86"/>
      <c r="AB267" s="86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</row>
    <row r="268" spans="1:52" s="1" customFormat="1" ht="12.75">
      <c r="A268" s="89" t="s">
        <v>507</v>
      </c>
      <c r="B268" s="89" t="s">
        <v>508</v>
      </c>
      <c r="C268" s="1" t="s">
        <v>496</v>
      </c>
      <c r="D268" s="84">
        <v>0</v>
      </c>
      <c r="E268" s="1" t="s">
        <v>4</v>
      </c>
      <c r="F268" s="90">
        <v>43847</v>
      </c>
      <c r="G268" s="91">
        <v>8.9099999999999999E-2</v>
      </c>
      <c r="H268" s="91">
        <v>6.8597999999999999</v>
      </c>
      <c r="I268" s="2">
        <f t="shared" si="25"/>
        <v>0</v>
      </c>
      <c r="J268" s="2">
        <f t="shared" si="26"/>
        <v>0</v>
      </c>
      <c r="K268" s="2">
        <f t="shared" si="27"/>
        <v>0</v>
      </c>
      <c r="L268" s="2">
        <f t="shared" si="28"/>
        <v>0</v>
      </c>
      <c r="M268" s="2">
        <f t="shared" si="29"/>
        <v>0</v>
      </c>
      <c r="N268" s="2">
        <f t="shared" si="30"/>
        <v>0</v>
      </c>
      <c r="O268" s="133">
        <v>0</v>
      </c>
      <c r="P268" s="133">
        <v>0</v>
      </c>
      <c r="Q268" s="133">
        <v>0</v>
      </c>
      <c r="R268" s="86">
        <v>0</v>
      </c>
      <c r="S268" s="86">
        <v>0</v>
      </c>
      <c r="T268" s="86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</row>
    <row r="269" spans="1:52" s="1" customFormat="1" ht="12.75">
      <c r="A269" s="1" t="s">
        <v>500</v>
      </c>
      <c r="B269" s="1" t="s">
        <v>498</v>
      </c>
      <c r="C269" s="1" t="s">
        <v>496</v>
      </c>
      <c r="D269" s="84">
        <v>0</v>
      </c>
      <c r="E269" s="1" t="s">
        <v>4</v>
      </c>
      <c r="F269" s="90">
        <v>43847</v>
      </c>
      <c r="G269" s="122">
        <v>6.3200000000000006E-2</v>
      </c>
      <c r="H269" s="91">
        <v>6.8597999999999999</v>
      </c>
      <c r="I269" s="2">
        <f t="shared" si="25"/>
        <v>92.1309659173737</v>
      </c>
      <c r="J269" s="2">
        <f t="shared" si="26"/>
        <v>0</v>
      </c>
      <c r="K269" s="2">
        <f t="shared" si="27"/>
        <v>0</v>
      </c>
      <c r="L269" s="2">
        <f t="shared" si="28"/>
        <v>10000</v>
      </c>
      <c r="M269" s="2">
        <f t="shared" si="29"/>
        <v>0</v>
      </c>
      <c r="N269" s="2">
        <f t="shared" si="30"/>
        <v>0</v>
      </c>
      <c r="O269" s="133">
        <v>0</v>
      </c>
      <c r="P269" s="133">
        <v>10000</v>
      </c>
      <c r="Q269" s="133">
        <v>0</v>
      </c>
      <c r="R269" s="86">
        <v>0</v>
      </c>
      <c r="S269" s="86">
        <v>0</v>
      </c>
      <c r="T269" s="86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</row>
    <row r="270" spans="1:52" s="1" customFormat="1" ht="12.75">
      <c r="A270" s="1" t="s">
        <v>501</v>
      </c>
      <c r="B270" s="1" t="s">
        <v>497</v>
      </c>
      <c r="C270" s="1" t="s">
        <v>496</v>
      </c>
      <c r="D270" s="84" t="s">
        <v>603</v>
      </c>
      <c r="E270" s="1" t="s">
        <v>4</v>
      </c>
      <c r="F270" s="90">
        <v>43847</v>
      </c>
      <c r="G270" s="91">
        <v>0.27734490000000001</v>
      </c>
      <c r="H270" s="91">
        <v>6.8597999999999999</v>
      </c>
      <c r="I270" s="2">
        <f t="shared" si="25"/>
        <v>242.58278667016532</v>
      </c>
      <c r="J270" s="2">
        <f t="shared" si="26"/>
        <v>0</v>
      </c>
      <c r="K270" s="2">
        <f t="shared" si="27"/>
        <v>0</v>
      </c>
      <c r="L270" s="2">
        <f t="shared" si="28"/>
        <v>6000</v>
      </c>
      <c r="M270" s="2">
        <f t="shared" si="29"/>
        <v>0</v>
      </c>
      <c r="N270" s="2">
        <f t="shared" si="30"/>
        <v>0</v>
      </c>
      <c r="O270" s="133">
        <v>0</v>
      </c>
      <c r="P270" s="133">
        <v>0</v>
      </c>
      <c r="Q270" s="133">
        <v>6000</v>
      </c>
      <c r="R270" s="86"/>
      <c r="S270" s="86"/>
      <c r="T270" s="86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</row>
    <row r="271" spans="1:52" s="1" customFormat="1" ht="12.75">
      <c r="A271" s="1" t="s">
        <v>502</v>
      </c>
      <c r="B271" s="1" t="s">
        <v>499</v>
      </c>
      <c r="C271" s="1" t="s">
        <v>496</v>
      </c>
      <c r="D271" s="84" t="s">
        <v>603</v>
      </c>
      <c r="E271" s="1" t="s">
        <v>4</v>
      </c>
      <c r="F271" s="90">
        <v>43847</v>
      </c>
      <c r="G271" s="91">
        <v>0.95762194500000009</v>
      </c>
      <c r="H271" s="91">
        <v>6.8597999999999999</v>
      </c>
      <c r="I271" s="2">
        <f t="shared" si="25"/>
        <v>209.39865848858568</v>
      </c>
      <c r="J271" s="2">
        <f t="shared" si="26"/>
        <v>0</v>
      </c>
      <c r="K271" s="2">
        <f t="shared" si="27"/>
        <v>0</v>
      </c>
      <c r="L271" s="2">
        <f t="shared" si="28"/>
        <v>1500</v>
      </c>
      <c r="M271" s="2">
        <f t="shared" si="29"/>
        <v>0</v>
      </c>
      <c r="N271" s="2">
        <f t="shared" si="30"/>
        <v>0</v>
      </c>
      <c r="O271" s="133">
        <v>0</v>
      </c>
      <c r="P271" s="133">
        <v>500</v>
      </c>
      <c r="Q271" s="133">
        <v>1000</v>
      </c>
      <c r="R271" s="86"/>
      <c r="S271" s="86"/>
      <c r="T271" s="86"/>
      <c r="U271" s="86"/>
      <c r="V271" s="86"/>
      <c r="W271" s="86"/>
      <c r="X271" s="86"/>
      <c r="Y271" s="86"/>
      <c r="Z271" s="86"/>
      <c r="AA271" s="86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</row>
    <row r="272" spans="1:52" s="1" customFormat="1" ht="12.75">
      <c r="A272" s="1" t="s">
        <v>504</v>
      </c>
      <c r="B272" s="1" t="s">
        <v>503</v>
      </c>
      <c r="C272" s="1" t="s">
        <v>496</v>
      </c>
      <c r="D272" s="84">
        <v>0</v>
      </c>
      <c r="E272" s="1" t="s">
        <v>288</v>
      </c>
      <c r="F272" s="90">
        <v>43847</v>
      </c>
      <c r="G272" s="91">
        <v>10</v>
      </c>
      <c r="H272" s="91">
        <v>6.8597999999999999</v>
      </c>
      <c r="I272" s="2">
        <f t="shared" si="25"/>
        <v>1622.9127879613316</v>
      </c>
      <c r="J272" s="2">
        <f t="shared" si="26"/>
        <v>0</v>
      </c>
      <c r="K272" s="2">
        <f t="shared" si="27"/>
        <v>0</v>
      </c>
      <c r="L272" s="2">
        <f t="shared" si="28"/>
        <v>1113.2857142857142</v>
      </c>
      <c r="M272" s="2">
        <f t="shared" si="29"/>
        <v>0</v>
      </c>
      <c r="N272" s="2">
        <f t="shared" si="30"/>
        <v>0</v>
      </c>
      <c r="O272" s="133">
        <v>202</v>
      </c>
      <c r="P272" s="133">
        <v>482</v>
      </c>
      <c r="Q272" s="133">
        <v>487</v>
      </c>
      <c r="R272" s="2">
        <v>0</v>
      </c>
      <c r="S272" s="2">
        <v>0</v>
      </c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</row>
    <row r="273" spans="1:52" s="1" customFormat="1" ht="12.75">
      <c r="A273" s="89" t="s">
        <v>447</v>
      </c>
      <c r="B273" s="1" t="s">
        <v>446</v>
      </c>
      <c r="C273" s="1" t="s">
        <v>448</v>
      </c>
      <c r="D273" s="84">
        <v>0</v>
      </c>
      <c r="E273" s="1" t="s">
        <v>4</v>
      </c>
      <c r="F273" s="90">
        <v>43847</v>
      </c>
      <c r="G273" s="91">
        <v>0.205128</v>
      </c>
      <c r="H273" s="91">
        <v>6.8597999999999999</v>
      </c>
      <c r="I273" s="2">
        <f t="shared" si="25"/>
        <v>0</v>
      </c>
      <c r="J273" s="2">
        <f t="shared" si="26"/>
        <v>0</v>
      </c>
      <c r="K273" s="2">
        <f t="shared" si="27"/>
        <v>0</v>
      </c>
      <c r="L273" s="2">
        <f t="shared" si="28"/>
        <v>0</v>
      </c>
      <c r="M273" s="2">
        <f t="shared" si="29"/>
        <v>0</v>
      </c>
      <c r="N273" s="2">
        <f t="shared" si="30"/>
        <v>0</v>
      </c>
      <c r="O273" s="133">
        <v>0</v>
      </c>
      <c r="P273" s="133">
        <v>0</v>
      </c>
      <c r="Q273" s="133">
        <v>0</v>
      </c>
      <c r="R273" s="86">
        <v>0</v>
      </c>
      <c r="S273" s="86">
        <v>0</v>
      </c>
      <c r="T273" s="86"/>
      <c r="U273" s="86"/>
      <c r="V273" s="86"/>
      <c r="W273" s="86"/>
      <c r="X273" s="86"/>
      <c r="Y273" s="86"/>
      <c r="Z273" s="86"/>
      <c r="AA273" s="86"/>
      <c r="AB273" s="86"/>
      <c r="AC273" s="86"/>
      <c r="AD273" s="86"/>
      <c r="AE273" s="86"/>
      <c r="AF273" s="86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</row>
    <row r="274" spans="1:52" s="1" customFormat="1" ht="12.75">
      <c r="A274" s="89" t="s">
        <v>462</v>
      </c>
      <c r="B274" s="1" t="s">
        <v>463</v>
      </c>
      <c r="C274" s="1" t="s">
        <v>448</v>
      </c>
      <c r="D274" s="84" t="s">
        <v>603</v>
      </c>
      <c r="E274" s="1" t="s">
        <v>4</v>
      </c>
      <c r="F274" s="90">
        <v>43847</v>
      </c>
      <c r="G274" s="91">
        <v>0.16830000000000001</v>
      </c>
      <c r="H274" s="91">
        <v>6.8597999999999999</v>
      </c>
      <c r="I274" s="2">
        <f t="shared" si="25"/>
        <v>0</v>
      </c>
      <c r="J274" s="2">
        <f t="shared" si="26"/>
        <v>0</v>
      </c>
      <c r="K274" s="2">
        <f t="shared" si="27"/>
        <v>0</v>
      </c>
      <c r="L274" s="2">
        <f t="shared" si="28"/>
        <v>0</v>
      </c>
      <c r="M274" s="2">
        <f t="shared" si="29"/>
        <v>0</v>
      </c>
      <c r="N274" s="2">
        <f t="shared" si="30"/>
        <v>0</v>
      </c>
      <c r="O274" s="133">
        <v>0</v>
      </c>
      <c r="P274" s="133">
        <v>0</v>
      </c>
      <c r="Q274" s="133">
        <v>0</v>
      </c>
      <c r="R274" s="86"/>
      <c r="S274" s="86"/>
      <c r="T274" s="86"/>
      <c r="U274" s="86"/>
      <c r="V274" s="86"/>
      <c r="W274" s="86"/>
      <c r="X274" s="86"/>
      <c r="Y274" s="86"/>
      <c r="Z274" s="86"/>
      <c r="AA274" s="86"/>
      <c r="AB274" s="86"/>
      <c r="AC274" s="86"/>
      <c r="AD274" s="86"/>
      <c r="AE274" s="86"/>
      <c r="AF274" s="86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</row>
    <row r="275" spans="1:52" s="1" customFormat="1" ht="12.75">
      <c r="A275" s="89" t="s">
        <v>464</v>
      </c>
      <c r="B275" s="1" t="s">
        <v>465</v>
      </c>
      <c r="C275" s="1" t="s">
        <v>448</v>
      </c>
      <c r="D275" s="84" t="s">
        <v>603</v>
      </c>
      <c r="E275" s="1" t="s">
        <v>4</v>
      </c>
      <c r="F275" s="90">
        <v>43847</v>
      </c>
      <c r="G275" s="91">
        <v>0.18809999999999999</v>
      </c>
      <c r="H275" s="91">
        <v>6.8597999999999999</v>
      </c>
      <c r="I275" s="2">
        <f t="shared" si="25"/>
        <v>0</v>
      </c>
      <c r="J275" s="2">
        <f t="shared" si="26"/>
        <v>0</v>
      </c>
      <c r="K275" s="2">
        <f t="shared" si="27"/>
        <v>0</v>
      </c>
      <c r="L275" s="2">
        <f t="shared" si="28"/>
        <v>0</v>
      </c>
      <c r="M275" s="2">
        <f t="shared" si="29"/>
        <v>0</v>
      </c>
      <c r="N275" s="2">
        <f>SUM(X275:Z275)+AA275/7*3</f>
        <v>0</v>
      </c>
      <c r="O275" s="133">
        <v>0</v>
      </c>
      <c r="P275" s="133">
        <v>0</v>
      </c>
      <c r="Q275" s="133">
        <v>0</v>
      </c>
      <c r="R275" s="86"/>
      <c r="S275" s="86"/>
      <c r="T275" s="86"/>
      <c r="U275" s="86"/>
      <c r="V275" s="86"/>
      <c r="W275" s="86"/>
      <c r="X275" s="86"/>
      <c r="Y275" s="86"/>
      <c r="Z275" s="86"/>
      <c r="AA275" s="86"/>
      <c r="AC275" s="86"/>
      <c r="AD275" s="86"/>
      <c r="AE275" s="86"/>
      <c r="AF275" s="86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</row>
    <row r="276" spans="1:52" s="1" customFormat="1" ht="12.75">
      <c r="A276" s="89" t="s">
        <v>674</v>
      </c>
      <c r="B276" s="89" t="s">
        <v>675</v>
      </c>
      <c r="C276" s="1" t="s">
        <v>667</v>
      </c>
      <c r="D276" s="84"/>
      <c r="E276" s="1" t="s">
        <v>4</v>
      </c>
      <c r="F276" s="90">
        <v>43847</v>
      </c>
      <c r="G276" s="91">
        <v>0.11</v>
      </c>
      <c r="H276" s="91">
        <v>6.8597999999999999</v>
      </c>
      <c r="I276" s="2">
        <f t="shared" si="25"/>
        <v>0</v>
      </c>
      <c r="J276" s="2">
        <f t="shared" si="26"/>
        <v>0</v>
      </c>
      <c r="K276" s="2">
        <f t="shared" si="27"/>
        <v>0</v>
      </c>
      <c r="L276" s="2">
        <f t="shared" si="28"/>
        <v>0</v>
      </c>
      <c r="M276" s="2">
        <f t="shared" si="29"/>
        <v>0</v>
      </c>
      <c r="N276" s="2">
        <f t="shared" si="30"/>
        <v>0</v>
      </c>
      <c r="O276" s="133">
        <v>0</v>
      </c>
      <c r="P276" s="133">
        <v>0</v>
      </c>
      <c r="Q276" s="133">
        <v>0</v>
      </c>
      <c r="R276" s="86"/>
      <c r="S276" s="86"/>
      <c r="T276" s="86"/>
      <c r="U276" s="86"/>
      <c r="V276" s="86"/>
      <c r="W276" s="86"/>
      <c r="X276" s="86"/>
      <c r="Y276" s="86"/>
      <c r="Z276" s="86"/>
      <c r="AA276" s="86"/>
      <c r="AB276" s="86"/>
      <c r="AC276" s="86"/>
      <c r="AD276" s="86"/>
      <c r="AE276" s="86"/>
      <c r="AF276" s="86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</row>
    <row r="277" spans="1:52" s="1" customFormat="1" ht="12.75">
      <c r="A277" s="89" t="s">
        <v>693</v>
      </c>
      <c r="B277" s="89" t="s">
        <v>692</v>
      </c>
      <c r="C277" s="1" t="s">
        <v>667</v>
      </c>
      <c r="D277" s="84"/>
      <c r="E277" s="1" t="s">
        <v>4</v>
      </c>
      <c r="F277" s="90">
        <v>43847</v>
      </c>
      <c r="G277" s="91">
        <v>6.4500000000000002E-2</v>
      </c>
      <c r="H277" s="91">
        <v>6.8597999999999999</v>
      </c>
      <c r="I277" s="2">
        <f t="shared" si="25"/>
        <v>0</v>
      </c>
      <c r="J277" s="2">
        <f t="shared" si="26"/>
        <v>0</v>
      </c>
      <c r="K277" s="2">
        <f t="shared" si="27"/>
        <v>0</v>
      </c>
      <c r="L277" s="2">
        <f t="shared" si="28"/>
        <v>0</v>
      </c>
      <c r="M277" s="2">
        <f t="shared" si="29"/>
        <v>0</v>
      </c>
      <c r="N277" s="2">
        <f t="shared" si="30"/>
        <v>0</v>
      </c>
      <c r="O277" s="133">
        <v>0</v>
      </c>
      <c r="P277" s="133">
        <v>0</v>
      </c>
      <c r="Q277" s="133">
        <v>0</v>
      </c>
      <c r="R277" s="86">
        <v>0</v>
      </c>
      <c r="S277" s="86">
        <v>0</v>
      </c>
      <c r="T277" s="86"/>
      <c r="U277" s="86"/>
      <c r="V277" s="86"/>
      <c r="W277" s="86"/>
      <c r="X277" s="86"/>
      <c r="Y277" s="86"/>
      <c r="Z277" s="86"/>
      <c r="AA277" s="86"/>
      <c r="AB277" s="86"/>
      <c r="AC277" s="86"/>
      <c r="AD277" s="86"/>
      <c r="AE277" s="86"/>
      <c r="AF277" s="86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</row>
    <row r="278" spans="1:52" s="1" customFormat="1" ht="12.75">
      <c r="A278" s="89" t="s">
        <v>706</v>
      </c>
      <c r="B278" s="89" t="s">
        <v>705</v>
      </c>
      <c r="C278" s="1" t="s">
        <v>448</v>
      </c>
      <c r="D278" s="84"/>
      <c r="E278" s="1" t="s">
        <v>4</v>
      </c>
      <c r="F278" s="90">
        <v>43847</v>
      </c>
      <c r="G278" s="91">
        <v>0.49759999999999999</v>
      </c>
      <c r="H278" s="91">
        <v>6.8597999999999999</v>
      </c>
      <c r="I278" s="2">
        <f t="shared" si="25"/>
        <v>580.30846380360936</v>
      </c>
      <c r="J278" s="2">
        <f t="shared" si="26"/>
        <v>279.76671039972013</v>
      </c>
      <c r="K278" s="2">
        <f t="shared" si="27"/>
        <v>4287.2940602183326</v>
      </c>
      <c r="L278" s="2">
        <f t="shared" si="28"/>
        <v>8000</v>
      </c>
      <c r="M278" s="2">
        <f t="shared" si="29"/>
        <v>3856.8</v>
      </c>
      <c r="N278" s="2">
        <f t="shared" si="30"/>
        <v>59103.657142857148</v>
      </c>
      <c r="O278" s="133">
        <v>0</v>
      </c>
      <c r="P278" s="133">
        <v>0</v>
      </c>
      <c r="Q278" s="133">
        <v>8000</v>
      </c>
      <c r="R278" s="86">
        <v>0</v>
      </c>
      <c r="S278" s="86">
        <v>0</v>
      </c>
      <c r="T278" s="86">
        <v>3856.8</v>
      </c>
      <c r="U278" s="86">
        <v>0</v>
      </c>
      <c r="V278" s="86">
        <v>0</v>
      </c>
      <c r="W278" s="86">
        <v>0</v>
      </c>
      <c r="X278" s="86">
        <v>7232.8</v>
      </c>
      <c r="Y278" s="86">
        <v>0</v>
      </c>
      <c r="Z278" s="86">
        <v>9885.6</v>
      </c>
      <c r="AA278" s="86">
        <v>27367.200000000001</v>
      </c>
      <c r="AB278" s="86">
        <v>34108.800000000003</v>
      </c>
      <c r="AC278" s="86">
        <v>1260.8000000000002</v>
      </c>
      <c r="AD278" s="86">
        <v>0</v>
      </c>
      <c r="AE278" s="86">
        <v>11821.6</v>
      </c>
      <c r="AF278" s="86">
        <v>31676.800000000003</v>
      </c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</row>
    <row r="279" spans="1:52" s="1" customFormat="1" ht="12.75">
      <c r="A279" s="89" t="s">
        <v>651</v>
      </c>
      <c r="B279" s="89" t="s">
        <v>653</v>
      </c>
      <c r="C279" s="1" t="s">
        <v>448</v>
      </c>
      <c r="D279" s="84"/>
      <c r="E279" s="1" t="s">
        <v>4</v>
      </c>
      <c r="F279" s="90">
        <v>43847</v>
      </c>
      <c r="G279" s="91">
        <v>0.42</v>
      </c>
      <c r="H279" s="91">
        <v>6.8597999999999999</v>
      </c>
      <c r="I279" s="2">
        <f t="shared" si="25"/>
        <v>1995.9765590833551</v>
      </c>
      <c r="J279" s="2">
        <f t="shared" si="26"/>
        <v>2785.6485611825419</v>
      </c>
      <c r="K279" s="2">
        <f t="shared" si="27"/>
        <v>2389.0702352838271</v>
      </c>
      <c r="L279" s="2">
        <f t="shared" si="28"/>
        <v>32600</v>
      </c>
      <c r="M279" s="2">
        <f t="shared" si="29"/>
        <v>45497.600000000006</v>
      </c>
      <c r="N279" s="2">
        <f t="shared" si="30"/>
        <v>39020.342857142852</v>
      </c>
      <c r="O279" s="133">
        <v>0</v>
      </c>
      <c r="P279" s="133">
        <v>0</v>
      </c>
      <c r="Q279" s="133">
        <v>32600</v>
      </c>
      <c r="R279" s="86">
        <v>0</v>
      </c>
      <c r="S279" s="86">
        <v>0</v>
      </c>
      <c r="T279" s="86">
        <v>23396.800000000003</v>
      </c>
      <c r="U279" s="86">
        <v>22100.800000000003</v>
      </c>
      <c r="V279" s="86">
        <v>0</v>
      </c>
      <c r="W279" s="86">
        <v>0</v>
      </c>
      <c r="X279" s="86">
        <v>4775.2</v>
      </c>
      <c r="Y279" s="86">
        <v>0</v>
      </c>
      <c r="Z279" s="86">
        <v>6526.4000000000005</v>
      </c>
      <c r="AA279" s="86">
        <v>18068</v>
      </c>
      <c r="AB279" s="86">
        <v>22518.400000000001</v>
      </c>
      <c r="AC279" s="86">
        <v>832.80000000000007</v>
      </c>
      <c r="AD279" s="86">
        <v>0</v>
      </c>
      <c r="AE279" s="86">
        <v>7804.8</v>
      </c>
      <c r="AF279" s="86">
        <v>20912.800000000003</v>
      </c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</row>
    <row r="280" spans="1:52" s="1" customFormat="1" ht="12.75">
      <c r="A280" s="89" t="s">
        <v>652</v>
      </c>
      <c r="B280" s="89" t="s">
        <v>654</v>
      </c>
      <c r="C280" s="1" t="s">
        <v>448</v>
      </c>
      <c r="D280" s="84"/>
      <c r="E280" s="1" t="s">
        <v>4</v>
      </c>
      <c r="F280" s="90">
        <v>43847</v>
      </c>
      <c r="G280" s="91">
        <v>0.11360000000000001</v>
      </c>
      <c r="H280" s="91">
        <v>6.8597999999999999</v>
      </c>
      <c r="I280" s="2">
        <f t="shared" si="25"/>
        <v>0</v>
      </c>
      <c r="J280" s="2">
        <f t="shared" si="26"/>
        <v>722.13286684743002</v>
      </c>
      <c r="K280" s="2">
        <f t="shared" si="27"/>
        <v>1736.7575930993407</v>
      </c>
      <c r="L280" s="2">
        <f t="shared" si="28"/>
        <v>0</v>
      </c>
      <c r="M280" s="2">
        <f t="shared" si="29"/>
        <v>43606.400000000001</v>
      </c>
      <c r="N280" s="2">
        <f t="shared" si="30"/>
        <v>104875.08571428571</v>
      </c>
      <c r="O280" s="133">
        <v>0</v>
      </c>
      <c r="P280" s="133">
        <v>0</v>
      </c>
      <c r="Q280" s="133">
        <v>0</v>
      </c>
      <c r="R280" s="86">
        <v>0</v>
      </c>
      <c r="S280" s="86">
        <v>0</v>
      </c>
      <c r="T280" s="86">
        <v>5768</v>
      </c>
      <c r="U280" s="86">
        <v>4079.2000000000003</v>
      </c>
      <c r="V280" s="86">
        <v>22575.200000000001</v>
      </c>
      <c r="W280" s="86">
        <v>11184</v>
      </c>
      <c r="X280" s="86">
        <v>40704.800000000003</v>
      </c>
      <c r="Y280" s="86">
        <v>16867.2</v>
      </c>
      <c r="Z280" s="86">
        <v>35132.800000000003</v>
      </c>
      <c r="AA280" s="86">
        <v>9186.4</v>
      </c>
      <c r="AB280" s="86">
        <v>6962.4000000000005</v>
      </c>
      <c r="AC280" s="86">
        <v>10384</v>
      </c>
      <c r="AD280" s="86">
        <v>5592</v>
      </c>
      <c r="AE280" s="86">
        <v>14010.400000000001</v>
      </c>
      <c r="AF280" s="86">
        <v>5592</v>
      </c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</row>
    <row r="281" spans="1:52" s="1" customFormat="1" ht="12.75">
      <c r="A281" s="102" t="s">
        <v>662</v>
      </c>
      <c r="B281" s="89" t="s">
        <v>661</v>
      </c>
      <c r="C281" s="1" t="s">
        <v>663</v>
      </c>
      <c r="D281" s="84"/>
      <c r="E281" s="1" t="s">
        <v>614</v>
      </c>
      <c r="F281" s="90">
        <v>43847</v>
      </c>
      <c r="G281" s="91">
        <v>0.27312599999999998</v>
      </c>
      <c r="H281" s="91">
        <v>6.8597999999999999</v>
      </c>
      <c r="I281" s="2">
        <f t="shared" si="25"/>
        <v>0</v>
      </c>
      <c r="J281" s="2">
        <f t="shared" si="26"/>
        <v>0</v>
      </c>
      <c r="K281" s="2">
        <f t="shared" si="27"/>
        <v>0</v>
      </c>
      <c r="L281" s="2">
        <f t="shared" si="28"/>
        <v>0</v>
      </c>
      <c r="M281" s="2">
        <f t="shared" si="29"/>
        <v>0</v>
      </c>
      <c r="N281" s="2">
        <f t="shared" si="30"/>
        <v>0</v>
      </c>
      <c r="O281" s="133">
        <v>0</v>
      </c>
      <c r="P281" s="133">
        <v>0</v>
      </c>
      <c r="Q281" s="133">
        <v>0</v>
      </c>
      <c r="R281" s="2">
        <v>0</v>
      </c>
      <c r="S281" s="2">
        <v>0</v>
      </c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</row>
    <row r="282" spans="1:52" s="1" customFormat="1" ht="12.75">
      <c r="A282" s="102" t="s">
        <v>616</v>
      </c>
      <c r="B282" s="1" t="s">
        <v>618</v>
      </c>
      <c r="C282" s="1" t="s">
        <v>438</v>
      </c>
      <c r="D282" s="84"/>
      <c r="E282" s="1" t="s">
        <v>614</v>
      </c>
      <c r="F282" s="90">
        <v>43847</v>
      </c>
      <c r="G282" s="91">
        <v>3.7631999999999999E-2</v>
      </c>
      <c r="H282" s="91">
        <v>6.8597999999999999</v>
      </c>
      <c r="I282" s="2">
        <f t="shared" si="25"/>
        <v>5495.2785795504233</v>
      </c>
      <c r="J282" s="2">
        <f t="shared" si="26"/>
        <v>0</v>
      </c>
      <c r="K282" s="2">
        <f t="shared" si="27"/>
        <v>0</v>
      </c>
      <c r="L282" s="2">
        <f t="shared" si="28"/>
        <v>1001714.2857142857</v>
      </c>
      <c r="M282" s="2">
        <f t="shared" si="29"/>
        <v>0</v>
      </c>
      <c r="N282" s="2">
        <f t="shared" si="30"/>
        <v>0</v>
      </c>
      <c r="O282" s="133">
        <v>736000</v>
      </c>
      <c r="P282" s="133">
        <v>476000</v>
      </c>
      <c r="Q282" s="133">
        <v>0</v>
      </c>
      <c r="R282" s="2">
        <v>0</v>
      </c>
      <c r="S282" s="2">
        <v>0</v>
      </c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</row>
    <row r="283" spans="1:52" s="1" customFormat="1" ht="12.75">
      <c r="A283" s="102" t="s">
        <v>615</v>
      </c>
      <c r="B283" s="1" t="s">
        <v>619</v>
      </c>
      <c r="C283" s="1" t="s">
        <v>617</v>
      </c>
      <c r="D283" s="84"/>
      <c r="E283" s="1" t="s">
        <v>614</v>
      </c>
      <c r="F283" s="90">
        <v>43847</v>
      </c>
      <c r="G283" s="91">
        <v>0.21804999999999999</v>
      </c>
      <c r="H283" s="91">
        <v>6.8597999999999999</v>
      </c>
      <c r="I283" s="2">
        <f t="shared" si="25"/>
        <v>36870.687192046418</v>
      </c>
      <c r="J283" s="2">
        <f t="shared" si="26"/>
        <v>0</v>
      </c>
      <c r="K283" s="2">
        <f t="shared" si="27"/>
        <v>0</v>
      </c>
      <c r="L283" s="2">
        <f t="shared" si="28"/>
        <v>1159942.8571428573</v>
      </c>
      <c r="M283" s="2">
        <f t="shared" si="29"/>
        <v>0</v>
      </c>
      <c r="N283" s="2">
        <f t="shared" si="30"/>
        <v>0</v>
      </c>
      <c r="O283" s="133">
        <v>402000</v>
      </c>
      <c r="P283" s="133">
        <v>539400</v>
      </c>
      <c r="Q283" s="133">
        <v>333400</v>
      </c>
      <c r="R283" s="2">
        <v>0</v>
      </c>
      <c r="S283" s="2">
        <v>0</v>
      </c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</row>
    <row r="284" spans="1:52" s="1" customFormat="1" ht="12" customHeight="1">
      <c r="A284" s="102" t="s">
        <v>626</v>
      </c>
      <c r="B284" s="1" t="s">
        <v>630</v>
      </c>
      <c r="C284" s="1" t="s">
        <v>629</v>
      </c>
      <c r="D284" s="84"/>
      <c r="E284" s="1" t="s">
        <v>614</v>
      </c>
      <c r="F284" s="90">
        <v>43847</v>
      </c>
      <c r="G284" s="91">
        <v>0.371</v>
      </c>
      <c r="H284" s="91">
        <v>6.8597999999999999</v>
      </c>
      <c r="I284" s="2">
        <f t="shared" si="25"/>
        <v>0</v>
      </c>
      <c r="J284" s="2">
        <f t="shared" si="26"/>
        <v>0</v>
      </c>
      <c r="K284" s="2">
        <f t="shared" si="27"/>
        <v>0</v>
      </c>
      <c r="L284" s="2">
        <f t="shared" si="28"/>
        <v>0</v>
      </c>
      <c r="M284" s="2">
        <f t="shared" si="29"/>
        <v>0</v>
      </c>
      <c r="N284" s="2">
        <f t="shared" si="30"/>
        <v>0</v>
      </c>
      <c r="O284" s="133">
        <v>0</v>
      </c>
      <c r="P284" s="133">
        <v>0</v>
      </c>
      <c r="Q284" s="133">
        <v>0</v>
      </c>
      <c r="R284" s="2">
        <v>0</v>
      </c>
      <c r="S284" s="2">
        <v>0</v>
      </c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</row>
    <row r="285" spans="1:52" s="1" customFormat="1" ht="12.75">
      <c r="A285" s="102" t="s">
        <v>627</v>
      </c>
      <c r="B285" s="1" t="s">
        <v>631</v>
      </c>
      <c r="C285" s="1" t="s">
        <v>629</v>
      </c>
      <c r="D285" s="84"/>
      <c r="E285" s="1" t="s">
        <v>614</v>
      </c>
      <c r="F285" s="90">
        <v>43847</v>
      </c>
      <c r="G285" s="91">
        <v>0.20913000000000001</v>
      </c>
      <c r="H285" s="91">
        <v>6.8597999999999999</v>
      </c>
      <c r="I285" s="2">
        <f t="shared" si="25"/>
        <v>0</v>
      </c>
      <c r="J285" s="2">
        <f t="shared" si="26"/>
        <v>0</v>
      </c>
      <c r="K285" s="2">
        <f t="shared" si="27"/>
        <v>0</v>
      </c>
      <c r="L285" s="2">
        <f t="shared" si="28"/>
        <v>0</v>
      </c>
      <c r="M285" s="2">
        <f t="shared" si="29"/>
        <v>0</v>
      </c>
      <c r="N285" s="2">
        <f t="shared" si="30"/>
        <v>0</v>
      </c>
      <c r="O285" s="133">
        <v>0</v>
      </c>
      <c r="P285" s="133">
        <v>0</v>
      </c>
      <c r="Q285" s="133">
        <v>0</v>
      </c>
      <c r="R285" s="2">
        <v>0</v>
      </c>
      <c r="S285" s="2">
        <v>0</v>
      </c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</row>
    <row r="286" spans="1:52" s="1" customFormat="1" ht="12.75">
      <c r="A286" s="102" t="s">
        <v>628</v>
      </c>
      <c r="B286" s="1" t="s">
        <v>632</v>
      </c>
      <c r="C286" s="1" t="s">
        <v>617</v>
      </c>
      <c r="D286" s="84"/>
      <c r="E286" s="1" t="s">
        <v>614</v>
      </c>
      <c r="F286" s="90">
        <v>43847</v>
      </c>
      <c r="G286" s="91">
        <v>3.2599999999999997E-2</v>
      </c>
      <c r="H286" s="91">
        <v>6.8597999999999999</v>
      </c>
      <c r="I286" s="2">
        <f t="shared" si="25"/>
        <v>0</v>
      </c>
      <c r="J286" s="2">
        <f t="shared" si="26"/>
        <v>0</v>
      </c>
      <c r="K286" s="2">
        <f t="shared" si="27"/>
        <v>0</v>
      </c>
      <c r="L286" s="2">
        <f t="shared" si="28"/>
        <v>0</v>
      </c>
      <c r="M286" s="2">
        <f t="shared" si="29"/>
        <v>0</v>
      </c>
      <c r="N286" s="2">
        <f t="shared" si="30"/>
        <v>0</v>
      </c>
      <c r="O286" s="133">
        <v>0</v>
      </c>
      <c r="P286" s="133">
        <v>0</v>
      </c>
      <c r="Q286" s="133">
        <v>0</v>
      </c>
      <c r="R286" s="2">
        <v>0</v>
      </c>
      <c r="S286" s="2">
        <v>0</v>
      </c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</row>
    <row r="287" spans="1:52" s="1" customFormat="1" ht="12.75">
      <c r="A287" s="102" t="s">
        <v>639</v>
      </c>
      <c r="B287" s="1" t="s">
        <v>637</v>
      </c>
      <c r="C287" s="1" t="s">
        <v>629</v>
      </c>
      <c r="D287" s="84"/>
      <c r="E287" s="1" t="s">
        <v>614</v>
      </c>
      <c r="F287" s="90">
        <v>43847</v>
      </c>
      <c r="G287" s="91">
        <v>0.26891199999999998</v>
      </c>
      <c r="H287" s="91">
        <v>6.8597999999999999</v>
      </c>
      <c r="I287" s="2">
        <f t="shared" si="25"/>
        <v>0</v>
      </c>
      <c r="J287" s="2">
        <f t="shared" si="26"/>
        <v>0</v>
      </c>
      <c r="K287" s="2">
        <f t="shared" si="27"/>
        <v>0</v>
      </c>
      <c r="L287" s="2">
        <f t="shared" si="28"/>
        <v>0</v>
      </c>
      <c r="M287" s="2">
        <f t="shared" si="29"/>
        <v>0</v>
      </c>
      <c r="N287" s="2">
        <f t="shared" si="30"/>
        <v>0</v>
      </c>
      <c r="O287" s="133">
        <v>0</v>
      </c>
      <c r="P287" s="133">
        <v>0</v>
      </c>
      <c r="Q287" s="133">
        <v>0</v>
      </c>
      <c r="R287" s="2">
        <v>0</v>
      </c>
      <c r="S287" s="2">
        <v>0</v>
      </c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</row>
    <row r="288" spans="1:52" s="1" customFormat="1" ht="12" customHeight="1">
      <c r="A288" s="102" t="s">
        <v>640</v>
      </c>
      <c r="B288" s="1" t="s">
        <v>638</v>
      </c>
      <c r="C288" s="1" t="s">
        <v>629</v>
      </c>
      <c r="D288" s="84"/>
      <c r="E288" s="1" t="s">
        <v>614</v>
      </c>
      <c r="F288" s="90">
        <v>43847</v>
      </c>
      <c r="G288" s="91">
        <v>0.30830000000000002</v>
      </c>
      <c r="H288" s="91">
        <v>6.8597999999999999</v>
      </c>
      <c r="I288" s="2">
        <f t="shared" si="25"/>
        <v>0</v>
      </c>
      <c r="J288" s="2">
        <f t="shared" si="26"/>
        <v>0</v>
      </c>
      <c r="K288" s="2">
        <f t="shared" si="27"/>
        <v>0</v>
      </c>
      <c r="L288" s="2">
        <f t="shared" si="28"/>
        <v>0</v>
      </c>
      <c r="M288" s="2">
        <f t="shared" si="29"/>
        <v>0</v>
      </c>
      <c r="N288" s="2">
        <f t="shared" si="30"/>
        <v>0</v>
      </c>
      <c r="O288" s="133">
        <v>0</v>
      </c>
      <c r="P288" s="133">
        <v>0</v>
      </c>
      <c r="Q288" s="133">
        <v>0</v>
      </c>
      <c r="R288" s="2">
        <v>0</v>
      </c>
      <c r="S288" s="2">
        <v>0</v>
      </c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</row>
    <row r="289" spans="1:53" s="1" customFormat="1" ht="12.75" customHeight="1">
      <c r="A289" s="102" t="s">
        <v>676</v>
      </c>
      <c r="B289" s="1" t="s">
        <v>685</v>
      </c>
      <c r="C289" s="1" t="s">
        <v>682</v>
      </c>
      <c r="D289" s="84"/>
      <c r="E289" s="1" t="s">
        <v>614</v>
      </c>
      <c r="F289" s="90">
        <v>43847</v>
      </c>
      <c r="G289" s="91">
        <v>0.19159000000000001</v>
      </c>
      <c r="H289" s="91">
        <v>6.8597999999999999</v>
      </c>
      <c r="I289" s="2">
        <f t="shared" si="25"/>
        <v>0</v>
      </c>
      <c r="J289" s="2">
        <f t="shared" si="26"/>
        <v>0</v>
      </c>
      <c r="K289" s="2">
        <f t="shared" si="27"/>
        <v>0</v>
      </c>
      <c r="L289" s="2">
        <f t="shared" si="28"/>
        <v>0</v>
      </c>
      <c r="M289" s="2">
        <f t="shared" si="29"/>
        <v>0</v>
      </c>
      <c r="N289" s="2">
        <f t="shared" si="30"/>
        <v>0</v>
      </c>
      <c r="O289" s="133">
        <v>0</v>
      </c>
      <c r="P289" s="133">
        <v>0</v>
      </c>
      <c r="Q289" s="133">
        <v>0</v>
      </c>
      <c r="R289" s="2">
        <v>0</v>
      </c>
      <c r="S289" s="2">
        <v>0</v>
      </c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</row>
    <row r="290" spans="1:53" s="1" customFormat="1" ht="12.75" customHeight="1">
      <c r="A290" s="102" t="s">
        <v>677</v>
      </c>
      <c r="B290" s="1" t="s">
        <v>686</v>
      </c>
      <c r="C290" s="1" t="s">
        <v>683</v>
      </c>
      <c r="D290" s="84"/>
      <c r="E290" s="1" t="s">
        <v>614</v>
      </c>
      <c r="F290" s="90">
        <v>43847</v>
      </c>
      <c r="G290" s="91">
        <v>8.8389999999999996E-2</v>
      </c>
      <c r="H290" s="91">
        <v>6.8597999999999999</v>
      </c>
      <c r="I290" s="2">
        <f t="shared" si="25"/>
        <v>0</v>
      </c>
      <c r="J290" s="2">
        <f t="shared" si="26"/>
        <v>0</v>
      </c>
      <c r="K290" s="2">
        <f t="shared" si="27"/>
        <v>0</v>
      </c>
      <c r="L290" s="2">
        <f t="shared" si="28"/>
        <v>0</v>
      </c>
      <c r="M290" s="2">
        <f t="shared" si="29"/>
        <v>0</v>
      </c>
      <c r="N290" s="2">
        <f t="shared" si="30"/>
        <v>0</v>
      </c>
      <c r="O290" s="133">
        <v>0</v>
      </c>
      <c r="P290" s="133">
        <v>0</v>
      </c>
      <c r="Q290" s="133">
        <v>0</v>
      </c>
      <c r="R290" s="2"/>
      <c r="S290" s="2">
        <v>0</v>
      </c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</row>
    <row r="291" spans="1:53" s="1" customFormat="1" ht="12.75" customHeight="1">
      <c r="A291" s="102" t="s">
        <v>678</v>
      </c>
      <c r="B291" s="1" t="s">
        <v>684</v>
      </c>
      <c r="C291" s="1" t="s">
        <v>683</v>
      </c>
      <c r="D291" s="84"/>
      <c r="E291" s="1" t="s">
        <v>614</v>
      </c>
      <c r="F291" s="90">
        <v>43847</v>
      </c>
      <c r="G291" s="91">
        <v>0.12514600000000001</v>
      </c>
      <c r="H291" s="91">
        <v>6.8597999999999999</v>
      </c>
      <c r="I291" s="2">
        <f t="shared" si="25"/>
        <v>0</v>
      </c>
      <c r="J291" s="2">
        <f t="shared" si="26"/>
        <v>0</v>
      </c>
      <c r="K291" s="2">
        <f t="shared" si="27"/>
        <v>0</v>
      </c>
      <c r="L291" s="2">
        <f t="shared" si="28"/>
        <v>0</v>
      </c>
      <c r="M291" s="2">
        <f t="shared" si="29"/>
        <v>0</v>
      </c>
      <c r="N291" s="2">
        <f t="shared" si="30"/>
        <v>0</v>
      </c>
      <c r="O291" s="133">
        <v>0</v>
      </c>
      <c r="P291" s="133">
        <v>0</v>
      </c>
      <c r="Q291" s="133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</row>
    <row r="292" spans="1:53" s="1" customFormat="1" ht="12.75" customHeight="1">
      <c r="A292" s="102" t="s">
        <v>679</v>
      </c>
      <c r="B292" s="1" t="s">
        <v>687</v>
      </c>
      <c r="C292" s="1" t="s">
        <v>683</v>
      </c>
      <c r="D292" s="84"/>
      <c r="E292" s="1" t="s">
        <v>614</v>
      </c>
      <c r="F292" s="90">
        <v>43847</v>
      </c>
      <c r="G292" s="91">
        <v>0.47941600000000001</v>
      </c>
      <c r="H292" s="91">
        <v>6.8597999999999999</v>
      </c>
      <c r="I292" s="2">
        <f t="shared" si="25"/>
        <v>0</v>
      </c>
      <c r="J292" s="2">
        <f t="shared" si="26"/>
        <v>0</v>
      </c>
      <c r="K292" s="2">
        <f t="shared" si="27"/>
        <v>0</v>
      </c>
      <c r="L292" s="2">
        <f t="shared" si="28"/>
        <v>0</v>
      </c>
      <c r="M292" s="2">
        <f t="shared" si="29"/>
        <v>0</v>
      </c>
      <c r="N292" s="2">
        <f t="shared" si="30"/>
        <v>0</v>
      </c>
      <c r="O292" s="133">
        <v>0</v>
      </c>
      <c r="P292" s="133">
        <v>0</v>
      </c>
      <c r="Q292" s="133">
        <v>0</v>
      </c>
      <c r="R292" s="2"/>
      <c r="S292" s="2">
        <v>0</v>
      </c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</row>
    <row r="293" spans="1:53" s="1" customFormat="1" ht="12.75" customHeight="1">
      <c r="A293" s="102" t="s">
        <v>680</v>
      </c>
      <c r="B293" s="1" t="s">
        <v>688</v>
      </c>
      <c r="C293" s="1" t="s">
        <v>683</v>
      </c>
      <c r="D293" s="84"/>
      <c r="E293" s="1" t="s">
        <v>614</v>
      </c>
      <c r="F293" s="90">
        <v>43847</v>
      </c>
      <c r="G293" s="91">
        <v>4.7432000000000002E-2</v>
      </c>
      <c r="H293" s="91">
        <v>6.8597999999999999</v>
      </c>
      <c r="I293" s="2">
        <f t="shared" si="25"/>
        <v>0</v>
      </c>
      <c r="J293" s="2">
        <f t="shared" si="26"/>
        <v>0</v>
      </c>
      <c r="K293" s="2">
        <f t="shared" si="27"/>
        <v>0</v>
      </c>
      <c r="L293" s="2">
        <f t="shared" si="28"/>
        <v>0</v>
      </c>
      <c r="M293" s="2">
        <f t="shared" si="29"/>
        <v>0</v>
      </c>
      <c r="N293" s="2">
        <f t="shared" si="30"/>
        <v>0</v>
      </c>
      <c r="O293" s="133">
        <v>0</v>
      </c>
      <c r="P293" s="133">
        <v>0</v>
      </c>
      <c r="Q293" s="133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</row>
    <row r="294" spans="1:53" s="1" customFormat="1" ht="12.75" customHeight="1">
      <c r="A294" s="102" t="s">
        <v>681</v>
      </c>
      <c r="B294" s="1" t="s">
        <v>689</v>
      </c>
      <c r="C294" s="1" t="s">
        <v>683</v>
      </c>
      <c r="D294" s="84"/>
      <c r="E294" s="1" t="s">
        <v>614</v>
      </c>
      <c r="F294" s="90">
        <v>43847</v>
      </c>
      <c r="G294" s="91">
        <v>0.33457199999999998</v>
      </c>
      <c r="H294" s="91">
        <v>6.8597999999999999</v>
      </c>
      <c r="I294" s="2">
        <f t="shared" si="25"/>
        <v>0</v>
      </c>
      <c r="J294" s="2">
        <f t="shared" si="26"/>
        <v>0</v>
      </c>
      <c r="K294" s="2">
        <f t="shared" si="27"/>
        <v>0</v>
      </c>
      <c r="L294" s="2">
        <f t="shared" si="28"/>
        <v>0</v>
      </c>
      <c r="M294" s="2">
        <f t="shared" si="29"/>
        <v>0</v>
      </c>
      <c r="N294" s="2">
        <f t="shared" si="30"/>
        <v>0</v>
      </c>
      <c r="O294" s="133">
        <v>0</v>
      </c>
      <c r="P294" s="133">
        <v>0</v>
      </c>
      <c r="Q294" s="133">
        <v>0</v>
      </c>
      <c r="R294" s="2"/>
      <c r="S294" s="2">
        <v>0</v>
      </c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</row>
    <row r="295" spans="1:53" s="1" customFormat="1" ht="12.75" customHeight="1">
      <c r="A295" s="1" t="s">
        <v>746</v>
      </c>
      <c r="B295" s="1" t="s">
        <v>745</v>
      </c>
      <c r="C295" s="1" t="s">
        <v>629</v>
      </c>
      <c r="D295" s="84"/>
      <c r="E295" s="1" t="s">
        <v>614</v>
      </c>
      <c r="F295" s="90">
        <v>43847</v>
      </c>
      <c r="G295" s="91">
        <v>5.9192000000000002E-2</v>
      </c>
      <c r="H295" s="91">
        <v>6.8597999999999999</v>
      </c>
      <c r="I295" s="2">
        <f t="shared" si="25"/>
        <v>31553.140324790809</v>
      </c>
      <c r="J295" s="2">
        <f t="shared" si="26"/>
        <v>0</v>
      </c>
      <c r="K295" s="2">
        <f t="shared" si="27"/>
        <v>0</v>
      </c>
      <c r="L295" s="2">
        <f t="shared" si="28"/>
        <v>3656714.2857142854</v>
      </c>
      <c r="M295" s="2">
        <f t="shared" si="29"/>
        <v>0</v>
      </c>
      <c r="N295" s="2">
        <f t="shared" si="30"/>
        <v>0</v>
      </c>
      <c r="O295" s="133">
        <v>1100000</v>
      </c>
      <c r="P295" s="133">
        <v>1932000</v>
      </c>
      <c r="Q295" s="133">
        <v>939000</v>
      </c>
      <c r="R295" s="2">
        <v>0</v>
      </c>
      <c r="S295" s="2">
        <v>0</v>
      </c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</row>
    <row r="296" spans="1:53" s="1" customFormat="1" ht="12.75" customHeight="1">
      <c r="A296" s="105">
        <v>86406861</v>
      </c>
      <c r="B296" s="105">
        <v>6406861</v>
      </c>
      <c r="C296" s="1" t="s">
        <v>666</v>
      </c>
      <c r="D296" s="84"/>
      <c r="E296" s="1" t="s">
        <v>694</v>
      </c>
      <c r="F296" s="90">
        <v>43847</v>
      </c>
      <c r="G296" s="91">
        <v>4.9500000000000002E-2</v>
      </c>
      <c r="H296" s="91">
        <v>6.8597999999999999</v>
      </c>
      <c r="I296" s="2">
        <f t="shared" si="25"/>
        <v>1314.3344454024063</v>
      </c>
      <c r="J296" s="2">
        <f t="shared" si="26"/>
        <v>1424.5515940697981</v>
      </c>
      <c r="K296" s="2">
        <f t="shared" si="27"/>
        <v>434.52553932226289</v>
      </c>
      <c r="L296" s="2">
        <f>O296/7*5+SUM(P296:R296)</f>
        <v>182142.85714285713</v>
      </c>
      <c r="M296" s="2">
        <f>SUM(T296:V296)</f>
        <v>197416.95</v>
      </c>
      <c r="N296" s="2">
        <f>SUM(W296:Z296)+AA296/7*3</f>
        <v>60217.339285714319</v>
      </c>
      <c r="O296" s="133">
        <v>45000</v>
      </c>
      <c r="P296" s="133">
        <v>150000</v>
      </c>
      <c r="Q296" s="133">
        <v>0</v>
      </c>
      <c r="R296" s="2">
        <v>0</v>
      </c>
      <c r="S296" s="2">
        <v>0</v>
      </c>
      <c r="T296" s="86">
        <v>150771</v>
      </c>
      <c r="U296" s="86">
        <v>0</v>
      </c>
      <c r="V296" s="86">
        <v>46645.950000000012</v>
      </c>
      <c r="W296" s="2">
        <v>0</v>
      </c>
      <c r="X296" s="2">
        <v>0</v>
      </c>
      <c r="Y296" s="2">
        <v>0</v>
      </c>
      <c r="Z296" s="2">
        <v>43743.337500000023</v>
      </c>
      <c r="AA296" s="2">
        <v>38439.337500000023</v>
      </c>
      <c r="AB296" s="2">
        <v>38439.337500000023</v>
      </c>
      <c r="AC296" s="2">
        <v>38439.337500000023</v>
      </c>
      <c r="AD296" s="2">
        <v>54426.074999999953</v>
      </c>
      <c r="AE296" s="2">
        <v>42882.074999999953</v>
      </c>
      <c r="AF296" s="2">
        <v>42882.074999999953</v>
      </c>
      <c r="AG296" s="2">
        <v>42882.074999999953</v>
      </c>
      <c r="AH296" s="2">
        <v>0</v>
      </c>
      <c r="AI296" s="2">
        <v>50356.550000000047</v>
      </c>
      <c r="AJ296" s="2">
        <v>39748.550000000047</v>
      </c>
      <c r="AK296" s="2">
        <v>39748.550000000047</v>
      </c>
      <c r="AL296" s="2">
        <v>0</v>
      </c>
      <c r="AM296" s="2">
        <v>48626.025000000023</v>
      </c>
      <c r="AN296" s="2">
        <v>34898.025000000023</v>
      </c>
      <c r="AO296" s="2">
        <v>34898.025000000023</v>
      </c>
      <c r="AP296" s="2">
        <v>34898.025000000023</v>
      </c>
      <c r="AQ296" s="2">
        <v>50582.699999999953</v>
      </c>
      <c r="AR296" s="2">
        <v>39662.699999999953</v>
      </c>
      <c r="AS296" s="2">
        <v>39662.700000000186</v>
      </c>
      <c r="AT296" s="2">
        <v>0</v>
      </c>
      <c r="AU296" s="2">
        <v>55771.449999999953</v>
      </c>
      <c r="AV296" s="2">
        <v>42667.449999999953</v>
      </c>
      <c r="AW296" s="2">
        <v>42667.449999999953</v>
      </c>
      <c r="AX296" s="2">
        <v>0</v>
      </c>
      <c r="AY296" s="2">
        <v>0</v>
      </c>
      <c r="AZ296" s="1">
        <v>69927.112500000047</v>
      </c>
      <c r="BA296" s="1">
        <v>43719.112500000047</v>
      </c>
    </row>
    <row r="297" spans="1:53" s="1" customFormat="1" ht="12.75" customHeight="1">
      <c r="A297" s="105">
        <v>86406862</v>
      </c>
      <c r="B297" s="105">
        <v>6406862</v>
      </c>
      <c r="C297" s="1" t="s">
        <v>666</v>
      </c>
      <c r="D297" s="84"/>
      <c r="E297" s="1" t="s">
        <v>694</v>
      </c>
      <c r="F297" s="90">
        <v>43847</v>
      </c>
      <c r="G297" s="91">
        <v>0.34229999999999999</v>
      </c>
      <c r="H297" s="91">
        <v>6.8597999999999999</v>
      </c>
      <c r="I297" s="2">
        <f t="shared" si="25"/>
        <v>9999.8425610076101</v>
      </c>
      <c r="J297" s="2">
        <f t="shared" si="26"/>
        <v>7409.9032974722295</v>
      </c>
      <c r="K297" s="2">
        <f t="shared" si="27"/>
        <v>2346.1157570191563</v>
      </c>
      <c r="L297" s="2">
        <f t="shared" si="28"/>
        <v>200400</v>
      </c>
      <c r="M297" s="2">
        <f>SUM(T297:V297)</f>
        <v>148496.79999999999</v>
      </c>
      <c r="N297" s="2">
        <f>SUM(W297:Z297)+AA297/7*3</f>
        <v>47016.900000000023</v>
      </c>
      <c r="O297" s="133">
        <v>36960</v>
      </c>
      <c r="P297" s="133">
        <v>174000</v>
      </c>
      <c r="Q297" s="133">
        <v>0</v>
      </c>
      <c r="R297" s="2">
        <v>0</v>
      </c>
      <c r="S297" s="86">
        <v>0</v>
      </c>
      <c r="T297" s="86">
        <v>104800</v>
      </c>
      <c r="U297" s="86">
        <v>43696.799999999988</v>
      </c>
      <c r="V297" s="86">
        <v>0</v>
      </c>
      <c r="W297" s="2">
        <v>0</v>
      </c>
      <c r="X297" s="2">
        <v>47016.900000000023</v>
      </c>
      <c r="Y297" s="2">
        <v>0</v>
      </c>
      <c r="Z297" s="2">
        <v>0</v>
      </c>
      <c r="AA297" s="2">
        <v>0</v>
      </c>
      <c r="AB297" s="2">
        <v>44021.924999999988</v>
      </c>
      <c r="AC297" s="2">
        <v>38819.924999999988</v>
      </c>
      <c r="AD297" s="2">
        <v>38819.924999999988</v>
      </c>
      <c r="AE297" s="2">
        <v>38819.925000000047</v>
      </c>
      <c r="AF297" s="2">
        <v>54628.650000000023</v>
      </c>
      <c r="AG297" s="2">
        <v>43306.650000000023</v>
      </c>
      <c r="AH297" s="2">
        <v>43306.650000000023</v>
      </c>
      <c r="AI297" s="2">
        <v>43306.650000000023</v>
      </c>
      <c r="AJ297" s="2">
        <v>0</v>
      </c>
      <c r="AK297" s="2">
        <v>50546.099999999977</v>
      </c>
      <c r="AL297" s="2">
        <v>40142.099999999977</v>
      </c>
      <c r="AM297" s="2">
        <v>40142.099999999977</v>
      </c>
      <c r="AN297" s="2">
        <v>0</v>
      </c>
      <c r="AO297" s="2">
        <v>48707.550000000047</v>
      </c>
      <c r="AP297" s="2">
        <v>35243.550000000047</v>
      </c>
      <c r="AQ297" s="2">
        <v>35243.550000000047</v>
      </c>
      <c r="AR297" s="2">
        <v>35243.550000000047</v>
      </c>
      <c r="AS297" s="2">
        <v>50765.400000000023</v>
      </c>
      <c r="AT297" s="2">
        <v>40055.399999999907</v>
      </c>
      <c r="AU297" s="2">
        <v>40055.399999999907</v>
      </c>
      <c r="AV297" s="2">
        <v>0</v>
      </c>
      <c r="AW297" s="2">
        <v>55941.899999999907</v>
      </c>
      <c r="AX297" s="2">
        <v>43089.899999999907</v>
      </c>
      <c r="AY297" s="2">
        <v>43089.899999999907</v>
      </c>
      <c r="AZ297" s="1">
        <v>0</v>
      </c>
      <c r="BA297" s="1">
        <v>0</v>
      </c>
    </row>
    <row r="298" spans="1:53" s="1" customFormat="1" ht="12.75" customHeight="1">
      <c r="A298" s="138">
        <v>86406863</v>
      </c>
      <c r="B298" s="105">
        <v>6406863</v>
      </c>
      <c r="C298" s="1" t="s">
        <v>666</v>
      </c>
      <c r="D298" s="84"/>
      <c r="E298" s="1" t="s">
        <v>694</v>
      </c>
      <c r="F298" s="90">
        <v>43847</v>
      </c>
      <c r="G298" s="91">
        <v>9.1999999999999998E-2</v>
      </c>
      <c r="H298" s="91">
        <v>6.8597999999999999</v>
      </c>
      <c r="I298" s="2">
        <f t="shared" si="25"/>
        <v>1451.6958012103644</v>
      </c>
      <c r="J298" s="2">
        <f t="shared" si="26"/>
        <v>4158.7224117321202</v>
      </c>
      <c r="K298" s="2">
        <f t="shared" si="27"/>
        <v>625.80600017493214</v>
      </c>
      <c r="L298" s="2">
        <f t="shared" si="28"/>
        <v>108242.85714285714</v>
      </c>
      <c r="M298" s="2">
        <f>SUM(T298:V298)</f>
        <v>310087</v>
      </c>
      <c r="N298" s="2">
        <f>SUM(W298:Z298)+AA298/7*3</f>
        <v>46662</v>
      </c>
      <c r="O298" s="133">
        <v>52000</v>
      </c>
      <c r="P298" s="133">
        <v>71100</v>
      </c>
      <c r="Q298" s="133">
        <v>0</v>
      </c>
      <c r="R298" s="2">
        <v>0</v>
      </c>
      <c r="S298" s="86">
        <v>0</v>
      </c>
      <c r="T298" s="121">
        <v>266960</v>
      </c>
      <c r="U298" s="2">
        <v>43127</v>
      </c>
      <c r="V298" s="2">
        <v>0</v>
      </c>
      <c r="W298" s="2">
        <v>0</v>
      </c>
      <c r="X298" s="2">
        <v>46662</v>
      </c>
      <c r="Y298" s="2">
        <v>0</v>
      </c>
      <c r="Z298" s="2">
        <v>0</v>
      </c>
      <c r="AA298" s="2">
        <v>0</v>
      </c>
      <c r="AB298" s="2">
        <v>43556.25</v>
      </c>
      <c r="AC298" s="2">
        <v>38405.25</v>
      </c>
      <c r="AD298" s="2">
        <v>38405.25</v>
      </c>
      <c r="AE298" s="2">
        <v>38405.25</v>
      </c>
      <c r="AF298" s="2">
        <v>54085.5</v>
      </c>
      <c r="AG298" s="2">
        <v>42874.5</v>
      </c>
      <c r="AH298" s="2">
        <v>42874.5</v>
      </c>
      <c r="AI298" s="2">
        <v>42874.5</v>
      </c>
      <c r="AJ298" s="2">
        <v>0</v>
      </c>
      <c r="AK298" s="2">
        <v>50096</v>
      </c>
      <c r="AL298" s="2">
        <v>39794</v>
      </c>
      <c r="AM298" s="2">
        <v>39794</v>
      </c>
      <c r="AN298" s="2">
        <v>0</v>
      </c>
      <c r="AO298" s="2">
        <v>48252.75</v>
      </c>
      <c r="AP298" s="2">
        <v>34920.75</v>
      </c>
      <c r="AQ298" s="2">
        <v>34920.75</v>
      </c>
      <c r="AR298" s="2">
        <v>34920.75</v>
      </c>
      <c r="AS298" s="2">
        <v>50298.000000000116</v>
      </c>
      <c r="AT298" s="2">
        <v>39693</v>
      </c>
      <c r="AU298" s="2">
        <v>39693</v>
      </c>
      <c r="AV298" s="2">
        <v>0</v>
      </c>
      <c r="AW298" s="2">
        <v>55348</v>
      </c>
      <c r="AX298" s="2">
        <v>42622</v>
      </c>
      <c r="AY298" s="2">
        <v>42622</v>
      </c>
      <c r="AZ298" s="1">
        <v>0</v>
      </c>
      <c r="BA298" s="1">
        <v>0</v>
      </c>
    </row>
    <row r="299" spans="1:53" s="1" customFormat="1" ht="12.75" customHeight="1">
      <c r="A299" s="138">
        <v>86406875</v>
      </c>
      <c r="B299" s="105">
        <v>6406875</v>
      </c>
      <c r="C299" s="1" t="s">
        <v>666</v>
      </c>
      <c r="D299" s="84"/>
      <c r="E299" s="1" t="s">
        <v>694</v>
      </c>
      <c r="F299" s="90">
        <v>43847</v>
      </c>
      <c r="G299" s="91">
        <v>0.14280000000000001</v>
      </c>
      <c r="H299" s="91">
        <v>6.8597999999999999</v>
      </c>
      <c r="I299" s="2">
        <f t="shared" si="25"/>
        <v>2500.3813522260125</v>
      </c>
      <c r="J299" s="2">
        <f t="shared" si="26"/>
        <v>6208.504679436719</v>
      </c>
      <c r="K299" s="2">
        <f t="shared" si="27"/>
        <v>971.35974809761228</v>
      </c>
      <c r="L299" s="2">
        <f t="shared" si="28"/>
        <v>120112.85714285714</v>
      </c>
      <c r="M299" s="2">
        <f>SUM(T299:V299)</f>
        <v>298243</v>
      </c>
      <c r="N299" s="2">
        <f>SUM(W299:Z299)+AA299/7*3</f>
        <v>46662</v>
      </c>
      <c r="O299" s="133">
        <v>52000</v>
      </c>
      <c r="P299" s="133">
        <v>82970</v>
      </c>
      <c r="Q299" s="133">
        <v>0</v>
      </c>
      <c r="R299" s="2">
        <v>0</v>
      </c>
      <c r="S299" s="86">
        <v>0</v>
      </c>
      <c r="T299" s="121">
        <v>255116</v>
      </c>
      <c r="U299" s="2">
        <v>43127</v>
      </c>
      <c r="V299" s="2">
        <v>0</v>
      </c>
      <c r="W299" s="2">
        <v>0</v>
      </c>
      <c r="X299" s="2">
        <v>46662</v>
      </c>
      <c r="Y299" s="2">
        <v>0</v>
      </c>
      <c r="Z299" s="2">
        <v>0</v>
      </c>
      <c r="AA299" s="2">
        <v>0</v>
      </c>
      <c r="AB299" s="2">
        <v>43556.25</v>
      </c>
      <c r="AC299" s="2">
        <v>38405.25</v>
      </c>
      <c r="AD299" s="2">
        <v>38405.25</v>
      </c>
      <c r="AE299" s="2">
        <v>38405.25</v>
      </c>
      <c r="AF299" s="2">
        <v>54085.5</v>
      </c>
      <c r="AG299" s="2">
        <v>42874.5</v>
      </c>
      <c r="AH299" s="2">
        <v>42874.5</v>
      </c>
      <c r="AI299" s="2">
        <v>42874.5</v>
      </c>
      <c r="AJ299" s="2">
        <v>0</v>
      </c>
      <c r="AK299" s="2">
        <v>50096</v>
      </c>
      <c r="AL299" s="2">
        <v>39794</v>
      </c>
      <c r="AM299" s="2">
        <v>39794</v>
      </c>
      <c r="AN299" s="2">
        <v>0</v>
      </c>
      <c r="AO299" s="2">
        <v>48252.75</v>
      </c>
      <c r="AP299" s="2">
        <v>34920.75</v>
      </c>
      <c r="AQ299" s="2">
        <v>34920.75</v>
      </c>
      <c r="AR299" s="2">
        <v>34920.75</v>
      </c>
      <c r="AS299" s="2">
        <v>50298.000000000116</v>
      </c>
      <c r="AT299" s="2">
        <v>39693</v>
      </c>
      <c r="AU299" s="2">
        <v>39693</v>
      </c>
      <c r="AV299" s="2">
        <v>0</v>
      </c>
      <c r="AW299" s="2">
        <v>55348</v>
      </c>
      <c r="AX299" s="2">
        <v>42622</v>
      </c>
      <c r="AY299" s="2">
        <v>42622</v>
      </c>
      <c r="AZ299" s="1">
        <v>0</v>
      </c>
      <c r="BA299" s="1">
        <v>0</v>
      </c>
    </row>
    <row r="300" spans="1:53">
      <c r="G300" s="123"/>
      <c r="H300" s="129" t="s">
        <v>756</v>
      </c>
      <c r="I300" s="2">
        <f>41185/H299</f>
        <v>6003.8193533339163</v>
      </c>
      <c r="J300" s="2"/>
      <c r="K300" s="2"/>
      <c r="L300" s="2"/>
      <c r="M300" s="2"/>
      <c r="N300" s="2">
        <f t="shared" ref="N300" si="31">SUM(X300:AA300)+AB300/7*3</f>
        <v>0</v>
      </c>
      <c r="O300" s="71"/>
      <c r="P300" s="71"/>
      <c r="Q300" s="71"/>
      <c r="R300" s="71"/>
      <c r="T300" s="71"/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  <c r="AE300" s="71"/>
      <c r="AF300" s="71"/>
      <c r="AG300" s="71"/>
      <c r="AH300" s="71"/>
      <c r="AI300" s="71"/>
      <c r="AJ300" s="71"/>
      <c r="AK300" s="71"/>
      <c r="AL300" s="71"/>
      <c r="AM300" s="71"/>
      <c r="AN300" s="71"/>
      <c r="AO300" s="71"/>
      <c r="AP300" s="71"/>
      <c r="AQ300" s="71"/>
      <c r="AR300" s="71"/>
      <c r="AS300" s="71"/>
      <c r="AT300" s="71"/>
      <c r="AU300" s="71"/>
      <c r="AV300" s="71"/>
      <c r="AW300" s="71"/>
      <c r="AX300" s="71"/>
      <c r="AY300" s="71"/>
      <c r="AZ300" s="71"/>
    </row>
    <row r="301" spans="1:53">
      <c r="G301" s="123"/>
      <c r="H301" s="70" t="s">
        <v>472</v>
      </c>
      <c r="I301" s="4">
        <f>SUBTOTAL(9,I2:I300)</f>
        <v>920767.93807920942</v>
      </c>
      <c r="J301" s="4">
        <f>SUBTOTAL(9,J2:J300)</f>
        <v>982057.19011466624</v>
      </c>
      <c r="K301" s="4">
        <f>SUBTOTAL(9,K2:K300)</f>
        <v>1036410.5747363656</v>
      </c>
      <c r="N301" s="2">
        <f>SUM(X301:AA301)+AB301/7*3</f>
        <v>0</v>
      </c>
      <c r="O301" s="112"/>
      <c r="P301" s="112"/>
      <c r="Q301" s="71"/>
      <c r="R301" s="71"/>
      <c r="S301" s="71"/>
      <c r="T301" s="112"/>
      <c r="U301" s="112"/>
      <c r="V301" s="112"/>
      <c r="W301" s="112"/>
      <c r="X301" s="112"/>
      <c r="Y301" s="112"/>
      <c r="Z301" s="112"/>
      <c r="AA301" s="112"/>
      <c r="AB301" s="112"/>
      <c r="AC301" s="112"/>
      <c r="AD301" s="112"/>
      <c r="AE301" s="112"/>
      <c r="AF301" s="112"/>
      <c r="AG301" s="71"/>
      <c r="AH301" s="71"/>
      <c r="AI301" s="71"/>
      <c r="AJ301" s="71"/>
      <c r="AK301" s="71"/>
      <c r="AL301" s="71"/>
      <c r="AM301" s="71"/>
      <c r="AN301" s="71"/>
      <c r="AO301" s="71"/>
      <c r="AP301" s="71"/>
      <c r="AQ301" s="71"/>
      <c r="AR301" s="71"/>
      <c r="AS301" s="71"/>
      <c r="AT301" s="71"/>
      <c r="AU301" s="71"/>
      <c r="AV301" s="71"/>
      <c r="AW301" s="71"/>
      <c r="AX301" s="71"/>
      <c r="AY301" s="71"/>
      <c r="AZ301" s="71"/>
    </row>
  </sheetData>
  <autoFilter ref="A1:XCT300" xr:uid="{07CF8849-96C4-4BCC-BF10-A07480E89287}"/>
  <conditionalFormatting sqref="A1:B1">
    <cfRule type="duplicateValues" dxfId="92" priority="24"/>
  </conditionalFormatting>
  <conditionalFormatting sqref="A78:B78">
    <cfRule type="duplicateValues" dxfId="91" priority="20"/>
  </conditionalFormatting>
  <conditionalFormatting sqref="B296 A38:B50 A59:B77 A292:B292 A79:B103 A8:B36 A106:B226 A228:B290">
    <cfRule type="duplicateValues" dxfId="90" priority="21"/>
  </conditionalFormatting>
  <conditionalFormatting sqref="A56:B57">
    <cfRule type="duplicateValues" dxfId="89" priority="19"/>
  </conditionalFormatting>
  <conditionalFormatting sqref="A54:B55">
    <cfRule type="duplicateValues" dxfId="88" priority="18"/>
  </conditionalFormatting>
  <conditionalFormatting sqref="A58:B58">
    <cfRule type="duplicateValues" dxfId="87" priority="17"/>
  </conditionalFormatting>
  <conditionalFormatting sqref="A294:B295">
    <cfRule type="duplicateValues" dxfId="86" priority="16"/>
  </conditionalFormatting>
  <conditionalFormatting sqref="B297">
    <cfRule type="duplicateValues" dxfId="85" priority="15"/>
  </conditionalFormatting>
  <conditionalFormatting sqref="A296">
    <cfRule type="duplicateValues" dxfId="84" priority="14"/>
  </conditionalFormatting>
  <conditionalFormatting sqref="A297">
    <cfRule type="duplicateValues" dxfId="83" priority="13"/>
  </conditionalFormatting>
  <conditionalFormatting sqref="B298:B299">
    <cfRule type="duplicateValues" dxfId="82" priority="22"/>
  </conditionalFormatting>
  <conditionalFormatting sqref="A298:A299">
    <cfRule type="duplicateValues" dxfId="81" priority="23"/>
  </conditionalFormatting>
  <conditionalFormatting sqref="A51:B51">
    <cfRule type="duplicateValues" dxfId="80" priority="12"/>
  </conditionalFormatting>
  <conditionalFormatting sqref="B53">
    <cfRule type="duplicateValues" dxfId="79" priority="11"/>
  </conditionalFormatting>
  <conditionalFormatting sqref="B52">
    <cfRule type="duplicateValues" dxfId="78" priority="10"/>
  </conditionalFormatting>
  <conditionalFormatting sqref="A53">
    <cfRule type="duplicateValues" dxfId="77" priority="9"/>
  </conditionalFormatting>
  <conditionalFormatting sqref="A52">
    <cfRule type="duplicateValues" dxfId="76" priority="8"/>
  </conditionalFormatting>
  <conditionalFormatting sqref="A291:B291">
    <cfRule type="duplicateValues" dxfId="75" priority="7"/>
  </conditionalFormatting>
  <conditionalFormatting sqref="A293:B293">
    <cfRule type="duplicateValues" dxfId="74" priority="6"/>
  </conditionalFormatting>
  <conditionalFormatting sqref="A37:B37">
    <cfRule type="duplicateValues" dxfId="73" priority="5"/>
  </conditionalFormatting>
  <conditionalFormatting sqref="A104:B105">
    <cfRule type="duplicateValues" dxfId="72" priority="4"/>
  </conditionalFormatting>
  <conditionalFormatting sqref="A2:B7">
    <cfRule type="duplicateValues" dxfId="71" priority="3"/>
  </conditionalFormatting>
  <conditionalFormatting sqref="A227:B227">
    <cfRule type="duplicateValues" dxfId="70" priority="2"/>
  </conditionalFormatting>
  <conditionalFormatting sqref="A300:B301">
    <cfRule type="duplicateValues" dxfId="69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8068-B6C1-47A6-9595-3398A442C9A6}">
  <dimension ref="A1:XCM301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E5" sqref="E5"/>
    </sheetView>
  </sheetViews>
  <sheetFormatPr defaultRowHeight="15"/>
  <cols>
    <col min="1" max="1" width="18.42578125" bestFit="1" customWidth="1"/>
    <col min="2" max="2" width="18.42578125" customWidth="1"/>
    <col min="3" max="3" width="9.140625" customWidth="1"/>
    <col min="4" max="5" width="13.5703125" customWidth="1"/>
    <col min="6" max="6" width="9.42578125" customWidth="1"/>
    <col min="7" max="7" width="9.28515625" customWidth="1"/>
    <col min="8" max="8" width="8.140625" customWidth="1"/>
    <col min="9" max="9" width="8.42578125" customWidth="1"/>
    <col min="10" max="10" width="10.42578125" customWidth="1"/>
    <col min="11" max="12" width="10.7109375" customWidth="1"/>
    <col min="13" max="14" width="12.85546875" style="136" bestFit="1" customWidth="1"/>
    <col min="15" max="15" width="13" style="136" bestFit="1" customWidth="1"/>
    <col min="16" max="16" width="12.85546875" style="136" bestFit="1" customWidth="1"/>
    <col min="17" max="21" width="13.140625" style="136" bestFit="1" customWidth="1"/>
    <col min="22" max="25" width="9" style="136" customWidth="1"/>
    <col min="26" max="44" width="9" customWidth="1"/>
  </cols>
  <sheetData>
    <row r="1" spans="1:45 16313:16315" s="1" customFormat="1" ht="43.5" customHeight="1">
      <c r="A1" s="77" t="s">
        <v>588</v>
      </c>
      <c r="B1" s="77" t="s">
        <v>711</v>
      </c>
      <c r="C1" s="78" t="s">
        <v>0</v>
      </c>
      <c r="D1" s="83" t="s">
        <v>602</v>
      </c>
      <c r="E1" s="78" t="s">
        <v>1</v>
      </c>
      <c r="F1" s="78" t="s">
        <v>2</v>
      </c>
      <c r="G1" s="124" t="s">
        <v>749</v>
      </c>
      <c r="H1" s="79" t="s">
        <v>3</v>
      </c>
      <c r="I1" s="80" t="s">
        <v>726</v>
      </c>
      <c r="J1" s="80" t="s">
        <v>764</v>
      </c>
      <c r="K1" s="81" t="s">
        <v>725</v>
      </c>
      <c r="L1" s="81" t="s">
        <v>763</v>
      </c>
      <c r="M1" s="82" t="s">
        <v>752</v>
      </c>
      <c r="N1" s="82" t="s">
        <v>753</v>
      </c>
      <c r="O1" s="82" t="s">
        <v>754</v>
      </c>
      <c r="P1" s="82" t="s">
        <v>755</v>
      </c>
      <c r="Q1" s="82" t="s">
        <v>758</v>
      </c>
      <c r="R1" s="82" t="s">
        <v>759</v>
      </c>
      <c r="S1" s="82" t="s">
        <v>760</v>
      </c>
      <c r="T1" s="82" t="s">
        <v>761</v>
      </c>
      <c r="U1" s="82" t="s">
        <v>762</v>
      </c>
      <c r="V1" s="86"/>
      <c r="W1" s="86"/>
      <c r="X1" s="86"/>
      <c r="Y1" s="86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 16313:16315" s="1" customFormat="1" ht="12.75">
      <c r="A2" s="89" t="s">
        <v>551</v>
      </c>
      <c r="B2" s="89" t="s">
        <v>550</v>
      </c>
      <c r="C2" s="89" t="s">
        <v>211</v>
      </c>
      <c r="D2" s="84">
        <v>0</v>
      </c>
      <c r="E2" s="1" t="s">
        <v>512</v>
      </c>
      <c r="F2" s="90">
        <v>43861</v>
      </c>
      <c r="G2" s="91">
        <v>32.5</v>
      </c>
      <c r="H2" s="91">
        <v>6.8597999999999999</v>
      </c>
      <c r="I2" s="2">
        <f>G2*K2/H2</f>
        <v>5685.2969474328702</v>
      </c>
      <c r="J2" s="2">
        <f>G2*L2/H2</f>
        <v>8121.8527820469562</v>
      </c>
      <c r="K2" s="2">
        <f t="shared" ref="K2" si="0">SUM(M2:P2)</f>
        <v>1200</v>
      </c>
      <c r="L2" s="2">
        <f>SUM(Q2:T2)+U2/7*3</f>
        <v>1714.2857142857142</v>
      </c>
      <c r="M2" s="2">
        <v>1200</v>
      </c>
      <c r="N2" s="2">
        <v>0</v>
      </c>
      <c r="O2" s="2">
        <v>0</v>
      </c>
      <c r="P2" s="2">
        <v>0</v>
      </c>
      <c r="Q2" s="2">
        <v>1200</v>
      </c>
      <c r="R2" s="2"/>
      <c r="S2" s="2"/>
      <c r="T2" s="2"/>
      <c r="U2" s="2">
        <v>1200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 16313:16315" s="1" customFormat="1" ht="12.75">
      <c r="A3" s="89" t="s">
        <v>213</v>
      </c>
      <c r="B3" s="89" t="s">
        <v>214</v>
      </c>
      <c r="C3" s="89" t="s">
        <v>211</v>
      </c>
      <c r="D3" s="84">
        <v>0</v>
      </c>
      <c r="E3" s="1" t="s">
        <v>212</v>
      </c>
      <c r="F3" s="90">
        <v>43861</v>
      </c>
      <c r="G3" s="127">
        <v>61.122599999999998</v>
      </c>
      <c r="H3" s="91">
        <v>6.8597999999999999</v>
      </c>
      <c r="I3" s="2">
        <f>G3*K3/H3</f>
        <v>2004.808449225925</v>
      </c>
      <c r="J3" s="2">
        <f>G3*L3/H3</f>
        <v>1775.6874836001048</v>
      </c>
      <c r="K3" s="2">
        <f t="shared" ref="K3:K66" si="1">SUM(M3:P3)</f>
        <v>225</v>
      </c>
      <c r="L3" s="2">
        <f t="shared" ref="L3:L66" si="2">SUM(Q3:T3)+U3/7*3</f>
        <v>199.28571428571428</v>
      </c>
      <c r="M3" s="92">
        <v>90</v>
      </c>
      <c r="N3" s="92">
        <v>45</v>
      </c>
      <c r="O3" s="92">
        <v>45</v>
      </c>
      <c r="P3" s="92">
        <v>45</v>
      </c>
      <c r="Q3" s="92">
        <v>45</v>
      </c>
      <c r="R3" s="92">
        <v>45</v>
      </c>
      <c r="S3" s="92">
        <v>45</v>
      </c>
      <c r="T3" s="92">
        <v>45</v>
      </c>
      <c r="U3" s="92">
        <v>45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 16313:16315" s="1" customFormat="1" ht="12.75">
      <c r="A4" s="89" t="s">
        <v>215</v>
      </c>
      <c r="B4" s="89" t="s">
        <v>216</v>
      </c>
      <c r="C4" s="89" t="s">
        <v>211</v>
      </c>
      <c r="D4" s="84">
        <v>0</v>
      </c>
      <c r="E4" s="1" t="s">
        <v>212</v>
      </c>
      <c r="F4" s="90">
        <v>43861</v>
      </c>
      <c r="G4" s="91">
        <v>1.3480000000000001</v>
      </c>
      <c r="H4" s="91">
        <v>6.8597999999999999</v>
      </c>
      <c r="I4" s="2">
        <f>G4*K4/H4</f>
        <v>0</v>
      </c>
      <c r="J4" s="2">
        <f>G4*L4/H4</f>
        <v>0</v>
      </c>
      <c r="K4" s="2">
        <f t="shared" si="1"/>
        <v>0</v>
      </c>
      <c r="L4" s="2">
        <f t="shared" si="2"/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XCK4" s="89"/>
      <c r="XCL4" s="89"/>
      <c r="XCM4" s="89"/>
    </row>
    <row r="5" spans="1:45 16313:16315" s="1" customFormat="1" ht="12.75">
      <c r="A5" s="89" t="s">
        <v>219</v>
      </c>
      <c r="B5" s="89" t="s">
        <v>220</v>
      </c>
      <c r="C5" s="89" t="s">
        <v>211</v>
      </c>
      <c r="D5" s="84">
        <v>0</v>
      </c>
      <c r="E5" s="1" t="s">
        <v>212</v>
      </c>
      <c r="F5" s="90">
        <v>43861</v>
      </c>
      <c r="G5" s="91">
        <v>0.41060000000000002</v>
      </c>
      <c r="H5" s="91">
        <v>6.8597999999999999</v>
      </c>
      <c r="I5" s="2">
        <f>G5*K5/H5</f>
        <v>0</v>
      </c>
      <c r="J5" s="2">
        <f>G5*L5/H5</f>
        <v>0</v>
      </c>
      <c r="K5" s="2">
        <f t="shared" si="1"/>
        <v>0</v>
      </c>
      <c r="L5" s="2">
        <f t="shared" si="2"/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 16313:16315" s="1" customFormat="1" ht="12.75">
      <c r="A6" s="89" t="s">
        <v>223</v>
      </c>
      <c r="B6" s="89" t="s">
        <v>224</v>
      </c>
      <c r="C6" s="89" t="s">
        <v>211</v>
      </c>
      <c r="D6" s="84">
        <v>0</v>
      </c>
      <c r="E6" s="1" t="s">
        <v>212</v>
      </c>
      <c r="F6" s="90">
        <v>43861</v>
      </c>
      <c r="G6" s="91">
        <v>3.5189999999999999E-2</v>
      </c>
      <c r="H6" s="91">
        <v>6.8597999999999999</v>
      </c>
      <c r="I6" s="2">
        <f>G6*K6/H6</f>
        <v>8.3943608215452876</v>
      </c>
      <c r="J6" s="2">
        <f>G6*L6/H6</f>
        <v>12.125187853343196</v>
      </c>
      <c r="K6" s="2">
        <f t="shared" si="1"/>
        <v>1636.3636363636365</v>
      </c>
      <c r="L6" s="2">
        <f t="shared" si="2"/>
        <v>2363.636363636364</v>
      </c>
      <c r="M6" s="2">
        <v>0</v>
      </c>
      <c r="N6" s="2">
        <v>545.4545454545455</v>
      </c>
      <c r="O6" s="2">
        <v>545.4545454545455</v>
      </c>
      <c r="P6" s="2">
        <v>545.4545454545455</v>
      </c>
      <c r="Q6" s="2">
        <v>545.4545454545455</v>
      </c>
      <c r="R6" s="2">
        <v>545.4545454545455</v>
      </c>
      <c r="S6" s="2">
        <v>545.4545454545455</v>
      </c>
      <c r="T6" s="2">
        <v>545.4545454545455</v>
      </c>
      <c r="U6" s="2">
        <v>424.24242424242425</v>
      </c>
      <c r="V6" s="2">
        <v>424.24242424242425</v>
      </c>
      <c r="W6" s="2">
        <v>509.09090909090901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 16313:16315" s="1" customFormat="1" ht="13.5" customHeight="1">
      <c r="A7" s="89" t="s">
        <v>225</v>
      </c>
      <c r="B7" s="89" t="s">
        <v>226</v>
      </c>
      <c r="C7" s="89" t="s">
        <v>211</v>
      </c>
      <c r="D7" s="84">
        <v>0</v>
      </c>
      <c r="E7" s="1" t="s">
        <v>212</v>
      </c>
      <c r="F7" s="90">
        <v>43861</v>
      </c>
      <c r="G7" s="91">
        <v>3.2259999999999997E-2</v>
      </c>
      <c r="H7" s="91">
        <v>6.8597999999999999</v>
      </c>
      <c r="I7" s="2">
        <f>G7*K7/H7</f>
        <v>0</v>
      </c>
      <c r="J7" s="2">
        <f>G7*L7/H7</f>
        <v>0</v>
      </c>
      <c r="K7" s="2">
        <f t="shared" si="1"/>
        <v>0</v>
      </c>
      <c r="L7" s="2">
        <f t="shared" si="2"/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 16313:16315" s="1" customFormat="1" ht="12.75">
      <c r="A8" s="89" t="s">
        <v>227</v>
      </c>
      <c r="B8" s="89" t="s">
        <v>228</v>
      </c>
      <c r="C8" s="89" t="s">
        <v>211</v>
      </c>
      <c r="D8" s="84">
        <v>0</v>
      </c>
      <c r="E8" s="1" t="s">
        <v>212</v>
      </c>
      <c r="F8" s="90">
        <v>43861</v>
      </c>
      <c r="G8" s="91">
        <v>3.2800000000000003E-2</v>
      </c>
      <c r="H8" s="91">
        <v>6.8597999999999999</v>
      </c>
      <c r="I8" s="2">
        <f>G8*K8/H8</f>
        <v>12.634700013340792</v>
      </c>
      <c r="J8" s="2">
        <f>G8*L8/H8</f>
        <v>13.785567183625435</v>
      </c>
      <c r="K8" s="2">
        <f t="shared" si="1"/>
        <v>2642.4242424242425</v>
      </c>
      <c r="L8" s="2">
        <f t="shared" si="2"/>
        <v>2883.1168831168829</v>
      </c>
      <c r="M8" s="2">
        <v>0</v>
      </c>
      <c r="N8" s="2">
        <v>775.75757575757575</v>
      </c>
      <c r="O8" s="2">
        <v>921.21212121212113</v>
      </c>
      <c r="P8" s="2">
        <v>945.45454545454538</v>
      </c>
      <c r="Q8" s="2">
        <v>945.45454545454538</v>
      </c>
      <c r="R8" s="2">
        <v>945.45454545454538</v>
      </c>
      <c r="S8" s="2">
        <v>472.72727272727269</v>
      </c>
      <c r="T8" s="2">
        <v>363.63636363636363</v>
      </c>
      <c r="U8" s="2">
        <v>363.63636363636363</v>
      </c>
      <c r="V8" s="2">
        <v>363.63636363636363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 16313:16315" s="1" customFormat="1" ht="12.75">
      <c r="A9" s="89" t="s">
        <v>515</v>
      </c>
      <c r="B9" s="89" t="s">
        <v>233</v>
      </c>
      <c r="C9" s="89" t="s">
        <v>211</v>
      </c>
      <c r="D9" s="84">
        <v>0</v>
      </c>
      <c r="E9" s="1" t="s">
        <v>212</v>
      </c>
      <c r="F9" s="90">
        <v>43861</v>
      </c>
      <c r="G9" s="91">
        <v>0.10557999999999999</v>
      </c>
      <c r="H9" s="91">
        <v>6.8597999999999999</v>
      </c>
      <c r="I9" s="2">
        <f>G9*K9/H9</f>
        <v>559.67706453143353</v>
      </c>
      <c r="J9" s="2">
        <f>G9*L9/H9</f>
        <v>606.31681990905304</v>
      </c>
      <c r="K9" s="2">
        <f t="shared" si="1"/>
        <v>36363.636363636368</v>
      </c>
      <c r="L9" s="2">
        <f t="shared" si="2"/>
        <v>39393.939393939399</v>
      </c>
      <c r="M9" s="2">
        <v>9090.9090909090919</v>
      </c>
      <c r="N9" s="2">
        <v>9090.9090909090919</v>
      </c>
      <c r="O9" s="2">
        <v>9090.9090909090919</v>
      </c>
      <c r="P9" s="2">
        <v>9090.9090909090919</v>
      </c>
      <c r="Q9" s="2">
        <v>9090.9090909090919</v>
      </c>
      <c r="R9" s="2">
        <v>9090.9090909090919</v>
      </c>
      <c r="S9" s="2">
        <v>9090.9090909090919</v>
      </c>
      <c r="T9" s="2">
        <v>9090.9090909090919</v>
      </c>
      <c r="U9" s="2">
        <v>7070.7070707070707</v>
      </c>
      <c r="V9" s="2">
        <v>7070.7070707070707</v>
      </c>
      <c r="W9" s="2">
        <v>8484.8484848484841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 16313:16315" s="1" customFormat="1" ht="12.75">
      <c r="A10" s="89" t="s">
        <v>236</v>
      </c>
      <c r="B10" s="89" t="s">
        <v>237</v>
      </c>
      <c r="C10" s="89" t="s">
        <v>211</v>
      </c>
      <c r="D10" s="84">
        <v>0</v>
      </c>
      <c r="E10" s="1" t="s">
        <v>212</v>
      </c>
      <c r="F10" s="90">
        <v>43861</v>
      </c>
      <c r="G10" s="91">
        <v>4.2999999999999997E-2</v>
      </c>
      <c r="H10" s="91">
        <v>6.8597999999999999</v>
      </c>
      <c r="I10" s="2">
        <f>G10*K10/H10</f>
        <v>455.88395102958214</v>
      </c>
      <c r="J10" s="2">
        <f>G10*L10/H10</f>
        <v>493.87428028204732</v>
      </c>
      <c r="K10" s="2">
        <f t="shared" si="1"/>
        <v>72727.272727272735</v>
      </c>
      <c r="L10" s="2">
        <f t="shared" si="2"/>
        <v>78787.878787878799</v>
      </c>
      <c r="M10" s="2">
        <v>18181.818181818184</v>
      </c>
      <c r="N10" s="2">
        <v>18181.818181818184</v>
      </c>
      <c r="O10" s="2">
        <v>18181.818181818184</v>
      </c>
      <c r="P10" s="2">
        <v>18181.818181818184</v>
      </c>
      <c r="Q10" s="2">
        <v>18181.818181818184</v>
      </c>
      <c r="R10" s="2">
        <v>18181.818181818184</v>
      </c>
      <c r="S10" s="2">
        <v>18181.818181818184</v>
      </c>
      <c r="T10" s="2">
        <v>18181.818181818184</v>
      </c>
      <c r="U10" s="2">
        <v>14141.414141414141</v>
      </c>
      <c r="V10" s="2">
        <v>14141.414141414141</v>
      </c>
      <c r="W10" s="2">
        <v>16969.696969696968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 16313:16315" s="1" customFormat="1" ht="12.75">
      <c r="A11" s="89" t="s">
        <v>231</v>
      </c>
      <c r="B11" s="89" t="s">
        <v>232</v>
      </c>
      <c r="C11" s="89" t="s">
        <v>211</v>
      </c>
      <c r="D11" s="84">
        <v>0</v>
      </c>
      <c r="E11" s="1" t="s">
        <v>212</v>
      </c>
      <c r="F11" s="90">
        <v>43861</v>
      </c>
      <c r="G11" s="91">
        <v>2.3460000000000002E-2</v>
      </c>
      <c r="H11" s="91">
        <v>6.8597999999999999</v>
      </c>
      <c r="I11" s="2">
        <f>G11*K11/H11</f>
        <v>248.72180211986043</v>
      </c>
      <c r="J11" s="2">
        <f>G11*L11/H11</f>
        <v>269.44861896318213</v>
      </c>
      <c r="K11" s="2">
        <f t="shared" si="1"/>
        <v>72727.272727272735</v>
      </c>
      <c r="L11" s="2">
        <f t="shared" si="2"/>
        <v>78787.878787878799</v>
      </c>
      <c r="M11" s="2">
        <v>18181.818181818184</v>
      </c>
      <c r="N11" s="2">
        <v>18181.818181818184</v>
      </c>
      <c r="O11" s="2">
        <v>18181.818181818184</v>
      </c>
      <c r="P11" s="2">
        <v>18181.818181818184</v>
      </c>
      <c r="Q11" s="2">
        <v>18181.818181818184</v>
      </c>
      <c r="R11" s="2">
        <v>18181.818181818184</v>
      </c>
      <c r="S11" s="2">
        <v>18181.818181818184</v>
      </c>
      <c r="T11" s="2">
        <v>18181.818181818184</v>
      </c>
      <c r="U11" s="2">
        <v>14141.414141414141</v>
      </c>
      <c r="V11" s="2">
        <v>14141.414141414141</v>
      </c>
      <c r="W11" s="2">
        <v>16969.696969696968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 16313:16315" s="1" customFormat="1" ht="12.75">
      <c r="A12" s="89" t="s">
        <v>234</v>
      </c>
      <c r="B12" s="89" t="s">
        <v>235</v>
      </c>
      <c r="C12" s="89" t="s">
        <v>211</v>
      </c>
      <c r="D12" s="84">
        <v>0</v>
      </c>
      <c r="E12" s="1" t="s">
        <v>212</v>
      </c>
      <c r="F12" s="90">
        <v>43861</v>
      </c>
      <c r="G12" s="91">
        <v>2.6700000000000002E-2</v>
      </c>
      <c r="H12" s="91">
        <v>6.8597999999999999</v>
      </c>
      <c r="I12" s="2">
        <f>G12*K12/H12</f>
        <v>141.53606386616099</v>
      </c>
      <c r="J12" s="2">
        <f>G12*L12/H12</f>
        <v>153.33073585500773</v>
      </c>
      <c r="K12" s="2">
        <f t="shared" si="1"/>
        <v>36363.636363636368</v>
      </c>
      <c r="L12" s="2">
        <f t="shared" si="2"/>
        <v>39393.939393939399</v>
      </c>
      <c r="M12" s="2">
        <v>9090.9090909090919</v>
      </c>
      <c r="N12" s="2">
        <v>9090.9090909090919</v>
      </c>
      <c r="O12" s="2">
        <v>9090.9090909090919</v>
      </c>
      <c r="P12" s="2">
        <v>9090.9090909090919</v>
      </c>
      <c r="Q12" s="2">
        <v>9090.9090909090919</v>
      </c>
      <c r="R12" s="2">
        <v>9090.9090909090919</v>
      </c>
      <c r="S12" s="2">
        <v>9090.9090909090919</v>
      </c>
      <c r="T12" s="2">
        <v>9090.9090909090919</v>
      </c>
      <c r="U12" s="2">
        <v>7070.7070707070707</v>
      </c>
      <c r="V12" s="2">
        <v>7070.7070707070707</v>
      </c>
      <c r="W12" s="2">
        <v>8484.8484848484841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 16313:16315" s="1" customFormat="1" ht="12.75">
      <c r="A13" s="89" t="s">
        <v>229</v>
      </c>
      <c r="B13" s="89" t="s">
        <v>230</v>
      </c>
      <c r="C13" s="89" t="s">
        <v>211</v>
      </c>
      <c r="D13" s="84">
        <v>0</v>
      </c>
      <c r="E13" s="1" t="s">
        <v>212</v>
      </c>
      <c r="F13" s="90">
        <v>43861</v>
      </c>
      <c r="G13" s="91">
        <v>3.5189999999999999E-2</v>
      </c>
      <c r="H13" s="91">
        <v>6.8597999999999999</v>
      </c>
      <c r="I13" s="2">
        <f>G13*K13/H13</f>
        <v>358.15939505259894</v>
      </c>
      <c r="J13" s="2">
        <f>G13*L13/H13</f>
        <v>388.00601130698226</v>
      </c>
      <c r="K13" s="2">
        <f t="shared" si="1"/>
        <v>69818.181818181823</v>
      </c>
      <c r="L13" s="2">
        <f t="shared" si="2"/>
        <v>75636.363636363647</v>
      </c>
      <c r="M13" s="2">
        <v>17454.545454545456</v>
      </c>
      <c r="N13" s="2">
        <v>17454.545454545456</v>
      </c>
      <c r="O13" s="2">
        <v>17454.545454545456</v>
      </c>
      <c r="P13" s="2">
        <v>17454.545454545456</v>
      </c>
      <c r="Q13" s="2">
        <v>17454.545454545456</v>
      </c>
      <c r="R13" s="2">
        <v>17454.545454545456</v>
      </c>
      <c r="S13" s="2">
        <v>17454.545454545456</v>
      </c>
      <c r="T13" s="2">
        <v>17454.545454545456</v>
      </c>
      <c r="U13" s="2">
        <v>13575.757575757576</v>
      </c>
      <c r="V13" s="2">
        <v>13575.757575757576</v>
      </c>
      <c r="W13" s="2">
        <v>16290.909090909088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 16313:16315" s="1" customFormat="1" ht="12.75">
      <c r="A14" s="89" t="s">
        <v>217</v>
      </c>
      <c r="B14" s="89" t="s">
        <v>218</v>
      </c>
      <c r="C14" s="89" t="s">
        <v>211</v>
      </c>
      <c r="D14" s="84">
        <v>0</v>
      </c>
      <c r="E14" s="1" t="s">
        <v>212</v>
      </c>
      <c r="F14" s="90">
        <v>43861</v>
      </c>
      <c r="G14" s="91">
        <v>1.566065</v>
      </c>
      <c r="H14" s="91">
        <v>6.8597999999999999</v>
      </c>
      <c r="I14" s="2">
        <f>G14*K14/H14</f>
        <v>8301.6732531295656</v>
      </c>
      <c r="J14" s="2">
        <f>G14*L14/H14</f>
        <v>8993.4793575570293</v>
      </c>
      <c r="K14" s="2">
        <f t="shared" si="1"/>
        <v>36363.636363636368</v>
      </c>
      <c r="L14" s="2">
        <f t="shared" si="2"/>
        <v>39393.939393939399</v>
      </c>
      <c r="M14" s="2">
        <v>9090.9090909090919</v>
      </c>
      <c r="N14" s="2">
        <v>9090.9090909090919</v>
      </c>
      <c r="O14" s="2">
        <v>9090.9090909090919</v>
      </c>
      <c r="P14" s="2">
        <v>9090.9090909090919</v>
      </c>
      <c r="Q14" s="2">
        <v>9090.9090909090919</v>
      </c>
      <c r="R14" s="2">
        <v>9090.9090909090919</v>
      </c>
      <c r="S14" s="2">
        <v>9090.9090909090919</v>
      </c>
      <c r="T14" s="2">
        <v>9090.9090909090919</v>
      </c>
      <c r="U14" s="2">
        <v>7070.7070707070707</v>
      </c>
      <c r="V14" s="2">
        <v>7070.7070707070707</v>
      </c>
      <c r="W14" s="2">
        <v>8484.8484848484841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 16313:16315" s="1" customFormat="1" ht="12" customHeight="1">
      <c r="A15" s="89" t="s">
        <v>221</v>
      </c>
      <c r="B15" s="89" t="s">
        <v>222</v>
      </c>
      <c r="C15" s="89" t="s">
        <v>211</v>
      </c>
      <c r="D15" s="84">
        <v>0</v>
      </c>
      <c r="E15" s="1" t="s">
        <v>212</v>
      </c>
      <c r="F15" s="90">
        <v>43861</v>
      </c>
      <c r="G15" s="91">
        <v>0.46920000000000001</v>
      </c>
      <c r="H15" s="91">
        <v>6.8597999999999999</v>
      </c>
      <c r="I15" s="2">
        <f>G15*K15/H15</f>
        <v>2487.2180211986042</v>
      </c>
      <c r="J15" s="2">
        <f>G15*L15/H15</f>
        <v>2694.4861896318212</v>
      </c>
      <c r="K15" s="2">
        <f t="shared" si="1"/>
        <v>36363.636363636368</v>
      </c>
      <c r="L15" s="2">
        <f t="shared" si="2"/>
        <v>39393.939393939399</v>
      </c>
      <c r="M15" s="2">
        <v>9090.9090909090919</v>
      </c>
      <c r="N15" s="2">
        <v>9090.9090909090919</v>
      </c>
      <c r="O15" s="2">
        <v>9090.9090909090919</v>
      </c>
      <c r="P15" s="2">
        <v>9090.9090909090919</v>
      </c>
      <c r="Q15" s="2">
        <v>9090.9090909090919</v>
      </c>
      <c r="R15" s="2">
        <v>9090.9090909090919</v>
      </c>
      <c r="S15" s="2">
        <v>9090.9090909090919</v>
      </c>
      <c r="T15" s="2">
        <v>9090.9090909090919</v>
      </c>
      <c r="U15" s="2">
        <v>7070.7070707070707</v>
      </c>
      <c r="V15" s="2">
        <v>7070.7070707070707</v>
      </c>
      <c r="W15" s="2">
        <v>8484.8484848484841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 16313:16315" s="1" customFormat="1" ht="12.75">
      <c r="A16" s="89" t="s">
        <v>238</v>
      </c>
      <c r="B16" s="89" t="s">
        <v>239</v>
      </c>
      <c r="C16" s="89" t="s">
        <v>211</v>
      </c>
      <c r="D16" s="84">
        <v>0</v>
      </c>
      <c r="E16" s="1" t="s">
        <v>212</v>
      </c>
      <c r="F16" s="90">
        <v>43861</v>
      </c>
      <c r="G16" s="91">
        <v>52</v>
      </c>
      <c r="H16" s="91">
        <v>6.8597999999999999</v>
      </c>
      <c r="I16" s="2">
        <f>G16*K16/H16</f>
        <v>0</v>
      </c>
      <c r="J16" s="2">
        <f>G16*L16/H16</f>
        <v>0</v>
      </c>
      <c r="K16" s="2">
        <f t="shared" si="1"/>
        <v>0</v>
      </c>
      <c r="L16" s="2">
        <f t="shared" si="2"/>
        <v>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 16288:16314" s="1" customFormat="1" ht="12.75">
      <c r="A17" s="89" t="s">
        <v>240</v>
      </c>
      <c r="B17" s="89" t="s">
        <v>241</v>
      </c>
      <c r="C17" s="89" t="s">
        <v>242</v>
      </c>
      <c r="D17" s="84">
        <v>0</v>
      </c>
      <c r="E17" s="1" t="s">
        <v>212</v>
      </c>
      <c r="F17" s="90">
        <v>43861</v>
      </c>
      <c r="G17" s="91">
        <v>0.1115</v>
      </c>
      <c r="H17" s="91">
        <v>6.8597999999999999</v>
      </c>
      <c r="I17" s="2">
        <f>G17*K17/H17</f>
        <v>635.29546050905287</v>
      </c>
      <c r="J17" s="2">
        <f>G17*L17/H17</f>
        <v>2340.7655139082326</v>
      </c>
      <c r="K17" s="2">
        <f t="shared" si="1"/>
        <v>39085.200000000004</v>
      </c>
      <c r="L17" s="2">
        <f t="shared" si="2"/>
        <v>144010.61230769232</v>
      </c>
      <c r="M17" s="2">
        <v>0</v>
      </c>
      <c r="N17" s="2">
        <v>13028.400000000001</v>
      </c>
      <c r="O17" s="2">
        <v>26056.800000000003</v>
      </c>
      <c r="P17" s="2">
        <v>0</v>
      </c>
      <c r="Q17" s="2">
        <v>39085.200000000004</v>
      </c>
      <c r="R17" s="2">
        <v>19542.600000000002</v>
      </c>
      <c r="S17" s="2">
        <v>37678.824615384612</v>
      </c>
      <c r="T17" s="2">
        <v>39285.63692307692</v>
      </c>
      <c r="U17" s="2">
        <v>19642.81846153846</v>
      </c>
      <c r="V17" s="2">
        <v>0</v>
      </c>
      <c r="W17" s="2">
        <v>0</v>
      </c>
      <c r="X17" s="2">
        <v>0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 16288:16314" s="1" customFormat="1" ht="12.75">
      <c r="A18" s="89" t="s">
        <v>243</v>
      </c>
      <c r="B18" s="89" t="s">
        <v>244</v>
      </c>
      <c r="C18" s="89" t="s">
        <v>242</v>
      </c>
      <c r="D18" s="84">
        <v>0</v>
      </c>
      <c r="E18" s="1" t="s">
        <v>212</v>
      </c>
      <c r="F18" s="90">
        <v>43861</v>
      </c>
      <c r="G18" s="113">
        <v>1.3055000000000001</v>
      </c>
      <c r="H18" s="91">
        <v>6.8597999999999999</v>
      </c>
      <c r="I18" s="2">
        <f>G18*K18/H18</f>
        <v>5409.7234321700344</v>
      </c>
      <c r="J18" s="2">
        <f>G18*L18/H18</f>
        <v>14987.820554535119</v>
      </c>
      <c r="K18" s="2">
        <f t="shared" si="1"/>
        <v>28425.599999999999</v>
      </c>
      <c r="L18" s="2">
        <f t="shared" si="2"/>
        <v>78754.080000000002</v>
      </c>
      <c r="M18" s="2">
        <v>0</v>
      </c>
      <c r="N18" s="2">
        <v>14212.8</v>
      </c>
      <c r="O18" s="2">
        <v>14212.8</v>
      </c>
      <c r="P18" s="2">
        <v>0</v>
      </c>
      <c r="Q18" s="2">
        <v>21319.200000000001</v>
      </c>
      <c r="R18" s="2">
        <v>21120.664615384616</v>
      </c>
      <c r="S18" s="2">
        <v>24999.950769230767</v>
      </c>
      <c r="T18" s="2">
        <v>11314.264615384614</v>
      </c>
      <c r="U18" s="2">
        <v>0</v>
      </c>
      <c r="V18" s="2">
        <v>0</v>
      </c>
      <c r="W18" s="2">
        <v>0</v>
      </c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 16288:16314" s="1" customFormat="1" ht="12.75" customHeight="1">
      <c r="A19" s="89" t="s">
        <v>245</v>
      </c>
      <c r="B19" s="89" t="s">
        <v>246</v>
      </c>
      <c r="C19" s="89" t="s">
        <v>242</v>
      </c>
      <c r="D19" s="84">
        <v>0</v>
      </c>
      <c r="E19" s="1" t="s">
        <v>212</v>
      </c>
      <c r="F19" s="90">
        <v>43861</v>
      </c>
      <c r="G19" s="113">
        <v>1.3055000000000001</v>
      </c>
      <c r="H19" s="91">
        <v>6.8597999999999999</v>
      </c>
      <c r="I19" s="2">
        <f>G19*K19/H19</f>
        <v>5409.7234321700344</v>
      </c>
      <c r="J19" s="2">
        <f>G19*L19/H19</f>
        <v>14987.820554535119</v>
      </c>
      <c r="K19" s="2">
        <f t="shared" si="1"/>
        <v>28425.599999999999</v>
      </c>
      <c r="L19" s="2">
        <f t="shared" si="2"/>
        <v>78754.080000000002</v>
      </c>
      <c r="M19" s="2">
        <v>0</v>
      </c>
      <c r="N19" s="2">
        <v>14212.8</v>
      </c>
      <c r="O19" s="2">
        <v>14212.8</v>
      </c>
      <c r="P19" s="2">
        <v>0</v>
      </c>
      <c r="Q19" s="2">
        <v>21319.200000000001</v>
      </c>
      <c r="R19" s="2">
        <v>21120.664615384616</v>
      </c>
      <c r="S19" s="2">
        <v>24999.950769230767</v>
      </c>
      <c r="T19" s="2">
        <v>11314.264615384614</v>
      </c>
      <c r="U19" s="2">
        <v>0</v>
      </c>
      <c r="V19" s="2">
        <v>0</v>
      </c>
      <c r="W19" s="2">
        <v>0</v>
      </c>
      <c r="X19" s="2">
        <v>0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 16288:16314" s="1" customFormat="1" ht="12.75">
      <c r="A20" s="89" t="s">
        <v>514</v>
      </c>
      <c r="B20" s="89" t="s">
        <v>247</v>
      </c>
      <c r="C20" s="89" t="s">
        <v>242</v>
      </c>
      <c r="D20" s="84">
        <v>0</v>
      </c>
      <c r="E20" s="1" t="s">
        <v>212</v>
      </c>
      <c r="F20" s="90">
        <v>43861</v>
      </c>
      <c r="G20" s="91">
        <v>0.74980000000000002</v>
      </c>
      <c r="H20" s="91">
        <v>6.8597999999999999</v>
      </c>
      <c r="I20" s="2">
        <f>G20*K20/H20</f>
        <v>1553.5084754657573</v>
      </c>
      <c r="J20" s="2">
        <f>G20*L20/H20</f>
        <v>5723.9493920208479</v>
      </c>
      <c r="K20" s="2">
        <f t="shared" si="1"/>
        <v>14212.800000000001</v>
      </c>
      <c r="L20" s="2">
        <f t="shared" si="2"/>
        <v>52367.49538461538</v>
      </c>
      <c r="M20" s="2">
        <v>0</v>
      </c>
      <c r="N20" s="2">
        <v>4737.6000000000004</v>
      </c>
      <c r="O20" s="2">
        <v>9475.2000000000007</v>
      </c>
      <c r="P20" s="2">
        <v>0</v>
      </c>
      <c r="Q20" s="2">
        <v>14212.800000000001</v>
      </c>
      <c r="R20" s="2">
        <v>7106.4000000000005</v>
      </c>
      <c r="S20" s="2">
        <v>13701.390769230769</v>
      </c>
      <c r="T20" s="2">
        <v>14285.686153846153</v>
      </c>
      <c r="U20" s="2">
        <v>7142.8430769230763</v>
      </c>
      <c r="V20" s="2">
        <v>0</v>
      </c>
      <c r="W20" s="2">
        <v>0</v>
      </c>
      <c r="X20" s="2">
        <v>0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 16288:16314" s="1" customFormat="1" ht="12.75">
      <c r="A21" s="89" t="s">
        <v>248</v>
      </c>
      <c r="B21" s="89" t="s">
        <v>249</v>
      </c>
      <c r="C21" s="89" t="s">
        <v>242</v>
      </c>
      <c r="D21" s="84">
        <v>0</v>
      </c>
      <c r="E21" s="1" t="s">
        <v>212</v>
      </c>
      <c r="F21" s="90">
        <v>43861</v>
      </c>
      <c r="G21" s="113">
        <v>1.2402</v>
      </c>
      <c r="H21" s="91">
        <v>6.8597999999999999</v>
      </c>
      <c r="I21" s="2">
        <f>G21*K21/H21</f>
        <v>3426.0891104696934</v>
      </c>
      <c r="J21" s="2">
        <f>G21*L21/H21</f>
        <v>9492.0950091839404</v>
      </c>
      <c r="K21" s="2">
        <f t="shared" si="1"/>
        <v>18950.400000000001</v>
      </c>
      <c r="L21" s="2">
        <f t="shared" si="2"/>
        <v>52502.720000000001</v>
      </c>
      <c r="M21" s="2">
        <v>0</v>
      </c>
      <c r="N21" s="2">
        <v>9475.2000000000007</v>
      </c>
      <c r="O21" s="2">
        <v>9475.2000000000007</v>
      </c>
      <c r="P21" s="2">
        <v>0</v>
      </c>
      <c r="Q21" s="2">
        <v>14212.800000000001</v>
      </c>
      <c r="R21" s="2">
        <v>14080.443076923077</v>
      </c>
      <c r="S21" s="2">
        <v>16666.633846153847</v>
      </c>
      <c r="T21" s="2">
        <v>7542.8430769230763</v>
      </c>
      <c r="U21" s="2">
        <v>0</v>
      </c>
      <c r="V21" s="2">
        <v>0</v>
      </c>
      <c r="W21" s="2">
        <v>0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1:45 16288:16314" s="1" customFormat="1" ht="12.75">
      <c r="A22" s="89" t="s">
        <v>250</v>
      </c>
      <c r="B22" s="89" t="s">
        <v>251</v>
      </c>
      <c r="C22" s="89" t="s">
        <v>242</v>
      </c>
      <c r="D22" s="84">
        <v>0</v>
      </c>
      <c r="E22" s="1" t="s">
        <v>212</v>
      </c>
      <c r="F22" s="90">
        <v>43861</v>
      </c>
      <c r="G22" s="113">
        <v>1.7063999999999999</v>
      </c>
      <c r="H22" s="91">
        <v>6.8597999999999999</v>
      </c>
      <c r="I22" s="2">
        <f>G22*K22/H22</f>
        <v>3535.4852794542112</v>
      </c>
      <c r="J22" s="2">
        <f>G22*L22/H22</f>
        <v>9795.1807714510633</v>
      </c>
      <c r="K22" s="2">
        <f t="shared" si="1"/>
        <v>14212.8</v>
      </c>
      <c r="L22" s="2">
        <f t="shared" si="2"/>
        <v>39377.040000000001</v>
      </c>
      <c r="M22" s="2">
        <v>0</v>
      </c>
      <c r="N22" s="2">
        <v>7106.4</v>
      </c>
      <c r="O22" s="2">
        <v>7106.4</v>
      </c>
      <c r="P22" s="2">
        <v>0</v>
      </c>
      <c r="Q22" s="2">
        <v>10659.6</v>
      </c>
      <c r="R22" s="2">
        <v>10560.332307692308</v>
      </c>
      <c r="S22" s="2">
        <v>12499.975384615384</v>
      </c>
      <c r="T22" s="2">
        <v>5657.1323076923072</v>
      </c>
      <c r="U22" s="2">
        <v>0</v>
      </c>
      <c r="V22" s="2">
        <v>0</v>
      </c>
      <c r="W22" s="2">
        <v>0</v>
      </c>
      <c r="X22" s="2">
        <v>0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 16288:16314" s="1" customFormat="1" ht="12.75">
      <c r="A23" s="89" t="s">
        <v>252</v>
      </c>
      <c r="B23" s="89" t="s">
        <v>253</v>
      </c>
      <c r="C23" s="89" t="s">
        <v>242</v>
      </c>
      <c r="D23" s="84">
        <v>0</v>
      </c>
      <c r="E23" s="1" t="s">
        <v>212</v>
      </c>
      <c r="F23" s="90">
        <v>43861</v>
      </c>
      <c r="G23" s="91">
        <v>3.7760000000000002E-2</v>
      </c>
      <c r="H23" s="91">
        <v>6.8597999999999999</v>
      </c>
      <c r="I23" s="2">
        <f>G23*K23/H23</f>
        <v>234.70450800314876</v>
      </c>
      <c r="J23" s="2">
        <f>G23*L23/H23</f>
        <v>1043.6826584166672</v>
      </c>
      <c r="K23" s="2">
        <f t="shared" si="1"/>
        <v>42638.399999999994</v>
      </c>
      <c r="L23" s="2">
        <f t="shared" si="2"/>
        <v>189604.19227242193</v>
      </c>
      <c r="M23" s="2">
        <v>0</v>
      </c>
      <c r="N23" s="2">
        <v>14212.8</v>
      </c>
      <c r="O23" s="2">
        <v>28425.599999999999</v>
      </c>
      <c r="P23" s="2">
        <v>0</v>
      </c>
      <c r="Q23" s="2">
        <v>75140.106118575786</v>
      </c>
      <c r="R23" s="2">
        <v>21319.200000000001</v>
      </c>
      <c r="S23" s="2">
        <v>41104.172307692301</v>
      </c>
      <c r="T23" s="2">
        <v>42857.058461538458</v>
      </c>
      <c r="U23" s="2">
        <v>21428.529230769229</v>
      </c>
      <c r="V23" s="2">
        <v>0</v>
      </c>
      <c r="W23" s="2">
        <v>0</v>
      </c>
      <c r="X23" s="2">
        <v>0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 16288:16314" s="1" customFormat="1" ht="12.75">
      <c r="A24" s="89" t="s">
        <v>254</v>
      </c>
      <c r="B24" s="89" t="s">
        <v>255</v>
      </c>
      <c r="C24" s="1" t="s">
        <v>242</v>
      </c>
      <c r="D24" s="84">
        <v>0</v>
      </c>
      <c r="E24" s="1" t="s">
        <v>212</v>
      </c>
      <c r="F24" s="90">
        <v>43861</v>
      </c>
      <c r="G24" s="91">
        <v>4.53E-2</v>
      </c>
      <c r="H24" s="91">
        <v>6.8597999999999999</v>
      </c>
      <c r="I24" s="2">
        <f>G24*K24/H24</f>
        <v>211.17811598005775</v>
      </c>
      <c r="J24" s="2">
        <f>G24*L24/H24</f>
        <v>939.06563346679707</v>
      </c>
      <c r="K24" s="2">
        <f t="shared" si="1"/>
        <v>31978.800000000003</v>
      </c>
      <c r="L24" s="2">
        <f t="shared" si="2"/>
        <v>142203.14420431643</v>
      </c>
      <c r="M24" s="2">
        <v>0</v>
      </c>
      <c r="N24" s="2">
        <v>10659.6</v>
      </c>
      <c r="O24" s="2">
        <v>21319.200000000001</v>
      </c>
      <c r="P24" s="2">
        <v>0</v>
      </c>
      <c r="Q24" s="2">
        <v>56355.07958893184</v>
      </c>
      <c r="R24" s="2">
        <v>15989.4</v>
      </c>
      <c r="S24" s="2">
        <v>30828.129230769227</v>
      </c>
      <c r="T24" s="2">
        <v>32142.793846153843</v>
      </c>
      <c r="U24" s="2">
        <v>16071.396923076922</v>
      </c>
      <c r="V24" s="2">
        <v>0</v>
      </c>
      <c r="W24" s="2">
        <v>0</v>
      </c>
      <c r="X24" s="2">
        <v>0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 16288:16314" s="1" customFormat="1" ht="12.75">
      <c r="A25" s="89" t="s">
        <v>256</v>
      </c>
      <c r="B25" s="89" t="s">
        <v>257</v>
      </c>
      <c r="C25" s="1" t="s">
        <v>242</v>
      </c>
      <c r="D25" s="84">
        <v>0</v>
      </c>
      <c r="E25" s="1" t="s">
        <v>212</v>
      </c>
      <c r="F25" s="90">
        <v>43861</v>
      </c>
      <c r="G25" s="91">
        <v>0.1532</v>
      </c>
      <c r="H25" s="91">
        <v>6.8597999999999999</v>
      </c>
      <c r="I25" s="2">
        <f>G25*K25/H25</f>
        <v>0</v>
      </c>
      <c r="J25" s="2">
        <f>G25*L25/H25</f>
        <v>0</v>
      </c>
      <c r="K25" s="2">
        <f t="shared" si="1"/>
        <v>0</v>
      </c>
      <c r="L25" s="2">
        <f t="shared" si="2"/>
        <v>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 16288:16314" s="1" customFormat="1" ht="12.75">
      <c r="A26" s="89" t="s">
        <v>258</v>
      </c>
      <c r="B26" s="89" t="s">
        <v>259</v>
      </c>
      <c r="C26" s="1" t="s">
        <v>242</v>
      </c>
      <c r="D26" s="84">
        <v>0</v>
      </c>
      <c r="E26" s="1" t="s">
        <v>212</v>
      </c>
      <c r="F26" s="90">
        <v>43861</v>
      </c>
      <c r="G26" s="127">
        <v>58.949350000000003</v>
      </c>
      <c r="H26" s="91">
        <v>6.8597999999999999</v>
      </c>
      <c r="I26" s="2">
        <f>G26*K26/H26</f>
        <v>2706.9368276043033</v>
      </c>
      <c r="J26" s="2">
        <f>G26*L26/H26</f>
        <v>2397.5726187352402</v>
      </c>
      <c r="K26" s="2">
        <f t="shared" si="1"/>
        <v>315</v>
      </c>
      <c r="L26" s="2">
        <f t="shared" si="2"/>
        <v>279</v>
      </c>
      <c r="M26" s="92">
        <v>126</v>
      </c>
      <c r="N26" s="92">
        <v>63</v>
      </c>
      <c r="O26" s="92">
        <v>63</v>
      </c>
      <c r="P26" s="92">
        <v>63</v>
      </c>
      <c r="Q26" s="92">
        <v>63</v>
      </c>
      <c r="R26" s="92">
        <v>63</v>
      </c>
      <c r="S26" s="92">
        <v>63</v>
      </c>
      <c r="T26" s="92">
        <v>63</v>
      </c>
      <c r="U26" s="92">
        <v>63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 16288:16314" s="1" customFormat="1" ht="12.75">
      <c r="A27" s="89" t="s">
        <v>260</v>
      </c>
      <c r="B27" s="89" t="s">
        <v>261</v>
      </c>
      <c r="C27" s="1" t="s">
        <v>262</v>
      </c>
      <c r="D27" s="84">
        <v>0</v>
      </c>
      <c r="E27" s="1" t="s">
        <v>212</v>
      </c>
      <c r="F27" s="90">
        <v>43861</v>
      </c>
      <c r="G27" s="127">
        <v>64.654129999999995</v>
      </c>
      <c r="H27" s="91">
        <v>6.8597999999999999</v>
      </c>
      <c r="I27" s="2">
        <f>G27*K27/H27</f>
        <v>3770.03003003003</v>
      </c>
      <c r="J27" s="2">
        <f>G27*L27/H27</f>
        <v>3339.169455169455</v>
      </c>
      <c r="K27" s="2">
        <f t="shared" si="1"/>
        <v>400</v>
      </c>
      <c r="L27" s="2">
        <f t="shared" si="2"/>
        <v>354.28571428571428</v>
      </c>
      <c r="M27" s="92">
        <v>160</v>
      </c>
      <c r="N27" s="92">
        <v>80</v>
      </c>
      <c r="O27" s="92">
        <v>80</v>
      </c>
      <c r="P27" s="92">
        <v>80</v>
      </c>
      <c r="Q27" s="92">
        <v>80</v>
      </c>
      <c r="R27" s="92">
        <v>80</v>
      </c>
      <c r="S27" s="92">
        <v>80</v>
      </c>
      <c r="T27" s="92">
        <v>80</v>
      </c>
      <c r="U27" s="92">
        <v>80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XCK27" s="89"/>
      <c r="XCL27" s="89"/>
    </row>
    <row r="28" spans="1:45 16288:16314" s="1" customFormat="1" ht="12.75">
      <c r="A28" s="89" t="s">
        <v>263</v>
      </c>
      <c r="B28" s="1" t="s">
        <v>264</v>
      </c>
      <c r="C28" s="1" t="s">
        <v>262</v>
      </c>
      <c r="D28" s="84">
        <v>0</v>
      </c>
      <c r="E28" s="1" t="s">
        <v>212</v>
      </c>
      <c r="F28" s="90">
        <v>43861</v>
      </c>
      <c r="G28" s="113">
        <v>1.7282999999999999</v>
      </c>
      <c r="H28" s="91">
        <v>6.8597999999999999</v>
      </c>
      <c r="I28" s="2">
        <f>G28*K28/H28</f>
        <v>4786.976296685034</v>
      </c>
      <c r="J28" s="2">
        <f>G28*L28/H28</f>
        <v>6349.0422461296239</v>
      </c>
      <c r="K28" s="2">
        <f t="shared" si="1"/>
        <v>19000</v>
      </c>
      <c r="L28" s="2">
        <f t="shared" si="2"/>
        <v>25200</v>
      </c>
      <c r="M28" s="2">
        <v>19000</v>
      </c>
      <c r="N28" s="2">
        <v>0</v>
      </c>
      <c r="O28" s="2">
        <v>0</v>
      </c>
      <c r="P28" s="2">
        <v>0</v>
      </c>
      <c r="Q28" s="2">
        <v>25200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XBL28" s="89"/>
    </row>
    <row r="29" spans="1:45 16288:16314" s="1" customFormat="1" ht="12.75">
      <c r="A29" s="89" t="s">
        <v>265</v>
      </c>
      <c r="B29" s="1" t="s">
        <v>266</v>
      </c>
      <c r="C29" s="1" t="s">
        <v>262</v>
      </c>
      <c r="D29" s="84">
        <v>0</v>
      </c>
      <c r="E29" s="1" t="s">
        <v>212</v>
      </c>
      <c r="F29" s="90">
        <v>43861</v>
      </c>
      <c r="G29" s="113">
        <v>1.6617</v>
      </c>
      <c r="H29" s="91">
        <v>6.8597999999999999</v>
      </c>
      <c r="I29" s="2">
        <f>G29*K29/H29</f>
        <v>0</v>
      </c>
      <c r="J29" s="2">
        <f>G29*L29/H29</f>
        <v>3052.1910259774336</v>
      </c>
      <c r="K29" s="2">
        <f t="shared" si="1"/>
        <v>0</v>
      </c>
      <c r="L29" s="2">
        <f t="shared" si="2"/>
        <v>12600</v>
      </c>
      <c r="M29" s="2">
        <v>0</v>
      </c>
      <c r="N29" s="2">
        <v>0</v>
      </c>
      <c r="O29" s="2">
        <v>0</v>
      </c>
      <c r="P29" s="2">
        <v>0</v>
      </c>
      <c r="Q29" s="2">
        <v>12600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XBL29" s="89"/>
    </row>
    <row r="30" spans="1:45 16288:16314" s="1" customFormat="1" ht="12.75">
      <c r="A30" s="89" t="s">
        <v>267</v>
      </c>
      <c r="B30" s="1" t="s">
        <v>268</v>
      </c>
      <c r="C30" s="1" t="s">
        <v>262</v>
      </c>
      <c r="D30" s="84">
        <v>0</v>
      </c>
      <c r="E30" s="1" t="s">
        <v>212</v>
      </c>
      <c r="F30" s="90">
        <v>43861</v>
      </c>
      <c r="G30" s="113">
        <v>1.6468</v>
      </c>
      <c r="H30" s="91">
        <v>6.8597999999999999</v>
      </c>
      <c r="I30" s="2">
        <f>G30*K30/H30</f>
        <v>0</v>
      </c>
      <c r="J30" s="2">
        <f>G30*L30/H30</f>
        <v>2722.3405930202048</v>
      </c>
      <c r="K30" s="2">
        <f t="shared" si="1"/>
        <v>0</v>
      </c>
      <c r="L30" s="2">
        <f t="shared" si="2"/>
        <v>11340</v>
      </c>
      <c r="M30" s="2">
        <v>0</v>
      </c>
      <c r="N30" s="2">
        <v>0</v>
      </c>
      <c r="O30" s="2">
        <v>0</v>
      </c>
      <c r="P30" s="2">
        <v>0</v>
      </c>
      <c r="Q30" s="2">
        <v>11340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 16288:16314" s="1" customFormat="1" ht="12.75">
      <c r="A31" s="89" t="s">
        <v>269</v>
      </c>
      <c r="B31" s="1" t="s">
        <v>270</v>
      </c>
      <c r="C31" s="1" t="s">
        <v>262</v>
      </c>
      <c r="D31" s="84">
        <v>0</v>
      </c>
      <c r="E31" s="1" t="s">
        <v>212</v>
      </c>
      <c r="F31" s="90">
        <v>43861</v>
      </c>
      <c r="G31" s="113">
        <v>2.0287999999999999</v>
      </c>
      <c r="H31" s="91">
        <v>6.8597999999999999</v>
      </c>
      <c r="I31" s="2">
        <f>G31*K31/H31</f>
        <v>0</v>
      </c>
      <c r="J31" s="2">
        <f>G31*L31/H31</f>
        <v>3726.4759905536607</v>
      </c>
      <c r="K31" s="2">
        <f t="shared" si="1"/>
        <v>0</v>
      </c>
      <c r="L31" s="2">
        <f t="shared" si="2"/>
        <v>12600</v>
      </c>
      <c r="M31" s="2">
        <v>0</v>
      </c>
      <c r="N31" s="2">
        <v>0</v>
      </c>
      <c r="O31" s="2">
        <v>0</v>
      </c>
      <c r="P31" s="2">
        <v>0</v>
      </c>
      <c r="Q31" s="2">
        <v>12600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1:45 16288:16314" s="1" customFormat="1" ht="12.75">
      <c r="A32" s="89" t="s">
        <v>271</v>
      </c>
      <c r="B32" s="1" t="s">
        <v>272</v>
      </c>
      <c r="C32" s="1" t="s">
        <v>262</v>
      </c>
      <c r="D32" s="84">
        <v>0</v>
      </c>
      <c r="E32" s="1" t="s">
        <v>212</v>
      </c>
      <c r="F32" s="90">
        <v>43861</v>
      </c>
      <c r="G32" s="91">
        <v>0.22456128895200003</v>
      </c>
      <c r="H32" s="91">
        <v>6.8597999999999999</v>
      </c>
      <c r="I32" s="2">
        <f>G32*K32/H32</f>
        <v>0</v>
      </c>
      <c r="J32" s="2">
        <f>G32*L32/H32</f>
        <v>975.30631615099742</v>
      </c>
      <c r="K32" s="2">
        <f t="shared" si="1"/>
        <v>0</v>
      </c>
      <c r="L32" s="2">
        <f t="shared" si="2"/>
        <v>29793.230608694477</v>
      </c>
      <c r="M32" s="2">
        <v>0</v>
      </c>
      <c r="N32" s="2">
        <v>0</v>
      </c>
      <c r="O32" s="2">
        <v>0</v>
      </c>
      <c r="P32" s="2">
        <v>0</v>
      </c>
      <c r="Q32" s="2">
        <v>29793.230608694477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s="1" customFormat="1" ht="12.75">
      <c r="A33" s="89" t="s">
        <v>273</v>
      </c>
      <c r="B33" s="1" t="s">
        <v>274</v>
      </c>
      <c r="C33" s="1" t="s">
        <v>262</v>
      </c>
      <c r="D33" s="84">
        <v>0</v>
      </c>
      <c r="E33" s="1" t="s">
        <v>212</v>
      </c>
      <c r="F33" s="90">
        <v>43861</v>
      </c>
      <c r="G33" s="91">
        <v>0.22456128895200003</v>
      </c>
      <c r="H33" s="91">
        <v>6.8597999999999999</v>
      </c>
      <c r="I33" s="2">
        <f>G33*K33/H33</f>
        <v>0</v>
      </c>
      <c r="J33" s="2">
        <f>G33*L33/H33</f>
        <v>975.30631615099742</v>
      </c>
      <c r="K33" s="2">
        <f t="shared" si="1"/>
        <v>0</v>
      </c>
      <c r="L33" s="2">
        <f t="shared" si="2"/>
        <v>29793.230608694477</v>
      </c>
      <c r="M33" s="2">
        <v>0</v>
      </c>
      <c r="N33" s="2">
        <v>0</v>
      </c>
      <c r="O33" s="2">
        <v>0</v>
      </c>
      <c r="P33" s="2">
        <v>0</v>
      </c>
      <c r="Q33" s="2">
        <v>29793.230608694477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s="1" customFormat="1" ht="12.75">
      <c r="A34" s="89" t="s">
        <v>275</v>
      </c>
      <c r="B34" s="1" t="s">
        <v>276</v>
      </c>
      <c r="C34" s="1" t="s">
        <v>262</v>
      </c>
      <c r="D34" s="84">
        <v>0</v>
      </c>
      <c r="E34" s="1" t="s">
        <v>212</v>
      </c>
      <c r="F34" s="90">
        <v>43861</v>
      </c>
      <c r="G34" s="91">
        <v>0.35993094272380449</v>
      </c>
      <c r="H34" s="91">
        <v>6.8597999999999999</v>
      </c>
      <c r="I34" s="2">
        <f>G34*K34/H34</f>
        <v>0</v>
      </c>
      <c r="J34" s="2">
        <f>G34*L34/H34</f>
        <v>710.56309485401835</v>
      </c>
      <c r="K34" s="2">
        <f t="shared" si="1"/>
        <v>0</v>
      </c>
      <c r="L34" s="2">
        <f t="shared" si="2"/>
        <v>13542.377549406579</v>
      </c>
      <c r="M34" s="2">
        <v>0</v>
      </c>
      <c r="N34" s="2">
        <v>0</v>
      </c>
      <c r="O34" s="2">
        <v>0</v>
      </c>
      <c r="P34" s="2">
        <v>0</v>
      </c>
      <c r="Q34" s="2">
        <v>13542.377549406579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s="1" customFormat="1" ht="12.75">
      <c r="A35" s="89" t="s">
        <v>277</v>
      </c>
      <c r="B35" s="1" t="s">
        <v>278</v>
      </c>
      <c r="C35" s="1" t="s">
        <v>262</v>
      </c>
      <c r="D35" s="84">
        <v>0</v>
      </c>
      <c r="E35" s="1" t="s">
        <v>212</v>
      </c>
      <c r="F35" s="90">
        <v>43861</v>
      </c>
      <c r="G35" s="91">
        <v>0.34920500063063509</v>
      </c>
      <c r="H35" s="91">
        <v>6.8597999999999999</v>
      </c>
      <c r="I35" s="2">
        <f>G35*K35/H35</f>
        <v>0</v>
      </c>
      <c r="J35" s="2">
        <f>G35*L35/H35</f>
        <v>689.38831462736857</v>
      </c>
      <c r="K35" s="2">
        <f t="shared" si="1"/>
        <v>0</v>
      </c>
      <c r="L35" s="2">
        <f t="shared" si="2"/>
        <v>13542.377549406579</v>
      </c>
      <c r="M35" s="2">
        <v>0</v>
      </c>
      <c r="N35" s="2">
        <v>0</v>
      </c>
      <c r="O35" s="2">
        <v>0</v>
      </c>
      <c r="P35" s="2">
        <v>0</v>
      </c>
      <c r="Q35" s="2">
        <v>13542.377549406579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s="1" customFormat="1" ht="12.75">
      <c r="A36" s="89" t="s">
        <v>279</v>
      </c>
      <c r="B36" s="1" t="s">
        <v>280</v>
      </c>
      <c r="C36" s="1" t="s">
        <v>262</v>
      </c>
      <c r="D36" s="84">
        <v>0</v>
      </c>
      <c r="E36" s="1" t="s">
        <v>212</v>
      </c>
      <c r="F36" s="90">
        <v>43861</v>
      </c>
      <c r="G36" s="91">
        <v>0.2898</v>
      </c>
      <c r="H36" s="91">
        <v>6.8597999999999999</v>
      </c>
      <c r="I36" s="2">
        <f>G36*K36/H36</f>
        <v>0</v>
      </c>
      <c r="J36" s="2">
        <f>G36*L36/H36</f>
        <v>743.74694859375415</v>
      </c>
      <c r="K36" s="2">
        <f t="shared" si="1"/>
        <v>0</v>
      </c>
      <c r="L36" s="2">
        <f t="shared" si="2"/>
        <v>17605.090814228555</v>
      </c>
      <c r="M36" s="2">
        <v>0</v>
      </c>
      <c r="N36" s="2">
        <v>0</v>
      </c>
      <c r="O36" s="2">
        <v>0</v>
      </c>
      <c r="P36" s="2">
        <v>0</v>
      </c>
      <c r="Q36" s="2">
        <v>17605.090814228555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s="1" customFormat="1" ht="12.75">
      <c r="A37" s="89" t="s">
        <v>720</v>
      </c>
      <c r="B37" s="89" t="s">
        <v>719</v>
      </c>
      <c r="C37" s="1" t="s">
        <v>281</v>
      </c>
      <c r="D37" s="84">
        <v>0</v>
      </c>
      <c r="E37" s="1" t="s">
        <v>512</v>
      </c>
      <c r="F37" s="90">
        <v>43861</v>
      </c>
      <c r="G37" s="91">
        <v>32.5</v>
      </c>
      <c r="H37" s="91">
        <v>6.8597999999999999</v>
      </c>
      <c r="I37" s="2">
        <f>G37*K37/H37</f>
        <v>0</v>
      </c>
      <c r="J37" s="2">
        <f>G37*L37/H37</f>
        <v>0</v>
      </c>
      <c r="K37" s="2">
        <f t="shared" si="1"/>
        <v>0</v>
      </c>
      <c r="L37" s="2">
        <f t="shared" si="2"/>
        <v>0</v>
      </c>
      <c r="M37" s="2">
        <v>0</v>
      </c>
      <c r="N37" s="2">
        <v>0</v>
      </c>
      <c r="O37" s="2">
        <v>0</v>
      </c>
      <c r="P37" s="2">
        <v>0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s="1" customFormat="1" ht="12.75">
      <c r="A38" s="89" t="s">
        <v>554</v>
      </c>
      <c r="B38" s="1" t="s">
        <v>518</v>
      </c>
      <c r="C38" s="1" t="s">
        <v>281</v>
      </c>
      <c r="D38" s="84" t="s">
        <v>605</v>
      </c>
      <c r="E38" s="1" t="s">
        <v>212</v>
      </c>
      <c r="F38" s="90">
        <v>43861</v>
      </c>
      <c r="G38" s="113">
        <v>0.52810000000000001</v>
      </c>
      <c r="H38" s="91">
        <v>6.8597999999999999</v>
      </c>
      <c r="I38" s="2">
        <f>G38*K38/H38</f>
        <v>0</v>
      </c>
      <c r="J38" s="2">
        <f>G38*L38/H38</f>
        <v>0</v>
      </c>
      <c r="K38" s="2">
        <f t="shared" si="1"/>
        <v>0</v>
      </c>
      <c r="L38" s="2">
        <f t="shared" si="2"/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s="1" customFormat="1" ht="12.75">
      <c r="A39" s="1" t="s">
        <v>491</v>
      </c>
      <c r="B39" s="1" t="s">
        <v>282</v>
      </c>
      <c r="C39" s="1" t="s">
        <v>281</v>
      </c>
      <c r="D39" s="84" t="s">
        <v>605</v>
      </c>
      <c r="E39" s="1" t="s">
        <v>212</v>
      </c>
      <c r="F39" s="90">
        <v>43861</v>
      </c>
      <c r="G39" s="113">
        <v>0.52810000000000001</v>
      </c>
      <c r="H39" s="91">
        <v>6.8597999999999999</v>
      </c>
      <c r="I39" s="2">
        <f>G39*K39/H39</f>
        <v>0</v>
      </c>
      <c r="J39" s="2">
        <f>G39*L39/H39</f>
        <v>0</v>
      </c>
      <c r="K39" s="2">
        <f t="shared" si="1"/>
        <v>0</v>
      </c>
      <c r="L39" s="2">
        <f t="shared" si="2"/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s="1" customFormat="1" ht="12.75">
      <c r="A40" s="1" t="s">
        <v>445</v>
      </c>
      <c r="B40" s="1" t="s">
        <v>443</v>
      </c>
      <c r="C40" s="1" t="s">
        <v>281</v>
      </c>
      <c r="D40" s="84">
        <v>0</v>
      </c>
      <c r="E40" s="1" t="s">
        <v>212</v>
      </c>
      <c r="F40" s="90">
        <v>43861</v>
      </c>
      <c r="G40" s="91">
        <v>2.2000000000000002</v>
      </c>
      <c r="H40" s="91">
        <v>6.8597999999999999</v>
      </c>
      <c r="I40" s="2">
        <f>G40*K40/H40</f>
        <v>0</v>
      </c>
      <c r="J40" s="2">
        <f>G40*L40/H40</f>
        <v>0</v>
      </c>
      <c r="K40" s="2">
        <f t="shared" si="1"/>
        <v>0</v>
      </c>
      <c r="L40" s="2">
        <f t="shared" si="2"/>
        <v>0</v>
      </c>
      <c r="M40" s="2">
        <v>0</v>
      </c>
      <c r="N40" s="2">
        <v>0</v>
      </c>
      <c r="O40" s="2">
        <v>0</v>
      </c>
      <c r="P40" s="2">
        <v>0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s="1" customFormat="1" ht="12.75">
      <c r="A41" s="1" t="s">
        <v>540</v>
      </c>
      <c r="B41" s="1" t="s">
        <v>444</v>
      </c>
      <c r="C41" s="1" t="s">
        <v>281</v>
      </c>
      <c r="D41" s="84">
        <v>0</v>
      </c>
      <c r="E41" s="1" t="s">
        <v>212</v>
      </c>
      <c r="F41" s="90">
        <v>43861</v>
      </c>
      <c r="G41" s="91">
        <v>1.0152980006399999</v>
      </c>
      <c r="H41" s="91">
        <v>6.8597999999999999</v>
      </c>
      <c r="I41" s="2">
        <f>G41*K41/H41</f>
        <v>0</v>
      </c>
      <c r="J41" s="2">
        <f>G41*L41/H41</f>
        <v>0</v>
      </c>
      <c r="K41" s="2">
        <f t="shared" si="1"/>
        <v>0</v>
      </c>
      <c r="L41" s="2">
        <f t="shared" si="2"/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s="1" customFormat="1" ht="12.75">
      <c r="A42" s="1" t="s">
        <v>367</v>
      </c>
      <c r="B42" s="1" t="s">
        <v>283</v>
      </c>
      <c r="C42" s="1" t="s">
        <v>281</v>
      </c>
      <c r="D42" s="84">
        <v>0</v>
      </c>
      <c r="E42" s="1" t="s">
        <v>212</v>
      </c>
      <c r="F42" s="90">
        <v>43861</v>
      </c>
      <c r="G42" s="91">
        <v>0.14499999999999999</v>
      </c>
      <c r="H42" s="91">
        <v>6.8597999999999999</v>
      </c>
      <c r="I42" s="2">
        <f>G42*K42/H42</f>
        <v>0</v>
      </c>
      <c r="J42" s="2">
        <f>G42*L42/H42</f>
        <v>0</v>
      </c>
      <c r="K42" s="2">
        <f t="shared" si="1"/>
        <v>0</v>
      </c>
      <c r="L42" s="2">
        <f t="shared" si="2"/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s="1" customFormat="1" ht="12.75">
      <c r="A43" s="1" t="s">
        <v>368</v>
      </c>
      <c r="B43" s="1" t="s">
        <v>284</v>
      </c>
      <c r="C43" s="1" t="s">
        <v>281</v>
      </c>
      <c r="D43" s="84">
        <v>0</v>
      </c>
      <c r="E43" s="1" t="s">
        <v>212</v>
      </c>
      <c r="F43" s="90">
        <v>43861</v>
      </c>
      <c r="G43" s="91">
        <v>0.21825</v>
      </c>
      <c r="H43" s="91">
        <v>6.8597999999999999</v>
      </c>
      <c r="I43" s="2">
        <f>G43*K43/H43</f>
        <v>0</v>
      </c>
      <c r="J43" s="2">
        <f>G43*L43/H43</f>
        <v>0</v>
      </c>
      <c r="K43" s="2">
        <f t="shared" si="1"/>
        <v>0</v>
      </c>
      <c r="L43" s="2">
        <f t="shared" si="2"/>
        <v>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s="1" customFormat="1" ht="12.75">
      <c r="A44" s="89" t="s">
        <v>369</v>
      </c>
      <c r="B44" s="1" t="s">
        <v>285</v>
      </c>
      <c r="C44" s="1" t="s">
        <v>281</v>
      </c>
      <c r="D44" s="84">
        <v>0</v>
      </c>
      <c r="E44" s="1" t="s">
        <v>212</v>
      </c>
      <c r="F44" s="90">
        <v>43861</v>
      </c>
      <c r="G44" s="91">
        <v>0.53679999999999994</v>
      </c>
      <c r="H44" s="91">
        <v>6.8597999999999999</v>
      </c>
      <c r="I44" s="2">
        <f>G44*K44/H44</f>
        <v>0</v>
      </c>
      <c r="J44" s="2">
        <f>G44*L44/H44</f>
        <v>0</v>
      </c>
      <c r="K44" s="2">
        <f t="shared" si="1"/>
        <v>0</v>
      </c>
      <c r="L44" s="2">
        <f t="shared" si="2"/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s="1" customFormat="1" ht="12.75">
      <c r="A45" s="89" t="s">
        <v>494</v>
      </c>
      <c r="B45" s="1" t="s">
        <v>492</v>
      </c>
      <c r="C45" s="1" t="s">
        <v>281</v>
      </c>
      <c r="D45" s="84">
        <v>0</v>
      </c>
      <c r="E45" s="1" t="s">
        <v>212</v>
      </c>
      <c r="F45" s="90">
        <v>43861</v>
      </c>
      <c r="G45" s="91">
        <v>5.8000000000000003E-2</v>
      </c>
      <c r="H45" s="91">
        <v>6.8597999999999999</v>
      </c>
      <c r="I45" s="2">
        <f>G45*K45/H45</f>
        <v>0</v>
      </c>
      <c r="J45" s="2">
        <f>G45*L45/H45</f>
        <v>0</v>
      </c>
      <c r="K45" s="2">
        <f t="shared" si="1"/>
        <v>0</v>
      </c>
      <c r="L45" s="2">
        <f t="shared" si="2"/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s="1" customFormat="1" ht="12.75">
      <c r="A46" s="89" t="s">
        <v>495</v>
      </c>
      <c r="B46" s="1" t="s">
        <v>493</v>
      </c>
      <c r="C46" s="1" t="s">
        <v>281</v>
      </c>
      <c r="D46" s="84">
        <v>0</v>
      </c>
      <c r="E46" s="1" t="s">
        <v>212</v>
      </c>
      <c r="F46" s="90">
        <v>43861</v>
      </c>
      <c r="G46" s="91">
        <v>5.8000000000000003E-2</v>
      </c>
      <c r="H46" s="91">
        <v>6.8597999999999999</v>
      </c>
      <c r="I46" s="2">
        <f>G46*K46/H46</f>
        <v>0</v>
      </c>
      <c r="J46" s="2">
        <f>G46*L46/H46</f>
        <v>0</v>
      </c>
      <c r="K46" s="2">
        <f t="shared" si="1"/>
        <v>0</v>
      </c>
      <c r="L46" s="2">
        <f t="shared" si="2"/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s="1" customFormat="1" ht="12.75">
      <c r="A47" s="89" t="s">
        <v>286</v>
      </c>
      <c r="B47" s="1" t="s">
        <v>287</v>
      </c>
      <c r="C47" s="1" t="s">
        <v>281</v>
      </c>
      <c r="D47" s="84" t="s">
        <v>601</v>
      </c>
      <c r="E47" s="1" t="s">
        <v>212</v>
      </c>
      <c r="F47" s="90">
        <v>43861</v>
      </c>
      <c r="G47" s="91">
        <v>0.24</v>
      </c>
      <c r="H47" s="91">
        <v>6.8597999999999999</v>
      </c>
      <c r="I47" s="2">
        <f>G47*K47/H47</f>
        <v>0</v>
      </c>
      <c r="J47" s="2">
        <f>G47*L47/H47</f>
        <v>0</v>
      </c>
      <c r="K47" s="2">
        <f t="shared" si="1"/>
        <v>0</v>
      </c>
      <c r="L47" s="2">
        <f t="shared" si="2"/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s="1" customFormat="1" ht="12.75">
      <c r="A48" s="89" t="s">
        <v>541</v>
      </c>
      <c r="B48" s="1" t="s">
        <v>542</v>
      </c>
      <c r="C48" s="1" t="s">
        <v>281</v>
      </c>
      <c r="D48" s="84">
        <v>0</v>
      </c>
      <c r="E48" s="1" t="s">
        <v>212</v>
      </c>
      <c r="F48" s="90">
        <v>43861</v>
      </c>
      <c r="G48" s="91">
        <v>9.6799999999999997E-2</v>
      </c>
      <c r="H48" s="91">
        <v>6.8597999999999999</v>
      </c>
      <c r="I48" s="2">
        <f>G48*K48/H48</f>
        <v>0</v>
      </c>
      <c r="J48" s="2">
        <f>G48*L48/H48</f>
        <v>0</v>
      </c>
      <c r="K48" s="2">
        <f t="shared" si="1"/>
        <v>0</v>
      </c>
      <c r="L48" s="2">
        <f t="shared" si="2"/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 16310:16311" s="1" customFormat="1" ht="12.75">
      <c r="A49" s="89" t="s">
        <v>440</v>
      </c>
      <c r="B49" s="89" t="s">
        <v>441</v>
      </c>
      <c r="C49" s="1" t="s">
        <v>281</v>
      </c>
      <c r="D49" s="84">
        <v>0</v>
      </c>
      <c r="E49" s="1" t="s">
        <v>212</v>
      </c>
      <c r="F49" s="90">
        <v>43861</v>
      </c>
      <c r="G49" s="127">
        <v>58.949350000000003</v>
      </c>
      <c r="H49" s="91">
        <v>6.8597999999999999</v>
      </c>
      <c r="I49" s="2">
        <f>G49*K49/H49</f>
        <v>1718.6900492725738</v>
      </c>
      <c r="J49" s="2">
        <f>G49*L49/H49</f>
        <v>2086.9807741166965</v>
      </c>
      <c r="K49" s="2">
        <f t="shared" si="1"/>
        <v>200</v>
      </c>
      <c r="L49" s="2">
        <f t="shared" si="2"/>
        <v>242.85714285714286</v>
      </c>
      <c r="M49" s="92">
        <v>100</v>
      </c>
      <c r="N49" s="92">
        <v>0</v>
      </c>
      <c r="O49" s="92">
        <v>100</v>
      </c>
      <c r="P49" s="92">
        <v>0</v>
      </c>
      <c r="Q49" s="92">
        <v>100</v>
      </c>
      <c r="R49" s="92">
        <v>0</v>
      </c>
      <c r="S49" s="92">
        <v>100</v>
      </c>
      <c r="T49" s="92">
        <v>0</v>
      </c>
      <c r="U49" s="92">
        <v>100</v>
      </c>
      <c r="V49" s="92">
        <v>0</v>
      </c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 16310:16311" s="1" customFormat="1" ht="12.75">
      <c r="A50" s="89" t="s">
        <v>511</v>
      </c>
      <c r="B50" s="89" t="s">
        <v>455</v>
      </c>
      <c r="C50" s="1" t="s">
        <v>281</v>
      </c>
      <c r="D50" s="84">
        <v>0</v>
      </c>
      <c r="E50" s="1" t="s">
        <v>212</v>
      </c>
      <c r="F50" s="90">
        <v>43861</v>
      </c>
      <c r="G50" s="91">
        <v>0.38369999999999999</v>
      </c>
      <c r="H50" s="91">
        <v>6.8597999999999999</v>
      </c>
      <c r="I50" s="2">
        <f>G50*K50/H50</f>
        <v>0</v>
      </c>
      <c r="J50" s="2">
        <f>G50*L50/H50</f>
        <v>0</v>
      </c>
      <c r="K50" s="2">
        <f t="shared" si="1"/>
        <v>0</v>
      </c>
      <c r="L50" s="2">
        <f t="shared" si="2"/>
        <v>0</v>
      </c>
      <c r="M50" s="2">
        <v>0</v>
      </c>
      <c r="N50" s="2">
        <v>0</v>
      </c>
      <c r="O50" s="2">
        <v>0</v>
      </c>
      <c r="P50" s="2">
        <v>0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 16310:16311" s="1" customFormat="1" ht="12.75">
      <c r="A51" s="104" t="s">
        <v>713</v>
      </c>
      <c r="B51" s="104" t="s">
        <v>774</v>
      </c>
      <c r="C51" s="104" t="s">
        <v>712</v>
      </c>
      <c r="D51" s="103" t="s">
        <v>601</v>
      </c>
      <c r="E51" s="104" t="s">
        <v>212</v>
      </c>
      <c r="F51" s="90">
        <v>43861</v>
      </c>
      <c r="G51" s="91">
        <v>1.35</v>
      </c>
      <c r="H51" s="91">
        <v>6.8597999999999999</v>
      </c>
      <c r="I51" s="2">
        <f>G51*K51/H51</f>
        <v>23787.772238257679</v>
      </c>
      <c r="J51" s="2">
        <f>G51*L51/H51</f>
        <v>34093.458784720926</v>
      </c>
      <c r="K51" s="2">
        <f t="shared" si="1"/>
        <v>120873.60000000001</v>
      </c>
      <c r="L51" s="2">
        <f t="shared" si="2"/>
        <v>173240.22857142857</v>
      </c>
      <c r="M51" s="2">
        <v>20000</v>
      </c>
      <c r="N51" s="2">
        <v>25329.599999999999</v>
      </c>
      <c r="O51" s="2">
        <v>36280</v>
      </c>
      <c r="P51" s="2">
        <v>39264</v>
      </c>
      <c r="Q51" s="2">
        <v>40425.599999999999</v>
      </c>
      <c r="R51" s="2">
        <v>40473.599999999999</v>
      </c>
      <c r="S51" s="2">
        <v>34521.599999999999</v>
      </c>
      <c r="T51" s="2">
        <v>40473.599999999999</v>
      </c>
      <c r="U51" s="2">
        <v>40473.599999999999</v>
      </c>
      <c r="V51" s="2">
        <v>35712</v>
      </c>
      <c r="W51" s="2">
        <v>34521.599999999999</v>
      </c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 16310:16311" s="1" customFormat="1" ht="12.75">
      <c r="A52" s="104" t="s">
        <v>777</v>
      </c>
      <c r="B52" s="104" t="s">
        <v>776</v>
      </c>
      <c r="C52" s="104" t="s">
        <v>714</v>
      </c>
      <c r="D52" s="103">
        <v>0</v>
      </c>
      <c r="E52" s="104" t="s">
        <v>212</v>
      </c>
      <c r="F52" s="90">
        <v>43861</v>
      </c>
      <c r="G52" s="91">
        <v>0.93520000000000003</v>
      </c>
      <c r="H52" s="91">
        <v>6.8597999999999999</v>
      </c>
      <c r="I52" s="2">
        <f>G52*K52/H52</f>
        <v>11033.500451908219</v>
      </c>
      <c r="J52" s="2">
        <f>G52*L52/H52</f>
        <v>8437.3113418550329</v>
      </c>
      <c r="K52" s="2">
        <f>SUM(M52:P52)</f>
        <v>80932</v>
      </c>
      <c r="L52" s="2">
        <f>SUM(Q52:T52)+U52/7*3</f>
        <v>61888.653061224497</v>
      </c>
      <c r="M52" s="121">
        <f>35000+7785.71428571428</f>
        <v>42785.714285714283</v>
      </c>
      <c r="N52" s="2">
        <v>10574.857142857141</v>
      </c>
      <c r="O52" s="2">
        <v>13342.857142857143</v>
      </c>
      <c r="P52" s="2">
        <v>14228.571428571428</v>
      </c>
      <c r="Q52" s="2">
        <v>14454.857142857143</v>
      </c>
      <c r="R52" s="2">
        <v>14454.857142857143</v>
      </c>
      <c r="S52" s="2">
        <v>12329.142857142857</v>
      </c>
      <c r="T52" s="2">
        <v>14454.857142857143</v>
      </c>
      <c r="U52" s="2">
        <v>14454.857142857143</v>
      </c>
      <c r="V52" s="2">
        <v>12754.285714285714</v>
      </c>
      <c r="W52" s="2">
        <v>12329.142857142857</v>
      </c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 16310:16311" s="1" customFormat="1" ht="12.75">
      <c r="A53" s="104" t="s">
        <v>778</v>
      </c>
      <c r="B53" s="104" t="s">
        <v>775</v>
      </c>
      <c r="C53" s="104" t="s">
        <v>712</v>
      </c>
      <c r="D53" s="103">
        <v>0</v>
      </c>
      <c r="E53" s="104" t="s">
        <v>212</v>
      </c>
      <c r="F53" s="90">
        <v>43861</v>
      </c>
      <c r="G53" s="91">
        <v>0.93520000000000003</v>
      </c>
      <c r="H53" s="91">
        <v>6.8597999999999999</v>
      </c>
      <c r="I53" s="2">
        <f>G53*K53/H53</f>
        <v>11033.500451908219</v>
      </c>
      <c r="J53" s="2">
        <f>G53*L53/H53</f>
        <v>8437.3113418550329</v>
      </c>
      <c r="K53" s="2">
        <f t="shared" si="1"/>
        <v>80932</v>
      </c>
      <c r="L53" s="2">
        <f t="shared" si="2"/>
        <v>61888.653061224497</v>
      </c>
      <c r="M53" s="121">
        <f>35000+7785.71428571428</f>
        <v>42785.714285714283</v>
      </c>
      <c r="N53" s="2">
        <v>10574.857142857141</v>
      </c>
      <c r="O53" s="2">
        <v>13342.857142857143</v>
      </c>
      <c r="P53" s="2">
        <v>14228.571428571428</v>
      </c>
      <c r="Q53" s="2">
        <v>14454.857142857143</v>
      </c>
      <c r="R53" s="2">
        <v>14454.857142857143</v>
      </c>
      <c r="S53" s="2">
        <v>12329.142857142857</v>
      </c>
      <c r="T53" s="2">
        <v>14454.857142857143</v>
      </c>
      <c r="U53" s="2">
        <v>14454.857142857143</v>
      </c>
      <c r="V53" s="2">
        <v>12754.285714285714</v>
      </c>
      <c r="W53" s="2">
        <v>12329.142857142857</v>
      </c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 16310:16311" s="1" customFormat="1" ht="12.75">
      <c r="A54" s="1" t="s">
        <v>697</v>
      </c>
      <c r="B54" s="1" t="s">
        <v>695</v>
      </c>
      <c r="C54" s="1" t="s">
        <v>599</v>
      </c>
      <c r="D54" s="84">
        <v>0</v>
      </c>
      <c r="E54" s="1" t="s">
        <v>212</v>
      </c>
      <c r="F54" s="90">
        <v>43861</v>
      </c>
      <c r="G54" s="113">
        <v>1.554</v>
      </c>
      <c r="H54" s="91">
        <v>6.8597999999999999</v>
      </c>
      <c r="I54" s="2">
        <f>G54*K54/H54</f>
        <v>0</v>
      </c>
      <c r="J54" s="2">
        <f>G54*L54/H54</f>
        <v>0</v>
      </c>
      <c r="K54" s="2">
        <f t="shared" si="1"/>
        <v>0</v>
      </c>
      <c r="L54" s="2">
        <f t="shared" si="2"/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 16310:16311" s="1" customFormat="1" ht="12.75">
      <c r="A55" s="1" t="s">
        <v>698</v>
      </c>
      <c r="B55" s="1" t="s">
        <v>696</v>
      </c>
      <c r="C55" s="1" t="s">
        <v>599</v>
      </c>
      <c r="D55" s="84">
        <v>0</v>
      </c>
      <c r="E55" s="1" t="s">
        <v>212</v>
      </c>
      <c r="F55" s="90">
        <v>43861</v>
      </c>
      <c r="G55" s="91">
        <v>1.3</v>
      </c>
      <c r="H55" s="91">
        <v>6.8597999999999999</v>
      </c>
      <c r="I55" s="2">
        <f>G55*K55/H55</f>
        <v>76790.926849179261</v>
      </c>
      <c r="J55" s="2">
        <f>G55*L55/H55</f>
        <v>30837.960290387473</v>
      </c>
      <c r="K55" s="2">
        <f t="shared" si="1"/>
        <v>405207.99999999994</v>
      </c>
      <c r="L55" s="2">
        <f t="shared" si="2"/>
        <v>162724.79999999999</v>
      </c>
      <c r="M55" s="121">
        <f>190000+86083.2</f>
        <v>276083.20000000001</v>
      </c>
      <c r="N55" s="2">
        <v>43041.599999999999</v>
      </c>
      <c r="O55" s="2">
        <v>43041.599999999999</v>
      </c>
      <c r="P55" s="2">
        <v>43041.599999999999</v>
      </c>
      <c r="Q55" s="2">
        <v>43041.599999999999</v>
      </c>
      <c r="R55" s="2">
        <v>36691.199999999997</v>
      </c>
      <c r="S55" s="2">
        <v>30576</v>
      </c>
      <c r="T55" s="2">
        <v>36691.199999999997</v>
      </c>
      <c r="U55" s="2">
        <v>36691.199999999997</v>
      </c>
      <c r="V55" s="2">
        <v>36691.199999999997</v>
      </c>
      <c r="W55" s="2">
        <v>30576</v>
      </c>
      <c r="X55" s="2">
        <v>36691.199999999997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 16310:16311" s="1" customFormat="1" ht="12.75">
      <c r="A56" s="89" t="s">
        <v>699</v>
      </c>
      <c r="B56" s="1" t="s">
        <v>701</v>
      </c>
      <c r="C56" s="1" t="s">
        <v>599</v>
      </c>
      <c r="D56" s="84" t="s">
        <v>605</v>
      </c>
      <c r="E56" s="1" t="s">
        <v>212</v>
      </c>
      <c r="F56" s="90">
        <v>43861</v>
      </c>
      <c r="G56" s="113">
        <v>0.52810000000000001</v>
      </c>
      <c r="H56" s="91">
        <v>6.8597999999999999</v>
      </c>
      <c r="I56" s="2">
        <f>G56*K56/H56</f>
        <v>23896.80599434386</v>
      </c>
      <c r="J56" s="2">
        <f>G56*L56/H56</f>
        <v>12399.498449350876</v>
      </c>
      <c r="K56" s="2">
        <f t="shared" si="1"/>
        <v>310409.59999999998</v>
      </c>
      <c r="L56" s="2">
        <f t="shared" si="2"/>
        <v>161064.34285714285</v>
      </c>
      <c r="M56" s="2">
        <v>85602.4</v>
      </c>
      <c r="N56" s="2">
        <v>85602.4</v>
      </c>
      <c r="O56" s="2">
        <v>96602.4</v>
      </c>
      <c r="P56" s="2">
        <v>42602.400000000001</v>
      </c>
      <c r="Q56" s="2">
        <v>42602.400000000001</v>
      </c>
      <c r="R56" s="2">
        <v>36316.799999999996</v>
      </c>
      <c r="S56" s="2">
        <v>30264</v>
      </c>
      <c r="T56" s="2">
        <v>36316.799999999996</v>
      </c>
      <c r="U56" s="2">
        <v>36316.799999999996</v>
      </c>
      <c r="V56" s="2">
        <v>36316.799999999996</v>
      </c>
      <c r="W56" s="2">
        <v>30264</v>
      </c>
      <c r="X56" s="2">
        <v>36316.799999999996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 16310:16311" s="1" customFormat="1" ht="12.75">
      <c r="A57" s="1" t="s">
        <v>700</v>
      </c>
      <c r="B57" s="1" t="s">
        <v>702</v>
      </c>
      <c r="C57" s="1" t="s">
        <v>599</v>
      </c>
      <c r="D57" s="84" t="s">
        <v>605</v>
      </c>
      <c r="E57" s="1" t="s">
        <v>212</v>
      </c>
      <c r="F57" s="90">
        <v>43861</v>
      </c>
      <c r="G57" s="113">
        <v>0.52810000000000001</v>
      </c>
      <c r="H57" s="91">
        <v>6.8597999999999999</v>
      </c>
      <c r="I57" s="2">
        <f>G57*K57/H57</f>
        <v>23896.80599434386</v>
      </c>
      <c r="J57" s="2">
        <f>G57*L57/H57</f>
        <v>12399.498449350876</v>
      </c>
      <c r="K57" s="2">
        <f t="shared" si="1"/>
        <v>310409.59999999998</v>
      </c>
      <c r="L57" s="2">
        <f t="shared" si="2"/>
        <v>161064.34285714285</v>
      </c>
      <c r="M57" s="2">
        <v>85602.4</v>
      </c>
      <c r="N57" s="2">
        <v>85602.4</v>
      </c>
      <c r="O57" s="2">
        <v>96602.4</v>
      </c>
      <c r="P57" s="2">
        <v>42602.400000000001</v>
      </c>
      <c r="Q57" s="2">
        <v>42602.400000000001</v>
      </c>
      <c r="R57" s="2">
        <v>36316.799999999996</v>
      </c>
      <c r="S57" s="2">
        <v>30264</v>
      </c>
      <c r="T57" s="2">
        <v>36316.799999999996</v>
      </c>
      <c r="U57" s="2">
        <v>36316.799999999996</v>
      </c>
      <c r="V57" s="2">
        <v>36316.799999999996</v>
      </c>
      <c r="W57" s="2">
        <v>30264</v>
      </c>
      <c r="X57" s="2">
        <v>36316.799999999996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 16310:16311" s="1" customFormat="1" ht="12.75">
      <c r="A58" s="89" t="s">
        <v>704</v>
      </c>
      <c r="B58" s="1" t="s">
        <v>703</v>
      </c>
      <c r="C58" s="1" t="s">
        <v>599</v>
      </c>
      <c r="D58" s="84" t="s">
        <v>601</v>
      </c>
      <c r="E58" s="1" t="s">
        <v>212</v>
      </c>
      <c r="F58" s="90">
        <v>43861</v>
      </c>
      <c r="G58" s="91">
        <v>0.24</v>
      </c>
      <c r="H58" s="91">
        <v>6.8597999999999999</v>
      </c>
      <c r="I58" s="2">
        <f>G58*K58/H58</f>
        <v>71544.308580425088</v>
      </c>
      <c r="J58" s="2">
        <f>G58*L58/H58</f>
        <v>67620.820931888884</v>
      </c>
      <c r="K58" s="2">
        <f t="shared" si="1"/>
        <v>2044915.2</v>
      </c>
      <c r="L58" s="2">
        <f t="shared" si="2"/>
        <v>1932772.1142857142</v>
      </c>
      <c r="M58" s="2">
        <v>511228.8</v>
      </c>
      <c r="N58" s="2">
        <v>511228.8</v>
      </c>
      <c r="O58" s="2">
        <v>511228.8</v>
      </c>
      <c r="P58" s="2">
        <v>511228.8</v>
      </c>
      <c r="Q58" s="2">
        <v>511228.8</v>
      </c>
      <c r="R58" s="2">
        <v>435801.59999999998</v>
      </c>
      <c r="S58" s="2">
        <v>363168</v>
      </c>
      <c r="T58" s="2">
        <v>435801.59999999998</v>
      </c>
      <c r="U58" s="2">
        <v>435801.59999999998</v>
      </c>
      <c r="V58" s="2">
        <v>435801.59999999998</v>
      </c>
      <c r="W58" s="2">
        <v>363168</v>
      </c>
      <c r="X58" s="2">
        <v>435801.59999999998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 16310:16311" s="1" customFormat="1" ht="12.75">
      <c r="A59" s="89" t="s">
        <v>290</v>
      </c>
      <c r="B59" s="1" t="s">
        <v>291</v>
      </c>
      <c r="C59" s="1" t="s">
        <v>292</v>
      </c>
      <c r="D59" s="84">
        <v>0</v>
      </c>
      <c r="E59" s="1" t="s">
        <v>288</v>
      </c>
      <c r="F59" s="90">
        <v>43861</v>
      </c>
      <c r="G59" s="91">
        <v>6.4600000000000005E-2</v>
      </c>
      <c r="H59" s="91">
        <v>6.8597999999999999</v>
      </c>
      <c r="I59" s="2">
        <f>G59*K59/H59</f>
        <v>0</v>
      </c>
      <c r="J59" s="2">
        <f>G59*L59/H59</f>
        <v>0</v>
      </c>
      <c r="K59" s="2">
        <f t="shared" si="1"/>
        <v>0</v>
      </c>
      <c r="L59" s="2">
        <f t="shared" si="2"/>
        <v>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 16310:16311" s="1" customFormat="1" ht="12.75">
      <c r="A60" s="89" t="s">
        <v>293</v>
      </c>
      <c r="B60" s="1" t="s">
        <v>294</v>
      </c>
      <c r="C60" s="1" t="s">
        <v>292</v>
      </c>
      <c r="D60" s="84">
        <v>0</v>
      </c>
      <c r="E60" s="1" t="s">
        <v>288</v>
      </c>
      <c r="F60" s="90">
        <v>43861</v>
      </c>
      <c r="G60" s="91">
        <v>78.744799999999998</v>
      </c>
      <c r="H60" s="91">
        <v>6.8597999999999999</v>
      </c>
      <c r="I60" s="2">
        <f>G60*K60/H60</f>
        <v>0</v>
      </c>
      <c r="J60" s="2">
        <f>G60*L60/H60</f>
        <v>0</v>
      </c>
      <c r="K60" s="2">
        <f t="shared" si="1"/>
        <v>0</v>
      </c>
      <c r="L60" s="2">
        <f t="shared" si="2"/>
        <v>0</v>
      </c>
      <c r="M60" s="2">
        <v>0</v>
      </c>
      <c r="N60" s="2">
        <v>0</v>
      </c>
      <c r="O60" s="2">
        <v>0</v>
      </c>
      <c r="P60" s="2">
        <v>0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 16310:16311" s="1" customFormat="1" ht="12.75">
      <c r="A61" s="89" t="s">
        <v>295</v>
      </c>
      <c r="B61" s="1" t="s">
        <v>480</v>
      </c>
      <c r="C61" s="1" t="s">
        <v>292</v>
      </c>
      <c r="D61" s="84">
        <v>0</v>
      </c>
      <c r="E61" s="1" t="s">
        <v>288</v>
      </c>
      <c r="F61" s="90">
        <v>43861</v>
      </c>
      <c r="G61" s="91">
        <v>48.839500000000001</v>
      </c>
      <c r="H61" s="91">
        <v>6.8597999999999999</v>
      </c>
      <c r="I61" s="2">
        <f>G61*K61/H61</f>
        <v>0</v>
      </c>
      <c r="J61" s="2">
        <f>G61*L61/H61</f>
        <v>0</v>
      </c>
      <c r="K61" s="2">
        <f t="shared" si="1"/>
        <v>0</v>
      </c>
      <c r="L61" s="2">
        <f t="shared" si="2"/>
        <v>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 16310:16311" s="1" customFormat="1" ht="12.75">
      <c r="A62" s="89" t="s">
        <v>296</v>
      </c>
      <c r="B62" s="1" t="s">
        <v>481</v>
      </c>
      <c r="C62" s="1" t="s">
        <v>292</v>
      </c>
      <c r="D62" s="84">
        <v>0</v>
      </c>
      <c r="E62" s="1" t="s">
        <v>288</v>
      </c>
      <c r="F62" s="90">
        <v>43861</v>
      </c>
      <c r="G62" s="91">
        <v>0.34429999999999999</v>
      </c>
      <c r="H62" s="91">
        <v>6.8597999999999999</v>
      </c>
      <c r="I62" s="2">
        <f>G62*K62/H62</f>
        <v>0</v>
      </c>
      <c r="J62" s="2">
        <f>G62*L62/H62</f>
        <v>0</v>
      </c>
      <c r="K62" s="2">
        <f t="shared" si="1"/>
        <v>0</v>
      </c>
      <c r="L62" s="2">
        <f t="shared" si="2"/>
        <v>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 16310:16311" s="1" customFormat="1" ht="12.75" customHeight="1">
      <c r="A63" s="89" t="s">
        <v>473</v>
      </c>
      <c r="B63" s="1" t="s">
        <v>471</v>
      </c>
      <c r="C63" s="90" t="s">
        <v>292</v>
      </c>
      <c r="D63" s="84">
        <v>0</v>
      </c>
      <c r="E63" s="1" t="s">
        <v>288</v>
      </c>
      <c r="F63" s="90">
        <v>43861</v>
      </c>
      <c r="G63" s="91">
        <v>340.1</v>
      </c>
      <c r="H63" s="91">
        <v>6.8597999999999999</v>
      </c>
      <c r="I63" s="2">
        <f>G63*K63/H63</f>
        <v>0</v>
      </c>
      <c r="J63" s="2">
        <f>G63*L63/H63</f>
        <v>0</v>
      </c>
      <c r="K63" s="2">
        <f t="shared" si="1"/>
        <v>0</v>
      </c>
      <c r="L63" s="2">
        <f t="shared" si="2"/>
        <v>0</v>
      </c>
      <c r="M63" s="2">
        <v>0</v>
      </c>
      <c r="N63" s="2">
        <v>0</v>
      </c>
      <c r="O63" s="2">
        <v>0</v>
      </c>
      <c r="P63" s="2">
        <v>0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XCH63" s="89"/>
    </row>
    <row r="64" spans="1:45 16310:16311" s="1" customFormat="1" ht="12" customHeight="1">
      <c r="A64" s="89" t="s">
        <v>470</v>
      </c>
      <c r="B64" s="1" t="s">
        <v>442</v>
      </c>
      <c r="C64" s="1" t="s">
        <v>292</v>
      </c>
      <c r="D64" s="84">
        <v>0</v>
      </c>
      <c r="E64" s="90" t="s">
        <v>288</v>
      </c>
      <c r="F64" s="90">
        <v>43861</v>
      </c>
      <c r="G64" s="91">
        <v>390.2679</v>
      </c>
      <c r="H64" s="91">
        <v>6.8597999999999999</v>
      </c>
      <c r="I64" s="2">
        <f>G64*K64/H64</f>
        <v>0</v>
      </c>
      <c r="J64" s="2">
        <f>G64*L64/H64</f>
        <v>0</v>
      </c>
      <c r="K64" s="2">
        <f t="shared" si="1"/>
        <v>0</v>
      </c>
      <c r="L64" s="2">
        <f t="shared" si="2"/>
        <v>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XCI64" s="89"/>
    </row>
    <row r="65" spans="1:45 16311:16311" s="1" customFormat="1" ht="12.75">
      <c r="A65" s="89" t="s">
        <v>585</v>
      </c>
      <c r="B65" s="1" t="s">
        <v>483</v>
      </c>
      <c r="C65" s="1" t="s">
        <v>292</v>
      </c>
      <c r="D65" s="84" t="s">
        <v>600</v>
      </c>
      <c r="E65" s="90" t="s">
        <v>288</v>
      </c>
      <c r="F65" s="90">
        <v>43861</v>
      </c>
      <c r="G65" s="91">
        <v>0.12959999999999999</v>
      </c>
      <c r="H65" s="91">
        <v>6.8597999999999999</v>
      </c>
      <c r="I65" s="2">
        <f>G65*K65/H65</f>
        <v>819.97469832194213</v>
      </c>
      <c r="J65" s="2">
        <f>G65*L65/H65</f>
        <v>794.36799537866636</v>
      </c>
      <c r="K65" s="2">
        <f t="shared" si="1"/>
        <v>43401.716323679466</v>
      </c>
      <c r="L65" s="2">
        <f t="shared" si="2"/>
        <v>42046.339310945797</v>
      </c>
      <c r="M65" s="86">
        <v>11552.775885523224</v>
      </c>
      <c r="N65" s="86">
        <v>11139.267115372793</v>
      </c>
      <c r="O65" s="86">
        <v>11375.500492445539</v>
      </c>
      <c r="P65" s="86">
        <v>9334.172830337915</v>
      </c>
      <c r="Q65" s="86">
        <v>12001.821679690698</v>
      </c>
      <c r="R65" s="2">
        <v>11394.037149959076</v>
      </c>
      <c r="S65" s="2">
        <v>11311.547529193906</v>
      </c>
      <c r="T65" s="2">
        <v>7338.9329521021155</v>
      </c>
      <c r="U65" s="2">
        <v>0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XCI65" s="89"/>
    </row>
    <row r="66" spans="1:45 16311:16311" s="1" customFormat="1" ht="14.25" customHeight="1">
      <c r="A66" s="89" t="s">
        <v>489</v>
      </c>
      <c r="B66" s="1" t="s">
        <v>490</v>
      </c>
      <c r="C66" s="1" t="s">
        <v>292</v>
      </c>
      <c r="D66" s="84">
        <v>0</v>
      </c>
      <c r="E66" s="90" t="s">
        <v>288</v>
      </c>
      <c r="F66" s="90">
        <v>43861</v>
      </c>
      <c r="G66" s="91">
        <v>0.39</v>
      </c>
      <c r="H66" s="91">
        <v>6.8597999999999999</v>
      </c>
      <c r="I66" s="2">
        <f>G66*K66/H66</f>
        <v>1244.2483313050902</v>
      </c>
      <c r="J66" s="2">
        <f>G66*L66/H66</f>
        <v>1046.489520102627</v>
      </c>
      <c r="K66" s="2">
        <f t="shared" si="1"/>
        <v>21885.371033555533</v>
      </c>
      <c r="L66" s="2">
        <f t="shared" si="2"/>
        <v>18406.945666666667</v>
      </c>
      <c r="M66" s="86">
        <v>5882.8293553555322</v>
      </c>
      <c r="N66" s="86">
        <v>5818.0323498666667</v>
      </c>
      <c r="O66" s="86">
        <v>5775.5116616666674</v>
      </c>
      <c r="P66" s="86">
        <v>4408.9976666666662</v>
      </c>
      <c r="Q66" s="86">
        <v>5664.315333333333</v>
      </c>
      <c r="R66" s="2">
        <v>5821.666666666667</v>
      </c>
      <c r="S66" s="2">
        <v>5821.666666666667</v>
      </c>
      <c r="T66" s="2">
        <v>1099.297</v>
      </c>
      <c r="U66" s="2">
        <v>0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XCI66" s="89"/>
    </row>
    <row r="67" spans="1:45 16311:16311" s="1" customFormat="1" ht="12.75">
      <c r="A67" s="89" t="s">
        <v>297</v>
      </c>
      <c r="B67" s="1" t="s">
        <v>298</v>
      </c>
      <c r="C67" s="1" t="s">
        <v>292</v>
      </c>
      <c r="D67" s="84">
        <v>0</v>
      </c>
      <c r="E67" s="90" t="s">
        <v>288</v>
      </c>
      <c r="F67" s="90">
        <v>43861</v>
      </c>
      <c r="G67" s="91">
        <v>4.3099999999999999E-2</v>
      </c>
      <c r="H67" s="91">
        <v>6.8597999999999999</v>
      </c>
      <c r="I67" s="2">
        <f>G67*K67/H67</f>
        <v>825.0323550653751</v>
      </c>
      <c r="J67" s="2">
        <f>G67*L67/H67</f>
        <v>693.90305102189564</v>
      </c>
      <c r="K67" s="2">
        <f t="shared" ref="K67:K131" si="3">SUM(M67:P67)</f>
        <v>131312.22620133319</v>
      </c>
      <c r="L67" s="2">
        <f t="shared" ref="L67:L131" si="4">SUM(Q67:T67)+U67/7*3</f>
        <v>110441.674</v>
      </c>
      <c r="M67" s="86">
        <v>35296.97613213319</v>
      </c>
      <c r="N67" s="86">
        <v>34908.194099200002</v>
      </c>
      <c r="O67" s="86">
        <v>34653.069969999997</v>
      </c>
      <c r="P67" s="86">
        <v>26453.986000000001</v>
      </c>
      <c r="Q67" s="86">
        <v>33985.892</v>
      </c>
      <c r="R67" s="2">
        <v>34930</v>
      </c>
      <c r="S67" s="2">
        <v>34930</v>
      </c>
      <c r="T67" s="2">
        <v>6595.7820000000002</v>
      </c>
      <c r="U67" s="2">
        <v>0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 16311:16311" s="1" customFormat="1" ht="12" customHeight="1">
      <c r="A68" s="89" t="s">
        <v>370</v>
      </c>
      <c r="B68" s="89" t="s">
        <v>303</v>
      </c>
      <c r="C68" s="89" t="s">
        <v>292</v>
      </c>
      <c r="D68" s="84">
        <v>0</v>
      </c>
      <c r="E68" s="1" t="s">
        <v>288</v>
      </c>
      <c r="F68" s="90">
        <v>43861</v>
      </c>
      <c r="G68" s="91">
        <v>9.5000000000000001E-2</v>
      </c>
      <c r="H68" s="91">
        <v>6.8597999999999999</v>
      </c>
      <c r="I68" s="2">
        <f>G68*K68/H68</f>
        <v>1889.0510576420411</v>
      </c>
      <c r="J68" s="2">
        <f>G68*L68/H68</f>
        <v>1830.0585431452964</v>
      </c>
      <c r="K68" s="2">
        <f t="shared" si="3"/>
        <v>136405.3941601355</v>
      </c>
      <c r="L68" s="2">
        <f t="shared" si="4"/>
        <v>132145.6378344011</v>
      </c>
      <c r="M68" s="86">
        <v>36308.724211644425</v>
      </c>
      <c r="N68" s="86">
        <v>35009.125219743073</v>
      </c>
      <c r="O68" s="86">
        <v>35751.572976257412</v>
      </c>
      <c r="P68" s="86">
        <v>29335.97175249059</v>
      </c>
      <c r="Q68" s="86">
        <v>37720.010993313626</v>
      </c>
      <c r="R68" s="2">
        <v>35809.831042728525</v>
      </c>
      <c r="S68" s="2">
        <v>35550.577948895138</v>
      </c>
      <c r="T68" s="2">
        <v>23065.217849463792</v>
      </c>
      <c r="U68" s="2">
        <v>0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 16311:16311" s="89" customFormat="1" ht="12.75">
      <c r="A69" s="89" t="s">
        <v>459</v>
      </c>
      <c r="B69" s="89" t="s">
        <v>304</v>
      </c>
      <c r="C69" s="89" t="s">
        <v>292</v>
      </c>
      <c r="D69" s="84">
        <v>0</v>
      </c>
      <c r="E69" s="89" t="s">
        <v>288</v>
      </c>
      <c r="F69" s="90">
        <v>43861</v>
      </c>
      <c r="G69" s="91">
        <v>0.35149999999999998</v>
      </c>
      <c r="H69" s="91">
        <v>6.8597999999999999</v>
      </c>
      <c r="I69" s="2">
        <f>G69*K69/H69</f>
        <v>6989.4889132755516</v>
      </c>
      <c r="J69" s="2">
        <f>G69*L69/H69</f>
        <v>6771.2166096375968</v>
      </c>
      <c r="K69" s="2">
        <f t="shared" si="3"/>
        <v>136405.3941601355</v>
      </c>
      <c r="L69" s="2">
        <f t="shared" si="4"/>
        <v>132145.6378344011</v>
      </c>
      <c r="M69" s="100">
        <v>36308.724211644425</v>
      </c>
      <c r="N69" s="100">
        <v>35009.125219743073</v>
      </c>
      <c r="O69" s="100">
        <v>35751.572976257412</v>
      </c>
      <c r="P69" s="100">
        <v>29335.97175249059</v>
      </c>
      <c r="Q69" s="100">
        <v>37720.010993313626</v>
      </c>
      <c r="R69" s="93">
        <v>35809.831042728525</v>
      </c>
      <c r="S69" s="93">
        <v>35550.577948895138</v>
      </c>
      <c r="T69" s="93">
        <v>23065.217849463792</v>
      </c>
      <c r="U69" s="2">
        <v>0</v>
      </c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3"/>
      <c r="AO69" s="93"/>
      <c r="AP69" s="93"/>
      <c r="AQ69" s="93"/>
      <c r="AR69" s="93"/>
      <c r="AS69" s="93"/>
    </row>
    <row r="70" spans="1:45 16311:16311" s="1" customFormat="1" ht="12.75">
      <c r="A70" s="89" t="s">
        <v>305</v>
      </c>
      <c r="B70" s="89" t="s">
        <v>306</v>
      </c>
      <c r="C70" s="89" t="s">
        <v>292</v>
      </c>
      <c r="D70" s="84">
        <v>0</v>
      </c>
      <c r="E70" s="1" t="s">
        <v>288</v>
      </c>
      <c r="F70" s="90">
        <v>43861</v>
      </c>
      <c r="G70" s="91">
        <v>0.27650000000000002</v>
      </c>
      <c r="H70" s="91">
        <v>6.8597999999999999</v>
      </c>
      <c r="I70" s="2">
        <f>G70*K70/H70</f>
        <v>0</v>
      </c>
      <c r="J70" s="2">
        <f>G70*L70/H70</f>
        <v>0</v>
      </c>
      <c r="K70" s="2">
        <f t="shared" si="3"/>
        <v>0</v>
      </c>
      <c r="L70" s="2">
        <f t="shared" si="4"/>
        <v>0</v>
      </c>
      <c r="M70" s="86">
        <v>0</v>
      </c>
      <c r="N70" s="86">
        <v>0</v>
      </c>
      <c r="O70" s="86">
        <v>0</v>
      </c>
      <c r="P70" s="86">
        <v>0</v>
      </c>
      <c r="Q70" s="86"/>
      <c r="R70" s="2"/>
      <c r="S70" s="2"/>
      <c r="T70" s="2"/>
      <c r="U70" s="2">
        <v>0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 16311:16311" s="1" customFormat="1" ht="12.75">
      <c r="A71" s="89" t="s">
        <v>307</v>
      </c>
      <c r="B71" s="89" t="s">
        <v>362</v>
      </c>
      <c r="C71" s="89" t="s">
        <v>292</v>
      </c>
      <c r="D71" s="84">
        <v>0</v>
      </c>
      <c r="E71" s="1" t="s">
        <v>288</v>
      </c>
      <c r="F71" s="90">
        <v>43861</v>
      </c>
      <c r="G71" s="91">
        <v>3.5000000000000003E-2</v>
      </c>
      <c r="H71" s="91">
        <v>6.8597999999999999</v>
      </c>
      <c r="I71" s="2">
        <f>G71*K71/H71</f>
        <v>669.97987070274098</v>
      </c>
      <c r="J71" s="2">
        <f>G71*L71/H71</f>
        <v>563.49435697833758</v>
      </c>
      <c r="K71" s="2">
        <f t="shared" si="3"/>
        <v>131312.22620133319</v>
      </c>
      <c r="L71" s="2">
        <f t="shared" si="4"/>
        <v>110441.674</v>
      </c>
      <c r="M71" s="86">
        <v>35296.97613213319</v>
      </c>
      <c r="N71" s="86">
        <v>34908.194099200002</v>
      </c>
      <c r="O71" s="86">
        <v>34653.069969999997</v>
      </c>
      <c r="P71" s="86">
        <v>26453.986000000001</v>
      </c>
      <c r="Q71" s="86">
        <v>33985.892</v>
      </c>
      <c r="R71" s="2">
        <v>34930</v>
      </c>
      <c r="S71" s="2">
        <v>34930</v>
      </c>
      <c r="T71" s="2">
        <v>6595.7820000000002</v>
      </c>
      <c r="U71" s="2">
        <v>0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 16311:16311" s="89" customFormat="1" ht="12.75">
      <c r="A72" s="89" t="s">
        <v>299</v>
      </c>
      <c r="B72" s="89" t="s">
        <v>300</v>
      </c>
      <c r="C72" s="89" t="s">
        <v>488</v>
      </c>
      <c r="D72" s="84">
        <v>0</v>
      </c>
      <c r="E72" s="90" t="s">
        <v>288</v>
      </c>
      <c r="F72" s="90">
        <v>43861</v>
      </c>
      <c r="G72" s="91">
        <v>30.894500000000001</v>
      </c>
      <c r="H72" s="91">
        <v>6.8597999999999999</v>
      </c>
      <c r="I72" s="2">
        <f>G72*K72/H72</f>
        <v>135.11108195574215</v>
      </c>
      <c r="J72" s="2">
        <f>G72*L72/H72</f>
        <v>598.34907723257243</v>
      </c>
      <c r="K72" s="2">
        <f t="shared" si="3"/>
        <v>30</v>
      </c>
      <c r="L72" s="2">
        <f t="shared" si="4"/>
        <v>132.85714285714286</v>
      </c>
      <c r="M72" s="2">
        <v>0</v>
      </c>
      <c r="N72" s="2">
        <v>0</v>
      </c>
      <c r="O72" s="2">
        <v>0</v>
      </c>
      <c r="P72" s="94">
        <v>30</v>
      </c>
      <c r="Q72" s="94">
        <v>30</v>
      </c>
      <c r="R72" s="94">
        <v>30</v>
      </c>
      <c r="S72" s="94">
        <v>30</v>
      </c>
      <c r="T72" s="94">
        <v>30</v>
      </c>
      <c r="U72" s="94">
        <v>30</v>
      </c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3"/>
      <c r="AO72" s="93"/>
      <c r="AP72" s="93"/>
      <c r="AQ72" s="93"/>
      <c r="AR72" s="93"/>
      <c r="AS72" s="93"/>
    </row>
    <row r="73" spans="1:45 16311:16311" s="89" customFormat="1" ht="12.75">
      <c r="A73" s="89" t="s">
        <v>458</v>
      </c>
      <c r="B73" s="89" t="s">
        <v>453</v>
      </c>
      <c r="C73" s="89" t="s">
        <v>488</v>
      </c>
      <c r="D73" s="84">
        <v>0</v>
      </c>
      <c r="E73" s="90" t="s">
        <v>288</v>
      </c>
      <c r="F73" s="90">
        <v>43861</v>
      </c>
      <c r="G73" s="91">
        <v>4.5999999999999999E-2</v>
      </c>
      <c r="H73" s="91">
        <v>6.8597999999999999</v>
      </c>
      <c r="I73" s="2">
        <f>G73*K73/H73</f>
        <v>0</v>
      </c>
      <c r="J73" s="2">
        <f>G73*L73/H73</f>
        <v>0</v>
      </c>
      <c r="K73" s="2">
        <f t="shared" si="3"/>
        <v>0</v>
      </c>
      <c r="L73" s="2">
        <f t="shared" si="4"/>
        <v>0</v>
      </c>
      <c r="M73" s="2">
        <v>0</v>
      </c>
      <c r="N73" s="2">
        <v>0</v>
      </c>
      <c r="O73" s="2">
        <v>0</v>
      </c>
      <c r="P73" s="2">
        <v>0</v>
      </c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3"/>
      <c r="AO73" s="93"/>
      <c r="AP73" s="93"/>
      <c r="AQ73" s="93"/>
      <c r="AR73" s="93"/>
      <c r="AS73" s="93"/>
    </row>
    <row r="74" spans="1:45 16311:16311" s="1" customFormat="1" ht="12.75">
      <c r="A74" s="89" t="s">
        <v>301</v>
      </c>
      <c r="B74" s="89" t="s">
        <v>302</v>
      </c>
      <c r="C74" s="89" t="s">
        <v>488</v>
      </c>
      <c r="D74" s="84">
        <v>0</v>
      </c>
      <c r="E74" s="90" t="s">
        <v>288</v>
      </c>
      <c r="F74" s="90">
        <v>43861</v>
      </c>
      <c r="G74" s="122">
        <v>0.75529999999999997</v>
      </c>
      <c r="H74" s="91">
        <v>6.8597999999999999</v>
      </c>
      <c r="I74" s="2">
        <f>G74*K74/H74</f>
        <v>718.11959254440808</v>
      </c>
      <c r="J74" s="2">
        <f>G74*L74/H74</f>
        <v>23709.345277656656</v>
      </c>
      <c r="K74" s="2">
        <f t="shared" si="3"/>
        <v>6522.1193975058004</v>
      </c>
      <c r="L74" s="2">
        <f t="shared" si="4"/>
        <v>215333.46582241377</v>
      </c>
      <c r="M74" s="2">
        <v>0</v>
      </c>
      <c r="N74" s="2">
        <v>0</v>
      </c>
      <c r="O74" s="2">
        <v>0</v>
      </c>
      <c r="P74" s="2">
        <v>6522.1193975058004</v>
      </c>
      <c r="Q74" s="2">
        <v>50727.595313934013</v>
      </c>
      <c r="R74" s="2">
        <v>50727.595313934013</v>
      </c>
      <c r="S74" s="2">
        <v>50727.595313934013</v>
      </c>
      <c r="T74" s="2">
        <v>50727.595313934013</v>
      </c>
      <c r="U74" s="2">
        <v>28987.197322248001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 16311:16311" s="1" customFormat="1" ht="12.75">
      <c r="A75" s="89" t="s">
        <v>555</v>
      </c>
      <c r="B75" s="89" t="s">
        <v>561</v>
      </c>
      <c r="C75" s="89" t="s">
        <v>519</v>
      </c>
      <c r="D75" s="84">
        <v>0</v>
      </c>
      <c r="E75" s="1" t="s">
        <v>288</v>
      </c>
      <c r="F75" s="90">
        <v>43861</v>
      </c>
      <c r="G75" s="91">
        <v>75.977350000000001</v>
      </c>
      <c r="H75" s="91">
        <v>6.8597999999999999</v>
      </c>
      <c r="I75" s="2">
        <f>G75*K75/H75</f>
        <v>0</v>
      </c>
      <c r="J75" s="2">
        <f>G75*L75/H75</f>
        <v>0</v>
      </c>
      <c r="K75" s="2">
        <f t="shared" si="3"/>
        <v>0</v>
      </c>
      <c r="L75" s="2">
        <f t="shared" si="4"/>
        <v>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 16311:16311" s="1" customFormat="1" ht="12.75">
      <c r="A76" s="89" t="s">
        <v>557</v>
      </c>
      <c r="B76" s="89" t="s">
        <v>563</v>
      </c>
      <c r="C76" s="89" t="s">
        <v>519</v>
      </c>
      <c r="D76" s="84">
        <v>0</v>
      </c>
      <c r="E76" s="1" t="s">
        <v>288</v>
      </c>
      <c r="F76" s="90">
        <v>43861</v>
      </c>
      <c r="G76" s="122">
        <v>6.2E-2</v>
      </c>
      <c r="H76" s="91">
        <v>6.8597999999999999</v>
      </c>
      <c r="I76" s="2">
        <f>G76*K76/H76</f>
        <v>11242.967124217579</v>
      </c>
      <c r="J76" s="2">
        <f>G76*L76/H76</f>
        <v>27783.969459811884</v>
      </c>
      <c r="K76" s="2">
        <f t="shared" si="3"/>
        <v>1243943.6432049635</v>
      </c>
      <c r="L76" s="2">
        <f t="shared" si="4"/>
        <v>3074072.1564583476</v>
      </c>
      <c r="M76" s="131">
        <v>309002.41664249962</v>
      </c>
      <c r="N76" s="131">
        <v>278866.25138443348</v>
      </c>
      <c r="O76" s="131">
        <v>284010.39928455825</v>
      </c>
      <c r="P76" s="131">
        <v>372064.57589347218</v>
      </c>
      <c r="Q76" s="131">
        <v>481454.37923286273</v>
      </c>
      <c r="R76" s="131">
        <v>749023.8082942412</v>
      </c>
      <c r="S76" s="131">
        <v>843333.18646319513</v>
      </c>
      <c r="T76" s="131">
        <v>845047.90242990339</v>
      </c>
      <c r="U76" s="131">
        <v>362163.38675567287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 16311:16311" s="1" customFormat="1" ht="12.75">
      <c r="A77" s="89" t="s">
        <v>556</v>
      </c>
      <c r="B77" s="89" t="s">
        <v>562</v>
      </c>
      <c r="C77" s="89" t="s">
        <v>519</v>
      </c>
      <c r="D77" s="84">
        <v>0</v>
      </c>
      <c r="E77" s="1" t="s">
        <v>288</v>
      </c>
      <c r="F77" s="90">
        <v>43861</v>
      </c>
      <c r="G77" s="122">
        <v>0.32069999999999999</v>
      </c>
      <c r="H77" s="91">
        <v>6.8597999999999999</v>
      </c>
      <c r="I77" s="2">
        <f>G77*K77/H77</f>
        <v>32473.411428957912</v>
      </c>
      <c r="J77" s="2">
        <f>G77*L77/H77</f>
        <v>67219.342059595001</v>
      </c>
      <c r="K77" s="2">
        <f t="shared" si="3"/>
        <v>694609.00442895386</v>
      </c>
      <c r="L77" s="2">
        <f t="shared" si="4"/>
        <v>1437827.3859071089</v>
      </c>
      <c r="M77" s="131">
        <v>192581.74336256608</v>
      </c>
      <c r="N77" s="131">
        <v>164476.68633729103</v>
      </c>
      <c r="O77" s="131">
        <v>146123.35043190524</v>
      </c>
      <c r="P77" s="131">
        <v>191427.22429719142</v>
      </c>
      <c r="Q77" s="131">
        <v>225189.34374118893</v>
      </c>
      <c r="R77" s="131">
        <v>350338.86306126096</v>
      </c>
      <c r="S77" s="131">
        <v>394449.93130483082</v>
      </c>
      <c r="T77" s="131">
        <v>395251.95072744117</v>
      </c>
      <c r="U77" s="131">
        <v>169393.69316890335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 16311:16311" s="1" customFormat="1" ht="12.75">
      <c r="A78" s="89" t="s">
        <v>664</v>
      </c>
      <c r="B78" s="89" t="s">
        <v>665</v>
      </c>
      <c r="C78" s="89" t="s">
        <v>519</v>
      </c>
      <c r="D78" s="84">
        <v>0</v>
      </c>
      <c r="E78" s="1" t="s">
        <v>288</v>
      </c>
      <c r="F78" s="90">
        <v>43861</v>
      </c>
      <c r="G78" s="122">
        <v>6.2E-2</v>
      </c>
      <c r="H78" s="91">
        <v>6.8597999999999999</v>
      </c>
      <c r="I78" s="2">
        <f>G78*K78/H78</f>
        <v>9578.8650028300981</v>
      </c>
      <c r="J78" s="2">
        <f>G78*L78/H78</f>
        <v>17740.237158236148</v>
      </c>
      <c r="K78" s="2">
        <f t="shared" si="3"/>
        <v>1059824.1636518373</v>
      </c>
      <c r="L78" s="2">
        <f t="shared" si="4"/>
        <v>1962814.1751301342</v>
      </c>
      <c r="M78" s="131">
        <v>279832.16986320692</v>
      </c>
      <c r="N78" s="131">
        <v>252231.61359505929</v>
      </c>
      <c r="O78" s="131">
        <v>248681.0608067211</v>
      </c>
      <c r="P78" s="131">
        <v>279079.31938685005</v>
      </c>
      <c r="Q78" s="131">
        <v>376457.93904878711</v>
      </c>
      <c r="R78" s="131">
        <v>420819.79389291687</v>
      </c>
      <c r="S78" s="131">
        <v>550305.94829157868</v>
      </c>
      <c r="T78" s="131">
        <v>525587.47838847397</v>
      </c>
      <c r="U78" s="131">
        <v>209167.03618621459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 16311:16311" s="1" customFormat="1" ht="12.75">
      <c r="A79" s="89" t="s">
        <v>560</v>
      </c>
      <c r="B79" s="89" t="s">
        <v>566</v>
      </c>
      <c r="C79" s="89" t="s">
        <v>537</v>
      </c>
      <c r="D79" s="84">
        <v>0</v>
      </c>
      <c r="E79" s="1" t="s">
        <v>288</v>
      </c>
      <c r="F79" s="90">
        <v>43861</v>
      </c>
      <c r="G79" s="91">
        <v>0.27373999999999998</v>
      </c>
      <c r="H79" s="91">
        <v>6.8597999999999999</v>
      </c>
      <c r="I79" s="2">
        <f>G79*K79/H79</f>
        <v>71.828916294935709</v>
      </c>
      <c r="J79" s="2">
        <f>G79*L79/H79</f>
        <v>0</v>
      </c>
      <c r="K79" s="2">
        <f t="shared" si="3"/>
        <v>1800</v>
      </c>
      <c r="L79" s="2">
        <f t="shared" si="4"/>
        <v>0</v>
      </c>
      <c r="M79" s="131">
        <v>1600</v>
      </c>
      <c r="N79" s="131">
        <v>200</v>
      </c>
      <c r="O79" s="131">
        <v>0</v>
      </c>
      <c r="P79" s="131">
        <v>0</v>
      </c>
      <c r="Q79" s="131">
        <v>0</v>
      </c>
      <c r="R79" s="131">
        <v>0</v>
      </c>
      <c r="S79" s="131">
        <v>0</v>
      </c>
      <c r="T79" s="131">
        <v>0</v>
      </c>
      <c r="U79" s="131">
        <v>0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 16311:16311" s="1" customFormat="1" ht="12.75">
      <c r="A80" s="89" t="s">
        <v>558</v>
      </c>
      <c r="B80" s="89" t="s">
        <v>564</v>
      </c>
      <c r="C80" s="89" t="s">
        <v>519</v>
      </c>
      <c r="D80" s="84">
        <v>0</v>
      </c>
      <c r="E80" s="1" t="s">
        <v>288</v>
      </c>
      <c r="F80" s="90">
        <v>43861</v>
      </c>
      <c r="G80" s="91">
        <v>48.351109999999998</v>
      </c>
      <c r="H80" s="91">
        <v>6.8597999999999999</v>
      </c>
      <c r="I80" s="2">
        <f>G80*K80/H80</f>
        <v>0</v>
      </c>
      <c r="J80" s="2">
        <f>G80*L80/H80</f>
        <v>0</v>
      </c>
      <c r="K80" s="2">
        <f t="shared" si="3"/>
        <v>0</v>
      </c>
      <c r="L80" s="2">
        <f t="shared" si="4"/>
        <v>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s="1" customFormat="1" ht="12.75">
      <c r="A81" s="89" t="s">
        <v>559</v>
      </c>
      <c r="B81" s="89" t="s">
        <v>565</v>
      </c>
      <c r="C81" s="89" t="s">
        <v>519</v>
      </c>
      <c r="D81" s="84">
        <v>0</v>
      </c>
      <c r="E81" s="1" t="s">
        <v>288</v>
      </c>
      <c r="F81" s="90">
        <v>43861</v>
      </c>
      <c r="G81" s="91">
        <v>390.2679</v>
      </c>
      <c r="H81" s="91">
        <v>6.8597999999999999</v>
      </c>
      <c r="I81" s="2">
        <f>G81*K81/H81</f>
        <v>0</v>
      </c>
      <c r="J81" s="2">
        <f>G81*L81/H81</f>
        <v>0</v>
      </c>
      <c r="K81" s="2">
        <f t="shared" si="3"/>
        <v>0</v>
      </c>
      <c r="L81" s="2">
        <f t="shared" si="4"/>
        <v>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s="1" customFormat="1" ht="12.75">
      <c r="A82" s="89" t="s">
        <v>308</v>
      </c>
      <c r="B82" s="1" t="s">
        <v>309</v>
      </c>
      <c r="C82" s="1" t="s">
        <v>310</v>
      </c>
      <c r="D82" s="84">
        <v>0</v>
      </c>
      <c r="E82" s="1" t="s">
        <v>311</v>
      </c>
      <c r="F82" s="90">
        <v>43861</v>
      </c>
      <c r="G82" s="91">
        <v>3.75560772</v>
      </c>
      <c r="H82" s="91">
        <v>6.8597999999999999</v>
      </c>
      <c r="I82" s="2">
        <f>G82*K82/H82</f>
        <v>5474.8064375054664</v>
      </c>
      <c r="J82" s="2">
        <f>G82*L82/H82</f>
        <v>5474.8064375054664</v>
      </c>
      <c r="K82" s="2">
        <f t="shared" si="3"/>
        <v>10000</v>
      </c>
      <c r="L82" s="2">
        <f t="shared" si="4"/>
        <v>10000</v>
      </c>
      <c r="M82" s="2">
        <v>10000</v>
      </c>
      <c r="N82" s="2">
        <v>0</v>
      </c>
      <c r="O82" s="2">
        <v>0</v>
      </c>
      <c r="P82" s="2"/>
      <c r="Q82" s="2">
        <v>10000</v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s="1" customFormat="1" ht="12.75">
      <c r="A83" s="89" t="s">
        <v>312</v>
      </c>
      <c r="B83" s="1" t="s">
        <v>313</v>
      </c>
      <c r="C83" s="1" t="s">
        <v>310</v>
      </c>
      <c r="D83" s="84">
        <v>0</v>
      </c>
      <c r="E83" s="1" t="s">
        <v>311</v>
      </c>
      <c r="F83" s="90">
        <v>43861</v>
      </c>
      <c r="G83" s="91">
        <v>5.5806796699999994</v>
      </c>
      <c r="H83" s="91">
        <v>6.8597999999999999</v>
      </c>
      <c r="I83" s="2">
        <f>G83*K83/H83</f>
        <v>0</v>
      </c>
      <c r="J83" s="2">
        <f>G83*L83/H83</f>
        <v>0</v>
      </c>
      <c r="K83" s="2">
        <f t="shared" si="3"/>
        <v>0</v>
      </c>
      <c r="L83" s="2">
        <f t="shared" si="4"/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s="1" customFormat="1" ht="12.75">
      <c r="A84" s="89" t="s">
        <v>314</v>
      </c>
      <c r="B84" s="1" t="s">
        <v>315</v>
      </c>
      <c r="C84" s="1" t="s">
        <v>310</v>
      </c>
      <c r="D84" s="84">
        <v>0</v>
      </c>
      <c r="E84" s="1" t="s">
        <v>311</v>
      </c>
      <c r="F84" s="90">
        <v>43861</v>
      </c>
      <c r="G84" s="91">
        <v>1.5819573</v>
      </c>
      <c r="H84" s="91">
        <v>6.8597999999999999</v>
      </c>
      <c r="I84" s="2">
        <f>G84*K84/H84</f>
        <v>0</v>
      </c>
      <c r="J84" s="2">
        <f>G84*L84/H84</f>
        <v>0</v>
      </c>
      <c r="K84" s="2">
        <f t="shared" si="3"/>
        <v>0</v>
      </c>
      <c r="L84" s="2">
        <f t="shared" si="4"/>
        <v>0</v>
      </c>
      <c r="M84" s="2">
        <v>0</v>
      </c>
      <c r="N84" s="2">
        <v>0</v>
      </c>
      <c r="O84" s="2">
        <v>0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s="1" customFormat="1" ht="12.75">
      <c r="A85" s="89" t="s">
        <v>316</v>
      </c>
      <c r="B85" s="1" t="s">
        <v>317</v>
      </c>
      <c r="C85" s="1" t="s">
        <v>310</v>
      </c>
      <c r="D85" s="84">
        <v>0</v>
      </c>
      <c r="E85" s="1" t="s">
        <v>311</v>
      </c>
      <c r="F85" s="90">
        <v>43861</v>
      </c>
      <c r="G85" s="91">
        <v>2.7557559199999999</v>
      </c>
      <c r="H85" s="91">
        <v>6.8597999999999999</v>
      </c>
      <c r="I85" s="2">
        <f>G85*K85/H85</f>
        <v>0</v>
      </c>
      <c r="J85" s="2">
        <f>G85*L85/H85</f>
        <v>0</v>
      </c>
      <c r="K85" s="2">
        <f t="shared" si="3"/>
        <v>0</v>
      </c>
      <c r="L85" s="2">
        <f t="shared" si="4"/>
        <v>0</v>
      </c>
      <c r="M85" s="2">
        <v>0</v>
      </c>
      <c r="N85" s="2">
        <v>0</v>
      </c>
      <c r="O85" s="2">
        <v>0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s="1" customFormat="1" ht="12.75">
      <c r="A86" s="89" t="s">
        <v>318</v>
      </c>
      <c r="B86" s="1" t="s">
        <v>319</v>
      </c>
      <c r="C86" s="1" t="s">
        <v>310</v>
      </c>
      <c r="D86" s="84">
        <v>0</v>
      </c>
      <c r="E86" s="1" t="s">
        <v>311</v>
      </c>
      <c r="F86" s="90">
        <v>43861</v>
      </c>
      <c r="G86" s="91">
        <v>6.00869842</v>
      </c>
      <c r="H86" s="91">
        <v>6.8597999999999999</v>
      </c>
      <c r="I86" s="2">
        <f>G86*K86/H86</f>
        <v>8759.2909705822331</v>
      </c>
      <c r="J86" s="2">
        <f>G86*L86/H86</f>
        <v>0</v>
      </c>
      <c r="K86" s="2">
        <f t="shared" si="3"/>
        <v>10000</v>
      </c>
      <c r="L86" s="2">
        <f t="shared" si="4"/>
        <v>0</v>
      </c>
      <c r="M86" s="2">
        <v>0</v>
      </c>
      <c r="N86" s="2">
        <v>10000</v>
      </c>
      <c r="O86" s="2">
        <v>0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s="1" customFormat="1" ht="12.75">
      <c r="A87" s="89" t="s">
        <v>320</v>
      </c>
      <c r="B87" s="1" t="s">
        <v>321</v>
      </c>
      <c r="C87" s="1" t="s">
        <v>310</v>
      </c>
      <c r="D87" s="84">
        <v>0</v>
      </c>
      <c r="E87" s="1" t="s">
        <v>311</v>
      </c>
      <c r="F87" s="90">
        <v>43861</v>
      </c>
      <c r="G87" s="91">
        <v>0.71222319999999995</v>
      </c>
      <c r="H87" s="91">
        <v>6.8597999999999999</v>
      </c>
      <c r="I87" s="2">
        <f>G87*K87/H87</f>
        <v>519.12825446806028</v>
      </c>
      <c r="J87" s="2">
        <f>G87*L87/H87</f>
        <v>0</v>
      </c>
      <c r="K87" s="2">
        <f t="shared" si="3"/>
        <v>5000</v>
      </c>
      <c r="L87" s="2">
        <f t="shared" si="4"/>
        <v>0</v>
      </c>
      <c r="M87" s="2">
        <v>0</v>
      </c>
      <c r="N87" s="2">
        <v>0</v>
      </c>
      <c r="O87" s="2">
        <v>0</v>
      </c>
      <c r="P87" s="2">
        <v>5000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s="1" customFormat="1" ht="12.75">
      <c r="A88" s="89" t="s">
        <v>322</v>
      </c>
      <c r="B88" s="1" t="s">
        <v>323</v>
      </c>
      <c r="C88" s="1" t="s">
        <v>324</v>
      </c>
      <c r="D88" s="84">
        <v>0</v>
      </c>
      <c r="E88" s="1" t="s">
        <v>311</v>
      </c>
      <c r="F88" s="90">
        <v>43861</v>
      </c>
      <c r="G88" s="91">
        <v>1.3559634</v>
      </c>
      <c r="H88" s="91">
        <v>6.8597999999999999</v>
      </c>
      <c r="I88" s="2">
        <f>G88*K88/H88</f>
        <v>0</v>
      </c>
      <c r="J88" s="2">
        <f>G88*L88/H88</f>
        <v>0</v>
      </c>
      <c r="K88" s="2">
        <f t="shared" si="3"/>
        <v>0</v>
      </c>
      <c r="L88" s="2">
        <f t="shared" si="4"/>
        <v>0</v>
      </c>
      <c r="M88" s="2">
        <v>0</v>
      </c>
      <c r="N88" s="2">
        <v>0</v>
      </c>
      <c r="O88" s="2">
        <v>0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s="1" customFormat="1" ht="12.75">
      <c r="A89" s="89" t="s">
        <v>325</v>
      </c>
      <c r="B89" s="1" t="s">
        <v>326</v>
      </c>
      <c r="C89" s="1" t="s">
        <v>324</v>
      </c>
      <c r="D89" s="84">
        <v>0</v>
      </c>
      <c r="E89" s="1" t="s">
        <v>311</v>
      </c>
      <c r="F89" s="90">
        <v>43861</v>
      </c>
      <c r="G89" s="91">
        <v>7.8618483999999995</v>
      </c>
      <c r="H89" s="91">
        <v>6.8597999999999999</v>
      </c>
      <c r="I89" s="2">
        <f>G89*K89/H89</f>
        <v>0</v>
      </c>
      <c r="J89" s="2">
        <f>G89*L89/H89</f>
        <v>0</v>
      </c>
      <c r="K89" s="2">
        <f t="shared" si="3"/>
        <v>0</v>
      </c>
      <c r="L89" s="2">
        <f t="shared" si="4"/>
        <v>0</v>
      </c>
      <c r="M89" s="2">
        <v>0</v>
      </c>
      <c r="N89" s="2">
        <v>0</v>
      </c>
      <c r="O89" s="2">
        <v>0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s="1" customFormat="1" ht="12.75">
      <c r="A90" s="89" t="s">
        <v>327</v>
      </c>
      <c r="B90" s="1" t="s">
        <v>328</v>
      </c>
      <c r="C90" s="1" t="s">
        <v>324</v>
      </c>
      <c r="D90" s="84">
        <v>0</v>
      </c>
      <c r="E90" s="1" t="s">
        <v>311</v>
      </c>
      <c r="F90" s="90">
        <v>43861</v>
      </c>
      <c r="G90" s="91">
        <v>11.9708284</v>
      </c>
      <c r="H90" s="91">
        <v>6.8597999999999999</v>
      </c>
      <c r="I90" s="2">
        <f>G90*K90/H90</f>
        <v>0</v>
      </c>
      <c r="J90" s="2">
        <f>G90*L90/H90</f>
        <v>0</v>
      </c>
      <c r="K90" s="2">
        <f t="shared" si="3"/>
        <v>0</v>
      </c>
      <c r="L90" s="2">
        <f t="shared" si="4"/>
        <v>0</v>
      </c>
      <c r="M90" s="2">
        <v>0</v>
      </c>
      <c r="N90" s="2">
        <v>0</v>
      </c>
      <c r="O90" s="2">
        <v>0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s="1" customFormat="1" ht="12.75">
      <c r="A91" s="89" t="s">
        <v>329</v>
      </c>
      <c r="B91" s="1" t="s">
        <v>330</v>
      </c>
      <c r="C91" s="1" t="s">
        <v>324</v>
      </c>
      <c r="D91" s="84">
        <v>0</v>
      </c>
      <c r="E91" s="1" t="s">
        <v>311</v>
      </c>
      <c r="F91" s="90">
        <v>43861</v>
      </c>
      <c r="G91" s="91">
        <v>11.553082100000001</v>
      </c>
      <c r="H91" s="91">
        <v>6.8597999999999999</v>
      </c>
      <c r="I91" s="2">
        <f>G91*K91/H91</f>
        <v>0</v>
      </c>
      <c r="J91" s="2">
        <f>G91*L91/H91</f>
        <v>0</v>
      </c>
      <c r="K91" s="2">
        <f t="shared" si="3"/>
        <v>0</v>
      </c>
      <c r="L91" s="2">
        <f t="shared" si="4"/>
        <v>0</v>
      </c>
      <c r="M91" s="2">
        <v>0</v>
      </c>
      <c r="N91" s="2">
        <v>0</v>
      </c>
      <c r="O91" s="2">
        <v>0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s="1" customFormat="1" ht="12.75">
      <c r="A92" s="89" t="s">
        <v>331</v>
      </c>
      <c r="B92" s="1" t="s">
        <v>332</v>
      </c>
      <c r="C92" s="1" t="s">
        <v>324</v>
      </c>
      <c r="D92" s="84">
        <v>0</v>
      </c>
      <c r="E92" s="1" t="s">
        <v>311</v>
      </c>
      <c r="F92" s="90">
        <v>43861</v>
      </c>
      <c r="G92" s="91">
        <v>2.1983043000000002</v>
      </c>
      <c r="H92" s="91">
        <v>6.8597999999999999</v>
      </c>
      <c r="I92" s="2">
        <f>G92*K92/H92</f>
        <v>0</v>
      </c>
      <c r="J92" s="2">
        <f>G92*L92/H92</f>
        <v>0</v>
      </c>
      <c r="K92" s="2">
        <f t="shared" si="3"/>
        <v>0</v>
      </c>
      <c r="L92" s="2">
        <f t="shared" si="4"/>
        <v>0</v>
      </c>
      <c r="M92" s="2">
        <v>0</v>
      </c>
      <c r="N92" s="2">
        <v>0</v>
      </c>
      <c r="O92" s="2">
        <v>0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s="1" customFormat="1" ht="12.75">
      <c r="A93" s="89" t="s">
        <v>333</v>
      </c>
      <c r="B93" s="1" t="s">
        <v>363</v>
      </c>
      <c r="C93" s="1" t="s">
        <v>334</v>
      </c>
      <c r="D93" s="84">
        <v>0</v>
      </c>
      <c r="E93" s="1" t="s">
        <v>335</v>
      </c>
      <c r="F93" s="90">
        <v>43861</v>
      </c>
      <c r="G93" s="91">
        <v>0.05</v>
      </c>
      <c r="H93" s="91">
        <v>6.8597999999999999</v>
      </c>
      <c r="I93" s="2">
        <f>G93*K93/H93</f>
        <v>0</v>
      </c>
      <c r="J93" s="2">
        <f>G93*L93/H93</f>
        <v>0</v>
      </c>
      <c r="K93" s="2">
        <f t="shared" si="3"/>
        <v>0</v>
      </c>
      <c r="L93" s="2">
        <f t="shared" si="4"/>
        <v>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s="1" customFormat="1" ht="12.75">
      <c r="A94" s="89" t="s">
        <v>336</v>
      </c>
      <c r="B94" s="1" t="s">
        <v>337</v>
      </c>
      <c r="C94" s="1" t="s">
        <v>338</v>
      </c>
      <c r="D94" s="84">
        <v>0</v>
      </c>
      <c r="E94" s="1" t="s">
        <v>339</v>
      </c>
      <c r="F94" s="90">
        <v>43861</v>
      </c>
      <c r="G94" s="91">
        <v>1.0744982700000001</v>
      </c>
      <c r="H94" s="91">
        <v>6.8597999999999999</v>
      </c>
      <c r="I94" s="2">
        <f>G94*K94/H94</f>
        <v>0</v>
      </c>
      <c r="J94" s="2">
        <f>G94*L94/H94</f>
        <v>0</v>
      </c>
      <c r="K94" s="2">
        <f t="shared" si="3"/>
        <v>0</v>
      </c>
      <c r="L94" s="2">
        <f t="shared" si="4"/>
        <v>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s="1" customFormat="1" ht="12.75">
      <c r="A95" s="89" t="s">
        <v>340</v>
      </c>
      <c r="B95" s="1" t="s">
        <v>341</v>
      </c>
      <c r="C95" s="1" t="s">
        <v>342</v>
      </c>
      <c r="D95" s="84">
        <v>0</v>
      </c>
      <c r="E95" s="1" t="s">
        <v>343</v>
      </c>
      <c r="F95" s="90">
        <v>43861</v>
      </c>
      <c r="G95" s="91">
        <v>0.125</v>
      </c>
      <c r="H95" s="91">
        <v>6.8597999999999999</v>
      </c>
      <c r="I95" s="2">
        <f>G95*K95/H95</f>
        <v>0</v>
      </c>
      <c r="J95" s="2">
        <f>G95*L95/H95</f>
        <v>0</v>
      </c>
      <c r="K95" s="2">
        <f t="shared" si="3"/>
        <v>0</v>
      </c>
      <c r="L95" s="2">
        <f t="shared" si="4"/>
        <v>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s="1" customFormat="1" ht="12.75">
      <c r="A96" s="89" t="s">
        <v>344</v>
      </c>
      <c r="B96" s="1" t="s">
        <v>345</v>
      </c>
      <c r="C96" s="1" t="s">
        <v>342</v>
      </c>
      <c r="D96" s="84">
        <v>0</v>
      </c>
      <c r="E96" s="1" t="s">
        <v>343</v>
      </c>
      <c r="F96" s="90">
        <v>43861</v>
      </c>
      <c r="G96" s="91">
        <v>4.7199999999999999E-2</v>
      </c>
      <c r="H96" s="91">
        <v>6.8597999999999999</v>
      </c>
      <c r="I96" s="2">
        <f>G96*K96/H96</f>
        <v>0</v>
      </c>
      <c r="J96" s="2">
        <f>G96*L96/H96</f>
        <v>0</v>
      </c>
      <c r="K96" s="2">
        <f t="shared" si="3"/>
        <v>0</v>
      </c>
      <c r="L96" s="2">
        <f t="shared" si="4"/>
        <v>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s="1" customFormat="1" ht="12.75">
      <c r="A97" s="89" t="s">
        <v>346</v>
      </c>
      <c r="B97" s="1" t="s">
        <v>347</v>
      </c>
      <c r="C97" s="1" t="s">
        <v>342</v>
      </c>
      <c r="D97" s="84">
        <v>0</v>
      </c>
      <c r="E97" s="1" t="s">
        <v>343</v>
      </c>
      <c r="F97" s="90">
        <v>43861</v>
      </c>
      <c r="G97" s="91">
        <v>3.0800000000000001E-2</v>
      </c>
      <c r="H97" s="91">
        <v>6.8597999999999999</v>
      </c>
      <c r="I97" s="2">
        <f>G97*K97/H97</f>
        <v>0</v>
      </c>
      <c r="J97" s="2">
        <f>G97*L97/H97</f>
        <v>0</v>
      </c>
      <c r="K97" s="2">
        <f t="shared" si="3"/>
        <v>0</v>
      </c>
      <c r="L97" s="2">
        <f t="shared" si="4"/>
        <v>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s="1" customFormat="1" ht="12.75">
      <c r="A98" s="89" t="s">
        <v>348</v>
      </c>
      <c r="B98" s="1" t="s">
        <v>349</v>
      </c>
      <c r="C98" s="1" t="s">
        <v>350</v>
      </c>
      <c r="D98" s="84">
        <v>0</v>
      </c>
      <c r="E98" s="1" t="s">
        <v>343</v>
      </c>
      <c r="F98" s="90">
        <v>43861</v>
      </c>
      <c r="G98" s="91">
        <v>0.11358699999999999</v>
      </c>
      <c r="H98" s="91">
        <v>6.8597999999999999</v>
      </c>
      <c r="I98" s="2">
        <f>G98*K98/H98</f>
        <v>0</v>
      </c>
      <c r="J98" s="2">
        <f>G98*L98/H98</f>
        <v>0</v>
      </c>
      <c r="K98" s="2">
        <f t="shared" si="3"/>
        <v>0</v>
      </c>
      <c r="L98" s="2">
        <f t="shared" si="4"/>
        <v>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s="3" customFormat="1" ht="12.75">
      <c r="A99" s="95" t="s">
        <v>351</v>
      </c>
      <c r="B99" s="95" t="s">
        <v>352</v>
      </c>
      <c r="C99" s="96" t="s">
        <v>669</v>
      </c>
      <c r="D99" s="84">
        <v>0</v>
      </c>
      <c r="E99" s="96" t="s">
        <v>343</v>
      </c>
      <c r="F99" s="90">
        <v>43861</v>
      </c>
      <c r="G99" s="125">
        <v>1.1089999999999999E-2</v>
      </c>
      <c r="H99" s="91">
        <v>6.8597999999999999</v>
      </c>
      <c r="I99" s="2">
        <f>G99*K99/H99</f>
        <v>646.66608355928747</v>
      </c>
      <c r="J99" s="2">
        <f>G99*L99/H99</f>
        <v>2147.8552061076334</v>
      </c>
      <c r="K99" s="2">
        <f t="shared" si="3"/>
        <v>400000</v>
      </c>
      <c r="L99" s="2">
        <f t="shared" si="4"/>
        <v>1328571.4285714286</v>
      </c>
      <c r="M99" s="86">
        <v>100000</v>
      </c>
      <c r="N99" s="86">
        <v>100000</v>
      </c>
      <c r="O99" s="86">
        <v>100000</v>
      </c>
      <c r="P99" s="86">
        <v>100000</v>
      </c>
      <c r="Q99" s="86">
        <v>300000</v>
      </c>
      <c r="R99" s="86">
        <v>300000</v>
      </c>
      <c r="S99" s="86">
        <v>300000</v>
      </c>
      <c r="T99" s="86">
        <v>300000</v>
      </c>
      <c r="U99" s="86">
        <v>300000</v>
      </c>
      <c r="V99" s="86"/>
      <c r="W99" s="86"/>
      <c r="X99" s="86"/>
      <c r="Y99" s="86"/>
      <c r="Z99" s="86"/>
      <c r="AA99" s="86"/>
      <c r="AB99" s="86"/>
      <c r="AC99" s="86"/>
      <c r="AD99" s="86"/>
      <c r="AE99" s="86"/>
      <c r="AF99" s="86"/>
      <c r="AG99" s="86"/>
      <c r="AH99" s="86"/>
      <c r="AI99" s="86"/>
      <c r="AJ99" s="86"/>
      <c r="AK99" s="86"/>
      <c r="AL99" s="86"/>
      <c r="AM99" s="86"/>
      <c r="AN99" s="86"/>
      <c r="AO99" s="86"/>
      <c r="AP99" s="86"/>
      <c r="AQ99" s="86"/>
      <c r="AR99" s="86"/>
      <c r="AS99" s="86"/>
    </row>
    <row r="100" spans="1:45" s="3" customFormat="1" ht="12.75">
      <c r="A100" s="95" t="s">
        <v>636</v>
      </c>
      <c r="B100" s="95" t="s">
        <v>635</v>
      </c>
      <c r="C100" s="96" t="s">
        <v>669</v>
      </c>
      <c r="D100" s="84">
        <v>0</v>
      </c>
      <c r="E100" s="96" t="s">
        <v>343</v>
      </c>
      <c r="F100" s="90">
        <v>43861</v>
      </c>
      <c r="G100" s="91">
        <v>4.2999999999999997E-2</v>
      </c>
      <c r="H100" s="91">
        <v>6.8597999999999999</v>
      </c>
      <c r="I100" s="2">
        <f>G100*K100/H100</f>
        <v>6581.8245429895915</v>
      </c>
      <c r="J100" s="2">
        <f>G100*L100/H100</f>
        <v>11104.030521506249</v>
      </c>
      <c r="K100" s="2">
        <f t="shared" si="3"/>
        <v>1050000</v>
      </c>
      <c r="L100" s="2">
        <f t="shared" si="4"/>
        <v>1771428.5714285714</v>
      </c>
      <c r="M100" s="121">
        <v>600000</v>
      </c>
      <c r="N100" s="86">
        <v>150000</v>
      </c>
      <c r="O100" s="86">
        <v>150000</v>
      </c>
      <c r="P100" s="86">
        <v>150000</v>
      </c>
      <c r="Q100" s="86">
        <v>400000</v>
      </c>
      <c r="R100" s="86">
        <v>400000</v>
      </c>
      <c r="S100" s="86">
        <v>400000</v>
      </c>
      <c r="T100" s="86">
        <v>400000</v>
      </c>
      <c r="U100" s="86">
        <v>400000</v>
      </c>
      <c r="V100" s="86"/>
      <c r="W100" s="86"/>
      <c r="X100" s="86"/>
      <c r="Y100" s="86"/>
      <c r="Z100" s="86"/>
      <c r="AA100" s="86"/>
      <c r="AB100" s="86"/>
      <c r="AC100" s="86"/>
      <c r="AD100" s="86"/>
      <c r="AE100" s="86"/>
      <c r="AF100" s="86"/>
      <c r="AG100" s="86"/>
      <c r="AH100" s="86"/>
      <c r="AI100" s="86"/>
      <c r="AJ100" s="86"/>
      <c r="AK100" s="86"/>
      <c r="AL100" s="86"/>
      <c r="AM100" s="86"/>
      <c r="AN100" s="86"/>
      <c r="AO100" s="86"/>
      <c r="AP100" s="86"/>
      <c r="AQ100" s="86"/>
      <c r="AR100" s="86"/>
      <c r="AS100" s="86"/>
    </row>
    <row r="101" spans="1:45" s="1" customFormat="1" ht="12.75">
      <c r="A101" s="89" t="s">
        <v>353</v>
      </c>
      <c r="B101" s="1" t="s">
        <v>354</v>
      </c>
      <c r="C101" s="1" t="s">
        <v>355</v>
      </c>
      <c r="D101" s="84">
        <v>0</v>
      </c>
      <c r="E101" s="1" t="s">
        <v>343</v>
      </c>
      <c r="F101" s="90">
        <v>43861</v>
      </c>
      <c r="G101" s="91">
        <v>6.9709999999999994E-2</v>
      </c>
      <c r="H101" s="91">
        <v>6.8597999999999999</v>
      </c>
      <c r="I101" s="2">
        <f>G101*K101/H101</f>
        <v>4064.8415405696956</v>
      </c>
      <c r="J101" s="2">
        <f>G101*L101/H101</f>
        <v>0</v>
      </c>
      <c r="K101" s="2">
        <f t="shared" si="3"/>
        <v>400000</v>
      </c>
      <c r="L101" s="2">
        <f t="shared" si="4"/>
        <v>0</v>
      </c>
      <c r="M101" s="121">
        <v>100000</v>
      </c>
      <c r="N101" s="121">
        <v>100000</v>
      </c>
      <c r="O101" s="121">
        <v>100000</v>
      </c>
      <c r="P101" s="121">
        <v>100000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s="1" customFormat="1" ht="12.75">
      <c r="A102" s="89" t="s">
        <v>735</v>
      </c>
      <c r="B102" s="89" t="s">
        <v>736</v>
      </c>
      <c r="C102" s="1" t="s">
        <v>539</v>
      </c>
      <c r="D102" s="84">
        <v>0</v>
      </c>
      <c r="E102" s="1" t="s">
        <v>343</v>
      </c>
      <c r="F102" s="90">
        <v>43861</v>
      </c>
      <c r="G102" s="91">
        <v>0.12490000000000001</v>
      </c>
      <c r="H102" s="91">
        <v>6.8597999999999999</v>
      </c>
      <c r="I102" s="2">
        <f>G102*K102/H102</f>
        <v>7283.0111665063132</v>
      </c>
      <c r="J102" s="2">
        <f>G102*L102/H102</f>
        <v>20158.334478722834</v>
      </c>
      <c r="K102" s="2">
        <f t="shared" si="3"/>
        <v>400000</v>
      </c>
      <c r="L102" s="2">
        <f t="shared" si="4"/>
        <v>1107142.8571428573</v>
      </c>
      <c r="M102" s="2">
        <v>100000</v>
      </c>
      <c r="N102" s="2">
        <v>100000</v>
      </c>
      <c r="O102" s="2">
        <v>100000</v>
      </c>
      <c r="P102" s="2">
        <v>100000</v>
      </c>
      <c r="Q102" s="2">
        <v>250000</v>
      </c>
      <c r="R102" s="2">
        <v>250000</v>
      </c>
      <c r="S102" s="2">
        <v>250000</v>
      </c>
      <c r="T102" s="2">
        <v>250000</v>
      </c>
      <c r="U102" s="2">
        <v>250000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s="1" customFormat="1" ht="12.75">
      <c r="A103" s="89" t="s">
        <v>738</v>
      </c>
      <c r="B103" s="1" t="s">
        <v>737</v>
      </c>
      <c r="C103" s="1" t="s">
        <v>188</v>
      </c>
      <c r="D103" s="84">
        <v>0</v>
      </c>
      <c r="E103" s="1" t="s">
        <v>343</v>
      </c>
      <c r="F103" s="90">
        <v>43861</v>
      </c>
      <c r="G103" s="91">
        <v>0.05</v>
      </c>
      <c r="H103" s="91">
        <v>6.8597999999999999</v>
      </c>
      <c r="I103" s="2">
        <f>G103*K103/H103</f>
        <v>5102.1895682089862</v>
      </c>
      <c r="J103" s="2">
        <f>G103*L103/H103</f>
        <v>0</v>
      </c>
      <c r="K103" s="2">
        <f t="shared" si="3"/>
        <v>700000</v>
      </c>
      <c r="L103" s="2">
        <f t="shared" si="4"/>
        <v>0</v>
      </c>
      <c r="M103" s="2">
        <v>175000</v>
      </c>
      <c r="N103" s="2">
        <v>175000</v>
      </c>
      <c r="O103" s="2">
        <v>175000</v>
      </c>
      <c r="P103" s="2">
        <v>175000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s="1" customFormat="1" ht="12.75">
      <c r="A104" s="89" t="s">
        <v>740</v>
      </c>
      <c r="B104" s="1" t="s">
        <v>739</v>
      </c>
      <c r="C104" s="1" t="s">
        <v>188</v>
      </c>
      <c r="D104" s="84">
        <v>0</v>
      </c>
      <c r="E104" s="1" t="s">
        <v>343</v>
      </c>
      <c r="F104" s="90">
        <v>43861</v>
      </c>
      <c r="G104" s="91">
        <v>8.2799999999999999E-2</v>
      </c>
      <c r="H104" s="91">
        <v>6.8597999999999999</v>
      </c>
      <c r="I104" s="2">
        <f>G104*K104/H104</f>
        <v>8449.2259249540803</v>
      </c>
      <c r="J104" s="2">
        <f>G104*L104/H104</f>
        <v>0</v>
      </c>
      <c r="K104" s="2">
        <f t="shared" si="3"/>
        <v>700000</v>
      </c>
      <c r="L104" s="2">
        <f t="shared" si="4"/>
        <v>0</v>
      </c>
      <c r="M104" s="2">
        <v>175000</v>
      </c>
      <c r="N104" s="2">
        <v>175000</v>
      </c>
      <c r="O104" s="2">
        <v>175000</v>
      </c>
      <c r="P104" s="2">
        <v>175000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s="1" customFormat="1" ht="12.75">
      <c r="A105" s="1" t="s">
        <v>773</v>
      </c>
      <c r="B105" s="1" t="s">
        <v>771</v>
      </c>
      <c r="C105" s="1" t="s">
        <v>772</v>
      </c>
      <c r="D105" s="84">
        <v>0</v>
      </c>
      <c r="E105" s="1" t="s">
        <v>343</v>
      </c>
      <c r="F105" s="90">
        <v>43861</v>
      </c>
      <c r="G105" s="91">
        <v>4.2099999999999999E-2</v>
      </c>
      <c r="H105" s="91">
        <v>6.8597999999999999</v>
      </c>
      <c r="I105" s="2">
        <f>G105*K105/H105</f>
        <v>2454.882066532552</v>
      </c>
      <c r="J105" s="2">
        <f>G105*L105/H105</f>
        <v>0</v>
      </c>
      <c r="K105" s="2">
        <f t="shared" si="3"/>
        <v>400000</v>
      </c>
      <c r="L105" s="2">
        <f t="shared" si="4"/>
        <v>0</v>
      </c>
      <c r="M105" s="121">
        <v>100000</v>
      </c>
      <c r="N105" s="121">
        <v>100000</v>
      </c>
      <c r="O105" s="121">
        <v>100000</v>
      </c>
      <c r="P105" s="121">
        <v>100000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s="1" customFormat="1" ht="12.75" customHeight="1">
      <c r="A106" s="89" t="s">
        <v>5</v>
      </c>
      <c r="B106" s="1" t="s">
        <v>6</v>
      </c>
      <c r="C106" s="1" t="s">
        <v>7</v>
      </c>
      <c r="D106" s="84">
        <v>0</v>
      </c>
      <c r="E106" s="1" t="s">
        <v>4</v>
      </c>
      <c r="F106" s="90">
        <v>43861</v>
      </c>
      <c r="G106" s="91">
        <v>3.2559999999999999E-2</v>
      </c>
      <c r="H106" s="91">
        <v>6.8597999999999999</v>
      </c>
      <c r="I106" s="2">
        <f>G106*K106/H106</f>
        <v>0</v>
      </c>
      <c r="J106" s="2">
        <f>G106*L106/H106</f>
        <v>0</v>
      </c>
      <c r="K106" s="2">
        <f t="shared" si="3"/>
        <v>0</v>
      </c>
      <c r="L106" s="2">
        <f t="shared" si="4"/>
        <v>0</v>
      </c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s="1" customFormat="1" ht="12.75" customHeight="1">
      <c r="A107" s="89" t="s">
        <v>8</v>
      </c>
      <c r="B107" s="1" t="s">
        <v>9</v>
      </c>
      <c r="C107" s="1" t="s">
        <v>7</v>
      </c>
      <c r="D107" s="84">
        <v>0</v>
      </c>
      <c r="E107" s="1" t="s">
        <v>4</v>
      </c>
      <c r="F107" s="90">
        <v>43861</v>
      </c>
      <c r="G107" s="91">
        <v>3.6900000000000002E-2</v>
      </c>
      <c r="H107" s="91">
        <v>6.8597999999999999</v>
      </c>
      <c r="I107" s="2">
        <f>G107*K107/H107</f>
        <v>0</v>
      </c>
      <c r="J107" s="2">
        <f>G107*L107/H107</f>
        <v>0</v>
      </c>
      <c r="K107" s="2">
        <f t="shared" si="3"/>
        <v>0</v>
      </c>
      <c r="L107" s="2">
        <f t="shared" si="4"/>
        <v>0</v>
      </c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s="1" customFormat="1" ht="12.75" customHeight="1">
      <c r="A108" s="89" t="s">
        <v>10</v>
      </c>
      <c r="B108" s="1" t="s">
        <v>11</v>
      </c>
      <c r="C108" s="1" t="s">
        <v>12</v>
      </c>
      <c r="D108" s="84">
        <v>0</v>
      </c>
      <c r="E108" s="1" t="s">
        <v>4</v>
      </c>
      <c r="F108" s="90">
        <v>43861</v>
      </c>
      <c r="G108" s="91">
        <v>5.2400000000000002E-2</v>
      </c>
      <c r="H108" s="91">
        <v>6.8597999999999999</v>
      </c>
      <c r="I108" s="2">
        <f>G108*K108/H108</f>
        <v>0</v>
      </c>
      <c r="J108" s="2">
        <f>G108*L108/H108</f>
        <v>0</v>
      </c>
      <c r="K108" s="2">
        <f t="shared" si="3"/>
        <v>0</v>
      </c>
      <c r="L108" s="2">
        <f t="shared" si="4"/>
        <v>0</v>
      </c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s="1" customFormat="1" ht="12.75" customHeight="1">
      <c r="A109" s="89" t="s">
        <v>13</v>
      </c>
      <c r="B109" s="1" t="s">
        <v>14</v>
      </c>
      <c r="C109" s="1" t="s">
        <v>12</v>
      </c>
      <c r="D109" s="84">
        <v>0</v>
      </c>
      <c r="E109" s="1" t="s">
        <v>4</v>
      </c>
      <c r="F109" s="90">
        <v>43861</v>
      </c>
      <c r="G109" s="91">
        <v>0.03</v>
      </c>
      <c r="H109" s="91">
        <v>6.8597999999999999</v>
      </c>
      <c r="I109" s="2">
        <f>G109*K109/H109</f>
        <v>0</v>
      </c>
      <c r="J109" s="2">
        <f>G109*L109/H109</f>
        <v>0</v>
      </c>
      <c r="K109" s="2">
        <f t="shared" si="3"/>
        <v>0</v>
      </c>
      <c r="L109" s="2">
        <f t="shared" si="4"/>
        <v>0</v>
      </c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s="1" customFormat="1" ht="12.75" customHeight="1">
      <c r="A110" s="89" t="s">
        <v>15</v>
      </c>
      <c r="B110" s="1" t="s">
        <v>16</v>
      </c>
      <c r="C110" s="1" t="s">
        <v>12</v>
      </c>
      <c r="D110" s="84">
        <v>0</v>
      </c>
      <c r="E110" s="1" t="s">
        <v>4</v>
      </c>
      <c r="F110" s="90">
        <v>43861</v>
      </c>
      <c r="G110" s="91">
        <v>5.0866312171410112E-2</v>
      </c>
      <c r="H110" s="91">
        <v>6.8597999999999999</v>
      </c>
      <c r="I110" s="2">
        <f>G110*K110/H110</f>
        <v>0</v>
      </c>
      <c r="J110" s="2">
        <f>G110*L110/H110</f>
        <v>0</v>
      </c>
      <c r="K110" s="2">
        <f t="shared" si="3"/>
        <v>0</v>
      </c>
      <c r="L110" s="2">
        <f t="shared" si="4"/>
        <v>0</v>
      </c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s="1" customFormat="1" ht="12.75" customHeight="1">
      <c r="A111" s="89" t="s">
        <v>17</v>
      </c>
      <c r="B111" s="1" t="s">
        <v>18</v>
      </c>
      <c r="C111" s="1" t="s">
        <v>12</v>
      </c>
      <c r="D111" s="84">
        <v>0</v>
      </c>
      <c r="E111" s="1" t="s">
        <v>4</v>
      </c>
      <c r="F111" s="90">
        <v>43861</v>
      </c>
      <c r="G111" s="91">
        <v>0.13039999999999999</v>
      </c>
      <c r="H111" s="91">
        <v>6.8597999999999999</v>
      </c>
      <c r="I111" s="2">
        <f>G111*K111/H111</f>
        <v>0</v>
      </c>
      <c r="J111" s="2">
        <f>G111*L111/H111</f>
        <v>0</v>
      </c>
      <c r="K111" s="2">
        <f t="shared" si="3"/>
        <v>0</v>
      </c>
      <c r="L111" s="2">
        <f t="shared" si="4"/>
        <v>0</v>
      </c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s="1" customFormat="1" ht="12.75" customHeight="1">
      <c r="A112" s="89" t="s">
        <v>19</v>
      </c>
      <c r="B112" s="1" t="s">
        <v>20</v>
      </c>
      <c r="C112" s="1" t="s">
        <v>12</v>
      </c>
      <c r="D112" s="84">
        <v>0</v>
      </c>
      <c r="E112" s="1" t="s">
        <v>4</v>
      </c>
      <c r="F112" s="90">
        <v>43861</v>
      </c>
      <c r="G112" s="91">
        <v>4.8500000000000001E-2</v>
      </c>
      <c r="H112" s="91">
        <v>6.8597999999999999</v>
      </c>
      <c r="I112" s="2">
        <f>G112*K112/H112</f>
        <v>0</v>
      </c>
      <c r="J112" s="2">
        <f>G112*L112/H112</f>
        <v>0</v>
      </c>
      <c r="K112" s="2">
        <f t="shared" si="3"/>
        <v>0</v>
      </c>
      <c r="L112" s="2">
        <f t="shared" si="4"/>
        <v>0</v>
      </c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s="1" customFormat="1" ht="12.75">
      <c r="A113" s="89" t="s">
        <v>21</v>
      </c>
      <c r="B113" s="1" t="s">
        <v>22</v>
      </c>
      <c r="C113" s="1" t="s">
        <v>7</v>
      </c>
      <c r="D113" s="84">
        <v>0</v>
      </c>
      <c r="E113" s="1" t="s">
        <v>4</v>
      </c>
      <c r="F113" s="90">
        <v>43861</v>
      </c>
      <c r="G113" s="122" t="s">
        <v>747</v>
      </c>
      <c r="H113" s="91">
        <v>6.8597999999999999</v>
      </c>
      <c r="I113" s="2">
        <f>G113*K113/H113</f>
        <v>0</v>
      </c>
      <c r="J113" s="2">
        <f>G113*L113/H113</f>
        <v>0</v>
      </c>
      <c r="K113" s="2">
        <f t="shared" si="3"/>
        <v>0</v>
      </c>
      <c r="L113" s="2">
        <f t="shared" si="4"/>
        <v>0</v>
      </c>
      <c r="M113" s="86">
        <v>0</v>
      </c>
      <c r="N113" s="86">
        <v>0</v>
      </c>
      <c r="O113" s="86">
        <v>0</v>
      </c>
      <c r="P113" s="86">
        <v>0</v>
      </c>
      <c r="Q113" s="86">
        <v>0</v>
      </c>
      <c r="R113" s="86">
        <v>0</v>
      </c>
      <c r="S113" s="86">
        <v>0</v>
      </c>
      <c r="T113" s="86">
        <v>0</v>
      </c>
      <c r="U113" s="86">
        <v>0</v>
      </c>
      <c r="V113" s="86">
        <v>0</v>
      </c>
      <c r="W113" s="86">
        <v>0</v>
      </c>
      <c r="X113" s="86">
        <v>53623</v>
      </c>
      <c r="Y113" s="86">
        <v>0</v>
      </c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s="1" customFormat="1" ht="12.75">
      <c r="A114" s="89" t="s">
        <v>505</v>
      </c>
      <c r="B114" s="1" t="s">
        <v>506</v>
      </c>
      <c r="C114" s="1" t="s">
        <v>744</v>
      </c>
      <c r="D114" s="84">
        <v>0</v>
      </c>
      <c r="E114" s="1" t="s">
        <v>4</v>
      </c>
      <c r="F114" s="90">
        <v>43861</v>
      </c>
      <c r="G114" s="122" t="s">
        <v>747</v>
      </c>
      <c r="H114" s="91">
        <v>6.8597999999999999</v>
      </c>
      <c r="I114" s="2">
        <f>G114*K114/H114</f>
        <v>0</v>
      </c>
      <c r="J114" s="2">
        <f>G114*L114/H114</f>
        <v>213.15419441633034</v>
      </c>
      <c r="K114" s="2">
        <f t="shared" si="3"/>
        <v>0</v>
      </c>
      <c r="L114" s="2">
        <f t="shared" si="4"/>
        <v>73477.142857142855</v>
      </c>
      <c r="M114" s="86">
        <v>0</v>
      </c>
      <c r="N114" s="86">
        <v>0</v>
      </c>
      <c r="O114" s="86">
        <v>0</v>
      </c>
      <c r="P114" s="86">
        <v>0</v>
      </c>
      <c r="Q114" s="86">
        <v>1301</v>
      </c>
      <c r="R114" s="86">
        <v>14088</v>
      </c>
      <c r="S114" s="86">
        <v>15897</v>
      </c>
      <c r="T114" s="86">
        <v>39030</v>
      </c>
      <c r="U114" s="86">
        <v>7376</v>
      </c>
      <c r="V114" s="86">
        <v>2964</v>
      </c>
      <c r="W114" s="86">
        <v>1965</v>
      </c>
      <c r="X114" s="86">
        <v>4234</v>
      </c>
      <c r="Y114" s="86">
        <v>15564</v>
      </c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s="1" customFormat="1" ht="12.75">
      <c r="A115" s="89" t="s">
        <v>23</v>
      </c>
      <c r="B115" s="1" t="s">
        <v>24</v>
      </c>
      <c r="C115" s="1" t="s">
        <v>7</v>
      </c>
      <c r="D115" s="84">
        <v>0</v>
      </c>
      <c r="E115" s="1" t="s">
        <v>4</v>
      </c>
      <c r="F115" s="90">
        <v>43861</v>
      </c>
      <c r="G115" s="91">
        <v>0.41289599999999999</v>
      </c>
      <c r="H115" s="91">
        <v>6.8597999999999999</v>
      </c>
      <c r="I115" s="2">
        <f>G115*K115/H115</f>
        <v>0</v>
      </c>
      <c r="J115" s="2">
        <f>G115*L115/H115</f>
        <v>0</v>
      </c>
      <c r="K115" s="2">
        <f t="shared" si="3"/>
        <v>0</v>
      </c>
      <c r="L115" s="2">
        <f t="shared" si="4"/>
        <v>0</v>
      </c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s="1" customFormat="1" ht="12.75" customHeight="1">
      <c r="A116" s="89" t="s">
        <v>25</v>
      </c>
      <c r="B116" s="1" t="s">
        <v>26</v>
      </c>
      <c r="C116" s="1" t="s">
        <v>12</v>
      </c>
      <c r="D116" s="84">
        <v>0</v>
      </c>
      <c r="E116" s="1" t="s">
        <v>4</v>
      </c>
      <c r="F116" s="90">
        <v>43861</v>
      </c>
      <c r="G116" s="91">
        <v>1.0824</v>
      </c>
      <c r="H116" s="91">
        <v>6.8597999999999999</v>
      </c>
      <c r="I116" s="2">
        <f>G116*K116/H116</f>
        <v>0</v>
      </c>
      <c r="J116" s="2">
        <f>G116*L116/H116</f>
        <v>0</v>
      </c>
      <c r="K116" s="2">
        <f t="shared" si="3"/>
        <v>0</v>
      </c>
      <c r="L116" s="2">
        <f t="shared" si="4"/>
        <v>0</v>
      </c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s="1" customFormat="1" ht="12.75" customHeight="1">
      <c r="A117" s="89" t="s">
        <v>27</v>
      </c>
      <c r="B117" s="1" t="s">
        <v>28</v>
      </c>
      <c r="C117" s="1" t="s">
        <v>12</v>
      </c>
      <c r="D117" s="84">
        <v>0</v>
      </c>
      <c r="E117" s="1" t="s">
        <v>4</v>
      </c>
      <c r="F117" s="90">
        <v>43861</v>
      </c>
      <c r="G117" s="91">
        <v>6.1512000000000004E-2</v>
      </c>
      <c r="H117" s="91">
        <v>6.8597999999999999</v>
      </c>
      <c r="I117" s="2">
        <f>G117*K117/H117</f>
        <v>0</v>
      </c>
      <c r="J117" s="2">
        <f>G117*L117/H117</f>
        <v>0</v>
      </c>
      <c r="K117" s="2">
        <f t="shared" si="3"/>
        <v>0</v>
      </c>
      <c r="L117" s="2">
        <f t="shared" si="4"/>
        <v>0</v>
      </c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s="1" customFormat="1" ht="12.75" customHeight="1">
      <c r="A118" s="89" t="s">
        <v>29</v>
      </c>
      <c r="B118" s="1" t="s">
        <v>30</v>
      </c>
      <c r="C118" s="1" t="s">
        <v>12</v>
      </c>
      <c r="D118" s="84">
        <v>0</v>
      </c>
      <c r="E118" s="1" t="s">
        <v>4</v>
      </c>
      <c r="F118" s="90">
        <v>43861</v>
      </c>
      <c r="G118" s="91">
        <v>0.20102</v>
      </c>
      <c r="H118" s="91">
        <v>6.8597999999999999</v>
      </c>
      <c r="I118" s="2">
        <f>G118*K118/H118</f>
        <v>0</v>
      </c>
      <c r="J118" s="2">
        <f>G118*L118/H118</f>
        <v>0</v>
      </c>
      <c r="K118" s="2">
        <f t="shared" si="3"/>
        <v>0</v>
      </c>
      <c r="L118" s="2">
        <f t="shared" si="4"/>
        <v>0</v>
      </c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s="1" customFormat="1" ht="12.75" customHeight="1">
      <c r="A119" s="89" t="s">
        <v>31</v>
      </c>
      <c r="B119" s="1" t="s">
        <v>32</v>
      </c>
      <c r="C119" s="1" t="s">
        <v>12</v>
      </c>
      <c r="D119" s="84">
        <v>0</v>
      </c>
      <c r="E119" s="1" t="s">
        <v>4</v>
      </c>
      <c r="F119" s="90">
        <v>43861</v>
      </c>
      <c r="G119" s="91">
        <v>1.78E-2</v>
      </c>
      <c r="H119" s="91">
        <v>6.8597999999999999</v>
      </c>
      <c r="I119" s="2">
        <f>G119*K119/H119</f>
        <v>0</v>
      </c>
      <c r="J119" s="2">
        <f>G119*L119/H119</f>
        <v>0</v>
      </c>
      <c r="K119" s="2">
        <f t="shared" si="3"/>
        <v>0</v>
      </c>
      <c r="L119" s="2">
        <f t="shared" si="4"/>
        <v>0</v>
      </c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s="1" customFormat="1" ht="12.75" customHeight="1">
      <c r="A120" s="89" t="s">
        <v>33</v>
      </c>
      <c r="B120" s="1" t="s">
        <v>34</v>
      </c>
      <c r="C120" s="1" t="s">
        <v>12</v>
      </c>
      <c r="D120" s="84">
        <v>0</v>
      </c>
      <c r="E120" s="1" t="s">
        <v>4</v>
      </c>
      <c r="F120" s="90">
        <v>43861</v>
      </c>
      <c r="G120" s="91">
        <v>0.18</v>
      </c>
      <c r="H120" s="91">
        <v>6.8597999999999999</v>
      </c>
      <c r="I120" s="2">
        <f>G120*K120/H120</f>
        <v>0</v>
      </c>
      <c r="J120" s="2">
        <f>G120*L120/H120</f>
        <v>0</v>
      </c>
      <c r="K120" s="2">
        <f t="shared" si="3"/>
        <v>0</v>
      </c>
      <c r="L120" s="2">
        <f t="shared" si="4"/>
        <v>0</v>
      </c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s="1" customFormat="1" ht="12.75" customHeight="1">
      <c r="A121" s="89" t="s">
        <v>35</v>
      </c>
      <c r="B121" s="1" t="s">
        <v>36</v>
      </c>
      <c r="C121" s="1" t="s">
        <v>12</v>
      </c>
      <c r="D121" s="84">
        <v>0</v>
      </c>
      <c r="E121" s="1" t="s">
        <v>4</v>
      </c>
      <c r="F121" s="90">
        <v>43861</v>
      </c>
      <c r="G121" s="91">
        <v>9.98E-2</v>
      </c>
      <c r="H121" s="91">
        <v>6.8597999999999999</v>
      </c>
      <c r="I121" s="2">
        <f>G121*K121/H121</f>
        <v>0</v>
      </c>
      <c r="J121" s="2">
        <f>G121*L121/H121</f>
        <v>0</v>
      </c>
      <c r="K121" s="2">
        <f t="shared" si="3"/>
        <v>0</v>
      </c>
      <c r="L121" s="2">
        <f t="shared" si="4"/>
        <v>0</v>
      </c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s="1" customFormat="1" ht="12.75" customHeight="1">
      <c r="A122" s="89" t="s">
        <v>37</v>
      </c>
      <c r="B122" s="1" t="s">
        <v>38</v>
      </c>
      <c r="C122" s="1" t="s">
        <v>12</v>
      </c>
      <c r="D122" s="84">
        <v>0</v>
      </c>
      <c r="E122" s="1" t="s">
        <v>4</v>
      </c>
      <c r="F122" s="90">
        <v>43861</v>
      </c>
      <c r="G122" s="91">
        <v>9.98E-2</v>
      </c>
      <c r="H122" s="91">
        <v>6.8597999999999999</v>
      </c>
      <c r="I122" s="2">
        <f>G122*K122/H122</f>
        <v>0</v>
      </c>
      <c r="J122" s="2">
        <f>G122*L122/H122</f>
        <v>0</v>
      </c>
      <c r="K122" s="2">
        <f t="shared" si="3"/>
        <v>0</v>
      </c>
      <c r="L122" s="2">
        <f t="shared" si="4"/>
        <v>0</v>
      </c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s="1" customFormat="1" ht="12.75" customHeight="1">
      <c r="A123" s="89" t="s">
        <v>39</v>
      </c>
      <c r="B123" s="1" t="s">
        <v>40</v>
      </c>
      <c r="C123" s="1" t="s">
        <v>12</v>
      </c>
      <c r="D123" s="84">
        <v>0</v>
      </c>
      <c r="E123" s="1" t="s">
        <v>4</v>
      </c>
      <c r="F123" s="90">
        <v>43861</v>
      </c>
      <c r="G123" s="91">
        <v>0.1512</v>
      </c>
      <c r="H123" s="91">
        <v>6.8597999999999999</v>
      </c>
      <c r="I123" s="2">
        <f>G123*K123/H123</f>
        <v>0</v>
      </c>
      <c r="J123" s="2">
        <f>G123*L123/H123</f>
        <v>0</v>
      </c>
      <c r="K123" s="2">
        <f t="shared" si="3"/>
        <v>0</v>
      </c>
      <c r="L123" s="2">
        <f t="shared" si="4"/>
        <v>0</v>
      </c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s="1" customFormat="1" ht="12.75" customHeight="1">
      <c r="A124" s="89" t="s">
        <v>41</v>
      </c>
      <c r="B124" s="1" t="s">
        <v>42</v>
      </c>
      <c r="C124" s="1" t="s">
        <v>7</v>
      </c>
      <c r="D124" s="84">
        <v>0</v>
      </c>
      <c r="E124" s="1" t="s">
        <v>4</v>
      </c>
      <c r="F124" s="90">
        <v>43861</v>
      </c>
      <c r="G124" s="91">
        <v>9.8392000000000007E-2</v>
      </c>
      <c r="H124" s="91">
        <v>6.8597999999999999</v>
      </c>
      <c r="I124" s="2">
        <f>G124*K124/H124</f>
        <v>0</v>
      </c>
      <c r="J124" s="2">
        <f>G124*L124/H124</f>
        <v>0</v>
      </c>
      <c r="K124" s="2">
        <f t="shared" si="3"/>
        <v>0</v>
      </c>
      <c r="L124" s="2">
        <f t="shared" si="4"/>
        <v>0</v>
      </c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s="1" customFormat="1" ht="12.75" customHeight="1">
      <c r="A125" s="89" t="s">
        <v>43</v>
      </c>
      <c r="B125" s="1" t="s">
        <v>44</v>
      </c>
      <c r="C125" s="1" t="s">
        <v>7</v>
      </c>
      <c r="D125" s="84">
        <v>0</v>
      </c>
      <c r="E125" s="1" t="s">
        <v>4</v>
      </c>
      <c r="F125" s="90">
        <v>43861</v>
      </c>
      <c r="G125" s="91">
        <v>2.2572000000000002E-2</v>
      </c>
      <c r="H125" s="91">
        <v>6.8597999999999999</v>
      </c>
      <c r="I125" s="2">
        <f>G125*K125/H125</f>
        <v>0</v>
      </c>
      <c r="J125" s="2">
        <f>G125*L125/H125</f>
        <v>0</v>
      </c>
      <c r="K125" s="2">
        <f t="shared" si="3"/>
        <v>0</v>
      </c>
      <c r="L125" s="2">
        <f t="shared" si="4"/>
        <v>0</v>
      </c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s="1" customFormat="1" ht="12.75" customHeight="1">
      <c r="A126" s="89" t="s">
        <v>45</v>
      </c>
      <c r="B126" s="1" t="s">
        <v>46</v>
      </c>
      <c r="C126" s="1" t="s">
        <v>7</v>
      </c>
      <c r="D126" s="84">
        <v>0</v>
      </c>
      <c r="E126" s="1" t="s">
        <v>4</v>
      </c>
      <c r="F126" s="90">
        <v>43861</v>
      </c>
      <c r="G126" s="91">
        <v>2.6326079999999998</v>
      </c>
      <c r="H126" s="91">
        <v>6.8597999999999999</v>
      </c>
      <c r="I126" s="2">
        <f>G126*K126/H126</f>
        <v>0</v>
      </c>
      <c r="J126" s="2">
        <f>G126*L126/H126</f>
        <v>0</v>
      </c>
      <c r="K126" s="2">
        <f t="shared" si="3"/>
        <v>0</v>
      </c>
      <c r="L126" s="2">
        <f t="shared" si="4"/>
        <v>0</v>
      </c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s="1" customFormat="1" ht="12.75" customHeight="1">
      <c r="A127" s="89" t="s">
        <v>47</v>
      </c>
      <c r="B127" s="1" t="s">
        <v>48</v>
      </c>
      <c r="C127" s="1" t="s">
        <v>7</v>
      </c>
      <c r="D127" s="84">
        <v>0</v>
      </c>
      <c r="E127" s="1" t="s">
        <v>4</v>
      </c>
      <c r="F127" s="90">
        <v>43861</v>
      </c>
      <c r="G127" s="91">
        <v>5.3699999999999998E-2</v>
      </c>
      <c r="H127" s="91">
        <v>6.8597999999999999</v>
      </c>
      <c r="I127" s="2">
        <f>G127*K127/H127</f>
        <v>0</v>
      </c>
      <c r="J127" s="2">
        <f>G127*L127/H127</f>
        <v>0</v>
      </c>
      <c r="K127" s="2">
        <f t="shared" si="3"/>
        <v>0</v>
      </c>
      <c r="L127" s="2">
        <f t="shared" si="4"/>
        <v>0</v>
      </c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s="1" customFormat="1" ht="12.75" customHeight="1">
      <c r="A128" s="89" t="s">
        <v>49</v>
      </c>
      <c r="B128" s="1" t="s">
        <v>50</v>
      </c>
      <c r="C128" s="1" t="s">
        <v>7</v>
      </c>
      <c r="D128" s="84">
        <v>0</v>
      </c>
      <c r="E128" s="1" t="s">
        <v>4</v>
      </c>
      <c r="F128" s="90">
        <v>43861</v>
      </c>
      <c r="G128" s="91">
        <v>0.31803199999999998</v>
      </c>
      <c r="H128" s="91">
        <v>6.8597999999999999</v>
      </c>
      <c r="I128" s="2">
        <f>G128*K128/H128</f>
        <v>0</v>
      </c>
      <c r="J128" s="2">
        <f>G128*L128/H128</f>
        <v>0</v>
      </c>
      <c r="K128" s="2">
        <f t="shared" si="3"/>
        <v>0</v>
      </c>
      <c r="L128" s="2">
        <f t="shared" si="4"/>
        <v>0</v>
      </c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s="1" customFormat="1" ht="12.75" customHeight="1">
      <c r="A129" s="89" t="s">
        <v>51</v>
      </c>
      <c r="B129" s="1" t="s">
        <v>52</v>
      </c>
      <c r="C129" s="1" t="s">
        <v>7</v>
      </c>
      <c r="D129" s="84">
        <v>0</v>
      </c>
      <c r="E129" s="1" t="s">
        <v>4</v>
      </c>
      <c r="F129" s="90">
        <v>43861</v>
      </c>
      <c r="G129" s="91">
        <v>0.41826400000000002</v>
      </c>
      <c r="H129" s="91">
        <v>6.8597999999999999</v>
      </c>
      <c r="I129" s="2">
        <f>G129*K129/H129</f>
        <v>0</v>
      </c>
      <c r="J129" s="2">
        <f>G129*L129/H129</f>
        <v>0</v>
      </c>
      <c r="K129" s="2">
        <f t="shared" si="3"/>
        <v>0</v>
      </c>
      <c r="L129" s="2">
        <f t="shared" si="4"/>
        <v>0</v>
      </c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s="1" customFormat="1" ht="12.75" customHeight="1">
      <c r="A130" s="89" t="s">
        <v>53</v>
      </c>
      <c r="B130" s="1" t="s">
        <v>54</v>
      </c>
      <c r="C130" s="1" t="s">
        <v>7</v>
      </c>
      <c r="D130" s="84">
        <v>0</v>
      </c>
      <c r="E130" s="1" t="s">
        <v>4</v>
      </c>
      <c r="F130" s="90">
        <v>43861</v>
      </c>
      <c r="G130" s="91">
        <v>2.7917999999999998E-2</v>
      </c>
      <c r="H130" s="91">
        <v>6.8597999999999999</v>
      </c>
      <c r="I130" s="2">
        <f>G130*K130/H130</f>
        <v>0</v>
      </c>
      <c r="J130" s="2">
        <f>G130*L130/H130</f>
        <v>0</v>
      </c>
      <c r="K130" s="2">
        <f t="shared" si="3"/>
        <v>0</v>
      </c>
      <c r="L130" s="2">
        <f t="shared" si="4"/>
        <v>0</v>
      </c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s="1" customFormat="1" ht="12.75" customHeight="1">
      <c r="A131" s="89" t="s">
        <v>55</v>
      </c>
      <c r="B131" s="1" t="s">
        <v>56</v>
      </c>
      <c r="C131" s="1" t="s">
        <v>7</v>
      </c>
      <c r="D131" s="84">
        <v>0</v>
      </c>
      <c r="E131" s="1" t="s">
        <v>4</v>
      </c>
      <c r="F131" s="90">
        <v>43861</v>
      </c>
      <c r="G131" s="91">
        <v>5.2448000000000002E-2</v>
      </c>
      <c r="H131" s="91">
        <v>6.8597999999999999</v>
      </c>
      <c r="I131" s="2">
        <f>G131*K131/H131</f>
        <v>0</v>
      </c>
      <c r="J131" s="2">
        <f>G131*L131/H131</f>
        <v>0</v>
      </c>
      <c r="K131" s="2">
        <f t="shared" si="3"/>
        <v>0</v>
      </c>
      <c r="L131" s="2">
        <f t="shared" si="4"/>
        <v>0</v>
      </c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s="1" customFormat="1" ht="12.75" customHeight="1">
      <c r="A132" s="89" t="s">
        <v>57</v>
      </c>
      <c r="B132" s="1" t="s">
        <v>58</v>
      </c>
      <c r="C132" s="1" t="s">
        <v>59</v>
      </c>
      <c r="D132" s="84">
        <v>0</v>
      </c>
      <c r="E132" s="1" t="s">
        <v>4</v>
      </c>
      <c r="F132" s="90">
        <v>43861</v>
      </c>
      <c r="G132" s="91">
        <v>0.168623</v>
      </c>
      <c r="H132" s="91">
        <v>6.8597999999999999</v>
      </c>
      <c r="I132" s="2">
        <f>G132*K132/H132</f>
        <v>0</v>
      </c>
      <c r="J132" s="2">
        <f>G132*L132/H132</f>
        <v>846.72845534855242</v>
      </c>
      <c r="K132" s="2">
        <f t="shared" ref="K132:K195" si="5">SUM(M132:P132)</f>
        <v>0</v>
      </c>
      <c r="L132" s="2">
        <f t="shared" ref="L132:L195" si="6">SUM(Q132:T132)+U132/7*3</f>
        <v>34446</v>
      </c>
      <c r="M132" s="86">
        <v>0</v>
      </c>
      <c r="N132" s="86">
        <v>0</v>
      </c>
      <c r="O132" s="86">
        <v>0</v>
      </c>
      <c r="P132" s="86">
        <v>0</v>
      </c>
      <c r="Q132" s="86">
        <v>0</v>
      </c>
      <c r="R132" s="86">
        <v>2881</v>
      </c>
      <c r="S132" s="86">
        <v>0</v>
      </c>
      <c r="T132" s="86">
        <v>31565</v>
      </c>
      <c r="U132" s="86">
        <v>0</v>
      </c>
      <c r="V132" s="86">
        <v>0</v>
      </c>
      <c r="W132" s="86">
        <v>67380</v>
      </c>
      <c r="X132" s="86">
        <v>0</v>
      </c>
      <c r="Y132" s="86">
        <v>0</v>
      </c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s="1" customFormat="1" ht="12.75" customHeight="1">
      <c r="A133" s="89" t="s">
        <v>60</v>
      </c>
      <c r="B133" s="1" t="s">
        <v>61</v>
      </c>
      <c r="C133" s="1" t="s">
        <v>59</v>
      </c>
      <c r="D133" s="84">
        <v>0</v>
      </c>
      <c r="E133" s="1" t="s">
        <v>4</v>
      </c>
      <c r="F133" s="90">
        <v>43861</v>
      </c>
      <c r="G133" s="91">
        <v>2.832932</v>
      </c>
      <c r="H133" s="91">
        <v>6.8597999999999999</v>
      </c>
      <c r="I133" s="2">
        <f>G133*K133/H133</f>
        <v>0</v>
      </c>
      <c r="J133" s="2">
        <f>G133*L133/H133</f>
        <v>0</v>
      </c>
      <c r="K133" s="2">
        <f t="shared" si="5"/>
        <v>0</v>
      </c>
      <c r="L133" s="2">
        <f t="shared" si="6"/>
        <v>0</v>
      </c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s="1" customFormat="1" ht="12.75" customHeight="1">
      <c r="A134" s="89" t="s">
        <v>62</v>
      </c>
      <c r="B134" s="1" t="s">
        <v>63</v>
      </c>
      <c r="C134" s="1" t="s">
        <v>59</v>
      </c>
      <c r="D134" s="84">
        <v>0</v>
      </c>
      <c r="E134" s="1" t="s">
        <v>4</v>
      </c>
      <c r="F134" s="90">
        <v>43861</v>
      </c>
      <c r="G134" s="91">
        <v>0.25790000000000002</v>
      </c>
      <c r="H134" s="91">
        <v>6.8597999999999999</v>
      </c>
      <c r="I134" s="2">
        <f>G134*K134/H134</f>
        <v>0</v>
      </c>
      <c r="J134" s="2">
        <f>G134*L134/H134</f>
        <v>0</v>
      </c>
      <c r="K134" s="2">
        <f t="shared" si="5"/>
        <v>0</v>
      </c>
      <c r="L134" s="2">
        <f t="shared" si="6"/>
        <v>0</v>
      </c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s="1" customFormat="1" ht="12.75" customHeight="1">
      <c r="A135" s="89" t="s">
        <v>64</v>
      </c>
      <c r="B135" s="1" t="s">
        <v>65</v>
      </c>
      <c r="C135" s="1" t="s">
        <v>59</v>
      </c>
      <c r="D135" s="84">
        <v>0</v>
      </c>
      <c r="E135" s="1" t="s">
        <v>4</v>
      </c>
      <c r="F135" s="90">
        <v>43861</v>
      </c>
      <c r="G135" s="91">
        <v>6.7699999999999996E-2</v>
      </c>
      <c r="H135" s="91">
        <v>6.8597999999999999</v>
      </c>
      <c r="I135" s="2">
        <f>G135*K135/H135</f>
        <v>0</v>
      </c>
      <c r="J135" s="2">
        <f>G135*L135/H135</f>
        <v>0</v>
      </c>
      <c r="K135" s="2">
        <f t="shared" si="5"/>
        <v>0</v>
      </c>
      <c r="L135" s="2">
        <f t="shared" si="6"/>
        <v>0</v>
      </c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s="1" customFormat="1" ht="12.75" customHeight="1">
      <c r="A136" s="89" t="s">
        <v>66</v>
      </c>
      <c r="B136" s="89" t="s">
        <v>67</v>
      </c>
      <c r="C136" s="1" t="s">
        <v>59</v>
      </c>
      <c r="D136" s="84">
        <v>0</v>
      </c>
      <c r="E136" s="1" t="s">
        <v>4</v>
      </c>
      <c r="F136" s="90">
        <v>43861</v>
      </c>
      <c r="G136" s="91">
        <v>0.2223</v>
      </c>
      <c r="H136" s="91">
        <v>6.8597999999999999</v>
      </c>
      <c r="I136" s="2">
        <f>G136*K136/H136</f>
        <v>0</v>
      </c>
      <c r="J136" s="2">
        <f>G136*L136/H136</f>
        <v>0</v>
      </c>
      <c r="K136" s="2">
        <f t="shared" si="5"/>
        <v>0</v>
      </c>
      <c r="L136" s="2">
        <f t="shared" si="6"/>
        <v>0</v>
      </c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s="1" customFormat="1" ht="12.75" customHeight="1">
      <c r="A137" s="89" t="s">
        <v>68</v>
      </c>
      <c r="B137" s="1" t="s">
        <v>69</v>
      </c>
      <c r="C137" s="1" t="s">
        <v>59</v>
      </c>
      <c r="D137" s="84">
        <v>0</v>
      </c>
      <c r="E137" s="1" t="s">
        <v>4</v>
      </c>
      <c r="F137" s="90">
        <v>43861</v>
      </c>
      <c r="G137" s="91">
        <v>7.9000000000000001E-2</v>
      </c>
      <c r="H137" s="91">
        <v>6.8597999999999999</v>
      </c>
      <c r="I137" s="2">
        <f>G137*K137/H137</f>
        <v>409.23423423423424</v>
      </c>
      <c r="J137" s="2">
        <f>G137*L137/H137</f>
        <v>0</v>
      </c>
      <c r="K137" s="2">
        <f t="shared" si="5"/>
        <v>35535</v>
      </c>
      <c r="L137" s="2">
        <f t="shared" si="6"/>
        <v>0</v>
      </c>
      <c r="M137" s="86">
        <v>5791</v>
      </c>
      <c r="N137" s="86">
        <v>0</v>
      </c>
      <c r="O137" s="86">
        <v>0</v>
      </c>
      <c r="P137" s="86">
        <v>29744</v>
      </c>
      <c r="Q137" s="86">
        <v>0</v>
      </c>
      <c r="R137" s="86">
        <v>0</v>
      </c>
      <c r="S137" s="86">
        <v>0</v>
      </c>
      <c r="T137" s="86">
        <v>0</v>
      </c>
      <c r="U137" s="86">
        <v>0</v>
      </c>
      <c r="V137" s="86">
        <v>0</v>
      </c>
      <c r="W137" s="86">
        <v>0</v>
      </c>
      <c r="X137" s="86">
        <v>0</v>
      </c>
      <c r="Y137" s="86">
        <v>0</v>
      </c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s="1" customFormat="1" ht="12.75" customHeight="1">
      <c r="A138" s="89" t="s">
        <v>70</v>
      </c>
      <c r="B138" s="1" t="s">
        <v>71</v>
      </c>
      <c r="C138" s="1" t="s">
        <v>59</v>
      </c>
      <c r="D138" s="84">
        <v>0</v>
      </c>
      <c r="E138" s="1" t="s">
        <v>4</v>
      </c>
      <c r="F138" s="90">
        <v>43861</v>
      </c>
      <c r="G138" s="91">
        <v>0.19568640000000001</v>
      </c>
      <c r="H138" s="91">
        <v>6.8597999999999999</v>
      </c>
      <c r="I138" s="2">
        <f>G138*K138/H138</f>
        <v>0</v>
      </c>
      <c r="J138" s="2">
        <f>G138*L138/H138</f>
        <v>982.62540225662565</v>
      </c>
      <c r="K138" s="2">
        <f t="shared" si="5"/>
        <v>0</v>
      </c>
      <c r="L138" s="2">
        <f t="shared" si="6"/>
        <v>34446</v>
      </c>
      <c r="M138" s="86">
        <v>0</v>
      </c>
      <c r="N138" s="86">
        <v>0</v>
      </c>
      <c r="O138" s="86">
        <v>0</v>
      </c>
      <c r="P138" s="86">
        <v>0</v>
      </c>
      <c r="Q138" s="86">
        <v>0</v>
      </c>
      <c r="R138" s="86">
        <v>2881</v>
      </c>
      <c r="S138" s="86">
        <v>0</v>
      </c>
      <c r="T138" s="86">
        <v>31565</v>
      </c>
      <c r="U138" s="86">
        <v>0</v>
      </c>
      <c r="V138" s="86">
        <v>0</v>
      </c>
      <c r="W138" s="86">
        <v>67380</v>
      </c>
      <c r="X138" s="86">
        <v>0</v>
      </c>
      <c r="Y138" s="86">
        <v>0</v>
      </c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s="1" customFormat="1" ht="12.75" customHeight="1">
      <c r="A139" s="89" t="s">
        <v>72</v>
      </c>
      <c r="B139" s="1" t="s">
        <v>73</v>
      </c>
      <c r="C139" s="1" t="s">
        <v>59</v>
      </c>
      <c r="D139" s="84">
        <v>0</v>
      </c>
      <c r="E139" s="1" t="s">
        <v>4</v>
      </c>
      <c r="F139" s="90">
        <v>43861</v>
      </c>
      <c r="G139" s="91">
        <v>0.50608035704350296</v>
      </c>
      <c r="H139" s="91">
        <v>6.8597999999999999</v>
      </c>
      <c r="I139" s="2">
        <f>G139*K139/H139</f>
        <v>0</v>
      </c>
      <c r="J139" s="2">
        <f>G139*L139/H139</f>
        <v>0</v>
      </c>
      <c r="K139" s="2">
        <f t="shared" si="5"/>
        <v>0</v>
      </c>
      <c r="L139" s="2">
        <f t="shared" si="6"/>
        <v>0</v>
      </c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s="1" customFormat="1" ht="12.75" customHeight="1">
      <c r="A140" s="89" t="s">
        <v>74</v>
      </c>
      <c r="B140" s="1" t="s">
        <v>75</v>
      </c>
      <c r="C140" s="1" t="s">
        <v>59</v>
      </c>
      <c r="D140" s="84">
        <v>0</v>
      </c>
      <c r="E140" s="1" t="s">
        <v>4</v>
      </c>
      <c r="F140" s="90">
        <v>43861</v>
      </c>
      <c r="G140" s="91">
        <v>0.11580799999999999</v>
      </c>
      <c r="H140" s="91">
        <v>6.8597999999999999</v>
      </c>
      <c r="I140" s="2">
        <f>G140*K140/H140</f>
        <v>72.137319455377707</v>
      </c>
      <c r="J140" s="2">
        <f>G140*L140/H140</f>
        <v>0</v>
      </c>
      <c r="K140" s="2">
        <f t="shared" si="5"/>
        <v>4273</v>
      </c>
      <c r="L140" s="2">
        <f t="shared" si="6"/>
        <v>0</v>
      </c>
      <c r="M140" s="86">
        <v>0</v>
      </c>
      <c r="N140" s="86">
        <v>0</v>
      </c>
      <c r="O140" s="86">
        <v>0</v>
      </c>
      <c r="P140" s="86">
        <v>4273</v>
      </c>
      <c r="Q140" s="86">
        <v>0</v>
      </c>
      <c r="R140" s="86">
        <v>0</v>
      </c>
      <c r="S140" s="86">
        <v>0</v>
      </c>
      <c r="T140" s="86">
        <v>0</v>
      </c>
      <c r="U140" s="86">
        <v>0</v>
      </c>
      <c r="V140" s="86">
        <v>0</v>
      </c>
      <c r="W140" s="86">
        <v>0</v>
      </c>
      <c r="X140" s="86">
        <v>31733</v>
      </c>
      <c r="Y140" s="86">
        <v>0</v>
      </c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s="1" customFormat="1" ht="12.75" customHeight="1">
      <c r="A141" s="89" t="s">
        <v>76</v>
      </c>
      <c r="B141" s="1" t="s">
        <v>77</v>
      </c>
      <c r="C141" s="1" t="s">
        <v>59</v>
      </c>
      <c r="D141" s="84" t="s">
        <v>603</v>
      </c>
      <c r="E141" s="1" t="s">
        <v>4</v>
      </c>
      <c r="F141" s="90">
        <v>43861</v>
      </c>
      <c r="G141" s="91">
        <v>0.48</v>
      </c>
      <c r="H141" s="91">
        <v>6.8597999999999999</v>
      </c>
      <c r="I141" s="2">
        <f>G141*K141/H141</f>
        <v>0</v>
      </c>
      <c r="J141" s="2">
        <f>G141*L141/H141</f>
        <v>0</v>
      </c>
      <c r="K141" s="2">
        <f t="shared" si="5"/>
        <v>0</v>
      </c>
      <c r="L141" s="2">
        <f t="shared" si="6"/>
        <v>0</v>
      </c>
      <c r="M141" s="86">
        <v>0</v>
      </c>
      <c r="N141" s="86">
        <v>0</v>
      </c>
      <c r="O141" s="86">
        <v>0</v>
      </c>
      <c r="P141" s="86">
        <v>0</v>
      </c>
      <c r="Q141" s="86">
        <v>0</v>
      </c>
      <c r="R141" s="86">
        <v>0</v>
      </c>
      <c r="S141" s="86">
        <v>0</v>
      </c>
      <c r="T141" s="86">
        <v>0</v>
      </c>
      <c r="U141" s="86">
        <v>0</v>
      </c>
      <c r="V141" s="86">
        <v>0</v>
      </c>
      <c r="W141" s="86">
        <v>0</v>
      </c>
      <c r="X141" s="86">
        <v>26564</v>
      </c>
      <c r="Y141" s="86">
        <v>0</v>
      </c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s="1" customFormat="1" ht="12.75" customHeight="1">
      <c r="A142" s="89" t="s">
        <v>78</v>
      </c>
      <c r="B142" s="1" t="s">
        <v>79</v>
      </c>
      <c r="C142" s="1" t="s">
        <v>59</v>
      </c>
      <c r="D142" s="84">
        <v>0</v>
      </c>
      <c r="E142" s="1" t="s">
        <v>4</v>
      </c>
      <c r="F142" s="90">
        <v>43861</v>
      </c>
      <c r="G142" s="91">
        <v>0.11580799999999999</v>
      </c>
      <c r="H142" s="91">
        <v>6.8597999999999999</v>
      </c>
      <c r="I142" s="2">
        <f>G142*K142/H142</f>
        <v>72.137319455377707</v>
      </c>
      <c r="J142" s="2">
        <f>G142*L142/H142</f>
        <v>0</v>
      </c>
      <c r="K142" s="2">
        <f t="shared" si="5"/>
        <v>4273</v>
      </c>
      <c r="L142" s="2">
        <f t="shared" si="6"/>
        <v>0</v>
      </c>
      <c r="M142" s="86">
        <v>0</v>
      </c>
      <c r="N142" s="86">
        <v>0</v>
      </c>
      <c r="O142" s="86">
        <v>0</v>
      </c>
      <c r="P142" s="86">
        <v>4273</v>
      </c>
      <c r="Q142" s="86">
        <v>0</v>
      </c>
      <c r="R142" s="86">
        <v>0</v>
      </c>
      <c r="S142" s="86">
        <v>0</v>
      </c>
      <c r="T142" s="86">
        <v>0</v>
      </c>
      <c r="U142" s="86">
        <v>0</v>
      </c>
      <c r="V142" s="86">
        <v>0</v>
      </c>
      <c r="W142" s="86">
        <v>0</v>
      </c>
      <c r="X142" s="86">
        <v>31733</v>
      </c>
      <c r="Y142" s="86">
        <v>0</v>
      </c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s="1" customFormat="1" ht="12.75" customHeight="1">
      <c r="A143" s="89" t="s">
        <v>80</v>
      </c>
      <c r="B143" s="1" t="s">
        <v>81</v>
      </c>
      <c r="C143" s="1" t="s">
        <v>59</v>
      </c>
      <c r="D143" s="84">
        <v>0</v>
      </c>
      <c r="E143" s="1" t="s">
        <v>4</v>
      </c>
      <c r="F143" s="90">
        <v>43861</v>
      </c>
      <c r="G143" s="91">
        <v>3.4626000000000004E-2</v>
      </c>
      <c r="H143" s="91">
        <v>6.8597999999999999</v>
      </c>
      <c r="I143" s="2">
        <f>G143*K143/H143</f>
        <v>19.877720633254615</v>
      </c>
      <c r="J143" s="2">
        <f>G143*L143/H143</f>
        <v>0</v>
      </c>
      <c r="K143" s="2">
        <f t="shared" si="5"/>
        <v>3938</v>
      </c>
      <c r="L143" s="2">
        <f t="shared" si="6"/>
        <v>0</v>
      </c>
      <c r="M143" s="86">
        <v>0</v>
      </c>
      <c r="N143" s="86">
        <v>0</v>
      </c>
      <c r="O143" s="86">
        <v>0</v>
      </c>
      <c r="P143" s="86">
        <v>3938</v>
      </c>
      <c r="Q143" s="86">
        <v>0</v>
      </c>
      <c r="R143" s="86">
        <v>0</v>
      </c>
      <c r="S143" s="86">
        <v>0</v>
      </c>
      <c r="T143" s="86">
        <v>0</v>
      </c>
      <c r="U143" s="86">
        <v>0</v>
      </c>
      <c r="V143" s="86">
        <v>0</v>
      </c>
      <c r="W143" s="86">
        <v>0</v>
      </c>
      <c r="X143" s="86">
        <v>30844</v>
      </c>
      <c r="Y143" s="86">
        <v>0</v>
      </c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s="1" customFormat="1" ht="12.75" customHeight="1">
      <c r="A144" s="89" t="s">
        <v>82</v>
      </c>
      <c r="B144" s="1" t="s">
        <v>83</v>
      </c>
      <c r="C144" s="1" t="s">
        <v>59</v>
      </c>
      <c r="D144" s="84">
        <v>0</v>
      </c>
      <c r="E144" s="1" t="s">
        <v>4</v>
      </c>
      <c r="F144" s="90">
        <v>43861</v>
      </c>
      <c r="G144" s="91">
        <v>3.9237000000000001E-2</v>
      </c>
      <c r="H144" s="91">
        <v>6.8597999999999999</v>
      </c>
      <c r="I144" s="2">
        <f>G144*K144/H144</f>
        <v>0</v>
      </c>
      <c r="J144" s="2">
        <f>G144*L144/H144</f>
        <v>203.70823181017354</v>
      </c>
      <c r="K144" s="2">
        <f t="shared" si="5"/>
        <v>0</v>
      </c>
      <c r="L144" s="2">
        <f t="shared" si="6"/>
        <v>35614.28571428571</v>
      </c>
      <c r="M144" s="86">
        <v>0</v>
      </c>
      <c r="N144" s="86">
        <v>0</v>
      </c>
      <c r="O144" s="86">
        <v>0</v>
      </c>
      <c r="P144" s="86">
        <v>0</v>
      </c>
      <c r="Q144" s="86">
        <v>15243</v>
      </c>
      <c r="R144" s="86">
        <v>6189</v>
      </c>
      <c r="S144" s="86">
        <v>3852</v>
      </c>
      <c r="T144" s="86">
        <v>0</v>
      </c>
      <c r="U144" s="86">
        <v>24104</v>
      </c>
      <c r="V144" s="86">
        <v>0</v>
      </c>
      <c r="W144" s="86">
        <v>0</v>
      </c>
      <c r="X144" s="86">
        <v>53945</v>
      </c>
      <c r="Y144" s="86">
        <v>0</v>
      </c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s="1" customFormat="1" ht="12.75" customHeight="1">
      <c r="A145" s="89" t="s">
        <v>84</v>
      </c>
      <c r="B145" s="1" t="s">
        <v>85</v>
      </c>
      <c r="C145" s="1" t="s">
        <v>7</v>
      </c>
      <c r="D145" s="84">
        <v>0</v>
      </c>
      <c r="E145" s="1" t="s">
        <v>4</v>
      </c>
      <c r="F145" s="90">
        <v>43861</v>
      </c>
      <c r="G145" s="91">
        <v>8.1900000000000001E-2</v>
      </c>
      <c r="H145" s="91">
        <v>6.8597999999999999</v>
      </c>
      <c r="I145" s="2">
        <f>G145*K145/H145</f>
        <v>0</v>
      </c>
      <c r="J145" s="2">
        <f>G145*L145/H145</f>
        <v>0</v>
      </c>
      <c r="K145" s="2">
        <f t="shared" si="5"/>
        <v>0</v>
      </c>
      <c r="L145" s="2">
        <f t="shared" si="6"/>
        <v>0</v>
      </c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s="1" customFormat="1" ht="12.75" customHeight="1">
      <c r="A146" s="89" t="s">
        <v>86</v>
      </c>
      <c r="B146" s="1" t="s">
        <v>87</v>
      </c>
      <c r="C146" s="1" t="s">
        <v>59</v>
      </c>
      <c r="D146" s="84">
        <v>0</v>
      </c>
      <c r="E146" s="1" t="s">
        <v>4</v>
      </c>
      <c r="F146" s="90">
        <v>43861</v>
      </c>
      <c r="G146" s="91">
        <v>7.0999999999999994E-2</v>
      </c>
      <c r="H146" s="91">
        <v>6.8597999999999999</v>
      </c>
      <c r="I146" s="2">
        <f>G146*K146/H146</f>
        <v>0</v>
      </c>
      <c r="J146" s="2">
        <f>G146*L146/H146</f>
        <v>0</v>
      </c>
      <c r="K146" s="2">
        <f t="shared" si="5"/>
        <v>0</v>
      </c>
      <c r="L146" s="2">
        <f t="shared" si="6"/>
        <v>0</v>
      </c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s="1" customFormat="1" ht="12.75" customHeight="1">
      <c r="A147" s="89" t="s">
        <v>88</v>
      </c>
      <c r="B147" s="1" t="s">
        <v>89</v>
      </c>
      <c r="C147" s="1" t="s">
        <v>59</v>
      </c>
      <c r="D147" s="84">
        <v>0</v>
      </c>
      <c r="E147" s="1" t="s">
        <v>4</v>
      </c>
      <c r="F147" s="90">
        <v>43861</v>
      </c>
      <c r="G147" s="91">
        <v>0.16656299999999999</v>
      </c>
      <c r="H147" s="91">
        <v>6.8597999999999999</v>
      </c>
      <c r="I147" s="2">
        <f>G147*K147/H147</f>
        <v>46.451064576226699</v>
      </c>
      <c r="J147" s="2">
        <f>G147*L147/H147</f>
        <v>0</v>
      </c>
      <c r="K147" s="2">
        <f t="shared" si="5"/>
        <v>1913.0599999999995</v>
      </c>
      <c r="L147" s="2">
        <f t="shared" si="6"/>
        <v>0</v>
      </c>
      <c r="M147" s="86">
        <v>0</v>
      </c>
      <c r="N147" s="86">
        <v>0</v>
      </c>
      <c r="O147" s="86">
        <v>0</v>
      </c>
      <c r="P147" s="86">
        <v>1913.0599999999995</v>
      </c>
      <c r="Q147" s="86">
        <v>0</v>
      </c>
      <c r="R147" s="86">
        <v>0</v>
      </c>
      <c r="S147" s="86">
        <v>0</v>
      </c>
      <c r="T147" s="86">
        <v>0</v>
      </c>
      <c r="U147" s="86">
        <v>0</v>
      </c>
      <c r="V147" s="86">
        <v>0</v>
      </c>
      <c r="W147" s="86">
        <v>0</v>
      </c>
      <c r="X147" s="86">
        <v>16036.56</v>
      </c>
      <c r="Y147" s="86">
        <v>0</v>
      </c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s="1" customFormat="1" ht="12.75" customHeight="1">
      <c r="A148" s="89" t="s">
        <v>90</v>
      </c>
      <c r="B148" s="1" t="s">
        <v>91</v>
      </c>
      <c r="C148" s="1" t="s">
        <v>59</v>
      </c>
      <c r="D148" s="84">
        <v>0</v>
      </c>
      <c r="E148" s="1" t="s">
        <v>4</v>
      </c>
      <c r="F148" s="90">
        <v>43861</v>
      </c>
      <c r="G148" s="91">
        <v>9.8868799616613032E-2</v>
      </c>
      <c r="H148" s="91">
        <v>6.8597999999999999</v>
      </c>
      <c r="I148" s="2">
        <f>G148*K148/H148</f>
        <v>34.720391013793524</v>
      </c>
      <c r="J148" s="2">
        <f>G148*L148/H148</f>
        <v>0</v>
      </c>
      <c r="K148" s="2">
        <f t="shared" si="5"/>
        <v>2409</v>
      </c>
      <c r="L148" s="2">
        <f t="shared" si="6"/>
        <v>0</v>
      </c>
      <c r="M148" s="86">
        <v>0</v>
      </c>
      <c r="N148" s="86">
        <v>2409</v>
      </c>
      <c r="O148" s="86">
        <v>0</v>
      </c>
      <c r="P148" s="86">
        <v>0</v>
      </c>
      <c r="Q148" s="86">
        <v>0</v>
      </c>
      <c r="R148" s="86">
        <v>0</v>
      </c>
      <c r="S148" s="86">
        <v>0</v>
      </c>
      <c r="T148" s="86">
        <v>0</v>
      </c>
      <c r="U148" s="86">
        <v>0</v>
      </c>
      <c r="V148" s="86">
        <v>0</v>
      </c>
      <c r="W148" s="86">
        <v>0</v>
      </c>
      <c r="X148" s="86">
        <v>0</v>
      </c>
      <c r="Y148" s="86">
        <v>0</v>
      </c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s="1" customFormat="1" ht="12.75" customHeight="1">
      <c r="A149" s="89" t="s">
        <v>92</v>
      </c>
      <c r="B149" s="1" t="s">
        <v>93</v>
      </c>
      <c r="C149" s="1" t="s">
        <v>59</v>
      </c>
      <c r="D149" s="84">
        <v>0</v>
      </c>
      <c r="E149" s="1" t="s">
        <v>4</v>
      </c>
      <c r="F149" s="90">
        <v>43861</v>
      </c>
      <c r="G149" s="91">
        <v>9.8868799616613032E-2</v>
      </c>
      <c r="H149" s="91">
        <v>6.8597999999999999</v>
      </c>
      <c r="I149" s="2">
        <f>G149*K149/H149</f>
        <v>34.720391013793524</v>
      </c>
      <c r="J149" s="2">
        <f>G149*L149/H149</f>
        <v>0</v>
      </c>
      <c r="K149" s="2">
        <f t="shared" si="5"/>
        <v>2409</v>
      </c>
      <c r="L149" s="2">
        <f t="shared" si="6"/>
        <v>0</v>
      </c>
      <c r="M149" s="86">
        <v>0</v>
      </c>
      <c r="N149" s="86">
        <v>2409</v>
      </c>
      <c r="O149" s="86">
        <v>0</v>
      </c>
      <c r="P149" s="86">
        <v>0</v>
      </c>
      <c r="Q149" s="86">
        <v>0</v>
      </c>
      <c r="R149" s="86">
        <v>0</v>
      </c>
      <c r="S149" s="86">
        <v>0</v>
      </c>
      <c r="T149" s="86">
        <v>0</v>
      </c>
      <c r="U149" s="86">
        <v>0</v>
      </c>
      <c r="V149" s="86">
        <v>0</v>
      </c>
      <c r="W149" s="86">
        <v>0</v>
      </c>
      <c r="X149" s="86">
        <v>0</v>
      </c>
      <c r="Y149" s="86">
        <v>0</v>
      </c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s="1" customFormat="1" ht="12.75" customHeight="1">
      <c r="A150" s="89" t="s">
        <v>94</v>
      </c>
      <c r="B150" s="1" t="s">
        <v>95</v>
      </c>
      <c r="C150" s="1" t="s">
        <v>59</v>
      </c>
      <c r="D150" s="84">
        <v>0</v>
      </c>
      <c r="E150" s="1" t="s">
        <v>4</v>
      </c>
      <c r="F150" s="90">
        <v>43861</v>
      </c>
      <c r="G150" s="91">
        <v>0.356655</v>
      </c>
      <c r="H150" s="91">
        <v>6.8597999999999999</v>
      </c>
      <c r="I150" s="2">
        <f>G150*K150/H150</f>
        <v>0</v>
      </c>
      <c r="J150" s="2">
        <f>G150*L150/H150</f>
        <v>0</v>
      </c>
      <c r="K150" s="2">
        <f t="shared" si="5"/>
        <v>0</v>
      </c>
      <c r="L150" s="2">
        <f t="shared" si="6"/>
        <v>0</v>
      </c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s="1" customFormat="1" ht="12.75" customHeight="1">
      <c r="A151" s="89" t="s">
        <v>96</v>
      </c>
      <c r="B151" s="1" t="s">
        <v>97</v>
      </c>
      <c r="C151" s="1" t="s">
        <v>98</v>
      </c>
      <c r="D151" s="84" t="s">
        <v>603</v>
      </c>
      <c r="E151" s="1" t="s">
        <v>4</v>
      </c>
      <c r="F151" s="90">
        <v>43861</v>
      </c>
      <c r="G151" s="91">
        <v>0.52</v>
      </c>
      <c r="H151" s="91">
        <v>6.8597999999999999</v>
      </c>
      <c r="I151" s="2">
        <f>G151*K151/H151</f>
        <v>365.75410361818132</v>
      </c>
      <c r="J151" s="2">
        <f>G151*L151/H151</f>
        <v>3204.2441887102082</v>
      </c>
      <c r="K151" s="2">
        <f t="shared" si="5"/>
        <v>4825</v>
      </c>
      <c r="L151" s="2">
        <f t="shared" si="6"/>
        <v>42270.142857142855</v>
      </c>
      <c r="M151" s="86">
        <v>0</v>
      </c>
      <c r="N151" s="86">
        <v>2209</v>
      </c>
      <c r="O151" s="86">
        <v>0</v>
      </c>
      <c r="P151" s="86">
        <v>2616</v>
      </c>
      <c r="Q151" s="86">
        <v>21121</v>
      </c>
      <c r="R151" s="86">
        <v>6425</v>
      </c>
      <c r="S151" s="86">
        <v>4000</v>
      </c>
      <c r="T151" s="86">
        <v>0</v>
      </c>
      <c r="U151" s="86">
        <v>25023</v>
      </c>
      <c r="V151" s="86">
        <v>0</v>
      </c>
      <c r="W151" s="86">
        <v>0</v>
      </c>
      <c r="X151" s="86">
        <v>23982</v>
      </c>
      <c r="Y151" s="86">
        <v>0</v>
      </c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s="1" customFormat="1" ht="12.75" customHeight="1">
      <c r="A152" s="89" t="s">
        <v>99</v>
      </c>
      <c r="B152" s="1" t="s">
        <v>357</v>
      </c>
      <c r="C152" s="1" t="s">
        <v>98</v>
      </c>
      <c r="D152" s="84">
        <v>0</v>
      </c>
      <c r="E152" s="1" t="s">
        <v>4</v>
      </c>
      <c r="F152" s="90">
        <v>43861</v>
      </c>
      <c r="G152" s="91">
        <v>0.04</v>
      </c>
      <c r="H152" s="91">
        <v>6.8597999999999999</v>
      </c>
      <c r="I152" s="2">
        <f>G152*K152/H152</f>
        <v>102.27120324207704</v>
      </c>
      <c r="J152" s="2">
        <f>G152*L152/H152</f>
        <v>333.53325586335296</v>
      </c>
      <c r="K152" s="2">
        <f t="shared" si="5"/>
        <v>17539</v>
      </c>
      <c r="L152" s="2">
        <f t="shared" si="6"/>
        <v>57199.28571428571</v>
      </c>
      <c r="M152" s="86">
        <v>432</v>
      </c>
      <c r="N152" s="86">
        <v>8829</v>
      </c>
      <c r="O152" s="86">
        <v>5758</v>
      </c>
      <c r="P152" s="86">
        <v>2520</v>
      </c>
      <c r="Q152" s="86">
        <v>26104</v>
      </c>
      <c r="R152" s="86">
        <v>11155</v>
      </c>
      <c r="S152" s="86">
        <v>3852</v>
      </c>
      <c r="T152" s="86">
        <v>5758</v>
      </c>
      <c r="U152" s="86">
        <v>24104</v>
      </c>
      <c r="V152" s="86">
        <v>0</v>
      </c>
      <c r="W152" s="86">
        <v>0</v>
      </c>
      <c r="X152" s="86">
        <v>23101</v>
      </c>
      <c r="Y152" s="86">
        <v>0</v>
      </c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s="1" customFormat="1" ht="12.75" customHeight="1">
      <c r="A153" s="89" t="s">
        <v>100</v>
      </c>
      <c r="B153" s="1" t="s">
        <v>101</v>
      </c>
      <c r="C153" s="1" t="s">
        <v>98</v>
      </c>
      <c r="D153" s="84">
        <v>0</v>
      </c>
      <c r="E153" s="1" t="s">
        <v>4</v>
      </c>
      <c r="F153" s="90">
        <v>43861</v>
      </c>
      <c r="G153" s="91">
        <v>2.47E-2</v>
      </c>
      <c r="H153" s="91">
        <v>6.8597999999999999</v>
      </c>
      <c r="I153" s="2">
        <f>G153*K153/H153</f>
        <v>43.571926295227264</v>
      </c>
      <c r="J153" s="2">
        <f>G153*L153/H153</f>
        <v>205.95678549562044</v>
      </c>
      <c r="K153" s="2">
        <f t="shared" si="5"/>
        <v>12101</v>
      </c>
      <c r="L153" s="2">
        <f t="shared" si="6"/>
        <v>57199.28571428571</v>
      </c>
      <c r="M153" s="86">
        <v>0</v>
      </c>
      <c r="N153" s="86">
        <v>3823</v>
      </c>
      <c r="O153" s="86">
        <v>5758</v>
      </c>
      <c r="P153" s="86">
        <v>2520</v>
      </c>
      <c r="Q153" s="86">
        <v>26104</v>
      </c>
      <c r="R153" s="86">
        <v>11155</v>
      </c>
      <c r="S153" s="86">
        <v>3852</v>
      </c>
      <c r="T153" s="86">
        <v>5758</v>
      </c>
      <c r="U153" s="86">
        <v>24104</v>
      </c>
      <c r="V153" s="86">
        <v>0</v>
      </c>
      <c r="W153" s="86">
        <v>0</v>
      </c>
      <c r="X153" s="86">
        <v>23101</v>
      </c>
      <c r="Y153" s="86">
        <v>0</v>
      </c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s="1" customFormat="1" ht="12.75" customHeight="1">
      <c r="A154" s="89" t="s">
        <v>102</v>
      </c>
      <c r="B154" s="1" t="s">
        <v>103</v>
      </c>
      <c r="C154" s="1" t="s">
        <v>98</v>
      </c>
      <c r="D154" s="84">
        <v>0</v>
      </c>
      <c r="E154" s="1" t="s">
        <v>4</v>
      </c>
      <c r="F154" s="90">
        <v>43861</v>
      </c>
      <c r="G154" s="91">
        <v>0.15579999999999999</v>
      </c>
      <c r="H154" s="91">
        <v>6.8597999999999999</v>
      </c>
      <c r="I154" s="2">
        <f>G154*K154/H154</f>
        <v>49.112044666025248</v>
      </c>
      <c r="J154" s="2">
        <f>G154*L154/H154</f>
        <v>586.79786824272264</v>
      </c>
      <c r="K154" s="2">
        <f t="shared" si="5"/>
        <v>2162.38</v>
      </c>
      <c r="L154" s="2">
        <f t="shared" si="6"/>
        <v>25836.431428571428</v>
      </c>
      <c r="M154" s="86">
        <v>0</v>
      </c>
      <c r="N154" s="86">
        <v>557.52</v>
      </c>
      <c r="O154" s="86">
        <v>0</v>
      </c>
      <c r="P154" s="86">
        <v>1604.8600000000001</v>
      </c>
      <c r="Q154" s="86">
        <v>12950.869999999999</v>
      </c>
      <c r="R154" s="86">
        <v>3939.5400000000009</v>
      </c>
      <c r="S154" s="86">
        <v>2452.8300000000017</v>
      </c>
      <c r="T154" s="86">
        <v>0</v>
      </c>
      <c r="U154" s="86">
        <v>15150.779999999999</v>
      </c>
      <c r="V154" s="86">
        <v>0</v>
      </c>
      <c r="W154" s="86">
        <v>0</v>
      </c>
      <c r="X154" s="86">
        <v>14675.730000000003</v>
      </c>
      <c r="Y154" s="86">
        <v>0</v>
      </c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s="1" customFormat="1" ht="12.75" customHeight="1">
      <c r="A155" s="89" t="s">
        <v>104</v>
      </c>
      <c r="B155" s="1" t="s">
        <v>105</v>
      </c>
      <c r="C155" s="1" t="s">
        <v>98</v>
      </c>
      <c r="D155" s="84" t="s">
        <v>603</v>
      </c>
      <c r="E155" s="1" t="s">
        <v>4</v>
      </c>
      <c r="F155" s="90">
        <v>43861</v>
      </c>
      <c r="G155" s="91">
        <v>0.18</v>
      </c>
      <c r="H155" s="91">
        <v>6.8597999999999999</v>
      </c>
      <c r="I155" s="2">
        <f>G155*K155/H155</f>
        <v>0</v>
      </c>
      <c r="J155" s="2">
        <f>G155*L155/H155</f>
        <v>997.30104584473509</v>
      </c>
      <c r="K155" s="2">
        <f t="shared" si="5"/>
        <v>0</v>
      </c>
      <c r="L155" s="2">
        <f t="shared" si="6"/>
        <v>38007.142857142855</v>
      </c>
      <c r="M155" s="86">
        <v>0</v>
      </c>
      <c r="N155" s="86">
        <v>0</v>
      </c>
      <c r="O155" s="86">
        <v>0</v>
      </c>
      <c r="P155" s="86">
        <v>0</v>
      </c>
      <c r="Q155" s="86">
        <v>16858</v>
      </c>
      <c r="R155" s="86">
        <v>6425</v>
      </c>
      <c r="S155" s="86">
        <v>4000</v>
      </c>
      <c r="T155" s="86">
        <v>0</v>
      </c>
      <c r="U155" s="86">
        <v>25023</v>
      </c>
      <c r="V155" s="86">
        <v>0</v>
      </c>
      <c r="W155" s="86">
        <v>0</v>
      </c>
      <c r="X155" s="86">
        <v>23982</v>
      </c>
      <c r="Y155" s="86">
        <v>0</v>
      </c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s="1" customFormat="1" ht="12.75" customHeight="1">
      <c r="A156" s="89" t="s">
        <v>106</v>
      </c>
      <c r="B156" s="1" t="s">
        <v>107</v>
      </c>
      <c r="C156" s="1" t="s">
        <v>98</v>
      </c>
      <c r="D156" s="84" t="s">
        <v>603</v>
      </c>
      <c r="E156" s="1" t="s">
        <v>4</v>
      </c>
      <c r="F156" s="90">
        <v>43861</v>
      </c>
      <c r="G156" s="91">
        <v>0.18</v>
      </c>
      <c r="H156" s="91">
        <v>6.8597999999999999</v>
      </c>
      <c r="I156" s="2">
        <f>G156*K156/H156</f>
        <v>0</v>
      </c>
      <c r="J156" s="2">
        <f>G156*L156/H156</f>
        <v>997.30104584473509</v>
      </c>
      <c r="K156" s="2">
        <f t="shared" si="5"/>
        <v>0</v>
      </c>
      <c r="L156" s="2">
        <f t="shared" si="6"/>
        <v>38007.142857142855</v>
      </c>
      <c r="M156" s="86">
        <v>0</v>
      </c>
      <c r="N156" s="86">
        <v>0</v>
      </c>
      <c r="O156" s="86">
        <v>0</v>
      </c>
      <c r="P156" s="86">
        <v>0</v>
      </c>
      <c r="Q156" s="86">
        <v>16858</v>
      </c>
      <c r="R156" s="86">
        <v>6425</v>
      </c>
      <c r="S156" s="86">
        <v>4000</v>
      </c>
      <c r="T156" s="86">
        <v>0</v>
      </c>
      <c r="U156" s="86">
        <v>25023</v>
      </c>
      <c r="V156" s="86">
        <v>0</v>
      </c>
      <c r="W156" s="86">
        <v>0</v>
      </c>
      <c r="X156" s="86">
        <v>23982</v>
      </c>
      <c r="Y156" s="86">
        <v>0</v>
      </c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s="1" customFormat="1" ht="12.75" customHeight="1">
      <c r="A157" s="89" t="s">
        <v>108</v>
      </c>
      <c r="B157" s="1" t="s">
        <v>109</v>
      </c>
      <c r="C157" s="1" t="s">
        <v>98</v>
      </c>
      <c r="D157" s="84">
        <v>0</v>
      </c>
      <c r="E157" s="1" t="s">
        <v>4</v>
      </c>
      <c r="F157" s="90">
        <v>43861</v>
      </c>
      <c r="G157" s="91">
        <v>0.35780000000000001</v>
      </c>
      <c r="H157" s="91">
        <v>6.8597999999999999</v>
      </c>
      <c r="I157" s="2">
        <f>G157*K157/H157</f>
        <v>0</v>
      </c>
      <c r="J157" s="2">
        <f>G157*L157/H157</f>
        <v>0</v>
      </c>
      <c r="K157" s="2">
        <f t="shared" si="5"/>
        <v>0</v>
      </c>
      <c r="L157" s="2">
        <f t="shared" si="6"/>
        <v>0</v>
      </c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s="1" customFormat="1" ht="12.75" customHeight="1">
      <c r="A158" s="89" t="s">
        <v>110</v>
      </c>
      <c r="B158" s="1" t="s">
        <v>111</v>
      </c>
      <c r="C158" s="1" t="s">
        <v>98</v>
      </c>
      <c r="D158" s="84">
        <v>0</v>
      </c>
      <c r="E158" s="1" t="s">
        <v>4</v>
      </c>
      <c r="F158" s="90">
        <v>43861</v>
      </c>
      <c r="G158" s="91">
        <v>2.6322000000000001</v>
      </c>
      <c r="H158" s="91">
        <v>6.8597999999999999</v>
      </c>
      <c r="I158" s="2">
        <f>G158*K158/H158</f>
        <v>0</v>
      </c>
      <c r="J158" s="2">
        <f>G158*L158/H158</f>
        <v>0</v>
      </c>
      <c r="K158" s="2">
        <f t="shared" si="5"/>
        <v>0</v>
      </c>
      <c r="L158" s="2">
        <f t="shared" si="6"/>
        <v>0</v>
      </c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s="1" customFormat="1" ht="12.75" customHeight="1">
      <c r="A159" s="89" t="s">
        <v>112</v>
      </c>
      <c r="B159" s="1" t="s">
        <v>113</v>
      </c>
      <c r="C159" s="1" t="s">
        <v>114</v>
      </c>
      <c r="D159" s="84" t="s">
        <v>603</v>
      </c>
      <c r="E159" s="1" t="s">
        <v>4</v>
      </c>
      <c r="F159" s="90">
        <v>43861</v>
      </c>
      <c r="G159" s="91">
        <v>0.23</v>
      </c>
      <c r="H159" s="91">
        <v>6.8597999999999999</v>
      </c>
      <c r="I159" s="2">
        <f>G159*K159/H159</f>
        <v>328.98335228432319</v>
      </c>
      <c r="J159" s="2">
        <f>G159*L159/H159</f>
        <v>0</v>
      </c>
      <c r="K159" s="2">
        <f t="shared" si="5"/>
        <v>9812</v>
      </c>
      <c r="L159" s="2">
        <f t="shared" si="6"/>
        <v>0</v>
      </c>
      <c r="M159" s="86">
        <v>0</v>
      </c>
      <c r="N159" s="86">
        <v>3788</v>
      </c>
      <c r="O159" s="86">
        <v>0</v>
      </c>
      <c r="P159" s="86">
        <v>6024</v>
      </c>
      <c r="Q159" s="86">
        <v>0</v>
      </c>
      <c r="R159" s="86">
        <v>0</v>
      </c>
      <c r="S159" s="86">
        <v>0</v>
      </c>
      <c r="T159" s="86">
        <v>0</v>
      </c>
      <c r="U159" s="86">
        <v>0</v>
      </c>
      <c r="V159" s="86"/>
      <c r="W159" s="86"/>
      <c r="X159" s="86"/>
      <c r="Y159" s="86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s="1" customFormat="1" ht="12.75" customHeight="1">
      <c r="A160" s="89" t="s">
        <v>115</v>
      </c>
      <c r="B160" s="1" t="s">
        <v>116</v>
      </c>
      <c r="C160" s="1" t="s">
        <v>114</v>
      </c>
      <c r="D160" s="84" t="s">
        <v>603</v>
      </c>
      <c r="E160" s="1" t="s">
        <v>4</v>
      </c>
      <c r="F160" s="90">
        <v>43861</v>
      </c>
      <c r="G160" s="91">
        <v>0.23</v>
      </c>
      <c r="H160" s="91">
        <v>6.8597999999999999</v>
      </c>
      <c r="I160" s="2">
        <f>G160*K160/H160</f>
        <v>429.90466194349688</v>
      </c>
      <c r="J160" s="2">
        <f>G160*L160/H160</f>
        <v>0</v>
      </c>
      <c r="K160" s="2">
        <f t="shared" si="5"/>
        <v>12822</v>
      </c>
      <c r="L160" s="2">
        <f t="shared" si="6"/>
        <v>0</v>
      </c>
      <c r="M160" s="86">
        <v>0</v>
      </c>
      <c r="N160" s="86">
        <v>6798</v>
      </c>
      <c r="O160" s="86">
        <v>0</v>
      </c>
      <c r="P160" s="86">
        <v>6024</v>
      </c>
      <c r="Q160" s="86">
        <v>0</v>
      </c>
      <c r="R160" s="86">
        <v>0</v>
      </c>
      <c r="S160" s="86">
        <v>0</v>
      </c>
      <c r="T160" s="86">
        <v>0</v>
      </c>
      <c r="U160" s="86">
        <v>0</v>
      </c>
      <c r="V160" s="86"/>
      <c r="W160" s="86"/>
      <c r="X160" s="86"/>
      <c r="Y160" s="86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s="1" customFormat="1" ht="12.75" customHeight="1">
      <c r="A161" s="89" t="s">
        <v>117</v>
      </c>
      <c r="B161" s="1" t="s">
        <v>118</v>
      </c>
      <c r="C161" s="1" t="s">
        <v>114</v>
      </c>
      <c r="D161" s="84" t="s">
        <v>603</v>
      </c>
      <c r="E161" s="1" t="s">
        <v>4</v>
      </c>
      <c r="F161" s="90">
        <v>43861</v>
      </c>
      <c r="G161" s="91">
        <v>0.57999999999999996</v>
      </c>
      <c r="H161" s="91">
        <v>6.8597999999999999</v>
      </c>
      <c r="I161" s="2">
        <f>G161*K161/H161</f>
        <v>2078.2530102918454</v>
      </c>
      <c r="J161" s="2">
        <f>G161*L161/H161</f>
        <v>0</v>
      </c>
      <c r="K161" s="2">
        <f t="shared" si="5"/>
        <v>24580</v>
      </c>
      <c r="L161" s="2">
        <f t="shared" si="6"/>
        <v>0</v>
      </c>
      <c r="M161" s="86">
        <v>330</v>
      </c>
      <c r="N161" s="86">
        <v>17943</v>
      </c>
      <c r="O161" s="86">
        <v>0</v>
      </c>
      <c r="P161" s="86">
        <v>6307</v>
      </c>
      <c r="Q161" s="86">
        <v>0</v>
      </c>
      <c r="R161" s="86">
        <v>0</v>
      </c>
      <c r="S161" s="86">
        <v>0</v>
      </c>
      <c r="T161" s="86">
        <v>0</v>
      </c>
      <c r="U161" s="86">
        <v>0</v>
      </c>
      <c r="V161" s="86"/>
      <c r="W161" s="86"/>
      <c r="X161" s="86"/>
      <c r="Y161" s="86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s="1" customFormat="1" ht="12.75" customHeight="1">
      <c r="A162" s="89" t="s">
        <v>119</v>
      </c>
      <c r="B162" s="1" t="s">
        <v>120</v>
      </c>
      <c r="C162" s="1" t="s">
        <v>114</v>
      </c>
      <c r="D162" s="84">
        <v>0</v>
      </c>
      <c r="E162" s="1" t="s">
        <v>4</v>
      </c>
      <c r="F162" s="90">
        <v>43861</v>
      </c>
      <c r="G162" s="91">
        <v>4.1700000000000001E-2</v>
      </c>
      <c r="H162" s="91">
        <v>6.8597999999999999</v>
      </c>
      <c r="I162" s="2">
        <f>G162*K162/H162</f>
        <v>16.212411440566783</v>
      </c>
      <c r="J162" s="2">
        <f>G162*L162/H162</f>
        <v>0</v>
      </c>
      <c r="K162" s="2">
        <f t="shared" si="5"/>
        <v>2667</v>
      </c>
      <c r="L162" s="2">
        <f t="shared" si="6"/>
        <v>0</v>
      </c>
      <c r="M162" s="86">
        <v>0</v>
      </c>
      <c r="N162" s="86">
        <v>0</v>
      </c>
      <c r="O162" s="86">
        <v>0</v>
      </c>
      <c r="P162" s="86">
        <v>2667</v>
      </c>
      <c r="Q162" s="86">
        <v>0</v>
      </c>
      <c r="R162" s="86">
        <v>0</v>
      </c>
      <c r="S162" s="86">
        <v>0</v>
      </c>
      <c r="T162" s="86">
        <v>0</v>
      </c>
      <c r="U162" s="86">
        <v>0</v>
      </c>
      <c r="V162" s="86"/>
      <c r="W162" s="86"/>
      <c r="X162" s="86"/>
      <c r="Y162" s="86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s="1" customFormat="1" ht="12.75" customHeight="1">
      <c r="A163" s="89" t="s">
        <v>364</v>
      </c>
      <c r="B163" s="1" t="s">
        <v>121</v>
      </c>
      <c r="C163" s="1" t="s">
        <v>114</v>
      </c>
      <c r="D163" s="84">
        <v>0</v>
      </c>
      <c r="E163" s="1" t="s">
        <v>4</v>
      </c>
      <c r="F163" s="90">
        <v>43861</v>
      </c>
      <c r="G163" s="91">
        <v>3.5000000000000003E-2</v>
      </c>
      <c r="H163" s="91">
        <v>6.8597999999999999</v>
      </c>
      <c r="I163" s="2">
        <f>G163*K163/H163</f>
        <v>0</v>
      </c>
      <c r="J163" s="2">
        <f>G163*L163/H163</f>
        <v>0</v>
      </c>
      <c r="K163" s="2">
        <f t="shared" si="5"/>
        <v>0</v>
      </c>
      <c r="L163" s="2">
        <f t="shared" si="6"/>
        <v>0</v>
      </c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s="1" customFormat="1" ht="12.75" customHeight="1">
      <c r="A164" s="89" t="s">
        <v>122</v>
      </c>
      <c r="B164" s="1" t="s">
        <v>123</v>
      </c>
      <c r="C164" s="1" t="s">
        <v>114</v>
      </c>
      <c r="D164" s="84">
        <v>0</v>
      </c>
      <c r="E164" s="1" t="s">
        <v>4</v>
      </c>
      <c r="F164" s="90">
        <v>43861</v>
      </c>
      <c r="G164" s="91">
        <v>0.2024</v>
      </c>
      <c r="H164" s="91">
        <v>6.8597999999999999</v>
      </c>
      <c r="I164" s="2">
        <f>G164*K164/H164</f>
        <v>147.52616694364266</v>
      </c>
      <c r="J164" s="2">
        <f>G164*L164/H164</f>
        <v>0</v>
      </c>
      <c r="K164" s="2">
        <f t="shared" si="5"/>
        <v>5000</v>
      </c>
      <c r="L164" s="2">
        <f t="shared" si="6"/>
        <v>0</v>
      </c>
      <c r="M164" s="86">
        <v>5000</v>
      </c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s="1" customFormat="1" ht="12.75" customHeight="1">
      <c r="A165" s="89" t="s">
        <v>124</v>
      </c>
      <c r="B165" s="1" t="s">
        <v>125</v>
      </c>
      <c r="C165" s="1" t="s">
        <v>114</v>
      </c>
      <c r="D165" s="84">
        <v>0</v>
      </c>
      <c r="E165" s="1" t="s">
        <v>4</v>
      </c>
      <c r="F165" s="90">
        <v>43861</v>
      </c>
      <c r="G165" s="91">
        <v>0.2024</v>
      </c>
      <c r="H165" s="91">
        <v>6.8597999999999999</v>
      </c>
      <c r="I165" s="2">
        <f>G165*K165/H165</f>
        <v>177.03140033237122</v>
      </c>
      <c r="J165" s="2">
        <f>G165*L165/H165</f>
        <v>0</v>
      </c>
      <c r="K165" s="2">
        <f t="shared" si="5"/>
        <v>6000</v>
      </c>
      <c r="L165" s="2">
        <f t="shared" si="6"/>
        <v>0</v>
      </c>
      <c r="M165" s="86">
        <v>6000</v>
      </c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s="1" customFormat="1" ht="12.75" customHeight="1">
      <c r="A166" s="89" t="s">
        <v>126</v>
      </c>
      <c r="B166" s="89" t="s">
        <v>127</v>
      </c>
      <c r="C166" s="89" t="s">
        <v>128</v>
      </c>
      <c r="D166" s="84">
        <v>0</v>
      </c>
      <c r="E166" s="89" t="s">
        <v>4</v>
      </c>
      <c r="F166" s="90">
        <v>43861</v>
      </c>
      <c r="G166" s="91">
        <v>0.137655</v>
      </c>
      <c r="H166" s="91">
        <v>6.8597999999999999</v>
      </c>
      <c r="I166" s="2">
        <f>G166*K166/H166</f>
        <v>0</v>
      </c>
      <c r="J166" s="2">
        <f>G166*L166/H166</f>
        <v>0</v>
      </c>
      <c r="K166" s="2">
        <f t="shared" si="5"/>
        <v>0</v>
      </c>
      <c r="L166" s="2">
        <f t="shared" si="6"/>
        <v>0</v>
      </c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s="1" customFormat="1" ht="12.75" customHeight="1">
      <c r="A167" s="89" t="s">
        <v>129</v>
      </c>
      <c r="B167" s="89" t="s">
        <v>130</v>
      </c>
      <c r="C167" s="89" t="s">
        <v>128</v>
      </c>
      <c r="D167" s="84">
        <v>0</v>
      </c>
      <c r="E167" s="89" t="s">
        <v>4</v>
      </c>
      <c r="F167" s="90">
        <v>43861</v>
      </c>
      <c r="G167" s="91">
        <v>0.14459</v>
      </c>
      <c r="H167" s="91">
        <v>6.8597999999999999</v>
      </c>
      <c r="I167" s="2">
        <f>G167*K167/H167</f>
        <v>0</v>
      </c>
      <c r="J167" s="2">
        <f>G167*L167/H167</f>
        <v>0</v>
      </c>
      <c r="K167" s="2">
        <f t="shared" si="5"/>
        <v>0</v>
      </c>
      <c r="L167" s="2">
        <f t="shared" si="6"/>
        <v>0</v>
      </c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s="1" customFormat="1" ht="12.75" customHeight="1">
      <c r="A168" s="89" t="s">
        <v>131</v>
      </c>
      <c r="B168" s="1" t="s">
        <v>132</v>
      </c>
      <c r="C168" s="1" t="s">
        <v>114</v>
      </c>
      <c r="D168" s="84">
        <v>0</v>
      </c>
      <c r="E168" s="1" t="s">
        <v>4</v>
      </c>
      <c r="F168" s="90">
        <v>43861</v>
      </c>
      <c r="G168" s="91">
        <v>8.2699999999999996E-2</v>
      </c>
      <c r="H168" s="91">
        <v>6.8597999999999999</v>
      </c>
      <c r="I168" s="2">
        <f>G168*K168/H168</f>
        <v>260.16297851249305</v>
      </c>
      <c r="J168" s="2">
        <f>G168*L168/H168</f>
        <v>0</v>
      </c>
      <c r="K168" s="2">
        <f t="shared" si="5"/>
        <v>21580</v>
      </c>
      <c r="L168" s="2">
        <f t="shared" si="6"/>
        <v>0</v>
      </c>
      <c r="M168" s="86">
        <v>0</v>
      </c>
      <c r="N168" s="86">
        <v>15822</v>
      </c>
      <c r="O168" s="86">
        <v>0</v>
      </c>
      <c r="P168" s="86">
        <v>5758</v>
      </c>
      <c r="Q168" s="86">
        <v>0</v>
      </c>
      <c r="R168" s="86">
        <v>0</v>
      </c>
      <c r="S168" s="86">
        <v>0</v>
      </c>
      <c r="T168" s="86">
        <v>0</v>
      </c>
      <c r="U168" s="86">
        <v>0</v>
      </c>
      <c r="V168" s="86"/>
      <c r="W168" s="86"/>
      <c r="X168" s="86"/>
      <c r="Y168" s="86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s="1" customFormat="1" ht="12.75" customHeight="1">
      <c r="A169" s="89" t="s">
        <v>133</v>
      </c>
      <c r="B169" s="1" t="s">
        <v>134</v>
      </c>
      <c r="C169" s="1" t="s">
        <v>114</v>
      </c>
      <c r="D169" s="84">
        <v>0</v>
      </c>
      <c r="E169" s="1" t="s">
        <v>4</v>
      </c>
      <c r="F169" s="90">
        <v>43861</v>
      </c>
      <c r="G169" s="91">
        <v>4.2599999999999999E-2</v>
      </c>
      <c r="H169" s="91">
        <v>6.8597999999999999</v>
      </c>
      <c r="I169" s="2">
        <f>G169*K169/H169</f>
        <v>102.80188926790868</v>
      </c>
      <c r="J169" s="2">
        <f>G169*L169/H169</f>
        <v>0</v>
      </c>
      <c r="K169" s="2">
        <f t="shared" si="5"/>
        <v>16554</v>
      </c>
      <c r="L169" s="2">
        <f t="shared" si="6"/>
        <v>0</v>
      </c>
      <c r="M169" s="86">
        <v>0</v>
      </c>
      <c r="N169" s="86">
        <v>16554</v>
      </c>
      <c r="O169" s="86">
        <v>0</v>
      </c>
      <c r="P169" s="86">
        <v>0</v>
      </c>
      <c r="Q169" s="86">
        <v>0</v>
      </c>
      <c r="R169" s="86">
        <v>0</v>
      </c>
      <c r="S169" s="86">
        <v>0</v>
      </c>
      <c r="T169" s="86">
        <v>0</v>
      </c>
      <c r="U169" s="86">
        <v>0</v>
      </c>
      <c r="V169" s="86"/>
      <c r="W169" s="86"/>
      <c r="X169" s="86"/>
      <c r="Y169" s="86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s="1" customFormat="1" ht="12.75" customHeight="1">
      <c r="A170" s="89" t="s">
        <v>135</v>
      </c>
      <c r="B170" s="1" t="s">
        <v>136</v>
      </c>
      <c r="C170" s="1" t="s">
        <v>114</v>
      </c>
      <c r="D170" s="84">
        <v>0</v>
      </c>
      <c r="E170" s="1" t="s">
        <v>4</v>
      </c>
      <c r="F170" s="90">
        <v>43861</v>
      </c>
      <c r="G170" s="91">
        <v>0.31540000000000001</v>
      </c>
      <c r="H170" s="91">
        <v>6.8597999999999999</v>
      </c>
      <c r="I170" s="2">
        <f>G170*K170/H170</f>
        <v>0</v>
      </c>
      <c r="J170" s="2">
        <f>G170*L170/H170</f>
        <v>0</v>
      </c>
      <c r="K170" s="2">
        <f t="shared" si="5"/>
        <v>0</v>
      </c>
      <c r="L170" s="2">
        <f t="shared" si="6"/>
        <v>0</v>
      </c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s="1" customFormat="1" ht="12.75" customHeight="1">
      <c r="A171" s="89" t="s">
        <v>137</v>
      </c>
      <c r="B171" s="1" t="s">
        <v>138</v>
      </c>
      <c r="C171" s="1" t="s">
        <v>114</v>
      </c>
      <c r="D171" s="84">
        <v>0</v>
      </c>
      <c r="E171" s="1" t="s">
        <v>4</v>
      </c>
      <c r="F171" s="90">
        <v>43861</v>
      </c>
      <c r="G171" s="91">
        <v>0.31540000000000001</v>
      </c>
      <c r="H171" s="91">
        <v>6.8597999999999999</v>
      </c>
      <c r="I171" s="2">
        <f>G171*K171/H171</f>
        <v>0</v>
      </c>
      <c r="J171" s="2">
        <f>G171*L171/H171</f>
        <v>0</v>
      </c>
      <c r="K171" s="2">
        <f t="shared" si="5"/>
        <v>0</v>
      </c>
      <c r="L171" s="2">
        <f t="shared" si="6"/>
        <v>0</v>
      </c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s="1" customFormat="1" ht="12.75" customHeight="1">
      <c r="A172" s="89" t="s">
        <v>139</v>
      </c>
      <c r="B172" s="1" t="s">
        <v>140</v>
      </c>
      <c r="C172" s="1" t="s">
        <v>175</v>
      </c>
      <c r="D172" s="84">
        <v>0</v>
      </c>
      <c r="E172" s="1" t="s">
        <v>4</v>
      </c>
      <c r="F172" s="90">
        <v>43861</v>
      </c>
      <c r="G172" s="91">
        <v>0.27810000000000001</v>
      </c>
      <c r="H172" s="91">
        <v>6.8597999999999999</v>
      </c>
      <c r="I172" s="2">
        <f>G172*K172/H172</f>
        <v>0</v>
      </c>
      <c r="J172" s="2">
        <f>G172*L172/H172</f>
        <v>0</v>
      </c>
      <c r="K172" s="2">
        <f t="shared" si="5"/>
        <v>0</v>
      </c>
      <c r="L172" s="2">
        <f t="shared" si="6"/>
        <v>0</v>
      </c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s="1" customFormat="1" ht="12.75" customHeight="1">
      <c r="A173" s="89" t="s">
        <v>365</v>
      </c>
      <c r="B173" s="1" t="s">
        <v>142</v>
      </c>
      <c r="C173" s="1" t="s">
        <v>175</v>
      </c>
      <c r="D173" s="84">
        <v>0</v>
      </c>
      <c r="E173" s="1" t="s">
        <v>4</v>
      </c>
      <c r="F173" s="90">
        <v>43861</v>
      </c>
      <c r="G173" s="91">
        <v>2.6389999999999998</v>
      </c>
      <c r="H173" s="91">
        <v>6.8597999999999999</v>
      </c>
      <c r="I173" s="2">
        <f>G173*K173/H173</f>
        <v>0</v>
      </c>
      <c r="J173" s="2">
        <f>G173*L173/H173</f>
        <v>0</v>
      </c>
      <c r="K173" s="2">
        <f t="shared" si="5"/>
        <v>0</v>
      </c>
      <c r="L173" s="2">
        <f t="shared" si="6"/>
        <v>0</v>
      </c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s="1" customFormat="1" ht="12.75" customHeight="1">
      <c r="A174" s="89" t="s">
        <v>366</v>
      </c>
      <c r="B174" s="1" t="s">
        <v>143</v>
      </c>
      <c r="C174" s="1" t="s">
        <v>175</v>
      </c>
      <c r="D174" s="84">
        <v>0</v>
      </c>
      <c r="E174" s="1" t="s">
        <v>4</v>
      </c>
      <c r="F174" s="90">
        <v>43861</v>
      </c>
      <c r="G174" s="91">
        <v>0.2422</v>
      </c>
      <c r="H174" s="91">
        <v>6.8597999999999999</v>
      </c>
      <c r="I174" s="2">
        <f>G174*K174/H174</f>
        <v>0</v>
      </c>
      <c r="J174" s="2">
        <f>G174*L174/H174</f>
        <v>0</v>
      </c>
      <c r="K174" s="2">
        <f t="shared" si="5"/>
        <v>0</v>
      </c>
      <c r="L174" s="2">
        <f t="shared" si="6"/>
        <v>0</v>
      </c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s="1" customFormat="1" ht="12.75" customHeight="1">
      <c r="A175" s="1" t="s">
        <v>581</v>
      </c>
      <c r="B175" s="1" t="s">
        <v>577</v>
      </c>
      <c r="C175" s="1" t="s">
        <v>538</v>
      </c>
      <c r="D175" s="84" t="s">
        <v>603</v>
      </c>
      <c r="E175" s="1" t="s">
        <v>4</v>
      </c>
      <c r="F175" s="90">
        <v>43861</v>
      </c>
      <c r="G175" s="91">
        <v>0.29402729999999999</v>
      </c>
      <c r="H175" s="91">
        <v>6.8597999999999999</v>
      </c>
      <c r="I175" s="2">
        <f>G175*K175/H175</f>
        <v>1800.2196273943848</v>
      </c>
      <c r="J175" s="2">
        <f>G175*L175/H175</f>
        <v>1028.6969299396485</v>
      </c>
      <c r="K175" s="2">
        <f t="shared" si="5"/>
        <v>42000</v>
      </c>
      <c r="L175" s="2">
        <f t="shared" si="6"/>
        <v>24000</v>
      </c>
      <c r="M175" s="86">
        <v>12000</v>
      </c>
      <c r="N175" s="2">
        <v>18000</v>
      </c>
      <c r="O175" s="2"/>
      <c r="P175" s="2">
        <v>12000</v>
      </c>
      <c r="Q175" s="2">
        <v>24000</v>
      </c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s="1" customFormat="1" ht="12.75" customHeight="1">
      <c r="A176" s="1" t="s">
        <v>582</v>
      </c>
      <c r="B176" s="1" t="s">
        <v>578</v>
      </c>
      <c r="C176" s="1" t="s">
        <v>538</v>
      </c>
      <c r="D176" s="84" t="s">
        <v>603</v>
      </c>
      <c r="E176" s="1" t="s">
        <v>4</v>
      </c>
      <c r="F176" s="90">
        <v>43861</v>
      </c>
      <c r="G176" s="91">
        <v>1.0709937</v>
      </c>
      <c r="H176" s="91">
        <v>6.8597999999999999</v>
      </c>
      <c r="I176" s="2">
        <f>G176*K176/H176</f>
        <v>2380.9227564943585</v>
      </c>
      <c r="J176" s="2">
        <f>G176*L176/H176</f>
        <v>1092.8825767515089</v>
      </c>
      <c r="K176" s="2">
        <f t="shared" si="5"/>
        <v>15250</v>
      </c>
      <c r="L176" s="2">
        <f t="shared" si="6"/>
        <v>7000</v>
      </c>
      <c r="M176" s="86">
        <v>5000</v>
      </c>
      <c r="N176" s="2">
        <v>6000</v>
      </c>
      <c r="O176" s="2">
        <v>250</v>
      </c>
      <c r="P176" s="2">
        <v>4000</v>
      </c>
      <c r="Q176" s="2">
        <v>7000</v>
      </c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16248" s="1" customFormat="1" ht="12.75" customHeight="1">
      <c r="A177" s="1" t="s">
        <v>583</v>
      </c>
      <c r="B177" s="1" t="s">
        <v>579</v>
      </c>
      <c r="C177" s="1" t="s">
        <v>538</v>
      </c>
      <c r="D177" s="84">
        <v>0</v>
      </c>
      <c r="E177" s="1" t="s">
        <v>4</v>
      </c>
      <c r="F177" s="90">
        <v>43861</v>
      </c>
      <c r="G177" s="91">
        <v>6.6056999999999991E-2</v>
      </c>
      <c r="H177" s="91">
        <v>6.8597999999999999</v>
      </c>
      <c r="I177" s="2">
        <f>G177*K177/H177</f>
        <v>385.18324149392106</v>
      </c>
      <c r="J177" s="2">
        <f>G177*L177/H177</f>
        <v>192.59162074696053</v>
      </c>
      <c r="K177" s="2">
        <f t="shared" si="5"/>
        <v>40000</v>
      </c>
      <c r="L177" s="2">
        <f t="shared" si="6"/>
        <v>20000</v>
      </c>
      <c r="M177" s="86">
        <v>10000</v>
      </c>
      <c r="N177" s="2">
        <v>20000</v>
      </c>
      <c r="O177" s="2"/>
      <c r="P177" s="2">
        <v>10000</v>
      </c>
      <c r="Q177" s="2">
        <v>20000</v>
      </c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16248" s="1" customFormat="1" ht="12.75" customHeight="1">
      <c r="A178" s="1" t="s">
        <v>584</v>
      </c>
      <c r="B178" s="1" t="s">
        <v>580</v>
      </c>
      <c r="C178" s="1" t="s">
        <v>538</v>
      </c>
      <c r="D178" s="84">
        <v>0</v>
      </c>
      <c r="E178" s="1" t="s">
        <v>4</v>
      </c>
      <c r="F178" s="90">
        <v>43861</v>
      </c>
      <c r="G178" s="91">
        <v>6.3922999999999994E-2</v>
      </c>
      <c r="H178" s="91">
        <v>6.8597999999999999</v>
      </c>
      <c r="I178" s="2">
        <f>G178*K178/H178</f>
        <v>510.65343012915821</v>
      </c>
      <c r="J178" s="2">
        <f>G178*L178/H178</f>
        <v>134.18630280766203</v>
      </c>
      <c r="K178" s="2">
        <f t="shared" si="5"/>
        <v>54800</v>
      </c>
      <c r="L178" s="2">
        <f t="shared" si="6"/>
        <v>14400</v>
      </c>
      <c r="M178" s="86">
        <v>16800</v>
      </c>
      <c r="N178" s="2">
        <v>18000</v>
      </c>
      <c r="O178" s="2">
        <v>10000</v>
      </c>
      <c r="P178" s="2">
        <v>10000</v>
      </c>
      <c r="Q178" s="2">
        <v>14400</v>
      </c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16248" s="1" customFormat="1" ht="12.75" customHeight="1">
      <c r="A179" s="1" t="s">
        <v>624</v>
      </c>
      <c r="B179" s="1" t="s">
        <v>622</v>
      </c>
      <c r="C179" s="1" t="s">
        <v>538</v>
      </c>
      <c r="D179" s="84"/>
      <c r="E179" s="1" t="s">
        <v>4</v>
      </c>
      <c r="F179" s="90">
        <v>43861</v>
      </c>
      <c r="G179" s="122" t="s">
        <v>748</v>
      </c>
      <c r="H179" s="91">
        <v>6.8597999999999999</v>
      </c>
      <c r="I179" s="2">
        <f>G179*K179/H179</f>
        <v>0</v>
      </c>
      <c r="J179" s="2">
        <f>G179*L179/H179</f>
        <v>0</v>
      </c>
      <c r="K179" s="2">
        <f t="shared" si="5"/>
        <v>0</v>
      </c>
      <c r="L179" s="2">
        <f t="shared" si="6"/>
        <v>0</v>
      </c>
      <c r="M179" s="86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16248" s="1" customFormat="1" ht="12.75" customHeight="1">
      <c r="A180" s="1" t="s">
        <v>625</v>
      </c>
      <c r="B180" s="1" t="s">
        <v>623</v>
      </c>
      <c r="C180" s="1" t="s">
        <v>538</v>
      </c>
      <c r="D180" s="84"/>
      <c r="E180" s="1" t="s">
        <v>4</v>
      </c>
      <c r="F180" s="90">
        <v>43861</v>
      </c>
      <c r="G180" s="122">
        <v>0.88200000000000001</v>
      </c>
      <c r="H180" s="91">
        <v>6.8597999999999999</v>
      </c>
      <c r="I180" s="2">
        <f>G180*K180/H180</f>
        <v>0</v>
      </c>
      <c r="J180" s="2">
        <f>G180*L180/H180</f>
        <v>0</v>
      </c>
      <c r="K180" s="2">
        <f t="shared" si="5"/>
        <v>0</v>
      </c>
      <c r="L180" s="2">
        <f t="shared" si="6"/>
        <v>0</v>
      </c>
      <c r="M180" s="86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16248" s="1" customFormat="1" ht="13.5" customHeight="1">
      <c r="A181" s="89" t="s">
        <v>144</v>
      </c>
      <c r="B181" s="1" t="s">
        <v>145</v>
      </c>
      <c r="C181" s="1" t="s">
        <v>146</v>
      </c>
      <c r="D181" s="84">
        <v>0</v>
      </c>
      <c r="E181" s="1" t="s">
        <v>4</v>
      </c>
      <c r="F181" s="90">
        <v>43861</v>
      </c>
      <c r="G181" s="91">
        <v>6.08E-2</v>
      </c>
      <c r="H181" s="91">
        <v>6.8597999999999999</v>
      </c>
      <c r="I181" s="2">
        <f>G181*K181/H181</f>
        <v>0</v>
      </c>
      <c r="J181" s="2">
        <f>G181*L181/H181</f>
        <v>0</v>
      </c>
      <c r="K181" s="2">
        <f t="shared" si="5"/>
        <v>0</v>
      </c>
      <c r="L181" s="2">
        <f t="shared" si="6"/>
        <v>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16248" s="1" customFormat="1" ht="13.5" customHeight="1">
      <c r="A182" s="1" t="s">
        <v>474</v>
      </c>
      <c r="B182" s="1" t="s">
        <v>475</v>
      </c>
      <c r="C182" s="1" t="s">
        <v>200</v>
      </c>
      <c r="D182" s="84">
        <v>0</v>
      </c>
      <c r="E182" s="1" t="s">
        <v>4</v>
      </c>
      <c r="F182" s="90">
        <v>43861</v>
      </c>
      <c r="G182" s="91">
        <v>3.7499999999999999E-2</v>
      </c>
      <c r="H182" s="91">
        <v>6.8597999999999999</v>
      </c>
      <c r="I182" s="2">
        <f>G182*K182/H182</f>
        <v>0</v>
      </c>
      <c r="J182" s="2">
        <f>G182*L182/H182</f>
        <v>0</v>
      </c>
      <c r="K182" s="2">
        <f t="shared" si="5"/>
        <v>0</v>
      </c>
      <c r="L182" s="2">
        <f t="shared" si="6"/>
        <v>0</v>
      </c>
      <c r="M182" s="86"/>
      <c r="N182" s="86"/>
      <c r="O182" s="86"/>
      <c r="P182" s="86"/>
      <c r="Q182" s="86"/>
      <c r="R182" s="86"/>
      <c r="S182" s="86"/>
      <c r="T182" s="86"/>
      <c r="U182" s="86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16248" s="1" customFormat="1" ht="12.75" customHeight="1">
      <c r="A183" s="89" t="s">
        <v>147</v>
      </c>
      <c r="B183" s="1" t="s">
        <v>148</v>
      </c>
      <c r="C183" s="1" t="s">
        <v>146</v>
      </c>
      <c r="D183" s="84">
        <v>0</v>
      </c>
      <c r="E183" s="1" t="s">
        <v>4</v>
      </c>
      <c r="F183" s="90">
        <v>43861</v>
      </c>
      <c r="G183" s="113">
        <v>5.96E-2</v>
      </c>
      <c r="H183" s="91">
        <v>6.8597999999999999</v>
      </c>
      <c r="I183" s="2">
        <f>G183*K183/H183</f>
        <v>0</v>
      </c>
      <c r="J183" s="2">
        <f>G183*L183/H183</f>
        <v>0</v>
      </c>
      <c r="K183" s="2">
        <f t="shared" si="5"/>
        <v>0</v>
      </c>
      <c r="L183" s="2">
        <f t="shared" si="6"/>
        <v>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16248" s="96" customFormat="1" ht="12.75" customHeight="1">
      <c r="A184" s="95" t="s">
        <v>149</v>
      </c>
      <c r="B184" s="96" t="s">
        <v>150</v>
      </c>
      <c r="C184" s="96" t="s">
        <v>146</v>
      </c>
      <c r="D184" s="84">
        <v>0</v>
      </c>
      <c r="E184" s="96" t="s">
        <v>4</v>
      </c>
      <c r="F184" s="90">
        <v>43861</v>
      </c>
      <c r="G184" s="91">
        <v>5.8400000000000001E-2</v>
      </c>
      <c r="H184" s="91">
        <v>6.8597999999999999</v>
      </c>
      <c r="I184" s="2">
        <f>G184*K184/H184</f>
        <v>0</v>
      </c>
      <c r="J184" s="2">
        <f>G184*L184/H184</f>
        <v>0</v>
      </c>
      <c r="K184" s="2">
        <f t="shared" si="5"/>
        <v>0</v>
      </c>
      <c r="L184" s="2">
        <f t="shared" si="6"/>
        <v>0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16248" s="1" customFormat="1" ht="12.75" customHeight="1">
      <c r="A185" s="89" t="s">
        <v>151</v>
      </c>
      <c r="B185" s="1" t="s">
        <v>152</v>
      </c>
      <c r="C185" s="1" t="s">
        <v>146</v>
      </c>
      <c r="D185" s="84">
        <v>0</v>
      </c>
      <c r="E185" s="1" t="s">
        <v>4</v>
      </c>
      <c r="F185" s="90">
        <v>43861</v>
      </c>
      <c r="G185" s="113">
        <v>1.9800000000000002E-2</v>
      </c>
      <c r="H185" s="91">
        <v>6.8597999999999999</v>
      </c>
      <c r="I185" s="2">
        <f>G185*K185/H185</f>
        <v>0</v>
      </c>
      <c r="J185" s="2">
        <f>G185*L185/H185</f>
        <v>0</v>
      </c>
      <c r="K185" s="2">
        <f t="shared" si="5"/>
        <v>0</v>
      </c>
      <c r="L185" s="2">
        <f t="shared" si="6"/>
        <v>0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16248" s="1" customFormat="1" ht="12.75" customHeight="1">
      <c r="A186" s="89" t="s">
        <v>153</v>
      </c>
      <c r="B186" s="1" t="s">
        <v>154</v>
      </c>
      <c r="C186" s="1" t="s">
        <v>146</v>
      </c>
      <c r="D186" s="84">
        <v>0</v>
      </c>
      <c r="E186" s="1" t="s">
        <v>4</v>
      </c>
      <c r="F186" s="90">
        <v>43861</v>
      </c>
      <c r="G186" s="91">
        <v>4.5999999999999999E-2</v>
      </c>
      <c r="H186" s="91">
        <v>6.8597999999999999</v>
      </c>
      <c r="I186" s="2">
        <f>G186*K186/H186</f>
        <v>0</v>
      </c>
      <c r="J186" s="2">
        <f>G186*L186/H186</f>
        <v>0</v>
      </c>
      <c r="K186" s="2">
        <f t="shared" si="5"/>
        <v>0</v>
      </c>
      <c r="L186" s="2">
        <f t="shared" si="6"/>
        <v>0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16248" s="1" customFormat="1" ht="12.75" customHeight="1">
      <c r="A187" s="89" t="s">
        <v>466</v>
      </c>
      <c r="B187" s="1" t="s">
        <v>467</v>
      </c>
      <c r="C187" s="1" t="s">
        <v>146</v>
      </c>
      <c r="D187" s="84">
        <v>0</v>
      </c>
      <c r="E187" s="1" t="s">
        <v>4</v>
      </c>
      <c r="F187" s="90">
        <v>43861</v>
      </c>
      <c r="G187" s="91">
        <v>4.5999999999999999E-2</v>
      </c>
      <c r="H187" s="91">
        <v>6.8597999999999999</v>
      </c>
      <c r="I187" s="2">
        <f>G187*K187/H187</f>
        <v>0</v>
      </c>
      <c r="J187" s="2">
        <f>G187*L187/H187</f>
        <v>0</v>
      </c>
      <c r="K187" s="2">
        <f t="shared" si="5"/>
        <v>0</v>
      </c>
      <c r="L187" s="2">
        <f t="shared" si="6"/>
        <v>0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16248" s="1" customFormat="1" ht="12.75" customHeight="1">
      <c r="A188" s="89" t="s">
        <v>155</v>
      </c>
      <c r="B188" s="1" t="s">
        <v>156</v>
      </c>
      <c r="C188" s="1" t="s">
        <v>146</v>
      </c>
      <c r="D188" s="84">
        <v>0</v>
      </c>
      <c r="E188" s="1" t="s">
        <v>4</v>
      </c>
      <c r="F188" s="90">
        <v>43861</v>
      </c>
      <c r="G188" s="91">
        <v>4.5999999999999999E-2</v>
      </c>
      <c r="H188" s="91">
        <v>6.8597999999999999</v>
      </c>
      <c r="I188" s="2">
        <f>G188*K188/H188</f>
        <v>0</v>
      </c>
      <c r="J188" s="2">
        <f>G188*L188/H188</f>
        <v>0</v>
      </c>
      <c r="K188" s="2">
        <f t="shared" si="5"/>
        <v>0</v>
      </c>
      <c r="L188" s="2">
        <f t="shared" si="6"/>
        <v>0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16248" s="1" customFormat="1" ht="12.75" customHeight="1">
      <c r="A189" s="89" t="s">
        <v>449</v>
      </c>
      <c r="B189" s="1" t="s">
        <v>439</v>
      </c>
      <c r="C189" s="1" t="s">
        <v>146</v>
      </c>
      <c r="D189" s="84">
        <v>0</v>
      </c>
      <c r="E189" s="1" t="s">
        <v>4</v>
      </c>
      <c r="F189" s="90">
        <v>43861</v>
      </c>
      <c r="G189" s="91">
        <v>5.9200000000000003E-2</v>
      </c>
      <c r="H189" s="91">
        <v>6.8597999999999999</v>
      </c>
      <c r="I189" s="2">
        <f>G189*K189/H189</f>
        <v>0</v>
      </c>
      <c r="J189" s="2">
        <f>G189*L189/H189</f>
        <v>0</v>
      </c>
      <c r="K189" s="2">
        <f t="shared" si="5"/>
        <v>0</v>
      </c>
      <c r="L189" s="2">
        <f t="shared" si="6"/>
        <v>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16248" s="1" customFormat="1" ht="12.75" customHeight="1">
      <c r="A190" s="89" t="s">
        <v>468</v>
      </c>
      <c r="B190" s="1" t="s">
        <v>469</v>
      </c>
      <c r="C190" s="1" t="s">
        <v>146</v>
      </c>
      <c r="D190" s="84">
        <v>0</v>
      </c>
      <c r="E190" s="1" t="s">
        <v>4</v>
      </c>
      <c r="F190" s="90">
        <v>43861</v>
      </c>
      <c r="G190" s="91">
        <v>4.5999999999999999E-2</v>
      </c>
      <c r="H190" s="91">
        <v>6.8597999999999999</v>
      </c>
      <c r="I190" s="2">
        <f>G190*K190/H190</f>
        <v>0</v>
      </c>
      <c r="J190" s="2">
        <f>G190*L190/H190</f>
        <v>0</v>
      </c>
      <c r="K190" s="2">
        <f t="shared" si="5"/>
        <v>0</v>
      </c>
      <c r="L190" s="2">
        <f t="shared" si="6"/>
        <v>0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16248" s="97" customFormat="1" ht="12.75" customHeight="1">
      <c r="A191" s="89" t="s">
        <v>157</v>
      </c>
      <c r="B191" s="1" t="s">
        <v>158</v>
      </c>
      <c r="C191" s="1" t="s">
        <v>146</v>
      </c>
      <c r="D191" s="84">
        <v>0</v>
      </c>
      <c r="E191" s="1" t="s">
        <v>4</v>
      </c>
      <c r="F191" s="90">
        <v>43861</v>
      </c>
      <c r="G191" s="91">
        <v>4.3200000000000002E-2</v>
      </c>
      <c r="H191" s="91">
        <v>6.8597999999999999</v>
      </c>
      <c r="I191" s="2">
        <f>G191*K191/H191</f>
        <v>0</v>
      </c>
      <c r="J191" s="2">
        <f>G191*L191/H191</f>
        <v>0</v>
      </c>
      <c r="K191" s="2">
        <f t="shared" si="5"/>
        <v>0</v>
      </c>
      <c r="L191" s="2">
        <f t="shared" si="6"/>
        <v>0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1"/>
      <c r="SG191" s="1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  <c r="TE191" s="1"/>
      <c r="TF191" s="1"/>
      <c r="TG191" s="1"/>
      <c r="TH191" s="1"/>
      <c r="TI191" s="1"/>
      <c r="TJ191" s="1"/>
      <c r="TK191" s="1"/>
      <c r="TL191" s="1"/>
      <c r="TM191" s="1"/>
      <c r="TN191" s="1"/>
      <c r="TO191" s="1"/>
      <c r="TP191" s="1"/>
      <c r="TQ191" s="1"/>
      <c r="TR191" s="1"/>
      <c r="TS191" s="1"/>
      <c r="TT191" s="1"/>
      <c r="TU191" s="1"/>
      <c r="TV191" s="1"/>
      <c r="TW191" s="1"/>
      <c r="TX191" s="1"/>
      <c r="TY191" s="1"/>
      <c r="TZ191" s="1"/>
      <c r="UA191" s="1"/>
      <c r="UB191" s="1"/>
      <c r="UC191" s="1"/>
      <c r="UD191" s="1"/>
      <c r="UE191" s="1"/>
      <c r="UF191" s="1"/>
      <c r="UG191" s="1"/>
      <c r="UH191" s="1"/>
      <c r="UI191" s="1"/>
      <c r="UJ191" s="1"/>
      <c r="UK191" s="1"/>
      <c r="UL191" s="1"/>
      <c r="UM191" s="1"/>
      <c r="UN191" s="1"/>
      <c r="UO191" s="1"/>
      <c r="UP191" s="1"/>
      <c r="UQ191" s="1"/>
      <c r="UR191" s="1"/>
      <c r="US191" s="1"/>
      <c r="UT191" s="1"/>
      <c r="UU191" s="1"/>
      <c r="UV191" s="1"/>
      <c r="UW191" s="1"/>
      <c r="UX191" s="1"/>
      <c r="UY191" s="1"/>
      <c r="UZ191" s="1"/>
      <c r="VA191" s="1"/>
      <c r="VB191" s="1"/>
      <c r="VC191" s="1"/>
      <c r="VD191" s="1"/>
      <c r="VE191" s="1"/>
      <c r="VF191" s="1"/>
      <c r="VG191" s="1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1"/>
      <c r="VS191" s="1"/>
      <c r="VT191" s="1"/>
      <c r="VU191" s="1"/>
      <c r="VV191" s="1"/>
      <c r="VW191" s="1"/>
      <c r="VX191" s="1"/>
      <c r="VY191" s="1"/>
      <c r="VZ191" s="1"/>
      <c r="WA191" s="1"/>
      <c r="WB191" s="1"/>
      <c r="WC191" s="1"/>
      <c r="WD191" s="1"/>
      <c r="WE191" s="1"/>
      <c r="WF191" s="1"/>
      <c r="WG191" s="1"/>
      <c r="WH191" s="1"/>
      <c r="WI191" s="1"/>
      <c r="WJ191" s="1"/>
      <c r="WK191" s="1"/>
      <c r="WL191" s="1"/>
      <c r="WM191" s="1"/>
      <c r="WN191" s="1"/>
      <c r="WO191" s="1"/>
      <c r="WP191" s="1"/>
      <c r="WQ191" s="1"/>
      <c r="WR191" s="1"/>
      <c r="WS191" s="1"/>
      <c r="WT191" s="1"/>
      <c r="WU191" s="1"/>
      <c r="WV191" s="1"/>
      <c r="WW191" s="1"/>
      <c r="WX191" s="1"/>
      <c r="WY191" s="1"/>
      <c r="WZ191" s="1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1"/>
      <c r="XM191" s="1"/>
      <c r="XN191" s="1"/>
      <c r="XO191" s="1"/>
      <c r="XP191" s="1"/>
      <c r="XQ191" s="1"/>
      <c r="XR191" s="1"/>
      <c r="XS191" s="1"/>
      <c r="XT191" s="1"/>
      <c r="XU191" s="1"/>
      <c r="XV191" s="1"/>
      <c r="XW191" s="1"/>
      <c r="XX191" s="1"/>
      <c r="XY191" s="1"/>
      <c r="XZ191" s="1"/>
      <c r="YA191" s="1"/>
      <c r="YB191" s="1"/>
      <c r="YC191" s="1"/>
      <c r="YD191" s="1"/>
      <c r="YE191" s="1"/>
      <c r="YF191" s="1"/>
      <c r="YG191" s="1"/>
      <c r="YH191" s="1"/>
      <c r="YI191" s="1"/>
      <c r="YJ191" s="1"/>
      <c r="YK191" s="1"/>
      <c r="YL191" s="1"/>
      <c r="YM191" s="1"/>
      <c r="YN191" s="1"/>
      <c r="YO191" s="1"/>
      <c r="YP191" s="1"/>
      <c r="YQ191" s="1"/>
      <c r="YR191" s="1"/>
      <c r="YS191" s="1"/>
      <c r="YT191" s="1"/>
      <c r="YU191" s="1"/>
      <c r="YV191" s="1"/>
      <c r="YW191" s="1"/>
      <c r="YX191" s="1"/>
      <c r="YY191" s="1"/>
      <c r="YZ191" s="1"/>
      <c r="ZA191" s="1"/>
      <c r="ZB191" s="1"/>
      <c r="ZC191" s="1"/>
      <c r="ZD191" s="1"/>
      <c r="ZE191" s="1"/>
      <c r="ZF191" s="1"/>
      <c r="ZG191" s="1"/>
      <c r="ZH191" s="1"/>
      <c r="ZI191" s="1"/>
      <c r="ZJ191" s="1"/>
      <c r="ZK191" s="1"/>
      <c r="ZL191" s="1"/>
      <c r="ZM191" s="1"/>
      <c r="ZN191" s="1"/>
      <c r="ZO191" s="1"/>
      <c r="ZP191" s="1"/>
      <c r="ZQ191" s="1"/>
      <c r="ZR191" s="1"/>
      <c r="ZS191" s="1"/>
      <c r="ZT191" s="1"/>
      <c r="ZU191" s="1"/>
      <c r="ZV191" s="1"/>
      <c r="ZW191" s="1"/>
      <c r="ZX191" s="1"/>
      <c r="ZY191" s="1"/>
      <c r="ZZ191" s="1"/>
      <c r="AAA191" s="1"/>
      <c r="AAB191" s="1"/>
      <c r="AAC191" s="1"/>
      <c r="AAD191" s="1"/>
      <c r="AAE191" s="1"/>
      <c r="AAF191" s="1"/>
      <c r="AAG191" s="1"/>
      <c r="AAH191" s="1"/>
      <c r="AAI191" s="1"/>
      <c r="AAJ191" s="1"/>
      <c r="AAK191" s="1"/>
      <c r="AAL191" s="1"/>
      <c r="AAM191" s="1"/>
      <c r="AAN191" s="1"/>
      <c r="AAO191" s="1"/>
      <c r="AAP191" s="1"/>
      <c r="AAQ191" s="1"/>
      <c r="AAR191" s="1"/>
      <c r="AAS191" s="1"/>
      <c r="AAT191" s="1"/>
      <c r="AAU191" s="1"/>
      <c r="AAV191" s="1"/>
      <c r="AAW191" s="1"/>
      <c r="AAX191" s="1"/>
      <c r="AAY191" s="1"/>
      <c r="AAZ191" s="1"/>
      <c r="ABA191" s="1"/>
      <c r="ABB191" s="1"/>
      <c r="ABC191" s="1"/>
      <c r="ABD191" s="1"/>
      <c r="ABE191" s="1"/>
      <c r="ABF191" s="1"/>
      <c r="ABG191" s="1"/>
      <c r="ABH191" s="1"/>
      <c r="ABI191" s="1"/>
      <c r="ABJ191" s="1"/>
      <c r="ABK191" s="1"/>
      <c r="ABL191" s="1"/>
      <c r="ABM191" s="1"/>
      <c r="ABN191" s="1"/>
      <c r="ABO191" s="1"/>
      <c r="ABP191" s="1"/>
      <c r="ABQ191" s="1"/>
      <c r="ABR191" s="1"/>
      <c r="ABS191" s="1"/>
      <c r="ABT191" s="1"/>
      <c r="ABU191" s="1"/>
      <c r="ABV191" s="1"/>
      <c r="ABW191" s="1"/>
      <c r="ABX191" s="1"/>
      <c r="ABY191" s="1"/>
      <c r="ABZ191" s="1"/>
      <c r="ACA191" s="1"/>
      <c r="ACB191" s="1"/>
      <c r="ACC191" s="1"/>
      <c r="ACD191" s="1"/>
      <c r="ACE191" s="1"/>
      <c r="ACF191" s="1"/>
      <c r="ACG191" s="1"/>
      <c r="ACH191" s="1"/>
      <c r="ACI191" s="1"/>
      <c r="ACJ191" s="1"/>
      <c r="ACK191" s="1"/>
      <c r="ACL191" s="1"/>
      <c r="ACM191" s="1"/>
      <c r="ACN191" s="1"/>
      <c r="ACO191" s="1"/>
      <c r="ACP191" s="1"/>
      <c r="ACQ191" s="1"/>
      <c r="ACR191" s="1"/>
      <c r="ACS191" s="1"/>
      <c r="ACT191" s="1"/>
      <c r="ACU191" s="1"/>
      <c r="ACV191" s="1"/>
      <c r="ACW191" s="1"/>
      <c r="ACX191" s="1"/>
      <c r="ACY191" s="1"/>
      <c r="ACZ191" s="1"/>
      <c r="ADA191" s="1"/>
      <c r="ADB191" s="1"/>
      <c r="ADC191" s="1"/>
      <c r="ADD191" s="1"/>
      <c r="ADE191" s="1"/>
      <c r="ADF191" s="1"/>
      <c r="ADG191" s="1"/>
      <c r="ADH191" s="1"/>
      <c r="ADI191" s="1"/>
      <c r="ADJ191" s="1"/>
      <c r="ADK191" s="1"/>
      <c r="ADL191" s="1"/>
      <c r="ADM191" s="1"/>
      <c r="ADN191" s="1"/>
      <c r="ADO191" s="1"/>
      <c r="ADP191" s="1"/>
      <c r="ADQ191" s="1"/>
      <c r="ADR191" s="1"/>
      <c r="ADS191" s="1"/>
      <c r="ADT191" s="1"/>
      <c r="ADU191" s="1"/>
      <c r="ADV191" s="1"/>
      <c r="ADW191" s="1"/>
      <c r="ADX191" s="1"/>
      <c r="ADY191" s="1"/>
      <c r="ADZ191" s="1"/>
      <c r="AEA191" s="1"/>
      <c r="AEB191" s="1"/>
      <c r="AEC191" s="1"/>
      <c r="AED191" s="1"/>
      <c r="AEE191" s="1"/>
      <c r="AEF191" s="1"/>
      <c r="AEG191" s="1"/>
      <c r="AEH191" s="1"/>
      <c r="AEI191" s="1"/>
      <c r="AEJ191" s="1"/>
      <c r="AEK191" s="1"/>
      <c r="AEL191" s="1"/>
      <c r="AEM191" s="1"/>
      <c r="AEN191" s="1"/>
      <c r="AEO191" s="1"/>
      <c r="AEP191" s="1"/>
      <c r="AEQ191" s="1"/>
      <c r="AER191" s="1"/>
      <c r="AES191" s="1"/>
      <c r="AET191" s="1"/>
      <c r="AEU191" s="1"/>
      <c r="AEV191" s="1"/>
      <c r="AEW191" s="1"/>
      <c r="AEX191" s="1"/>
      <c r="AEY191" s="1"/>
      <c r="AEZ191" s="1"/>
      <c r="AFA191" s="1"/>
      <c r="AFB191" s="1"/>
      <c r="AFC191" s="1"/>
      <c r="AFD191" s="1"/>
      <c r="AFE191" s="1"/>
      <c r="AFF191" s="1"/>
      <c r="AFG191" s="1"/>
      <c r="AFH191" s="1"/>
      <c r="AFI191" s="1"/>
      <c r="AFJ191" s="1"/>
      <c r="AFK191" s="1"/>
      <c r="AFL191" s="1"/>
      <c r="AFM191" s="1"/>
      <c r="AFN191" s="1"/>
      <c r="AFO191" s="1"/>
      <c r="AFP191" s="1"/>
      <c r="AFQ191" s="1"/>
      <c r="AFR191" s="1"/>
      <c r="AFS191" s="1"/>
      <c r="AFT191" s="1"/>
      <c r="AFU191" s="1"/>
      <c r="AFV191" s="1"/>
      <c r="AFW191" s="1"/>
      <c r="AFX191" s="1"/>
      <c r="AFY191" s="1"/>
      <c r="AFZ191" s="1"/>
      <c r="AGA191" s="1"/>
      <c r="AGB191" s="1"/>
      <c r="AGC191" s="1"/>
      <c r="AGD191" s="1"/>
      <c r="AGE191" s="1"/>
      <c r="AGF191" s="1"/>
      <c r="AGG191" s="1"/>
      <c r="AGH191" s="1"/>
      <c r="AGI191" s="1"/>
      <c r="AGJ191" s="1"/>
      <c r="AGK191" s="1"/>
      <c r="AGL191" s="1"/>
      <c r="AGM191" s="1"/>
      <c r="AGN191" s="1"/>
      <c r="AGO191" s="1"/>
      <c r="AGP191" s="1"/>
      <c r="AGQ191" s="1"/>
      <c r="AGR191" s="1"/>
      <c r="AGS191" s="1"/>
      <c r="AGT191" s="1"/>
      <c r="AGU191" s="1"/>
      <c r="AGV191" s="1"/>
      <c r="AGW191" s="1"/>
      <c r="AGX191" s="1"/>
      <c r="AGY191" s="1"/>
      <c r="AGZ191" s="1"/>
      <c r="AHA191" s="1"/>
      <c r="AHB191" s="1"/>
      <c r="AHC191" s="1"/>
      <c r="AHD191" s="1"/>
      <c r="AHE191" s="1"/>
      <c r="AHF191" s="1"/>
      <c r="AHG191" s="1"/>
      <c r="AHH191" s="1"/>
      <c r="AHI191" s="1"/>
      <c r="AHJ191" s="1"/>
      <c r="AHK191" s="1"/>
      <c r="AHL191" s="1"/>
      <c r="AHM191" s="1"/>
      <c r="AHN191" s="1"/>
      <c r="AHO191" s="1"/>
      <c r="AHP191" s="1"/>
      <c r="AHQ191" s="1"/>
      <c r="AHR191" s="1"/>
      <c r="AHS191" s="1"/>
      <c r="AHT191" s="1"/>
      <c r="AHU191" s="1"/>
      <c r="AHV191" s="1"/>
      <c r="AHW191" s="1"/>
      <c r="AHX191" s="1"/>
      <c r="AHY191" s="1"/>
      <c r="AHZ191" s="1"/>
      <c r="AIA191" s="1"/>
      <c r="AIB191" s="1"/>
      <c r="AIC191" s="1"/>
      <c r="AID191" s="1"/>
      <c r="AIE191" s="1"/>
      <c r="AIF191" s="1"/>
      <c r="AIG191" s="1"/>
      <c r="AIH191" s="1"/>
      <c r="AII191" s="1"/>
      <c r="AIJ191" s="1"/>
      <c r="AIK191" s="1"/>
      <c r="AIL191" s="1"/>
      <c r="AIM191" s="1"/>
      <c r="AIN191" s="1"/>
      <c r="AIO191" s="1"/>
      <c r="AIP191" s="1"/>
      <c r="AIQ191" s="1"/>
      <c r="AIR191" s="1"/>
      <c r="AIS191" s="1"/>
      <c r="AIT191" s="1"/>
      <c r="AIU191" s="1"/>
      <c r="AIV191" s="1"/>
      <c r="AIW191" s="1"/>
      <c r="AIX191" s="1"/>
      <c r="AIY191" s="1"/>
      <c r="AIZ191" s="1"/>
      <c r="AJA191" s="1"/>
      <c r="AJB191" s="1"/>
      <c r="AJC191" s="1"/>
      <c r="AJD191" s="1"/>
      <c r="AJE191" s="1"/>
      <c r="AJF191" s="1"/>
      <c r="AJG191" s="1"/>
      <c r="AJH191" s="1"/>
      <c r="AJI191" s="1"/>
      <c r="AJJ191" s="1"/>
      <c r="AJK191" s="1"/>
      <c r="AJL191" s="1"/>
      <c r="AJM191" s="1"/>
      <c r="AJN191" s="1"/>
      <c r="AJO191" s="1"/>
      <c r="AJP191" s="1"/>
      <c r="AJQ191" s="1"/>
      <c r="AJR191" s="1"/>
      <c r="AJS191" s="1"/>
      <c r="AJT191" s="1"/>
      <c r="AJU191" s="1"/>
      <c r="AJV191" s="1"/>
      <c r="AJW191" s="1"/>
      <c r="AJX191" s="1"/>
      <c r="AJY191" s="1"/>
      <c r="AJZ191" s="1"/>
      <c r="AKA191" s="1"/>
      <c r="AKB191" s="1"/>
      <c r="AKC191" s="1"/>
      <c r="AKD191" s="1"/>
      <c r="AKE191" s="1"/>
      <c r="AKF191" s="1"/>
      <c r="AKG191" s="1"/>
      <c r="AKH191" s="1"/>
      <c r="AKI191" s="1"/>
      <c r="AKJ191" s="1"/>
      <c r="AKK191" s="1"/>
      <c r="AKL191" s="1"/>
      <c r="AKM191" s="1"/>
      <c r="AKN191" s="1"/>
      <c r="AKO191" s="1"/>
      <c r="AKP191" s="1"/>
      <c r="AKQ191" s="1"/>
      <c r="AKR191" s="1"/>
      <c r="AKS191" s="1"/>
      <c r="AKT191" s="1"/>
      <c r="AKU191" s="1"/>
      <c r="AKV191" s="1"/>
      <c r="AKW191" s="1"/>
      <c r="AKX191" s="1"/>
      <c r="AKY191" s="1"/>
      <c r="AKZ191" s="1"/>
      <c r="ALA191" s="1"/>
      <c r="ALB191" s="1"/>
      <c r="ALC191" s="1"/>
      <c r="ALD191" s="1"/>
      <c r="ALE191" s="1"/>
      <c r="ALF191" s="1"/>
      <c r="ALG191" s="1"/>
      <c r="ALH191" s="1"/>
      <c r="ALI191" s="1"/>
      <c r="ALJ191" s="1"/>
      <c r="ALK191" s="1"/>
      <c r="ALL191" s="1"/>
      <c r="ALM191" s="1"/>
      <c r="ALN191" s="1"/>
      <c r="ALO191" s="1"/>
      <c r="ALP191" s="1"/>
      <c r="ALQ191" s="1"/>
      <c r="ALR191" s="1"/>
      <c r="ALS191" s="1"/>
      <c r="ALT191" s="1"/>
      <c r="ALU191" s="1"/>
      <c r="ALV191" s="1"/>
      <c r="ALW191" s="1"/>
      <c r="ALX191" s="1"/>
      <c r="ALY191" s="1"/>
      <c r="ALZ191" s="1"/>
      <c r="AMA191" s="1"/>
      <c r="AMB191" s="1"/>
      <c r="AMC191" s="1"/>
      <c r="AMD191" s="1"/>
      <c r="AME191" s="1"/>
      <c r="AMF191" s="1"/>
      <c r="AMG191" s="1"/>
      <c r="AMH191" s="1"/>
      <c r="AMI191" s="1"/>
      <c r="AMJ191" s="1"/>
      <c r="AMK191" s="1"/>
      <c r="AML191" s="1"/>
      <c r="AMM191" s="1"/>
      <c r="AMN191" s="1"/>
      <c r="AMO191" s="1"/>
      <c r="AMP191" s="1"/>
      <c r="AMQ191" s="1"/>
      <c r="AMR191" s="1"/>
      <c r="AMS191" s="1"/>
      <c r="AMT191" s="1"/>
      <c r="AMU191" s="1"/>
      <c r="AMV191" s="1"/>
      <c r="AMW191" s="1"/>
      <c r="AMX191" s="1"/>
      <c r="AMY191" s="1"/>
      <c r="AMZ191" s="1"/>
      <c r="ANA191" s="1"/>
      <c r="ANB191" s="1"/>
      <c r="ANC191" s="1"/>
      <c r="AND191" s="1"/>
      <c r="ANE191" s="1"/>
      <c r="ANF191" s="1"/>
      <c r="ANG191" s="1"/>
      <c r="ANH191" s="1"/>
      <c r="ANI191" s="1"/>
      <c r="ANJ191" s="1"/>
      <c r="ANK191" s="1"/>
      <c r="ANL191" s="1"/>
      <c r="ANM191" s="1"/>
      <c r="ANN191" s="1"/>
      <c r="ANO191" s="1"/>
      <c r="ANP191" s="1"/>
      <c r="ANQ191" s="1"/>
      <c r="ANR191" s="1"/>
      <c r="ANS191" s="1"/>
      <c r="ANT191" s="1"/>
      <c r="ANU191" s="1"/>
      <c r="ANV191" s="1"/>
      <c r="ANW191" s="1"/>
      <c r="ANX191" s="1"/>
      <c r="ANY191" s="1"/>
      <c r="ANZ191" s="1"/>
      <c r="AOA191" s="1"/>
      <c r="AOB191" s="1"/>
      <c r="AOC191" s="1"/>
      <c r="AOD191" s="1"/>
      <c r="AOE191" s="1"/>
      <c r="AOF191" s="1"/>
      <c r="AOG191" s="1"/>
      <c r="AOH191" s="1"/>
      <c r="AOI191" s="1"/>
      <c r="AOJ191" s="1"/>
      <c r="AOK191" s="1"/>
      <c r="AOL191" s="1"/>
      <c r="AOM191" s="1"/>
      <c r="AON191" s="1"/>
      <c r="AOO191" s="1"/>
      <c r="AOP191" s="1"/>
      <c r="AOQ191" s="1"/>
      <c r="AOR191" s="1"/>
      <c r="AOS191" s="1"/>
      <c r="AOT191" s="1"/>
      <c r="AOU191" s="1"/>
      <c r="AOV191" s="1"/>
      <c r="AOW191" s="1"/>
      <c r="AOX191" s="1"/>
      <c r="AOY191" s="1"/>
      <c r="AOZ191" s="1"/>
      <c r="APA191" s="1"/>
      <c r="APB191" s="1"/>
      <c r="APC191" s="1"/>
      <c r="APD191" s="1"/>
      <c r="APE191" s="1"/>
      <c r="APF191" s="1"/>
      <c r="APG191" s="1"/>
      <c r="APH191" s="1"/>
      <c r="API191" s="1"/>
      <c r="APJ191" s="1"/>
      <c r="APK191" s="1"/>
      <c r="APL191" s="1"/>
      <c r="APM191" s="1"/>
      <c r="APN191" s="1"/>
      <c r="APO191" s="1"/>
      <c r="APP191" s="1"/>
      <c r="APQ191" s="1"/>
      <c r="APR191" s="1"/>
      <c r="APS191" s="1"/>
      <c r="APT191" s="1"/>
      <c r="APU191" s="1"/>
      <c r="APV191" s="1"/>
      <c r="APW191" s="1"/>
      <c r="APX191" s="1"/>
      <c r="APY191" s="1"/>
      <c r="APZ191" s="1"/>
      <c r="AQA191" s="1"/>
      <c r="AQB191" s="1"/>
      <c r="AQC191" s="1"/>
      <c r="AQD191" s="1"/>
      <c r="AQE191" s="1"/>
      <c r="AQF191" s="1"/>
      <c r="AQG191" s="1"/>
      <c r="AQH191" s="1"/>
      <c r="AQI191" s="1"/>
      <c r="AQJ191" s="1"/>
      <c r="AQK191" s="1"/>
      <c r="AQL191" s="1"/>
      <c r="AQM191" s="1"/>
      <c r="AQN191" s="1"/>
      <c r="AQO191" s="1"/>
      <c r="AQP191" s="1"/>
      <c r="AQQ191" s="1"/>
      <c r="AQR191" s="1"/>
      <c r="AQS191" s="1"/>
      <c r="AQT191" s="1"/>
      <c r="AQU191" s="1"/>
      <c r="AQV191" s="1"/>
      <c r="AQW191" s="1"/>
      <c r="AQX191" s="1"/>
      <c r="AQY191" s="1"/>
      <c r="AQZ191" s="1"/>
      <c r="ARA191" s="1"/>
      <c r="ARB191" s="1"/>
      <c r="ARC191" s="1"/>
      <c r="ARD191" s="1"/>
      <c r="ARE191" s="1"/>
      <c r="ARF191" s="1"/>
      <c r="ARG191" s="1"/>
      <c r="ARH191" s="1"/>
      <c r="ARI191" s="1"/>
      <c r="ARJ191" s="1"/>
      <c r="ARK191" s="1"/>
      <c r="ARL191" s="1"/>
      <c r="ARM191" s="1"/>
      <c r="ARN191" s="1"/>
      <c r="ARO191" s="1"/>
      <c r="ARP191" s="1"/>
      <c r="ARQ191" s="1"/>
      <c r="ARR191" s="1"/>
      <c r="ARS191" s="1"/>
      <c r="ART191" s="1"/>
      <c r="ARU191" s="1"/>
      <c r="ARV191" s="1"/>
      <c r="ARW191" s="1"/>
      <c r="ARX191" s="1"/>
      <c r="ARY191" s="1"/>
      <c r="ARZ191" s="1"/>
      <c r="ASA191" s="1"/>
      <c r="ASB191" s="1"/>
      <c r="ASC191" s="1"/>
      <c r="ASD191" s="1"/>
      <c r="ASE191" s="1"/>
      <c r="ASF191" s="1"/>
      <c r="ASG191" s="1"/>
      <c r="ASH191" s="1"/>
      <c r="ASI191" s="1"/>
      <c r="ASJ191" s="1"/>
      <c r="ASK191" s="1"/>
      <c r="ASL191" s="1"/>
      <c r="ASM191" s="1"/>
      <c r="ASN191" s="1"/>
      <c r="ASO191" s="1"/>
      <c r="ASP191" s="1"/>
      <c r="ASQ191" s="1"/>
      <c r="ASR191" s="1"/>
      <c r="ASS191" s="1"/>
      <c r="AST191" s="1"/>
      <c r="ASU191" s="1"/>
      <c r="ASV191" s="1"/>
      <c r="ASW191" s="1"/>
      <c r="ASX191" s="1"/>
      <c r="ASY191" s="1"/>
      <c r="ASZ191" s="1"/>
      <c r="ATA191" s="1"/>
      <c r="ATB191" s="1"/>
      <c r="ATC191" s="1"/>
      <c r="ATD191" s="1"/>
      <c r="ATE191" s="1"/>
      <c r="ATF191" s="1"/>
      <c r="ATG191" s="1"/>
      <c r="ATH191" s="1"/>
      <c r="ATI191" s="1"/>
      <c r="ATJ191" s="1"/>
      <c r="ATK191" s="1"/>
      <c r="ATL191" s="1"/>
      <c r="ATM191" s="1"/>
      <c r="ATN191" s="1"/>
      <c r="ATO191" s="1"/>
      <c r="ATP191" s="1"/>
      <c r="ATQ191" s="1"/>
      <c r="ATR191" s="1"/>
      <c r="ATS191" s="1"/>
      <c r="ATT191" s="1"/>
      <c r="ATU191" s="1"/>
      <c r="ATV191" s="1"/>
      <c r="ATW191" s="1"/>
      <c r="ATX191" s="1"/>
      <c r="ATY191" s="1"/>
      <c r="ATZ191" s="1"/>
      <c r="AUA191" s="1"/>
      <c r="AUB191" s="1"/>
      <c r="AUC191" s="1"/>
      <c r="AUD191" s="1"/>
      <c r="AUE191" s="1"/>
      <c r="AUF191" s="1"/>
      <c r="AUG191" s="1"/>
      <c r="AUH191" s="1"/>
      <c r="AUI191" s="1"/>
      <c r="AUJ191" s="1"/>
      <c r="AUK191" s="1"/>
      <c r="AUL191" s="1"/>
      <c r="AUM191" s="1"/>
      <c r="AUN191" s="1"/>
      <c r="AUO191" s="1"/>
      <c r="AUP191" s="1"/>
      <c r="AUQ191" s="1"/>
      <c r="AUR191" s="1"/>
      <c r="AUS191" s="1"/>
      <c r="AUT191" s="1"/>
      <c r="AUU191" s="1"/>
      <c r="AUV191" s="1"/>
      <c r="AUW191" s="1"/>
      <c r="AUX191" s="1"/>
      <c r="AUY191" s="1"/>
      <c r="AUZ191" s="1"/>
      <c r="AVA191" s="1"/>
      <c r="AVB191" s="1"/>
      <c r="AVC191" s="1"/>
      <c r="AVD191" s="1"/>
      <c r="AVE191" s="1"/>
      <c r="AVF191" s="1"/>
      <c r="AVG191" s="1"/>
      <c r="AVH191" s="1"/>
      <c r="AVI191" s="1"/>
      <c r="AVJ191" s="1"/>
      <c r="AVK191" s="1"/>
      <c r="AVL191" s="1"/>
      <c r="AVM191" s="1"/>
      <c r="AVN191" s="1"/>
      <c r="AVO191" s="1"/>
      <c r="AVP191" s="1"/>
      <c r="AVQ191" s="1"/>
      <c r="AVR191" s="1"/>
      <c r="AVS191" s="1"/>
      <c r="AVT191" s="1"/>
      <c r="AVU191" s="1"/>
      <c r="AVV191" s="1"/>
      <c r="AVW191" s="1"/>
      <c r="AVX191" s="1"/>
      <c r="AVY191" s="1"/>
      <c r="AVZ191" s="1"/>
      <c r="AWA191" s="1"/>
      <c r="AWB191" s="1"/>
      <c r="AWC191" s="1"/>
      <c r="AWD191" s="1"/>
      <c r="AWE191" s="1"/>
      <c r="AWF191" s="1"/>
      <c r="AWG191" s="1"/>
      <c r="AWH191" s="1"/>
      <c r="AWI191" s="1"/>
      <c r="AWJ191" s="1"/>
      <c r="AWK191" s="1"/>
      <c r="AWL191" s="1"/>
      <c r="AWM191" s="1"/>
      <c r="AWN191" s="1"/>
      <c r="AWO191" s="1"/>
      <c r="AWP191" s="1"/>
      <c r="AWQ191" s="1"/>
      <c r="AWR191" s="1"/>
      <c r="AWS191" s="1"/>
      <c r="AWT191" s="1"/>
      <c r="AWU191" s="1"/>
      <c r="AWV191" s="1"/>
      <c r="AWW191" s="1"/>
      <c r="AWX191" s="1"/>
      <c r="AWY191" s="1"/>
      <c r="AWZ191" s="1"/>
      <c r="AXA191" s="1"/>
      <c r="AXB191" s="1"/>
      <c r="AXC191" s="1"/>
      <c r="AXD191" s="1"/>
      <c r="AXE191" s="1"/>
      <c r="AXF191" s="1"/>
      <c r="AXG191" s="1"/>
      <c r="AXH191" s="1"/>
      <c r="AXI191" s="1"/>
      <c r="AXJ191" s="1"/>
      <c r="AXK191" s="1"/>
      <c r="AXL191" s="1"/>
      <c r="AXM191" s="1"/>
      <c r="AXN191" s="1"/>
      <c r="AXO191" s="1"/>
      <c r="AXP191" s="1"/>
      <c r="AXQ191" s="1"/>
      <c r="AXR191" s="1"/>
      <c r="AXS191" s="1"/>
      <c r="AXT191" s="1"/>
      <c r="AXU191" s="1"/>
      <c r="AXV191" s="1"/>
      <c r="AXW191" s="1"/>
      <c r="AXX191" s="1"/>
      <c r="AXY191" s="1"/>
      <c r="AXZ191" s="1"/>
      <c r="AYA191" s="1"/>
      <c r="AYB191" s="1"/>
      <c r="AYC191" s="1"/>
      <c r="AYD191" s="1"/>
      <c r="AYE191" s="1"/>
      <c r="AYF191" s="1"/>
      <c r="AYG191" s="1"/>
      <c r="AYH191" s="1"/>
      <c r="AYI191" s="1"/>
      <c r="AYJ191" s="1"/>
      <c r="AYK191" s="1"/>
      <c r="AYL191" s="1"/>
      <c r="AYM191" s="1"/>
      <c r="AYN191" s="1"/>
      <c r="AYO191" s="1"/>
      <c r="AYP191" s="1"/>
      <c r="AYQ191" s="1"/>
      <c r="AYR191" s="1"/>
      <c r="AYS191" s="1"/>
      <c r="AYT191" s="1"/>
      <c r="AYU191" s="1"/>
      <c r="AYV191" s="1"/>
      <c r="AYW191" s="1"/>
      <c r="AYX191" s="1"/>
      <c r="AYY191" s="1"/>
      <c r="AYZ191" s="1"/>
      <c r="AZA191" s="1"/>
      <c r="AZB191" s="1"/>
      <c r="AZC191" s="1"/>
      <c r="AZD191" s="1"/>
      <c r="AZE191" s="1"/>
      <c r="AZF191" s="1"/>
      <c r="AZG191" s="1"/>
      <c r="AZH191" s="1"/>
      <c r="AZI191" s="1"/>
      <c r="AZJ191" s="1"/>
      <c r="AZK191" s="1"/>
      <c r="AZL191" s="1"/>
      <c r="AZM191" s="1"/>
      <c r="AZN191" s="1"/>
      <c r="AZO191" s="1"/>
      <c r="AZP191" s="1"/>
      <c r="AZQ191" s="1"/>
      <c r="AZR191" s="1"/>
      <c r="AZS191" s="1"/>
      <c r="AZT191" s="1"/>
      <c r="AZU191" s="1"/>
      <c r="AZV191" s="1"/>
      <c r="AZW191" s="1"/>
      <c r="AZX191" s="1"/>
      <c r="AZY191" s="1"/>
      <c r="AZZ191" s="1"/>
      <c r="BAA191" s="1"/>
      <c r="BAB191" s="1"/>
      <c r="BAC191" s="1"/>
      <c r="BAD191" s="1"/>
      <c r="BAE191" s="1"/>
      <c r="BAF191" s="1"/>
      <c r="BAG191" s="1"/>
      <c r="BAH191" s="1"/>
      <c r="BAI191" s="1"/>
      <c r="BAJ191" s="1"/>
      <c r="BAK191" s="1"/>
      <c r="BAL191" s="1"/>
      <c r="BAM191" s="1"/>
      <c r="BAN191" s="1"/>
      <c r="BAO191" s="1"/>
      <c r="BAP191" s="1"/>
      <c r="BAQ191" s="1"/>
      <c r="BAR191" s="1"/>
      <c r="BAS191" s="1"/>
      <c r="BAT191" s="1"/>
      <c r="BAU191" s="1"/>
      <c r="BAV191" s="1"/>
      <c r="BAW191" s="1"/>
      <c r="BAX191" s="1"/>
      <c r="BAY191" s="1"/>
      <c r="BAZ191" s="1"/>
      <c r="BBA191" s="1"/>
      <c r="BBB191" s="1"/>
      <c r="BBC191" s="1"/>
      <c r="BBD191" s="1"/>
      <c r="BBE191" s="1"/>
      <c r="BBF191" s="1"/>
      <c r="BBG191" s="1"/>
      <c r="BBH191" s="1"/>
      <c r="BBI191" s="1"/>
      <c r="BBJ191" s="1"/>
      <c r="BBK191" s="1"/>
      <c r="BBL191" s="1"/>
      <c r="BBM191" s="1"/>
      <c r="BBN191" s="1"/>
      <c r="BBO191" s="1"/>
      <c r="BBP191" s="1"/>
      <c r="BBQ191" s="1"/>
      <c r="BBR191" s="1"/>
      <c r="BBS191" s="1"/>
      <c r="BBT191" s="1"/>
      <c r="BBU191" s="1"/>
      <c r="BBV191" s="1"/>
      <c r="BBW191" s="1"/>
      <c r="BBX191" s="1"/>
      <c r="BBY191" s="1"/>
      <c r="BBZ191" s="1"/>
      <c r="BCA191" s="1"/>
      <c r="BCB191" s="1"/>
      <c r="BCC191" s="1"/>
      <c r="BCD191" s="1"/>
      <c r="BCE191" s="1"/>
      <c r="BCF191" s="1"/>
      <c r="BCG191" s="1"/>
      <c r="BCH191" s="1"/>
      <c r="BCI191" s="1"/>
      <c r="BCJ191" s="1"/>
      <c r="BCK191" s="1"/>
      <c r="BCL191" s="1"/>
      <c r="BCM191" s="1"/>
      <c r="BCN191" s="1"/>
      <c r="BCO191" s="1"/>
      <c r="BCP191" s="1"/>
      <c r="BCQ191" s="1"/>
      <c r="BCR191" s="1"/>
      <c r="BCS191" s="1"/>
      <c r="BCT191" s="1"/>
      <c r="BCU191" s="1"/>
      <c r="BCV191" s="1"/>
      <c r="BCW191" s="1"/>
      <c r="BCX191" s="1"/>
      <c r="BCY191" s="1"/>
      <c r="BCZ191" s="1"/>
      <c r="BDA191" s="1"/>
      <c r="BDB191" s="1"/>
      <c r="BDC191" s="1"/>
      <c r="BDD191" s="1"/>
      <c r="BDE191" s="1"/>
      <c r="BDF191" s="1"/>
      <c r="BDG191" s="1"/>
      <c r="BDH191" s="1"/>
      <c r="BDI191" s="1"/>
      <c r="BDJ191" s="1"/>
      <c r="BDK191" s="1"/>
      <c r="BDL191" s="1"/>
      <c r="BDM191" s="1"/>
      <c r="BDN191" s="1"/>
      <c r="BDO191" s="1"/>
      <c r="BDP191" s="1"/>
      <c r="BDQ191" s="1"/>
      <c r="BDR191" s="1"/>
      <c r="BDS191" s="1"/>
      <c r="BDT191" s="1"/>
      <c r="BDU191" s="1"/>
      <c r="BDV191" s="1"/>
      <c r="BDW191" s="1"/>
      <c r="BDX191" s="1"/>
      <c r="BDY191" s="1"/>
      <c r="BDZ191" s="1"/>
      <c r="BEA191" s="1"/>
      <c r="BEB191" s="1"/>
      <c r="BEC191" s="1"/>
      <c r="BED191" s="1"/>
      <c r="BEE191" s="1"/>
      <c r="BEF191" s="1"/>
      <c r="BEG191" s="1"/>
      <c r="BEH191" s="1"/>
      <c r="BEI191" s="1"/>
      <c r="BEJ191" s="1"/>
      <c r="BEK191" s="1"/>
      <c r="BEL191" s="1"/>
      <c r="BEM191" s="1"/>
      <c r="BEN191" s="1"/>
      <c r="BEO191" s="1"/>
      <c r="BEP191" s="1"/>
      <c r="BEQ191" s="1"/>
      <c r="BER191" s="1"/>
      <c r="BES191" s="1"/>
      <c r="BET191" s="1"/>
      <c r="BEU191" s="1"/>
      <c r="BEV191" s="1"/>
      <c r="BEW191" s="1"/>
      <c r="BEX191" s="1"/>
      <c r="BEY191" s="1"/>
      <c r="BEZ191" s="1"/>
      <c r="BFA191" s="1"/>
      <c r="BFB191" s="1"/>
      <c r="BFC191" s="1"/>
      <c r="BFD191" s="1"/>
      <c r="BFE191" s="1"/>
      <c r="BFF191" s="1"/>
      <c r="BFG191" s="1"/>
      <c r="BFH191" s="1"/>
      <c r="BFI191" s="1"/>
      <c r="BFJ191" s="1"/>
      <c r="BFK191" s="1"/>
      <c r="BFL191" s="1"/>
      <c r="BFM191" s="1"/>
      <c r="BFN191" s="1"/>
      <c r="BFO191" s="1"/>
      <c r="BFP191" s="1"/>
      <c r="BFQ191" s="1"/>
      <c r="BFR191" s="1"/>
      <c r="BFS191" s="1"/>
      <c r="BFT191" s="1"/>
      <c r="BFU191" s="1"/>
      <c r="BFV191" s="1"/>
      <c r="BFW191" s="1"/>
      <c r="BFX191" s="1"/>
      <c r="BFY191" s="1"/>
      <c r="BFZ191" s="1"/>
      <c r="BGA191" s="1"/>
      <c r="BGB191" s="1"/>
      <c r="BGC191" s="1"/>
      <c r="BGD191" s="1"/>
      <c r="BGE191" s="1"/>
      <c r="BGF191" s="1"/>
      <c r="BGG191" s="1"/>
      <c r="BGH191" s="1"/>
      <c r="BGI191" s="1"/>
      <c r="BGJ191" s="1"/>
      <c r="BGK191" s="1"/>
      <c r="BGL191" s="1"/>
      <c r="BGM191" s="1"/>
      <c r="BGN191" s="1"/>
      <c r="BGO191" s="1"/>
      <c r="BGP191" s="1"/>
      <c r="BGQ191" s="1"/>
      <c r="BGR191" s="1"/>
      <c r="BGS191" s="1"/>
      <c r="BGT191" s="1"/>
      <c r="BGU191" s="1"/>
      <c r="BGV191" s="1"/>
      <c r="BGW191" s="1"/>
      <c r="BGX191" s="1"/>
      <c r="BGY191" s="1"/>
      <c r="BGZ191" s="1"/>
      <c r="BHA191" s="1"/>
      <c r="BHB191" s="1"/>
      <c r="BHC191" s="1"/>
      <c r="BHD191" s="1"/>
      <c r="BHE191" s="1"/>
      <c r="BHF191" s="1"/>
      <c r="BHG191" s="1"/>
      <c r="BHH191" s="1"/>
      <c r="BHI191" s="1"/>
      <c r="BHJ191" s="1"/>
      <c r="BHK191" s="1"/>
      <c r="BHL191" s="1"/>
      <c r="BHM191" s="1"/>
      <c r="BHN191" s="1"/>
      <c r="BHO191" s="1"/>
      <c r="BHP191" s="1"/>
      <c r="BHQ191" s="1"/>
      <c r="BHR191" s="1"/>
      <c r="BHS191" s="1"/>
      <c r="BHT191" s="1"/>
      <c r="BHU191" s="1"/>
      <c r="BHV191" s="1"/>
      <c r="BHW191" s="1"/>
      <c r="BHX191" s="1"/>
      <c r="BHY191" s="1"/>
      <c r="BHZ191" s="1"/>
      <c r="BIA191" s="1"/>
      <c r="BIB191" s="1"/>
      <c r="BIC191" s="1"/>
      <c r="BID191" s="1"/>
      <c r="BIE191" s="1"/>
      <c r="BIF191" s="1"/>
      <c r="BIG191" s="1"/>
      <c r="BIH191" s="1"/>
      <c r="BII191" s="1"/>
      <c r="BIJ191" s="1"/>
      <c r="BIK191" s="1"/>
      <c r="BIL191" s="1"/>
      <c r="BIM191" s="1"/>
      <c r="BIN191" s="1"/>
      <c r="BIO191" s="1"/>
      <c r="BIP191" s="1"/>
      <c r="BIQ191" s="1"/>
      <c r="BIR191" s="1"/>
      <c r="BIS191" s="1"/>
      <c r="BIT191" s="1"/>
      <c r="BIU191" s="1"/>
      <c r="BIV191" s="1"/>
      <c r="BIW191" s="1"/>
      <c r="BIX191" s="1"/>
      <c r="BIY191" s="1"/>
      <c r="BIZ191" s="1"/>
      <c r="BJA191" s="1"/>
      <c r="BJB191" s="1"/>
      <c r="BJC191" s="1"/>
      <c r="BJD191" s="1"/>
      <c r="BJE191" s="1"/>
      <c r="BJF191" s="1"/>
      <c r="BJG191" s="1"/>
      <c r="BJH191" s="1"/>
      <c r="BJI191" s="1"/>
      <c r="BJJ191" s="1"/>
      <c r="BJK191" s="1"/>
      <c r="BJL191" s="1"/>
      <c r="BJM191" s="1"/>
      <c r="BJN191" s="1"/>
      <c r="BJO191" s="1"/>
      <c r="BJP191" s="1"/>
      <c r="BJQ191" s="1"/>
      <c r="BJR191" s="1"/>
      <c r="BJS191" s="1"/>
      <c r="BJT191" s="1"/>
      <c r="BJU191" s="1"/>
      <c r="BJV191" s="1"/>
      <c r="BJW191" s="1"/>
      <c r="BJX191" s="1"/>
      <c r="BJY191" s="1"/>
      <c r="BJZ191" s="1"/>
      <c r="BKA191" s="1"/>
      <c r="BKB191" s="1"/>
      <c r="BKC191" s="1"/>
      <c r="BKD191" s="1"/>
      <c r="BKE191" s="1"/>
      <c r="BKF191" s="1"/>
      <c r="BKG191" s="1"/>
      <c r="BKH191" s="1"/>
      <c r="BKI191" s="1"/>
      <c r="BKJ191" s="1"/>
      <c r="BKK191" s="1"/>
      <c r="BKL191" s="1"/>
      <c r="BKM191" s="1"/>
      <c r="BKN191" s="1"/>
      <c r="BKO191" s="1"/>
      <c r="BKP191" s="1"/>
      <c r="BKQ191" s="1"/>
      <c r="BKR191" s="1"/>
      <c r="BKS191" s="1"/>
      <c r="BKT191" s="1"/>
      <c r="BKU191" s="1"/>
      <c r="BKV191" s="1"/>
      <c r="BKW191" s="1"/>
      <c r="BKX191" s="1"/>
      <c r="BKY191" s="1"/>
      <c r="BKZ191" s="1"/>
      <c r="BLA191" s="1"/>
      <c r="BLB191" s="1"/>
      <c r="BLC191" s="1"/>
      <c r="BLD191" s="1"/>
      <c r="BLE191" s="1"/>
      <c r="BLF191" s="1"/>
      <c r="BLG191" s="1"/>
      <c r="BLH191" s="1"/>
      <c r="BLI191" s="1"/>
      <c r="BLJ191" s="1"/>
      <c r="BLK191" s="1"/>
      <c r="BLL191" s="1"/>
      <c r="BLM191" s="1"/>
      <c r="BLN191" s="1"/>
      <c r="BLO191" s="1"/>
      <c r="BLP191" s="1"/>
      <c r="BLQ191" s="1"/>
      <c r="BLR191" s="1"/>
      <c r="BLS191" s="1"/>
      <c r="BLT191" s="1"/>
      <c r="BLU191" s="1"/>
      <c r="BLV191" s="1"/>
      <c r="BLW191" s="1"/>
      <c r="BLX191" s="1"/>
      <c r="BLY191" s="1"/>
      <c r="BLZ191" s="1"/>
      <c r="BMA191" s="1"/>
      <c r="BMB191" s="1"/>
      <c r="BMC191" s="1"/>
      <c r="BMD191" s="1"/>
      <c r="BME191" s="1"/>
      <c r="BMF191" s="1"/>
      <c r="BMG191" s="1"/>
      <c r="BMH191" s="1"/>
      <c r="BMI191" s="1"/>
      <c r="BMJ191" s="1"/>
      <c r="BMK191" s="1"/>
      <c r="BML191" s="1"/>
      <c r="BMM191" s="1"/>
      <c r="BMN191" s="1"/>
      <c r="BMO191" s="1"/>
      <c r="BMP191" s="1"/>
      <c r="BMQ191" s="1"/>
      <c r="BMR191" s="1"/>
      <c r="BMS191" s="1"/>
      <c r="BMT191" s="1"/>
      <c r="BMU191" s="1"/>
      <c r="BMV191" s="1"/>
      <c r="BMW191" s="1"/>
      <c r="BMX191" s="1"/>
      <c r="BMY191" s="1"/>
      <c r="BMZ191" s="1"/>
      <c r="BNA191" s="1"/>
      <c r="BNB191" s="1"/>
      <c r="BNC191" s="1"/>
      <c r="BND191" s="1"/>
      <c r="BNE191" s="1"/>
      <c r="BNF191" s="1"/>
      <c r="BNG191" s="1"/>
      <c r="BNH191" s="1"/>
      <c r="BNI191" s="1"/>
      <c r="BNJ191" s="1"/>
      <c r="BNK191" s="1"/>
      <c r="BNL191" s="1"/>
      <c r="BNM191" s="1"/>
      <c r="BNN191" s="1"/>
      <c r="BNO191" s="1"/>
      <c r="BNP191" s="1"/>
      <c r="BNQ191" s="1"/>
      <c r="BNR191" s="1"/>
      <c r="BNS191" s="1"/>
      <c r="BNT191" s="1"/>
      <c r="BNU191" s="1"/>
      <c r="BNV191" s="1"/>
      <c r="BNW191" s="1"/>
      <c r="BNX191" s="1"/>
      <c r="BNY191" s="1"/>
      <c r="BNZ191" s="1"/>
      <c r="BOA191" s="1"/>
      <c r="BOB191" s="1"/>
      <c r="BOC191" s="1"/>
      <c r="BOD191" s="1"/>
      <c r="BOE191" s="1"/>
      <c r="BOF191" s="1"/>
      <c r="BOG191" s="1"/>
      <c r="BOH191" s="1"/>
      <c r="BOI191" s="1"/>
      <c r="BOJ191" s="1"/>
      <c r="BOK191" s="1"/>
      <c r="BOL191" s="1"/>
      <c r="BOM191" s="1"/>
      <c r="BON191" s="1"/>
      <c r="BOO191" s="1"/>
      <c r="BOP191" s="1"/>
      <c r="BOQ191" s="1"/>
      <c r="BOR191" s="1"/>
      <c r="BOS191" s="1"/>
      <c r="BOT191" s="1"/>
      <c r="BOU191" s="1"/>
      <c r="BOV191" s="1"/>
      <c r="BOW191" s="1"/>
      <c r="BOX191" s="1"/>
      <c r="BOY191" s="1"/>
      <c r="BOZ191" s="1"/>
      <c r="BPA191" s="1"/>
      <c r="BPB191" s="1"/>
      <c r="BPC191" s="1"/>
      <c r="BPD191" s="1"/>
      <c r="BPE191" s="1"/>
      <c r="BPF191" s="1"/>
      <c r="BPG191" s="1"/>
      <c r="BPH191" s="1"/>
      <c r="BPI191" s="1"/>
      <c r="BPJ191" s="1"/>
      <c r="BPK191" s="1"/>
      <c r="BPL191" s="1"/>
      <c r="BPM191" s="1"/>
      <c r="BPN191" s="1"/>
      <c r="BPO191" s="1"/>
      <c r="BPP191" s="1"/>
      <c r="BPQ191" s="1"/>
      <c r="BPR191" s="1"/>
      <c r="BPS191" s="1"/>
      <c r="BPT191" s="1"/>
      <c r="BPU191" s="1"/>
      <c r="BPV191" s="1"/>
      <c r="BPW191" s="1"/>
      <c r="BPX191" s="1"/>
      <c r="BPY191" s="1"/>
      <c r="BPZ191" s="1"/>
      <c r="BQA191" s="1"/>
      <c r="BQB191" s="1"/>
      <c r="BQC191" s="1"/>
      <c r="BQD191" s="1"/>
      <c r="BQE191" s="1"/>
      <c r="BQF191" s="1"/>
      <c r="BQG191" s="1"/>
      <c r="BQH191" s="1"/>
      <c r="BQI191" s="1"/>
      <c r="BQJ191" s="1"/>
      <c r="BQK191" s="1"/>
      <c r="BQL191" s="1"/>
      <c r="BQM191" s="1"/>
      <c r="BQN191" s="1"/>
      <c r="BQO191" s="1"/>
      <c r="BQP191" s="1"/>
      <c r="BQQ191" s="1"/>
      <c r="BQR191" s="1"/>
      <c r="BQS191" s="1"/>
      <c r="BQT191" s="1"/>
      <c r="BQU191" s="1"/>
      <c r="BQV191" s="1"/>
      <c r="BQW191" s="1"/>
      <c r="BQX191" s="1"/>
      <c r="BQY191" s="1"/>
      <c r="BQZ191" s="1"/>
      <c r="BRA191" s="1"/>
      <c r="BRB191" s="1"/>
      <c r="BRC191" s="1"/>
      <c r="BRD191" s="1"/>
      <c r="BRE191" s="1"/>
      <c r="BRF191" s="1"/>
      <c r="BRG191" s="1"/>
      <c r="BRH191" s="1"/>
      <c r="BRI191" s="1"/>
      <c r="BRJ191" s="1"/>
      <c r="BRK191" s="1"/>
      <c r="BRL191" s="1"/>
      <c r="BRM191" s="1"/>
      <c r="BRN191" s="1"/>
      <c r="BRO191" s="1"/>
      <c r="BRP191" s="1"/>
      <c r="BRQ191" s="1"/>
      <c r="BRR191" s="1"/>
      <c r="BRS191" s="1"/>
      <c r="BRT191" s="1"/>
      <c r="BRU191" s="1"/>
      <c r="BRV191" s="1"/>
      <c r="BRW191" s="1"/>
      <c r="BRX191" s="1"/>
      <c r="BRY191" s="1"/>
      <c r="BRZ191" s="1"/>
      <c r="BSA191" s="1"/>
      <c r="BSB191" s="1"/>
      <c r="BSC191" s="1"/>
      <c r="BSD191" s="1"/>
      <c r="BSE191" s="1"/>
      <c r="BSF191" s="1"/>
      <c r="BSG191" s="1"/>
      <c r="BSH191" s="1"/>
      <c r="BSI191" s="1"/>
      <c r="BSJ191" s="1"/>
      <c r="BSK191" s="1"/>
      <c r="BSL191" s="1"/>
      <c r="BSM191" s="1"/>
      <c r="BSN191" s="1"/>
      <c r="BSO191" s="1"/>
      <c r="BSP191" s="1"/>
      <c r="BSQ191" s="1"/>
      <c r="BSR191" s="1"/>
      <c r="BSS191" s="1"/>
      <c r="BST191" s="1"/>
      <c r="BSU191" s="1"/>
      <c r="BSV191" s="1"/>
      <c r="BSW191" s="1"/>
      <c r="BSX191" s="1"/>
      <c r="BSY191" s="1"/>
      <c r="BSZ191" s="1"/>
      <c r="BTA191" s="1"/>
      <c r="BTB191" s="1"/>
      <c r="BTC191" s="1"/>
      <c r="BTD191" s="1"/>
      <c r="BTE191" s="1"/>
      <c r="BTF191" s="1"/>
      <c r="BTG191" s="1"/>
      <c r="BTH191" s="1"/>
      <c r="BTI191" s="1"/>
      <c r="BTJ191" s="1"/>
      <c r="BTK191" s="1"/>
      <c r="BTL191" s="1"/>
      <c r="BTM191" s="1"/>
      <c r="BTN191" s="1"/>
      <c r="BTO191" s="1"/>
      <c r="BTP191" s="1"/>
      <c r="BTQ191" s="1"/>
      <c r="BTR191" s="1"/>
      <c r="BTS191" s="1"/>
      <c r="BTT191" s="1"/>
      <c r="BTU191" s="1"/>
      <c r="BTV191" s="1"/>
      <c r="BTW191" s="1"/>
      <c r="BTX191" s="1"/>
      <c r="BTY191" s="1"/>
      <c r="BTZ191" s="1"/>
      <c r="BUA191" s="1"/>
      <c r="BUB191" s="1"/>
      <c r="BUC191" s="1"/>
      <c r="BUD191" s="1"/>
      <c r="BUE191" s="1"/>
      <c r="BUF191" s="1"/>
      <c r="BUG191" s="1"/>
      <c r="BUH191" s="1"/>
      <c r="BUI191" s="1"/>
      <c r="BUJ191" s="1"/>
      <c r="BUK191" s="1"/>
      <c r="BUL191" s="1"/>
      <c r="BUM191" s="1"/>
      <c r="BUN191" s="1"/>
      <c r="BUO191" s="1"/>
      <c r="BUP191" s="1"/>
      <c r="BUQ191" s="1"/>
      <c r="BUR191" s="1"/>
      <c r="BUS191" s="1"/>
      <c r="BUT191" s="1"/>
      <c r="BUU191" s="1"/>
      <c r="BUV191" s="1"/>
      <c r="BUW191" s="1"/>
      <c r="BUX191" s="1"/>
      <c r="BUY191" s="1"/>
      <c r="BUZ191" s="1"/>
      <c r="BVA191" s="1"/>
      <c r="BVB191" s="1"/>
      <c r="BVC191" s="1"/>
      <c r="BVD191" s="1"/>
      <c r="BVE191" s="1"/>
      <c r="BVF191" s="1"/>
      <c r="BVG191" s="1"/>
      <c r="BVH191" s="1"/>
      <c r="BVI191" s="1"/>
      <c r="BVJ191" s="1"/>
      <c r="BVK191" s="1"/>
      <c r="BVL191" s="1"/>
      <c r="BVM191" s="1"/>
      <c r="BVN191" s="1"/>
      <c r="BVO191" s="1"/>
      <c r="BVP191" s="1"/>
      <c r="BVQ191" s="1"/>
      <c r="BVR191" s="1"/>
      <c r="BVS191" s="1"/>
      <c r="BVT191" s="1"/>
      <c r="BVU191" s="1"/>
      <c r="BVV191" s="1"/>
      <c r="BVW191" s="1"/>
      <c r="BVX191" s="1"/>
      <c r="BVY191" s="1"/>
      <c r="BVZ191" s="1"/>
      <c r="BWA191" s="1"/>
      <c r="BWB191" s="1"/>
      <c r="BWC191" s="1"/>
      <c r="BWD191" s="1"/>
      <c r="BWE191" s="1"/>
      <c r="BWF191" s="1"/>
      <c r="BWG191" s="1"/>
      <c r="BWH191" s="1"/>
      <c r="BWI191" s="1"/>
      <c r="BWJ191" s="1"/>
      <c r="BWK191" s="1"/>
      <c r="BWL191" s="1"/>
      <c r="BWM191" s="1"/>
      <c r="BWN191" s="1"/>
      <c r="BWO191" s="1"/>
      <c r="BWP191" s="1"/>
      <c r="BWQ191" s="1"/>
      <c r="BWR191" s="1"/>
      <c r="BWS191" s="1"/>
      <c r="BWT191" s="1"/>
      <c r="BWU191" s="1"/>
      <c r="BWV191" s="1"/>
      <c r="BWW191" s="1"/>
      <c r="BWX191" s="1"/>
      <c r="BWY191" s="1"/>
      <c r="BWZ191" s="1"/>
      <c r="BXA191" s="1"/>
      <c r="BXB191" s="1"/>
      <c r="BXC191" s="1"/>
      <c r="BXD191" s="1"/>
      <c r="BXE191" s="1"/>
      <c r="BXF191" s="1"/>
      <c r="BXG191" s="1"/>
      <c r="BXH191" s="1"/>
      <c r="BXI191" s="1"/>
      <c r="BXJ191" s="1"/>
      <c r="BXK191" s="1"/>
      <c r="BXL191" s="1"/>
      <c r="BXM191" s="1"/>
      <c r="BXN191" s="1"/>
      <c r="BXO191" s="1"/>
      <c r="BXP191" s="1"/>
      <c r="BXQ191" s="1"/>
      <c r="BXR191" s="1"/>
      <c r="BXS191" s="1"/>
      <c r="BXT191" s="1"/>
      <c r="BXU191" s="1"/>
      <c r="BXV191" s="1"/>
      <c r="BXW191" s="1"/>
      <c r="BXX191" s="1"/>
      <c r="BXY191" s="1"/>
      <c r="BXZ191" s="1"/>
      <c r="BYA191" s="1"/>
      <c r="BYB191" s="1"/>
      <c r="BYC191" s="1"/>
      <c r="BYD191" s="1"/>
      <c r="BYE191" s="1"/>
      <c r="BYF191" s="1"/>
      <c r="BYG191" s="1"/>
      <c r="BYH191" s="1"/>
      <c r="BYI191" s="1"/>
      <c r="BYJ191" s="1"/>
      <c r="BYK191" s="1"/>
      <c r="BYL191" s="1"/>
      <c r="BYM191" s="1"/>
      <c r="BYN191" s="1"/>
      <c r="BYO191" s="1"/>
      <c r="BYP191" s="1"/>
      <c r="BYQ191" s="1"/>
      <c r="BYR191" s="1"/>
      <c r="BYS191" s="1"/>
      <c r="BYT191" s="1"/>
      <c r="BYU191" s="1"/>
      <c r="BYV191" s="1"/>
      <c r="BYW191" s="1"/>
      <c r="BYX191" s="1"/>
      <c r="BYY191" s="1"/>
      <c r="BYZ191" s="1"/>
      <c r="BZA191" s="1"/>
      <c r="BZB191" s="1"/>
      <c r="BZC191" s="1"/>
      <c r="BZD191" s="1"/>
      <c r="BZE191" s="1"/>
      <c r="BZF191" s="1"/>
      <c r="BZG191" s="1"/>
      <c r="BZH191" s="1"/>
      <c r="BZI191" s="1"/>
      <c r="BZJ191" s="1"/>
      <c r="BZK191" s="1"/>
      <c r="BZL191" s="1"/>
      <c r="BZM191" s="1"/>
      <c r="BZN191" s="1"/>
      <c r="BZO191" s="1"/>
      <c r="BZP191" s="1"/>
      <c r="BZQ191" s="1"/>
      <c r="BZR191" s="1"/>
      <c r="BZS191" s="1"/>
      <c r="BZT191" s="1"/>
      <c r="BZU191" s="1"/>
      <c r="BZV191" s="1"/>
      <c r="BZW191" s="1"/>
      <c r="BZX191" s="1"/>
      <c r="BZY191" s="1"/>
      <c r="BZZ191" s="1"/>
      <c r="CAA191" s="1"/>
      <c r="CAB191" s="1"/>
      <c r="CAC191" s="1"/>
      <c r="CAD191" s="1"/>
      <c r="CAE191" s="1"/>
      <c r="CAF191" s="1"/>
      <c r="CAG191" s="1"/>
      <c r="CAH191" s="1"/>
      <c r="CAI191" s="1"/>
      <c r="CAJ191" s="1"/>
      <c r="CAK191" s="1"/>
      <c r="CAL191" s="1"/>
      <c r="CAM191" s="1"/>
      <c r="CAN191" s="1"/>
      <c r="CAO191" s="1"/>
      <c r="CAP191" s="1"/>
      <c r="CAQ191" s="1"/>
      <c r="CAR191" s="1"/>
      <c r="CAS191" s="1"/>
      <c r="CAT191" s="1"/>
      <c r="CAU191" s="1"/>
      <c r="CAV191" s="1"/>
      <c r="CAW191" s="1"/>
      <c r="CAX191" s="1"/>
      <c r="CAY191" s="1"/>
      <c r="CAZ191" s="1"/>
      <c r="CBA191" s="1"/>
      <c r="CBB191" s="1"/>
      <c r="CBC191" s="1"/>
      <c r="CBD191" s="1"/>
      <c r="CBE191" s="1"/>
      <c r="CBF191" s="1"/>
      <c r="CBG191" s="1"/>
      <c r="CBH191" s="1"/>
      <c r="CBI191" s="1"/>
      <c r="CBJ191" s="1"/>
      <c r="CBK191" s="1"/>
      <c r="CBL191" s="1"/>
      <c r="CBM191" s="1"/>
      <c r="CBN191" s="1"/>
      <c r="CBO191" s="1"/>
      <c r="CBP191" s="1"/>
      <c r="CBQ191" s="1"/>
      <c r="CBR191" s="1"/>
      <c r="CBS191" s="1"/>
      <c r="CBT191" s="1"/>
      <c r="CBU191" s="1"/>
      <c r="CBV191" s="1"/>
      <c r="CBW191" s="1"/>
      <c r="CBX191" s="1"/>
      <c r="CBY191" s="1"/>
      <c r="CBZ191" s="1"/>
      <c r="CCA191" s="1"/>
      <c r="CCB191" s="1"/>
      <c r="CCC191" s="1"/>
      <c r="CCD191" s="1"/>
      <c r="CCE191" s="1"/>
      <c r="CCF191" s="1"/>
      <c r="CCG191" s="1"/>
      <c r="CCH191" s="1"/>
      <c r="CCI191" s="1"/>
      <c r="CCJ191" s="1"/>
      <c r="CCK191" s="1"/>
      <c r="CCL191" s="1"/>
      <c r="CCM191" s="1"/>
      <c r="CCN191" s="1"/>
      <c r="CCO191" s="1"/>
      <c r="CCP191" s="1"/>
      <c r="CCQ191" s="1"/>
      <c r="CCR191" s="1"/>
      <c r="CCS191" s="1"/>
      <c r="CCT191" s="1"/>
      <c r="CCU191" s="1"/>
      <c r="CCV191" s="1"/>
      <c r="CCW191" s="1"/>
      <c r="CCX191" s="1"/>
      <c r="CCY191" s="1"/>
      <c r="CCZ191" s="1"/>
      <c r="CDA191" s="1"/>
      <c r="CDB191" s="1"/>
      <c r="CDC191" s="1"/>
      <c r="CDD191" s="1"/>
      <c r="CDE191" s="1"/>
      <c r="CDF191" s="1"/>
      <c r="CDG191" s="1"/>
      <c r="CDH191" s="1"/>
      <c r="CDI191" s="1"/>
      <c r="CDJ191" s="1"/>
      <c r="CDK191" s="1"/>
      <c r="CDL191" s="1"/>
      <c r="CDM191" s="1"/>
      <c r="CDN191" s="1"/>
      <c r="CDO191" s="1"/>
      <c r="CDP191" s="1"/>
      <c r="CDQ191" s="1"/>
      <c r="CDR191" s="1"/>
      <c r="CDS191" s="1"/>
      <c r="CDT191" s="1"/>
      <c r="CDU191" s="1"/>
      <c r="CDV191" s="1"/>
      <c r="CDW191" s="1"/>
      <c r="CDX191" s="1"/>
      <c r="CDY191" s="1"/>
      <c r="CDZ191" s="1"/>
      <c r="CEA191" s="1"/>
      <c r="CEB191" s="1"/>
      <c r="CEC191" s="1"/>
      <c r="CED191" s="1"/>
      <c r="CEE191" s="1"/>
      <c r="CEF191" s="1"/>
      <c r="CEG191" s="1"/>
      <c r="CEH191" s="1"/>
      <c r="CEI191" s="1"/>
      <c r="CEJ191" s="1"/>
      <c r="CEK191" s="1"/>
      <c r="CEL191" s="1"/>
      <c r="CEM191" s="1"/>
      <c r="CEN191" s="1"/>
      <c r="CEO191" s="1"/>
      <c r="CEP191" s="1"/>
      <c r="CEQ191" s="1"/>
      <c r="CER191" s="1"/>
      <c r="CES191" s="1"/>
      <c r="CET191" s="1"/>
      <c r="CEU191" s="1"/>
      <c r="CEV191" s="1"/>
      <c r="CEW191" s="1"/>
      <c r="CEX191" s="1"/>
      <c r="CEY191" s="1"/>
      <c r="CEZ191" s="1"/>
      <c r="CFA191" s="1"/>
      <c r="CFB191" s="1"/>
      <c r="CFC191" s="1"/>
      <c r="CFD191" s="1"/>
      <c r="CFE191" s="1"/>
      <c r="CFF191" s="1"/>
      <c r="CFG191" s="1"/>
      <c r="CFH191" s="1"/>
      <c r="CFI191" s="1"/>
      <c r="CFJ191" s="1"/>
      <c r="CFK191" s="1"/>
      <c r="CFL191" s="1"/>
      <c r="CFM191" s="1"/>
      <c r="CFN191" s="1"/>
      <c r="CFO191" s="1"/>
      <c r="CFP191" s="1"/>
      <c r="CFQ191" s="1"/>
      <c r="CFR191" s="1"/>
      <c r="CFS191" s="1"/>
      <c r="CFT191" s="1"/>
      <c r="CFU191" s="1"/>
      <c r="CFV191" s="1"/>
      <c r="CFW191" s="1"/>
      <c r="CFX191" s="1"/>
      <c r="CFY191" s="1"/>
      <c r="CFZ191" s="1"/>
      <c r="CGA191" s="1"/>
      <c r="CGB191" s="1"/>
      <c r="CGC191" s="1"/>
      <c r="CGD191" s="1"/>
      <c r="CGE191" s="1"/>
      <c r="CGF191" s="1"/>
      <c r="CGG191" s="1"/>
      <c r="CGH191" s="1"/>
      <c r="CGI191" s="1"/>
      <c r="CGJ191" s="1"/>
      <c r="CGK191" s="1"/>
      <c r="CGL191" s="1"/>
      <c r="CGM191" s="1"/>
      <c r="CGN191" s="1"/>
      <c r="CGO191" s="1"/>
      <c r="CGP191" s="1"/>
      <c r="CGQ191" s="1"/>
      <c r="CGR191" s="1"/>
      <c r="CGS191" s="1"/>
      <c r="CGT191" s="1"/>
      <c r="CGU191" s="1"/>
      <c r="CGV191" s="1"/>
      <c r="CGW191" s="1"/>
      <c r="CGX191" s="1"/>
      <c r="CGY191" s="1"/>
      <c r="CGZ191" s="1"/>
      <c r="CHA191" s="1"/>
      <c r="CHB191" s="1"/>
      <c r="CHC191" s="1"/>
      <c r="CHD191" s="1"/>
      <c r="CHE191" s="1"/>
      <c r="CHF191" s="1"/>
      <c r="CHG191" s="1"/>
      <c r="CHH191" s="1"/>
      <c r="CHI191" s="1"/>
      <c r="CHJ191" s="1"/>
      <c r="CHK191" s="1"/>
      <c r="CHL191" s="1"/>
      <c r="CHM191" s="1"/>
      <c r="CHN191" s="1"/>
      <c r="CHO191" s="1"/>
      <c r="CHP191" s="1"/>
      <c r="CHQ191" s="1"/>
      <c r="CHR191" s="1"/>
      <c r="CHS191" s="1"/>
      <c r="CHT191" s="1"/>
      <c r="CHU191" s="1"/>
      <c r="CHV191" s="1"/>
      <c r="CHW191" s="1"/>
      <c r="CHX191" s="1"/>
      <c r="CHY191" s="1"/>
      <c r="CHZ191" s="1"/>
      <c r="CIA191" s="1"/>
      <c r="CIB191" s="1"/>
      <c r="CIC191" s="1"/>
      <c r="CID191" s="1"/>
      <c r="CIE191" s="1"/>
      <c r="CIF191" s="1"/>
      <c r="CIG191" s="1"/>
      <c r="CIH191" s="1"/>
      <c r="CII191" s="1"/>
      <c r="CIJ191" s="1"/>
      <c r="CIK191" s="1"/>
      <c r="CIL191" s="1"/>
      <c r="CIM191" s="1"/>
      <c r="CIN191" s="1"/>
      <c r="CIO191" s="1"/>
      <c r="CIP191" s="1"/>
      <c r="CIQ191" s="1"/>
      <c r="CIR191" s="1"/>
      <c r="CIS191" s="1"/>
      <c r="CIT191" s="1"/>
      <c r="CIU191" s="1"/>
      <c r="CIV191" s="1"/>
      <c r="CIW191" s="1"/>
      <c r="CIX191" s="1"/>
      <c r="CIY191" s="1"/>
      <c r="CIZ191" s="1"/>
      <c r="CJA191" s="1"/>
      <c r="CJB191" s="1"/>
      <c r="CJC191" s="1"/>
      <c r="CJD191" s="1"/>
      <c r="CJE191" s="1"/>
      <c r="CJF191" s="1"/>
      <c r="CJG191" s="1"/>
      <c r="CJH191" s="1"/>
      <c r="CJI191" s="1"/>
      <c r="CJJ191" s="1"/>
      <c r="CJK191" s="1"/>
      <c r="CJL191" s="1"/>
      <c r="CJM191" s="1"/>
      <c r="CJN191" s="1"/>
      <c r="CJO191" s="1"/>
      <c r="CJP191" s="1"/>
      <c r="CJQ191" s="1"/>
      <c r="CJR191" s="1"/>
      <c r="CJS191" s="1"/>
      <c r="CJT191" s="1"/>
      <c r="CJU191" s="1"/>
      <c r="CJV191" s="1"/>
      <c r="CJW191" s="1"/>
      <c r="CJX191" s="1"/>
      <c r="CJY191" s="1"/>
      <c r="CJZ191" s="1"/>
      <c r="CKA191" s="1"/>
      <c r="CKB191" s="1"/>
      <c r="CKC191" s="1"/>
      <c r="CKD191" s="1"/>
      <c r="CKE191" s="1"/>
      <c r="CKF191" s="1"/>
      <c r="CKG191" s="1"/>
      <c r="CKH191" s="1"/>
      <c r="CKI191" s="1"/>
      <c r="CKJ191" s="1"/>
      <c r="CKK191" s="1"/>
      <c r="CKL191" s="1"/>
      <c r="CKM191" s="1"/>
      <c r="CKN191" s="1"/>
      <c r="CKO191" s="1"/>
      <c r="CKP191" s="1"/>
      <c r="CKQ191" s="1"/>
      <c r="CKR191" s="1"/>
      <c r="CKS191" s="1"/>
      <c r="CKT191" s="1"/>
      <c r="CKU191" s="1"/>
      <c r="CKV191" s="1"/>
      <c r="CKW191" s="1"/>
      <c r="CKX191" s="1"/>
      <c r="CKY191" s="1"/>
      <c r="CKZ191" s="1"/>
      <c r="CLA191" s="1"/>
      <c r="CLB191" s="1"/>
      <c r="CLC191" s="1"/>
      <c r="CLD191" s="1"/>
      <c r="CLE191" s="1"/>
      <c r="CLF191" s="1"/>
      <c r="CLG191" s="1"/>
      <c r="CLH191" s="1"/>
      <c r="CLI191" s="1"/>
      <c r="CLJ191" s="1"/>
      <c r="CLK191" s="1"/>
      <c r="CLL191" s="1"/>
      <c r="CLM191" s="1"/>
      <c r="CLN191" s="1"/>
      <c r="CLO191" s="1"/>
      <c r="CLP191" s="1"/>
      <c r="CLQ191" s="1"/>
      <c r="CLR191" s="1"/>
      <c r="CLS191" s="1"/>
      <c r="CLT191" s="1"/>
      <c r="CLU191" s="1"/>
      <c r="CLV191" s="1"/>
      <c r="CLW191" s="1"/>
      <c r="CLX191" s="1"/>
      <c r="CLY191" s="1"/>
      <c r="CLZ191" s="1"/>
      <c r="CMA191" s="1"/>
      <c r="CMB191" s="1"/>
      <c r="CMC191" s="1"/>
      <c r="CMD191" s="1"/>
      <c r="CME191" s="1"/>
      <c r="CMF191" s="1"/>
      <c r="CMG191" s="1"/>
      <c r="CMH191" s="1"/>
      <c r="CMI191" s="1"/>
      <c r="CMJ191" s="1"/>
      <c r="CMK191" s="1"/>
      <c r="CML191" s="1"/>
      <c r="CMM191" s="1"/>
      <c r="CMN191" s="1"/>
      <c r="CMO191" s="1"/>
      <c r="CMP191" s="1"/>
      <c r="CMQ191" s="1"/>
      <c r="CMR191" s="1"/>
      <c r="CMS191" s="1"/>
      <c r="CMT191" s="1"/>
      <c r="CMU191" s="1"/>
      <c r="CMV191" s="1"/>
      <c r="CMW191" s="1"/>
      <c r="CMX191" s="1"/>
      <c r="CMY191" s="1"/>
      <c r="CMZ191" s="1"/>
      <c r="CNA191" s="1"/>
      <c r="CNB191" s="1"/>
      <c r="CNC191" s="1"/>
      <c r="CND191" s="1"/>
      <c r="CNE191" s="1"/>
      <c r="CNF191" s="1"/>
      <c r="CNG191" s="1"/>
      <c r="CNH191" s="1"/>
      <c r="CNI191" s="1"/>
      <c r="CNJ191" s="1"/>
      <c r="CNK191" s="1"/>
      <c r="CNL191" s="1"/>
      <c r="CNM191" s="1"/>
      <c r="CNN191" s="1"/>
      <c r="CNO191" s="1"/>
      <c r="CNP191" s="1"/>
      <c r="CNQ191" s="1"/>
      <c r="CNR191" s="1"/>
      <c r="CNS191" s="1"/>
      <c r="CNT191" s="1"/>
      <c r="CNU191" s="1"/>
      <c r="CNV191" s="1"/>
      <c r="CNW191" s="1"/>
      <c r="CNX191" s="1"/>
      <c r="CNY191" s="1"/>
      <c r="CNZ191" s="1"/>
      <c r="COA191" s="1"/>
      <c r="COB191" s="1"/>
      <c r="COC191" s="1"/>
      <c r="COD191" s="1"/>
      <c r="COE191" s="1"/>
      <c r="COF191" s="1"/>
      <c r="COG191" s="1"/>
      <c r="COH191" s="1"/>
      <c r="COI191" s="1"/>
      <c r="COJ191" s="1"/>
      <c r="COK191" s="1"/>
      <c r="COL191" s="1"/>
      <c r="COM191" s="1"/>
      <c r="CON191" s="1"/>
      <c r="COO191" s="1"/>
      <c r="COP191" s="1"/>
      <c r="COQ191" s="1"/>
      <c r="COR191" s="1"/>
      <c r="COS191" s="1"/>
      <c r="COT191" s="1"/>
      <c r="COU191" s="1"/>
      <c r="COV191" s="1"/>
      <c r="COW191" s="1"/>
      <c r="COX191" s="1"/>
      <c r="COY191" s="1"/>
      <c r="COZ191" s="1"/>
      <c r="CPA191" s="1"/>
      <c r="CPB191" s="1"/>
      <c r="CPC191" s="1"/>
      <c r="CPD191" s="1"/>
      <c r="CPE191" s="1"/>
      <c r="CPF191" s="1"/>
      <c r="CPG191" s="1"/>
      <c r="CPH191" s="1"/>
      <c r="CPI191" s="1"/>
      <c r="CPJ191" s="1"/>
      <c r="CPK191" s="1"/>
      <c r="CPL191" s="1"/>
      <c r="CPM191" s="1"/>
      <c r="CPN191" s="1"/>
      <c r="CPO191" s="1"/>
      <c r="CPP191" s="1"/>
      <c r="CPQ191" s="1"/>
      <c r="CPR191" s="1"/>
      <c r="CPS191" s="1"/>
      <c r="CPT191" s="1"/>
      <c r="CPU191" s="1"/>
      <c r="CPV191" s="1"/>
      <c r="CPW191" s="1"/>
      <c r="CPX191" s="1"/>
      <c r="CPY191" s="1"/>
      <c r="CPZ191" s="1"/>
      <c r="CQA191" s="1"/>
      <c r="CQB191" s="1"/>
      <c r="CQC191" s="1"/>
      <c r="CQD191" s="1"/>
      <c r="CQE191" s="1"/>
      <c r="CQF191" s="1"/>
      <c r="CQG191" s="1"/>
      <c r="CQH191" s="1"/>
      <c r="CQI191" s="1"/>
      <c r="CQJ191" s="1"/>
      <c r="CQK191" s="1"/>
      <c r="CQL191" s="1"/>
      <c r="CQM191" s="1"/>
      <c r="CQN191" s="1"/>
      <c r="CQO191" s="1"/>
      <c r="CQP191" s="1"/>
      <c r="CQQ191" s="1"/>
      <c r="CQR191" s="1"/>
      <c r="CQS191" s="1"/>
      <c r="CQT191" s="1"/>
      <c r="CQU191" s="1"/>
      <c r="CQV191" s="1"/>
      <c r="CQW191" s="1"/>
      <c r="CQX191" s="1"/>
      <c r="CQY191" s="1"/>
      <c r="CQZ191" s="1"/>
      <c r="CRA191" s="1"/>
      <c r="CRB191" s="1"/>
      <c r="CRC191" s="1"/>
      <c r="CRD191" s="1"/>
      <c r="CRE191" s="1"/>
      <c r="CRF191" s="1"/>
      <c r="CRG191" s="1"/>
      <c r="CRH191" s="1"/>
      <c r="CRI191" s="1"/>
      <c r="CRJ191" s="1"/>
      <c r="CRK191" s="1"/>
      <c r="CRL191" s="1"/>
      <c r="CRM191" s="1"/>
      <c r="CRN191" s="1"/>
      <c r="CRO191" s="1"/>
      <c r="CRP191" s="1"/>
      <c r="CRQ191" s="1"/>
      <c r="CRR191" s="1"/>
      <c r="CRS191" s="1"/>
      <c r="CRT191" s="1"/>
      <c r="CRU191" s="1"/>
      <c r="CRV191" s="1"/>
      <c r="CRW191" s="1"/>
      <c r="CRX191" s="1"/>
      <c r="CRY191" s="1"/>
      <c r="CRZ191" s="1"/>
      <c r="CSA191" s="1"/>
      <c r="CSB191" s="1"/>
      <c r="CSC191" s="1"/>
      <c r="CSD191" s="1"/>
      <c r="CSE191" s="1"/>
      <c r="CSF191" s="1"/>
      <c r="CSG191" s="1"/>
      <c r="CSH191" s="1"/>
      <c r="CSI191" s="1"/>
      <c r="CSJ191" s="1"/>
      <c r="CSK191" s="1"/>
      <c r="CSL191" s="1"/>
      <c r="CSM191" s="1"/>
      <c r="CSN191" s="1"/>
      <c r="CSO191" s="1"/>
      <c r="CSP191" s="1"/>
      <c r="CSQ191" s="1"/>
      <c r="CSR191" s="1"/>
      <c r="CSS191" s="1"/>
      <c r="CST191" s="1"/>
      <c r="CSU191" s="1"/>
      <c r="CSV191" s="1"/>
      <c r="CSW191" s="1"/>
      <c r="CSX191" s="1"/>
      <c r="CSY191" s="1"/>
      <c r="CSZ191" s="1"/>
      <c r="CTA191" s="1"/>
      <c r="CTB191" s="1"/>
      <c r="CTC191" s="1"/>
      <c r="CTD191" s="1"/>
      <c r="CTE191" s="1"/>
      <c r="CTF191" s="1"/>
      <c r="CTG191" s="1"/>
      <c r="CTH191" s="1"/>
      <c r="CTI191" s="1"/>
      <c r="CTJ191" s="1"/>
      <c r="CTK191" s="1"/>
      <c r="CTL191" s="1"/>
      <c r="CTM191" s="1"/>
      <c r="CTN191" s="1"/>
      <c r="CTO191" s="1"/>
      <c r="CTP191" s="1"/>
      <c r="CTQ191" s="1"/>
      <c r="CTR191" s="1"/>
      <c r="CTS191" s="1"/>
      <c r="CTT191" s="1"/>
      <c r="CTU191" s="1"/>
      <c r="CTV191" s="1"/>
      <c r="CTW191" s="1"/>
      <c r="CTX191" s="1"/>
      <c r="CTY191" s="1"/>
      <c r="CTZ191" s="1"/>
      <c r="CUA191" s="1"/>
      <c r="CUB191" s="1"/>
      <c r="CUC191" s="1"/>
      <c r="CUD191" s="1"/>
      <c r="CUE191" s="1"/>
      <c r="CUF191" s="1"/>
      <c r="CUG191" s="1"/>
      <c r="CUH191" s="1"/>
      <c r="CUI191" s="1"/>
      <c r="CUJ191" s="1"/>
      <c r="CUK191" s="1"/>
      <c r="CUL191" s="1"/>
      <c r="CUM191" s="1"/>
      <c r="CUN191" s="1"/>
      <c r="CUO191" s="1"/>
      <c r="CUP191" s="1"/>
      <c r="CUQ191" s="1"/>
      <c r="CUR191" s="1"/>
      <c r="CUS191" s="1"/>
      <c r="CUT191" s="1"/>
      <c r="CUU191" s="1"/>
      <c r="CUV191" s="1"/>
      <c r="CUW191" s="1"/>
      <c r="CUX191" s="1"/>
      <c r="CUY191" s="1"/>
      <c r="CUZ191" s="1"/>
      <c r="CVA191" s="1"/>
      <c r="CVB191" s="1"/>
      <c r="CVC191" s="1"/>
      <c r="CVD191" s="1"/>
      <c r="CVE191" s="1"/>
      <c r="CVF191" s="1"/>
      <c r="CVG191" s="1"/>
      <c r="CVH191" s="1"/>
      <c r="CVI191" s="1"/>
      <c r="CVJ191" s="1"/>
      <c r="CVK191" s="1"/>
      <c r="CVL191" s="1"/>
      <c r="CVM191" s="1"/>
      <c r="CVN191" s="1"/>
      <c r="CVO191" s="1"/>
      <c r="CVP191" s="1"/>
      <c r="CVQ191" s="1"/>
      <c r="CVR191" s="1"/>
      <c r="CVS191" s="1"/>
      <c r="CVT191" s="1"/>
      <c r="CVU191" s="1"/>
      <c r="CVV191" s="1"/>
      <c r="CVW191" s="1"/>
      <c r="CVX191" s="1"/>
      <c r="CVY191" s="1"/>
      <c r="CVZ191" s="1"/>
      <c r="CWA191" s="1"/>
      <c r="CWB191" s="1"/>
      <c r="CWC191" s="1"/>
      <c r="CWD191" s="1"/>
      <c r="CWE191" s="1"/>
      <c r="CWF191" s="1"/>
      <c r="CWG191" s="1"/>
      <c r="CWH191" s="1"/>
      <c r="CWI191" s="1"/>
      <c r="CWJ191" s="1"/>
      <c r="CWK191" s="1"/>
      <c r="CWL191" s="1"/>
      <c r="CWM191" s="1"/>
      <c r="CWN191" s="1"/>
      <c r="CWO191" s="1"/>
      <c r="CWP191" s="1"/>
      <c r="CWQ191" s="1"/>
      <c r="CWR191" s="1"/>
      <c r="CWS191" s="1"/>
      <c r="CWT191" s="1"/>
      <c r="CWU191" s="1"/>
      <c r="CWV191" s="1"/>
      <c r="CWW191" s="1"/>
      <c r="CWX191" s="1"/>
      <c r="CWY191" s="1"/>
      <c r="CWZ191" s="1"/>
      <c r="CXA191" s="1"/>
      <c r="CXB191" s="1"/>
      <c r="CXC191" s="1"/>
      <c r="CXD191" s="1"/>
      <c r="CXE191" s="1"/>
      <c r="CXF191" s="1"/>
      <c r="CXG191" s="1"/>
      <c r="CXH191" s="1"/>
      <c r="CXI191" s="1"/>
      <c r="CXJ191" s="1"/>
      <c r="CXK191" s="1"/>
      <c r="CXL191" s="1"/>
      <c r="CXM191" s="1"/>
      <c r="CXN191" s="1"/>
      <c r="CXO191" s="1"/>
      <c r="CXP191" s="1"/>
      <c r="CXQ191" s="1"/>
      <c r="CXR191" s="1"/>
      <c r="CXS191" s="1"/>
      <c r="CXT191" s="1"/>
      <c r="CXU191" s="1"/>
      <c r="CXV191" s="1"/>
      <c r="CXW191" s="1"/>
      <c r="CXX191" s="1"/>
      <c r="CXY191" s="1"/>
      <c r="CXZ191" s="1"/>
      <c r="CYA191" s="1"/>
      <c r="CYB191" s="1"/>
      <c r="CYC191" s="1"/>
      <c r="CYD191" s="1"/>
      <c r="CYE191" s="1"/>
      <c r="CYF191" s="1"/>
      <c r="CYG191" s="1"/>
      <c r="CYH191" s="1"/>
      <c r="CYI191" s="1"/>
      <c r="CYJ191" s="1"/>
      <c r="CYK191" s="1"/>
      <c r="CYL191" s="1"/>
      <c r="CYM191" s="1"/>
      <c r="CYN191" s="1"/>
      <c r="CYO191" s="1"/>
      <c r="CYP191" s="1"/>
      <c r="CYQ191" s="1"/>
      <c r="CYR191" s="1"/>
      <c r="CYS191" s="1"/>
      <c r="CYT191" s="1"/>
      <c r="CYU191" s="1"/>
      <c r="CYV191" s="1"/>
      <c r="CYW191" s="1"/>
      <c r="CYX191" s="1"/>
      <c r="CYY191" s="1"/>
      <c r="CYZ191" s="1"/>
      <c r="CZA191" s="1"/>
      <c r="CZB191" s="1"/>
      <c r="CZC191" s="1"/>
      <c r="CZD191" s="1"/>
      <c r="CZE191" s="1"/>
      <c r="CZF191" s="1"/>
      <c r="CZG191" s="1"/>
      <c r="CZH191" s="1"/>
      <c r="CZI191" s="1"/>
      <c r="CZJ191" s="1"/>
      <c r="CZK191" s="1"/>
      <c r="CZL191" s="1"/>
      <c r="CZM191" s="1"/>
      <c r="CZN191" s="1"/>
      <c r="CZO191" s="1"/>
      <c r="CZP191" s="1"/>
      <c r="CZQ191" s="1"/>
      <c r="CZR191" s="1"/>
      <c r="CZS191" s="1"/>
      <c r="CZT191" s="1"/>
      <c r="CZU191" s="1"/>
      <c r="CZV191" s="1"/>
      <c r="CZW191" s="1"/>
      <c r="CZX191" s="1"/>
      <c r="CZY191" s="1"/>
      <c r="CZZ191" s="1"/>
      <c r="DAA191" s="1"/>
      <c r="DAB191" s="1"/>
      <c r="DAC191" s="1"/>
      <c r="DAD191" s="1"/>
      <c r="DAE191" s="1"/>
      <c r="DAF191" s="1"/>
      <c r="DAG191" s="1"/>
      <c r="DAH191" s="1"/>
      <c r="DAI191" s="1"/>
      <c r="DAJ191" s="1"/>
      <c r="DAK191" s="1"/>
      <c r="DAL191" s="1"/>
      <c r="DAM191" s="1"/>
      <c r="DAN191" s="1"/>
      <c r="DAO191" s="1"/>
      <c r="DAP191" s="1"/>
      <c r="DAQ191" s="1"/>
      <c r="DAR191" s="1"/>
      <c r="DAS191" s="1"/>
      <c r="DAT191" s="1"/>
      <c r="DAU191" s="1"/>
      <c r="DAV191" s="1"/>
      <c r="DAW191" s="1"/>
      <c r="DAX191" s="1"/>
      <c r="DAY191" s="1"/>
      <c r="DAZ191" s="1"/>
      <c r="DBA191" s="1"/>
      <c r="DBB191" s="1"/>
      <c r="DBC191" s="1"/>
      <c r="DBD191" s="1"/>
      <c r="DBE191" s="1"/>
      <c r="DBF191" s="1"/>
      <c r="DBG191" s="1"/>
      <c r="DBH191" s="1"/>
      <c r="DBI191" s="1"/>
      <c r="DBJ191" s="1"/>
      <c r="DBK191" s="1"/>
      <c r="DBL191" s="1"/>
      <c r="DBM191" s="1"/>
      <c r="DBN191" s="1"/>
      <c r="DBO191" s="1"/>
      <c r="DBP191" s="1"/>
      <c r="DBQ191" s="1"/>
      <c r="DBR191" s="1"/>
      <c r="DBS191" s="1"/>
      <c r="DBT191" s="1"/>
      <c r="DBU191" s="1"/>
      <c r="DBV191" s="1"/>
      <c r="DBW191" s="1"/>
      <c r="DBX191" s="1"/>
      <c r="DBY191" s="1"/>
      <c r="DBZ191" s="1"/>
      <c r="DCA191" s="1"/>
      <c r="DCB191" s="1"/>
      <c r="DCC191" s="1"/>
      <c r="DCD191" s="1"/>
      <c r="DCE191" s="1"/>
      <c r="DCF191" s="1"/>
      <c r="DCG191" s="1"/>
      <c r="DCH191" s="1"/>
      <c r="DCI191" s="1"/>
      <c r="DCJ191" s="1"/>
      <c r="DCK191" s="1"/>
      <c r="DCL191" s="1"/>
      <c r="DCM191" s="1"/>
      <c r="DCN191" s="1"/>
      <c r="DCO191" s="1"/>
      <c r="DCP191" s="1"/>
      <c r="DCQ191" s="1"/>
      <c r="DCR191" s="1"/>
      <c r="DCS191" s="1"/>
      <c r="DCT191" s="1"/>
      <c r="DCU191" s="1"/>
      <c r="DCV191" s="1"/>
      <c r="DCW191" s="1"/>
      <c r="DCX191" s="1"/>
      <c r="DCY191" s="1"/>
      <c r="DCZ191" s="1"/>
      <c r="DDA191" s="1"/>
      <c r="DDB191" s="1"/>
      <c r="DDC191" s="1"/>
      <c r="DDD191" s="1"/>
      <c r="DDE191" s="1"/>
      <c r="DDF191" s="1"/>
      <c r="DDG191" s="1"/>
      <c r="DDH191" s="1"/>
      <c r="DDI191" s="1"/>
      <c r="DDJ191" s="1"/>
      <c r="DDK191" s="1"/>
      <c r="DDL191" s="1"/>
      <c r="DDM191" s="1"/>
      <c r="DDN191" s="1"/>
      <c r="DDO191" s="1"/>
      <c r="DDP191" s="1"/>
      <c r="DDQ191" s="1"/>
      <c r="DDR191" s="1"/>
      <c r="DDS191" s="1"/>
      <c r="DDT191" s="1"/>
      <c r="DDU191" s="1"/>
      <c r="DDV191" s="1"/>
      <c r="DDW191" s="1"/>
      <c r="DDX191" s="1"/>
      <c r="DDY191" s="1"/>
      <c r="DDZ191" s="1"/>
      <c r="DEA191" s="1"/>
      <c r="DEB191" s="1"/>
      <c r="DEC191" s="1"/>
      <c r="DED191" s="1"/>
      <c r="DEE191" s="1"/>
      <c r="DEF191" s="1"/>
      <c r="DEG191" s="1"/>
      <c r="DEH191" s="1"/>
      <c r="DEI191" s="1"/>
      <c r="DEJ191" s="1"/>
      <c r="DEK191" s="1"/>
      <c r="DEL191" s="1"/>
      <c r="DEM191" s="1"/>
      <c r="DEN191" s="1"/>
      <c r="DEO191" s="1"/>
      <c r="DEP191" s="1"/>
      <c r="DEQ191" s="1"/>
      <c r="DER191" s="1"/>
      <c r="DES191" s="1"/>
      <c r="DET191" s="1"/>
      <c r="DEU191" s="1"/>
      <c r="DEV191" s="1"/>
      <c r="DEW191" s="1"/>
      <c r="DEX191" s="1"/>
      <c r="DEY191" s="1"/>
      <c r="DEZ191" s="1"/>
      <c r="DFA191" s="1"/>
      <c r="DFB191" s="1"/>
      <c r="DFC191" s="1"/>
      <c r="DFD191" s="1"/>
      <c r="DFE191" s="1"/>
      <c r="DFF191" s="1"/>
      <c r="DFG191" s="1"/>
      <c r="DFH191" s="1"/>
      <c r="DFI191" s="1"/>
      <c r="DFJ191" s="1"/>
      <c r="DFK191" s="1"/>
      <c r="DFL191" s="1"/>
      <c r="DFM191" s="1"/>
      <c r="DFN191" s="1"/>
      <c r="DFO191" s="1"/>
      <c r="DFP191" s="1"/>
      <c r="DFQ191" s="1"/>
      <c r="DFR191" s="1"/>
      <c r="DFS191" s="1"/>
      <c r="DFT191" s="1"/>
      <c r="DFU191" s="1"/>
      <c r="DFV191" s="1"/>
      <c r="DFW191" s="1"/>
      <c r="DFX191" s="1"/>
      <c r="DFY191" s="1"/>
      <c r="DFZ191" s="1"/>
      <c r="DGA191" s="1"/>
      <c r="DGB191" s="1"/>
      <c r="DGC191" s="1"/>
      <c r="DGD191" s="1"/>
      <c r="DGE191" s="1"/>
      <c r="DGF191" s="1"/>
      <c r="DGG191" s="1"/>
      <c r="DGH191" s="1"/>
      <c r="DGI191" s="1"/>
      <c r="DGJ191" s="1"/>
      <c r="DGK191" s="1"/>
      <c r="DGL191" s="1"/>
      <c r="DGM191" s="1"/>
      <c r="DGN191" s="1"/>
      <c r="DGO191" s="1"/>
      <c r="DGP191" s="1"/>
      <c r="DGQ191" s="1"/>
      <c r="DGR191" s="1"/>
      <c r="DGS191" s="1"/>
      <c r="DGT191" s="1"/>
      <c r="DGU191" s="1"/>
      <c r="DGV191" s="1"/>
      <c r="DGW191" s="1"/>
      <c r="DGX191" s="1"/>
      <c r="DGY191" s="1"/>
      <c r="DGZ191" s="1"/>
      <c r="DHA191" s="1"/>
      <c r="DHB191" s="1"/>
      <c r="DHC191" s="1"/>
      <c r="DHD191" s="1"/>
      <c r="DHE191" s="1"/>
      <c r="DHF191" s="1"/>
      <c r="DHG191" s="1"/>
      <c r="DHH191" s="1"/>
      <c r="DHI191" s="1"/>
      <c r="DHJ191" s="1"/>
      <c r="DHK191" s="1"/>
      <c r="DHL191" s="1"/>
      <c r="DHM191" s="1"/>
      <c r="DHN191" s="1"/>
      <c r="DHO191" s="1"/>
      <c r="DHP191" s="1"/>
      <c r="DHQ191" s="1"/>
      <c r="DHR191" s="1"/>
      <c r="DHS191" s="1"/>
      <c r="DHT191" s="1"/>
      <c r="DHU191" s="1"/>
      <c r="DHV191" s="1"/>
      <c r="DHW191" s="1"/>
      <c r="DHX191" s="1"/>
      <c r="DHY191" s="1"/>
      <c r="DHZ191" s="1"/>
      <c r="DIA191" s="1"/>
      <c r="DIB191" s="1"/>
      <c r="DIC191" s="1"/>
      <c r="DID191" s="1"/>
      <c r="DIE191" s="1"/>
      <c r="DIF191" s="1"/>
      <c r="DIG191" s="1"/>
      <c r="DIH191" s="1"/>
      <c r="DII191" s="1"/>
      <c r="DIJ191" s="1"/>
      <c r="DIK191" s="1"/>
      <c r="DIL191" s="1"/>
      <c r="DIM191" s="1"/>
      <c r="DIN191" s="1"/>
      <c r="DIO191" s="1"/>
      <c r="DIP191" s="1"/>
      <c r="DIQ191" s="1"/>
      <c r="DIR191" s="1"/>
      <c r="DIS191" s="1"/>
      <c r="DIT191" s="1"/>
      <c r="DIU191" s="1"/>
      <c r="DIV191" s="1"/>
      <c r="DIW191" s="1"/>
      <c r="DIX191" s="1"/>
      <c r="DIY191" s="1"/>
      <c r="DIZ191" s="1"/>
      <c r="DJA191" s="1"/>
      <c r="DJB191" s="1"/>
      <c r="DJC191" s="1"/>
      <c r="DJD191" s="1"/>
      <c r="DJE191" s="1"/>
      <c r="DJF191" s="1"/>
      <c r="DJG191" s="1"/>
      <c r="DJH191" s="1"/>
      <c r="DJI191" s="1"/>
      <c r="DJJ191" s="1"/>
      <c r="DJK191" s="1"/>
      <c r="DJL191" s="1"/>
      <c r="DJM191" s="1"/>
      <c r="DJN191" s="1"/>
      <c r="DJO191" s="1"/>
      <c r="DJP191" s="1"/>
      <c r="DJQ191" s="1"/>
      <c r="DJR191" s="1"/>
      <c r="DJS191" s="1"/>
      <c r="DJT191" s="1"/>
      <c r="DJU191" s="1"/>
      <c r="DJV191" s="1"/>
      <c r="DJW191" s="1"/>
      <c r="DJX191" s="1"/>
      <c r="DJY191" s="1"/>
      <c r="DJZ191" s="1"/>
      <c r="DKA191" s="1"/>
      <c r="DKB191" s="1"/>
      <c r="DKC191" s="1"/>
      <c r="DKD191" s="1"/>
      <c r="DKE191" s="1"/>
      <c r="DKF191" s="1"/>
      <c r="DKG191" s="1"/>
      <c r="DKH191" s="1"/>
      <c r="DKI191" s="1"/>
      <c r="DKJ191" s="1"/>
      <c r="DKK191" s="1"/>
      <c r="DKL191" s="1"/>
      <c r="DKM191" s="1"/>
      <c r="DKN191" s="1"/>
      <c r="DKO191" s="1"/>
      <c r="DKP191" s="1"/>
      <c r="DKQ191" s="1"/>
      <c r="DKR191" s="1"/>
      <c r="DKS191" s="1"/>
      <c r="DKT191" s="1"/>
      <c r="DKU191" s="1"/>
      <c r="DKV191" s="1"/>
      <c r="DKW191" s="1"/>
      <c r="DKX191" s="1"/>
      <c r="DKY191" s="1"/>
      <c r="DKZ191" s="1"/>
      <c r="DLA191" s="1"/>
      <c r="DLB191" s="1"/>
      <c r="DLC191" s="1"/>
      <c r="DLD191" s="1"/>
      <c r="DLE191" s="1"/>
      <c r="DLF191" s="1"/>
      <c r="DLG191" s="1"/>
      <c r="DLH191" s="1"/>
      <c r="DLI191" s="1"/>
      <c r="DLJ191" s="1"/>
      <c r="DLK191" s="1"/>
      <c r="DLL191" s="1"/>
      <c r="DLM191" s="1"/>
      <c r="DLN191" s="1"/>
      <c r="DLO191" s="1"/>
      <c r="DLP191" s="1"/>
      <c r="DLQ191" s="1"/>
      <c r="DLR191" s="1"/>
      <c r="DLS191" s="1"/>
      <c r="DLT191" s="1"/>
      <c r="DLU191" s="1"/>
      <c r="DLV191" s="1"/>
      <c r="DLW191" s="1"/>
      <c r="DLX191" s="1"/>
      <c r="DLY191" s="1"/>
      <c r="DLZ191" s="1"/>
      <c r="DMA191" s="1"/>
      <c r="DMB191" s="1"/>
      <c r="DMC191" s="1"/>
      <c r="DMD191" s="1"/>
      <c r="DME191" s="1"/>
      <c r="DMF191" s="1"/>
      <c r="DMG191" s="1"/>
      <c r="DMH191" s="1"/>
      <c r="DMI191" s="1"/>
      <c r="DMJ191" s="1"/>
      <c r="DMK191" s="1"/>
      <c r="DML191" s="1"/>
      <c r="DMM191" s="1"/>
      <c r="DMN191" s="1"/>
      <c r="DMO191" s="1"/>
      <c r="DMP191" s="1"/>
      <c r="DMQ191" s="1"/>
      <c r="DMR191" s="1"/>
      <c r="DMS191" s="1"/>
      <c r="DMT191" s="1"/>
      <c r="DMU191" s="1"/>
      <c r="DMV191" s="1"/>
      <c r="DMW191" s="1"/>
      <c r="DMX191" s="1"/>
      <c r="DMY191" s="1"/>
      <c r="DMZ191" s="1"/>
      <c r="DNA191" s="1"/>
      <c r="DNB191" s="1"/>
      <c r="DNC191" s="1"/>
      <c r="DND191" s="1"/>
      <c r="DNE191" s="1"/>
      <c r="DNF191" s="1"/>
      <c r="DNG191" s="1"/>
      <c r="DNH191" s="1"/>
      <c r="DNI191" s="1"/>
      <c r="DNJ191" s="1"/>
      <c r="DNK191" s="1"/>
      <c r="DNL191" s="1"/>
      <c r="DNM191" s="1"/>
      <c r="DNN191" s="1"/>
      <c r="DNO191" s="1"/>
      <c r="DNP191" s="1"/>
      <c r="DNQ191" s="1"/>
      <c r="DNR191" s="1"/>
      <c r="DNS191" s="1"/>
      <c r="DNT191" s="1"/>
      <c r="DNU191" s="1"/>
      <c r="DNV191" s="1"/>
      <c r="DNW191" s="1"/>
      <c r="DNX191" s="1"/>
      <c r="DNY191" s="1"/>
      <c r="DNZ191" s="1"/>
      <c r="DOA191" s="1"/>
      <c r="DOB191" s="1"/>
      <c r="DOC191" s="1"/>
      <c r="DOD191" s="1"/>
      <c r="DOE191" s="1"/>
      <c r="DOF191" s="1"/>
      <c r="DOG191" s="1"/>
      <c r="DOH191" s="1"/>
      <c r="DOI191" s="1"/>
      <c r="DOJ191" s="1"/>
      <c r="DOK191" s="1"/>
      <c r="DOL191" s="1"/>
      <c r="DOM191" s="1"/>
      <c r="DON191" s="1"/>
      <c r="DOO191" s="1"/>
      <c r="DOP191" s="1"/>
      <c r="DOQ191" s="1"/>
      <c r="DOR191" s="1"/>
      <c r="DOS191" s="1"/>
      <c r="DOT191" s="1"/>
      <c r="DOU191" s="1"/>
      <c r="DOV191" s="1"/>
      <c r="DOW191" s="1"/>
      <c r="DOX191" s="1"/>
      <c r="DOY191" s="1"/>
      <c r="DOZ191" s="1"/>
      <c r="DPA191" s="1"/>
      <c r="DPB191" s="1"/>
      <c r="DPC191" s="1"/>
      <c r="DPD191" s="1"/>
      <c r="DPE191" s="1"/>
      <c r="DPF191" s="1"/>
      <c r="DPG191" s="1"/>
      <c r="DPH191" s="1"/>
      <c r="DPI191" s="1"/>
      <c r="DPJ191" s="1"/>
      <c r="DPK191" s="1"/>
      <c r="DPL191" s="1"/>
      <c r="DPM191" s="1"/>
      <c r="DPN191" s="1"/>
      <c r="DPO191" s="1"/>
      <c r="DPP191" s="1"/>
      <c r="DPQ191" s="1"/>
      <c r="DPR191" s="1"/>
      <c r="DPS191" s="1"/>
      <c r="DPT191" s="1"/>
      <c r="DPU191" s="1"/>
      <c r="DPV191" s="1"/>
      <c r="DPW191" s="1"/>
      <c r="DPX191" s="1"/>
      <c r="DPY191" s="1"/>
      <c r="DPZ191" s="1"/>
      <c r="DQA191" s="1"/>
      <c r="DQB191" s="1"/>
      <c r="DQC191" s="1"/>
      <c r="DQD191" s="1"/>
      <c r="DQE191" s="1"/>
      <c r="DQF191" s="1"/>
      <c r="DQG191" s="1"/>
      <c r="DQH191" s="1"/>
      <c r="DQI191" s="1"/>
      <c r="DQJ191" s="1"/>
      <c r="DQK191" s="1"/>
      <c r="DQL191" s="1"/>
      <c r="DQM191" s="1"/>
      <c r="DQN191" s="1"/>
      <c r="DQO191" s="1"/>
      <c r="DQP191" s="1"/>
      <c r="DQQ191" s="1"/>
      <c r="DQR191" s="1"/>
      <c r="DQS191" s="1"/>
      <c r="DQT191" s="1"/>
      <c r="DQU191" s="1"/>
      <c r="DQV191" s="1"/>
      <c r="DQW191" s="1"/>
      <c r="DQX191" s="1"/>
      <c r="DQY191" s="1"/>
      <c r="DQZ191" s="1"/>
      <c r="DRA191" s="1"/>
      <c r="DRB191" s="1"/>
      <c r="DRC191" s="1"/>
      <c r="DRD191" s="1"/>
      <c r="DRE191" s="1"/>
      <c r="DRF191" s="1"/>
      <c r="DRG191" s="1"/>
      <c r="DRH191" s="1"/>
      <c r="DRI191" s="1"/>
      <c r="DRJ191" s="1"/>
      <c r="DRK191" s="1"/>
      <c r="DRL191" s="1"/>
      <c r="DRM191" s="1"/>
      <c r="DRN191" s="1"/>
      <c r="DRO191" s="1"/>
      <c r="DRP191" s="1"/>
      <c r="DRQ191" s="1"/>
      <c r="DRR191" s="1"/>
      <c r="DRS191" s="1"/>
      <c r="DRT191" s="1"/>
      <c r="DRU191" s="1"/>
      <c r="DRV191" s="1"/>
      <c r="DRW191" s="1"/>
      <c r="DRX191" s="1"/>
      <c r="DRY191" s="1"/>
      <c r="DRZ191" s="1"/>
      <c r="DSA191" s="1"/>
      <c r="DSB191" s="1"/>
      <c r="DSC191" s="1"/>
      <c r="DSD191" s="1"/>
      <c r="DSE191" s="1"/>
      <c r="DSF191" s="1"/>
      <c r="DSG191" s="1"/>
      <c r="DSH191" s="1"/>
      <c r="DSI191" s="1"/>
      <c r="DSJ191" s="1"/>
      <c r="DSK191" s="1"/>
      <c r="DSL191" s="1"/>
      <c r="DSM191" s="1"/>
      <c r="DSN191" s="1"/>
      <c r="DSO191" s="1"/>
      <c r="DSP191" s="1"/>
      <c r="DSQ191" s="1"/>
      <c r="DSR191" s="1"/>
      <c r="DSS191" s="1"/>
      <c r="DST191" s="1"/>
      <c r="DSU191" s="1"/>
      <c r="DSV191" s="1"/>
      <c r="DSW191" s="1"/>
      <c r="DSX191" s="1"/>
      <c r="DSY191" s="1"/>
      <c r="DSZ191" s="1"/>
      <c r="DTA191" s="1"/>
      <c r="DTB191" s="1"/>
      <c r="DTC191" s="1"/>
      <c r="DTD191" s="1"/>
      <c r="DTE191" s="1"/>
      <c r="DTF191" s="1"/>
      <c r="DTG191" s="1"/>
      <c r="DTH191" s="1"/>
      <c r="DTI191" s="1"/>
      <c r="DTJ191" s="1"/>
      <c r="DTK191" s="1"/>
      <c r="DTL191" s="1"/>
      <c r="DTM191" s="1"/>
      <c r="DTN191" s="1"/>
      <c r="DTO191" s="1"/>
      <c r="DTP191" s="1"/>
      <c r="DTQ191" s="1"/>
      <c r="DTR191" s="1"/>
      <c r="DTS191" s="1"/>
      <c r="DTT191" s="1"/>
      <c r="DTU191" s="1"/>
      <c r="DTV191" s="1"/>
      <c r="DTW191" s="1"/>
      <c r="DTX191" s="1"/>
      <c r="DTY191" s="1"/>
      <c r="DTZ191" s="1"/>
      <c r="DUA191" s="1"/>
      <c r="DUB191" s="1"/>
      <c r="DUC191" s="1"/>
      <c r="DUD191" s="1"/>
      <c r="DUE191" s="1"/>
      <c r="DUF191" s="1"/>
      <c r="DUG191" s="1"/>
      <c r="DUH191" s="1"/>
      <c r="DUI191" s="1"/>
      <c r="DUJ191" s="1"/>
      <c r="DUK191" s="1"/>
      <c r="DUL191" s="1"/>
      <c r="DUM191" s="1"/>
      <c r="DUN191" s="1"/>
      <c r="DUO191" s="1"/>
      <c r="DUP191" s="1"/>
      <c r="DUQ191" s="1"/>
      <c r="DUR191" s="1"/>
      <c r="DUS191" s="1"/>
      <c r="DUT191" s="1"/>
      <c r="DUU191" s="1"/>
      <c r="DUV191" s="1"/>
      <c r="DUW191" s="1"/>
      <c r="DUX191" s="1"/>
      <c r="DUY191" s="1"/>
      <c r="DUZ191" s="1"/>
      <c r="DVA191" s="1"/>
      <c r="DVB191" s="1"/>
      <c r="DVC191" s="1"/>
      <c r="DVD191" s="1"/>
      <c r="DVE191" s="1"/>
      <c r="DVF191" s="1"/>
      <c r="DVG191" s="1"/>
      <c r="DVH191" s="1"/>
      <c r="DVI191" s="1"/>
      <c r="DVJ191" s="1"/>
      <c r="DVK191" s="1"/>
      <c r="DVL191" s="1"/>
      <c r="DVM191" s="1"/>
      <c r="DVN191" s="1"/>
      <c r="DVO191" s="1"/>
      <c r="DVP191" s="1"/>
      <c r="DVQ191" s="1"/>
      <c r="DVR191" s="1"/>
      <c r="DVS191" s="1"/>
      <c r="DVT191" s="1"/>
      <c r="DVU191" s="1"/>
      <c r="DVV191" s="1"/>
      <c r="DVW191" s="1"/>
      <c r="DVX191" s="1"/>
      <c r="DVY191" s="1"/>
      <c r="DVZ191" s="1"/>
      <c r="DWA191" s="1"/>
      <c r="DWB191" s="1"/>
      <c r="DWC191" s="1"/>
      <c r="DWD191" s="1"/>
      <c r="DWE191" s="1"/>
      <c r="DWF191" s="1"/>
      <c r="DWG191" s="1"/>
      <c r="DWH191" s="1"/>
      <c r="DWI191" s="1"/>
      <c r="DWJ191" s="1"/>
      <c r="DWK191" s="1"/>
      <c r="DWL191" s="1"/>
      <c r="DWM191" s="1"/>
      <c r="DWN191" s="1"/>
      <c r="DWO191" s="1"/>
      <c r="DWP191" s="1"/>
      <c r="DWQ191" s="1"/>
      <c r="DWR191" s="1"/>
      <c r="DWS191" s="1"/>
      <c r="DWT191" s="1"/>
      <c r="DWU191" s="1"/>
      <c r="DWV191" s="1"/>
      <c r="DWW191" s="1"/>
      <c r="DWX191" s="1"/>
      <c r="DWY191" s="1"/>
      <c r="DWZ191" s="1"/>
      <c r="DXA191" s="1"/>
      <c r="DXB191" s="1"/>
      <c r="DXC191" s="1"/>
      <c r="DXD191" s="1"/>
      <c r="DXE191" s="1"/>
      <c r="DXF191" s="1"/>
      <c r="DXG191" s="1"/>
      <c r="DXH191" s="1"/>
      <c r="DXI191" s="1"/>
      <c r="DXJ191" s="1"/>
      <c r="DXK191" s="1"/>
      <c r="DXL191" s="1"/>
      <c r="DXM191" s="1"/>
      <c r="DXN191" s="1"/>
      <c r="DXO191" s="1"/>
      <c r="DXP191" s="1"/>
      <c r="DXQ191" s="1"/>
      <c r="DXR191" s="1"/>
      <c r="DXS191" s="1"/>
      <c r="DXT191" s="1"/>
      <c r="DXU191" s="1"/>
      <c r="DXV191" s="1"/>
      <c r="DXW191" s="1"/>
      <c r="DXX191" s="1"/>
      <c r="DXY191" s="1"/>
      <c r="DXZ191" s="1"/>
      <c r="DYA191" s="1"/>
      <c r="DYB191" s="1"/>
      <c r="DYC191" s="1"/>
      <c r="DYD191" s="1"/>
      <c r="DYE191" s="1"/>
      <c r="DYF191" s="1"/>
      <c r="DYG191" s="1"/>
      <c r="DYH191" s="1"/>
      <c r="DYI191" s="1"/>
      <c r="DYJ191" s="1"/>
      <c r="DYK191" s="1"/>
      <c r="DYL191" s="1"/>
      <c r="DYM191" s="1"/>
      <c r="DYN191" s="1"/>
      <c r="DYO191" s="1"/>
      <c r="DYP191" s="1"/>
      <c r="DYQ191" s="1"/>
      <c r="DYR191" s="1"/>
      <c r="DYS191" s="1"/>
      <c r="DYT191" s="1"/>
      <c r="DYU191" s="1"/>
      <c r="DYV191" s="1"/>
      <c r="DYW191" s="1"/>
      <c r="DYX191" s="1"/>
      <c r="DYY191" s="1"/>
      <c r="DYZ191" s="1"/>
      <c r="DZA191" s="1"/>
      <c r="DZB191" s="1"/>
      <c r="DZC191" s="1"/>
      <c r="DZD191" s="1"/>
      <c r="DZE191" s="1"/>
      <c r="DZF191" s="1"/>
      <c r="DZG191" s="1"/>
      <c r="DZH191" s="1"/>
      <c r="DZI191" s="1"/>
      <c r="DZJ191" s="1"/>
      <c r="DZK191" s="1"/>
      <c r="DZL191" s="1"/>
      <c r="DZM191" s="1"/>
      <c r="DZN191" s="1"/>
      <c r="DZO191" s="1"/>
      <c r="DZP191" s="1"/>
      <c r="DZQ191" s="1"/>
      <c r="DZR191" s="1"/>
      <c r="DZS191" s="1"/>
      <c r="DZT191" s="1"/>
      <c r="DZU191" s="1"/>
      <c r="DZV191" s="1"/>
      <c r="DZW191" s="1"/>
      <c r="DZX191" s="1"/>
      <c r="DZY191" s="1"/>
      <c r="DZZ191" s="1"/>
      <c r="EAA191" s="1"/>
      <c r="EAB191" s="1"/>
      <c r="EAC191" s="1"/>
      <c r="EAD191" s="1"/>
      <c r="EAE191" s="1"/>
      <c r="EAF191" s="1"/>
      <c r="EAG191" s="1"/>
      <c r="EAH191" s="1"/>
      <c r="EAI191" s="1"/>
      <c r="EAJ191" s="1"/>
      <c r="EAK191" s="1"/>
      <c r="EAL191" s="1"/>
      <c r="EAM191" s="1"/>
      <c r="EAN191" s="1"/>
      <c r="EAO191" s="1"/>
      <c r="EAP191" s="1"/>
      <c r="EAQ191" s="1"/>
      <c r="EAR191" s="1"/>
      <c r="EAS191" s="1"/>
      <c r="EAT191" s="1"/>
      <c r="EAU191" s="1"/>
      <c r="EAV191" s="1"/>
      <c r="EAW191" s="1"/>
      <c r="EAX191" s="1"/>
      <c r="EAY191" s="1"/>
      <c r="EAZ191" s="1"/>
      <c r="EBA191" s="1"/>
      <c r="EBB191" s="1"/>
      <c r="EBC191" s="1"/>
      <c r="EBD191" s="1"/>
      <c r="EBE191" s="1"/>
      <c r="EBF191" s="1"/>
      <c r="EBG191" s="1"/>
      <c r="EBH191" s="1"/>
      <c r="EBI191" s="1"/>
      <c r="EBJ191" s="1"/>
      <c r="EBK191" s="1"/>
      <c r="EBL191" s="1"/>
      <c r="EBM191" s="1"/>
      <c r="EBN191" s="1"/>
      <c r="EBO191" s="1"/>
      <c r="EBP191" s="1"/>
      <c r="EBQ191" s="1"/>
      <c r="EBR191" s="1"/>
      <c r="EBS191" s="1"/>
      <c r="EBT191" s="1"/>
      <c r="EBU191" s="1"/>
      <c r="EBV191" s="1"/>
      <c r="EBW191" s="1"/>
      <c r="EBX191" s="1"/>
      <c r="EBY191" s="1"/>
      <c r="EBZ191" s="1"/>
      <c r="ECA191" s="1"/>
      <c r="ECB191" s="1"/>
      <c r="ECC191" s="1"/>
      <c r="ECD191" s="1"/>
      <c r="ECE191" s="1"/>
      <c r="ECF191" s="1"/>
      <c r="ECG191" s="1"/>
      <c r="ECH191" s="1"/>
      <c r="ECI191" s="1"/>
      <c r="ECJ191" s="1"/>
      <c r="ECK191" s="1"/>
      <c r="ECL191" s="1"/>
      <c r="ECM191" s="1"/>
      <c r="ECN191" s="1"/>
      <c r="ECO191" s="1"/>
      <c r="ECP191" s="1"/>
      <c r="ECQ191" s="1"/>
      <c r="ECR191" s="1"/>
      <c r="ECS191" s="1"/>
      <c r="ECT191" s="1"/>
      <c r="ECU191" s="1"/>
      <c r="ECV191" s="1"/>
      <c r="ECW191" s="1"/>
      <c r="ECX191" s="1"/>
      <c r="ECY191" s="1"/>
      <c r="ECZ191" s="1"/>
      <c r="EDA191" s="1"/>
      <c r="EDB191" s="1"/>
      <c r="EDC191" s="1"/>
      <c r="EDD191" s="1"/>
      <c r="EDE191" s="1"/>
      <c r="EDF191" s="1"/>
      <c r="EDG191" s="1"/>
      <c r="EDH191" s="1"/>
      <c r="EDI191" s="1"/>
      <c r="EDJ191" s="1"/>
      <c r="EDK191" s="1"/>
      <c r="EDL191" s="1"/>
      <c r="EDM191" s="1"/>
      <c r="EDN191" s="1"/>
      <c r="EDO191" s="1"/>
      <c r="EDP191" s="1"/>
      <c r="EDQ191" s="1"/>
      <c r="EDR191" s="1"/>
      <c r="EDS191" s="1"/>
      <c r="EDT191" s="1"/>
      <c r="EDU191" s="1"/>
      <c r="EDV191" s="1"/>
      <c r="EDW191" s="1"/>
      <c r="EDX191" s="1"/>
      <c r="EDY191" s="1"/>
      <c r="EDZ191" s="1"/>
      <c r="EEA191" s="1"/>
      <c r="EEB191" s="1"/>
      <c r="EEC191" s="1"/>
      <c r="EED191" s="1"/>
      <c r="EEE191" s="1"/>
      <c r="EEF191" s="1"/>
      <c r="EEG191" s="1"/>
      <c r="EEH191" s="1"/>
      <c r="EEI191" s="1"/>
      <c r="EEJ191" s="1"/>
      <c r="EEK191" s="1"/>
      <c r="EEL191" s="1"/>
      <c r="EEM191" s="1"/>
      <c r="EEN191" s="1"/>
      <c r="EEO191" s="1"/>
      <c r="EEP191" s="1"/>
      <c r="EEQ191" s="1"/>
      <c r="EER191" s="1"/>
      <c r="EES191" s="1"/>
      <c r="EET191" s="1"/>
      <c r="EEU191" s="1"/>
      <c r="EEV191" s="1"/>
      <c r="EEW191" s="1"/>
      <c r="EEX191" s="1"/>
      <c r="EEY191" s="1"/>
      <c r="EEZ191" s="1"/>
      <c r="EFA191" s="1"/>
      <c r="EFB191" s="1"/>
      <c r="EFC191" s="1"/>
      <c r="EFD191" s="1"/>
      <c r="EFE191" s="1"/>
      <c r="EFF191" s="1"/>
      <c r="EFG191" s="1"/>
      <c r="EFH191" s="1"/>
      <c r="EFI191" s="1"/>
      <c r="EFJ191" s="1"/>
      <c r="EFK191" s="1"/>
      <c r="EFL191" s="1"/>
      <c r="EFM191" s="1"/>
      <c r="EFN191" s="1"/>
      <c r="EFO191" s="1"/>
      <c r="EFP191" s="1"/>
      <c r="EFQ191" s="1"/>
      <c r="EFR191" s="1"/>
      <c r="EFS191" s="1"/>
      <c r="EFT191" s="1"/>
      <c r="EFU191" s="1"/>
      <c r="EFV191" s="1"/>
      <c r="EFW191" s="1"/>
      <c r="EFX191" s="1"/>
      <c r="EFY191" s="1"/>
      <c r="EFZ191" s="1"/>
      <c r="EGA191" s="1"/>
      <c r="EGB191" s="1"/>
      <c r="EGC191" s="1"/>
      <c r="EGD191" s="1"/>
      <c r="EGE191" s="1"/>
      <c r="EGF191" s="1"/>
      <c r="EGG191" s="1"/>
      <c r="EGH191" s="1"/>
      <c r="EGI191" s="1"/>
      <c r="EGJ191" s="1"/>
      <c r="EGK191" s="1"/>
      <c r="EGL191" s="1"/>
      <c r="EGM191" s="1"/>
      <c r="EGN191" s="1"/>
      <c r="EGO191" s="1"/>
      <c r="EGP191" s="1"/>
      <c r="EGQ191" s="1"/>
      <c r="EGR191" s="1"/>
      <c r="EGS191" s="1"/>
      <c r="EGT191" s="1"/>
      <c r="EGU191" s="1"/>
      <c r="EGV191" s="1"/>
      <c r="EGW191" s="1"/>
      <c r="EGX191" s="1"/>
      <c r="EGY191" s="1"/>
      <c r="EGZ191" s="1"/>
      <c r="EHA191" s="1"/>
      <c r="EHB191" s="1"/>
      <c r="EHC191" s="1"/>
      <c r="EHD191" s="1"/>
      <c r="EHE191" s="1"/>
      <c r="EHF191" s="1"/>
      <c r="EHG191" s="1"/>
      <c r="EHH191" s="1"/>
      <c r="EHI191" s="1"/>
      <c r="EHJ191" s="1"/>
      <c r="EHK191" s="1"/>
      <c r="EHL191" s="1"/>
      <c r="EHM191" s="1"/>
      <c r="EHN191" s="1"/>
      <c r="EHO191" s="1"/>
      <c r="EHP191" s="1"/>
      <c r="EHQ191" s="1"/>
      <c r="EHR191" s="1"/>
      <c r="EHS191" s="1"/>
      <c r="EHT191" s="1"/>
      <c r="EHU191" s="1"/>
      <c r="EHV191" s="1"/>
      <c r="EHW191" s="1"/>
      <c r="EHX191" s="1"/>
      <c r="EHY191" s="1"/>
      <c r="EHZ191" s="1"/>
      <c r="EIA191" s="1"/>
      <c r="EIB191" s="1"/>
      <c r="EIC191" s="1"/>
      <c r="EID191" s="1"/>
      <c r="EIE191" s="1"/>
      <c r="EIF191" s="1"/>
      <c r="EIG191" s="1"/>
      <c r="EIH191" s="1"/>
      <c r="EII191" s="1"/>
      <c r="EIJ191" s="1"/>
      <c r="EIK191" s="1"/>
      <c r="EIL191" s="1"/>
      <c r="EIM191" s="1"/>
      <c r="EIN191" s="1"/>
      <c r="EIO191" s="1"/>
      <c r="EIP191" s="1"/>
      <c r="EIQ191" s="1"/>
      <c r="EIR191" s="1"/>
      <c r="EIS191" s="1"/>
      <c r="EIT191" s="1"/>
      <c r="EIU191" s="1"/>
      <c r="EIV191" s="1"/>
      <c r="EIW191" s="1"/>
      <c r="EIX191" s="1"/>
      <c r="EIY191" s="1"/>
      <c r="EIZ191" s="1"/>
      <c r="EJA191" s="1"/>
      <c r="EJB191" s="1"/>
      <c r="EJC191" s="1"/>
      <c r="EJD191" s="1"/>
      <c r="EJE191" s="1"/>
      <c r="EJF191" s="1"/>
      <c r="EJG191" s="1"/>
      <c r="EJH191" s="1"/>
      <c r="EJI191" s="1"/>
      <c r="EJJ191" s="1"/>
      <c r="EJK191" s="1"/>
      <c r="EJL191" s="1"/>
      <c r="EJM191" s="1"/>
      <c r="EJN191" s="1"/>
      <c r="EJO191" s="1"/>
      <c r="EJP191" s="1"/>
      <c r="EJQ191" s="1"/>
      <c r="EJR191" s="1"/>
      <c r="EJS191" s="1"/>
      <c r="EJT191" s="1"/>
      <c r="EJU191" s="1"/>
      <c r="EJV191" s="1"/>
      <c r="EJW191" s="1"/>
      <c r="EJX191" s="1"/>
      <c r="EJY191" s="1"/>
      <c r="EJZ191" s="1"/>
      <c r="EKA191" s="1"/>
      <c r="EKB191" s="1"/>
      <c r="EKC191" s="1"/>
      <c r="EKD191" s="1"/>
      <c r="EKE191" s="1"/>
      <c r="EKF191" s="1"/>
      <c r="EKG191" s="1"/>
      <c r="EKH191" s="1"/>
      <c r="EKI191" s="1"/>
      <c r="EKJ191" s="1"/>
      <c r="EKK191" s="1"/>
      <c r="EKL191" s="1"/>
      <c r="EKM191" s="1"/>
      <c r="EKN191" s="1"/>
      <c r="EKO191" s="1"/>
      <c r="EKP191" s="1"/>
      <c r="EKQ191" s="1"/>
      <c r="EKR191" s="1"/>
      <c r="EKS191" s="1"/>
      <c r="EKT191" s="1"/>
      <c r="EKU191" s="1"/>
      <c r="EKV191" s="1"/>
      <c r="EKW191" s="1"/>
      <c r="EKX191" s="1"/>
      <c r="EKY191" s="1"/>
      <c r="EKZ191" s="1"/>
      <c r="ELA191" s="1"/>
      <c r="ELB191" s="1"/>
      <c r="ELC191" s="1"/>
      <c r="ELD191" s="1"/>
      <c r="ELE191" s="1"/>
      <c r="ELF191" s="1"/>
      <c r="ELG191" s="1"/>
      <c r="ELH191" s="1"/>
      <c r="ELI191" s="1"/>
      <c r="ELJ191" s="1"/>
      <c r="ELK191" s="1"/>
      <c r="ELL191" s="1"/>
      <c r="ELM191" s="1"/>
      <c r="ELN191" s="1"/>
      <c r="ELO191" s="1"/>
      <c r="ELP191" s="1"/>
      <c r="ELQ191" s="1"/>
      <c r="ELR191" s="1"/>
      <c r="ELS191" s="1"/>
      <c r="ELT191" s="1"/>
      <c r="ELU191" s="1"/>
      <c r="ELV191" s="1"/>
      <c r="ELW191" s="1"/>
      <c r="ELX191" s="1"/>
      <c r="ELY191" s="1"/>
      <c r="ELZ191" s="1"/>
      <c r="EMA191" s="1"/>
      <c r="EMB191" s="1"/>
      <c r="EMC191" s="1"/>
      <c r="EMD191" s="1"/>
      <c r="EME191" s="1"/>
      <c r="EMF191" s="1"/>
      <c r="EMG191" s="1"/>
      <c r="EMH191" s="1"/>
      <c r="EMI191" s="1"/>
      <c r="EMJ191" s="1"/>
      <c r="EMK191" s="1"/>
      <c r="EML191" s="1"/>
      <c r="EMM191" s="1"/>
      <c r="EMN191" s="1"/>
      <c r="EMO191" s="1"/>
      <c r="EMP191" s="1"/>
      <c r="EMQ191" s="1"/>
      <c r="EMR191" s="1"/>
      <c r="EMS191" s="1"/>
      <c r="EMT191" s="1"/>
      <c r="EMU191" s="1"/>
      <c r="EMV191" s="1"/>
      <c r="EMW191" s="1"/>
      <c r="EMX191" s="1"/>
      <c r="EMY191" s="1"/>
      <c r="EMZ191" s="1"/>
      <c r="ENA191" s="1"/>
      <c r="ENB191" s="1"/>
      <c r="ENC191" s="1"/>
      <c r="END191" s="1"/>
      <c r="ENE191" s="1"/>
      <c r="ENF191" s="1"/>
      <c r="ENG191" s="1"/>
      <c r="ENH191" s="1"/>
      <c r="ENI191" s="1"/>
      <c r="ENJ191" s="1"/>
      <c r="ENK191" s="1"/>
      <c r="ENL191" s="1"/>
      <c r="ENM191" s="1"/>
      <c r="ENN191" s="1"/>
      <c r="ENO191" s="1"/>
      <c r="ENP191" s="1"/>
      <c r="ENQ191" s="1"/>
      <c r="ENR191" s="1"/>
      <c r="ENS191" s="1"/>
      <c r="ENT191" s="1"/>
      <c r="ENU191" s="1"/>
      <c r="ENV191" s="1"/>
      <c r="ENW191" s="1"/>
      <c r="ENX191" s="1"/>
      <c r="ENY191" s="1"/>
      <c r="ENZ191" s="1"/>
      <c r="EOA191" s="1"/>
      <c r="EOB191" s="1"/>
      <c r="EOC191" s="1"/>
      <c r="EOD191" s="1"/>
      <c r="EOE191" s="1"/>
      <c r="EOF191" s="1"/>
      <c r="EOG191" s="1"/>
      <c r="EOH191" s="1"/>
      <c r="EOI191" s="1"/>
      <c r="EOJ191" s="1"/>
      <c r="EOK191" s="1"/>
      <c r="EOL191" s="1"/>
      <c r="EOM191" s="1"/>
      <c r="EON191" s="1"/>
      <c r="EOO191" s="1"/>
      <c r="EOP191" s="1"/>
      <c r="EOQ191" s="1"/>
      <c r="EOR191" s="1"/>
      <c r="EOS191" s="1"/>
      <c r="EOT191" s="1"/>
      <c r="EOU191" s="1"/>
      <c r="EOV191" s="1"/>
      <c r="EOW191" s="1"/>
      <c r="EOX191" s="1"/>
      <c r="EOY191" s="1"/>
      <c r="EOZ191" s="1"/>
      <c r="EPA191" s="1"/>
      <c r="EPB191" s="1"/>
      <c r="EPC191" s="1"/>
      <c r="EPD191" s="1"/>
      <c r="EPE191" s="1"/>
      <c r="EPF191" s="1"/>
      <c r="EPG191" s="1"/>
      <c r="EPH191" s="1"/>
      <c r="EPI191" s="1"/>
      <c r="EPJ191" s="1"/>
      <c r="EPK191" s="1"/>
      <c r="EPL191" s="1"/>
      <c r="EPM191" s="1"/>
      <c r="EPN191" s="1"/>
      <c r="EPO191" s="1"/>
      <c r="EPP191" s="1"/>
      <c r="EPQ191" s="1"/>
      <c r="EPR191" s="1"/>
      <c r="EPS191" s="1"/>
      <c r="EPT191" s="1"/>
      <c r="EPU191" s="1"/>
      <c r="EPV191" s="1"/>
      <c r="EPW191" s="1"/>
      <c r="EPX191" s="1"/>
      <c r="EPY191" s="1"/>
      <c r="EPZ191" s="1"/>
      <c r="EQA191" s="1"/>
      <c r="EQB191" s="1"/>
      <c r="EQC191" s="1"/>
      <c r="EQD191" s="1"/>
      <c r="EQE191" s="1"/>
      <c r="EQF191" s="1"/>
      <c r="EQG191" s="1"/>
      <c r="EQH191" s="1"/>
      <c r="EQI191" s="1"/>
      <c r="EQJ191" s="1"/>
      <c r="EQK191" s="1"/>
      <c r="EQL191" s="1"/>
      <c r="EQM191" s="1"/>
      <c r="EQN191" s="1"/>
      <c r="EQO191" s="1"/>
      <c r="EQP191" s="1"/>
      <c r="EQQ191" s="1"/>
      <c r="EQR191" s="1"/>
      <c r="EQS191" s="1"/>
      <c r="EQT191" s="1"/>
      <c r="EQU191" s="1"/>
      <c r="EQV191" s="1"/>
      <c r="EQW191" s="1"/>
      <c r="EQX191" s="1"/>
      <c r="EQY191" s="1"/>
      <c r="EQZ191" s="1"/>
      <c r="ERA191" s="1"/>
      <c r="ERB191" s="1"/>
      <c r="ERC191" s="1"/>
      <c r="ERD191" s="1"/>
      <c r="ERE191" s="1"/>
      <c r="ERF191" s="1"/>
      <c r="ERG191" s="1"/>
      <c r="ERH191" s="1"/>
      <c r="ERI191" s="1"/>
      <c r="ERJ191" s="1"/>
      <c r="ERK191" s="1"/>
      <c r="ERL191" s="1"/>
      <c r="ERM191" s="1"/>
      <c r="ERN191" s="1"/>
      <c r="ERO191" s="1"/>
      <c r="ERP191" s="1"/>
      <c r="ERQ191" s="1"/>
      <c r="ERR191" s="1"/>
      <c r="ERS191" s="1"/>
      <c r="ERT191" s="1"/>
      <c r="ERU191" s="1"/>
      <c r="ERV191" s="1"/>
      <c r="ERW191" s="1"/>
      <c r="ERX191" s="1"/>
      <c r="ERY191" s="1"/>
      <c r="ERZ191" s="1"/>
      <c r="ESA191" s="1"/>
      <c r="ESB191" s="1"/>
      <c r="ESC191" s="1"/>
      <c r="ESD191" s="1"/>
      <c r="ESE191" s="1"/>
      <c r="ESF191" s="1"/>
      <c r="ESG191" s="1"/>
      <c r="ESH191" s="1"/>
      <c r="ESI191" s="1"/>
      <c r="ESJ191" s="1"/>
      <c r="ESK191" s="1"/>
      <c r="ESL191" s="1"/>
      <c r="ESM191" s="1"/>
      <c r="ESN191" s="1"/>
      <c r="ESO191" s="1"/>
      <c r="ESP191" s="1"/>
      <c r="ESQ191" s="1"/>
      <c r="ESR191" s="1"/>
      <c r="ESS191" s="1"/>
      <c r="EST191" s="1"/>
      <c r="ESU191" s="1"/>
      <c r="ESV191" s="1"/>
      <c r="ESW191" s="1"/>
      <c r="ESX191" s="1"/>
      <c r="ESY191" s="1"/>
      <c r="ESZ191" s="1"/>
      <c r="ETA191" s="1"/>
      <c r="ETB191" s="1"/>
      <c r="ETC191" s="1"/>
      <c r="ETD191" s="1"/>
      <c r="ETE191" s="1"/>
      <c r="ETF191" s="1"/>
      <c r="ETG191" s="1"/>
      <c r="ETH191" s="1"/>
      <c r="ETI191" s="1"/>
      <c r="ETJ191" s="1"/>
      <c r="ETK191" s="1"/>
      <c r="ETL191" s="1"/>
      <c r="ETM191" s="1"/>
      <c r="ETN191" s="1"/>
      <c r="ETO191" s="1"/>
      <c r="ETP191" s="1"/>
      <c r="ETQ191" s="1"/>
      <c r="ETR191" s="1"/>
      <c r="ETS191" s="1"/>
      <c r="ETT191" s="1"/>
      <c r="ETU191" s="1"/>
      <c r="ETV191" s="1"/>
      <c r="ETW191" s="1"/>
      <c r="ETX191" s="1"/>
      <c r="ETY191" s="1"/>
      <c r="ETZ191" s="1"/>
      <c r="EUA191" s="1"/>
      <c r="EUB191" s="1"/>
      <c r="EUC191" s="1"/>
      <c r="EUD191" s="1"/>
      <c r="EUE191" s="1"/>
      <c r="EUF191" s="1"/>
      <c r="EUG191" s="1"/>
      <c r="EUH191" s="1"/>
      <c r="EUI191" s="1"/>
      <c r="EUJ191" s="1"/>
      <c r="EUK191" s="1"/>
      <c r="EUL191" s="1"/>
      <c r="EUM191" s="1"/>
      <c r="EUN191" s="1"/>
      <c r="EUO191" s="1"/>
      <c r="EUP191" s="1"/>
      <c r="EUQ191" s="1"/>
      <c r="EUR191" s="1"/>
      <c r="EUS191" s="1"/>
      <c r="EUT191" s="1"/>
      <c r="EUU191" s="1"/>
      <c r="EUV191" s="1"/>
      <c r="EUW191" s="1"/>
      <c r="EUX191" s="1"/>
      <c r="EUY191" s="1"/>
      <c r="EUZ191" s="1"/>
      <c r="EVA191" s="1"/>
      <c r="EVB191" s="1"/>
      <c r="EVC191" s="1"/>
      <c r="EVD191" s="1"/>
      <c r="EVE191" s="1"/>
      <c r="EVF191" s="1"/>
      <c r="EVG191" s="1"/>
      <c r="EVH191" s="1"/>
      <c r="EVI191" s="1"/>
      <c r="EVJ191" s="1"/>
      <c r="EVK191" s="1"/>
      <c r="EVL191" s="1"/>
      <c r="EVM191" s="1"/>
      <c r="EVN191" s="1"/>
      <c r="EVO191" s="1"/>
      <c r="EVP191" s="1"/>
      <c r="EVQ191" s="1"/>
      <c r="EVR191" s="1"/>
      <c r="EVS191" s="1"/>
      <c r="EVT191" s="1"/>
      <c r="EVU191" s="1"/>
      <c r="EVV191" s="1"/>
      <c r="EVW191" s="1"/>
      <c r="EVX191" s="1"/>
      <c r="EVY191" s="1"/>
      <c r="EVZ191" s="1"/>
      <c r="EWA191" s="1"/>
      <c r="EWB191" s="1"/>
      <c r="EWC191" s="1"/>
      <c r="EWD191" s="1"/>
      <c r="EWE191" s="1"/>
      <c r="EWF191" s="1"/>
      <c r="EWG191" s="1"/>
      <c r="EWH191" s="1"/>
      <c r="EWI191" s="1"/>
      <c r="EWJ191" s="1"/>
      <c r="EWK191" s="1"/>
      <c r="EWL191" s="1"/>
      <c r="EWM191" s="1"/>
      <c r="EWN191" s="1"/>
      <c r="EWO191" s="1"/>
      <c r="EWP191" s="1"/>
      <c r="EWQ191" s="1"/>
      <c r="EWR191" s="1"/>
      <c r="EWS191" s="1"/>
      <c r="EWT191" s="1"/>
      <c r="EWU191" s="1"/>
      <c r="EWV191" s="1"/>
      <c r="EWW191" s="1"/>
      <c r="EWX191" s="1"/>
      <c r="EWY191" s="1"/>
      <c r="EWZ191" s="1"/>
      <c r="EXA191" s="1"/>
      <c r="EXB191" s="1"/>
      <c r="EXC191" s="1"/>
      <c r="EXD191" s="1"/>
      <c r="EXE191" s="1"/>
      <c r="EXF191" s="1"/>
      <c r="EXG191" s="1"/>
      <c r="EXH191" s="1"/>
      <c r="EXI191" s="1"/>
      <c r="EXJ191" s="1"/>
      <c r="EXK191" s="1"/>
      <c r="EXL191" s="1"/>
      <c r="EXM191" s="1"/>
      <c r="EXN191" s="1"/>
      <c r="EXO191" s="1"/>
      <c r="EXP191" s="1"/>
      <c r="EXQ191" s="1"/>
      <c r="EXR191" s="1"/>
      <c r="EXS191" s="1"/>
      <c r="EXT191" s="1"/>
      <c r="EXU191" s="1"/>
      <c r="EXV191" s="1"/>
      <c r="EXW191" s="1"/>
      <c r="EXX191" s="1"/>
      <c r="EXY191" s="1"/>
      <c r="EXZ191" s="1"/>
      <c r="EYA191" s="1"/>
      <c r="EYB191" s="1"/>
      <c r="EYC191" s="1"/>
      <c r="EYD191" s="1"/>
      <c r="EYE191" s="1"/>
      <c r="EYF191" s="1"/>
      <c r="EYG191" s="1"/>
      <c r="EYH191" s="1"/>
      <c r="EYI191" s="1"/>
      <c r="EYJ191" s="1"/>
      <c r="EYK191" s="1"/>
      <c r="EYL191" s="1"/>
      <c r="EYM191" s="1"/>
      <c r="EYN191" s="1"/>
      <c r="EYO191" s="1"/>
      <c r="EYP191" s="1"/>
      <c r="EYQ191" s="1"/>
      <c r="EYR191" s="1"/>
      <c r="EYS191" s="1"/>
      <c r="EYT191" s="1"/>
      <c r="EYU191" s="1"/>
      <c r="EYV191" s="1"/>
      <c r="EYW191" s="1"/>
      <c r="EYX191" s="1"/>
      <c r="EYY191" s="1"/>
      <c r="EYZ191" s="1"/>
      <c r="EZA191" s="1"/>
      <c r="EZB191" s="1"/>
      <c r="EZC191" s="1"/>
      <c r="EZD191" s="1"/>
      <c r="EZE191" s="1"/>
      <c r="EZF191" s="1"/>
      <c r="EZG191" s="1"/>
      <c r="EZH191" s="1"/>
      <c r="EZI191" s="1"/>
      <c r="EZJ191" s="1"/>
      <c r="EZK191" s="1"/>
      <c r="EZL191" s="1"/>
      <c r="EZM191" s="1"/>
      <c r="EZN191" s="1"/>
      <c r="EZO191" s="1"/>
      <c r="EZP191" s="1"/>
      <c r="EZQ191" s="1"/>
      <c r="EZR191" s="1"/>
      <c r="EZS191" s="1"/>
      <c r="EZT191" s="1"/>
      <c r="EZU191" s="1"/>
      <c r="EZV191" s="1"/>
      <c r="EZW191" s="1"/>
      <c r="EZX191" s="1"/>
      <c r="EZY191" s="1"/>
      <c r="EZZ191" s="1"/>
      <c r="FAA191" s="1"/>
      <c r="FAB191" s="1"/>
      <c r="FAC191" s="1"/>
      <c r="FAD191" s="1"/>
      <c r="FAE191" s="1"/>
      <c r="FAF191" s="1"/>
      <c r="FAG191" s="1"/>
      <c r="FAH191" s="1"/>
      <c r="FAI191" s="1"/>
      <c r="FAJ191" s="1"/>
      <c r="FAK191" s="1"/>
      <c r="FAL191" s="1"/>
      <c r="FAM191" s="1"/>
      <c r="FAN191" s="1"/>
      <c r="FAO191" s="1"/>
      <c r="FAP191" s="1"/>
      <c r="FAQ191" s="1"/>
      <c r="FAR191" s="1"/>
      <c r="FAS191" s="1"/>
      <c r="FAT191" s="1"/>
      <c r="FAU191" s="1"/>
      <c r="FAV191" s="1"/>
      <c r="FAW191" s="1"/>
      <c r="FAX191" s="1"/>
      <c r="FAY191" s="1"/>
      <c r="FAZ191" s="1"/>
      <c r="FBA191" s="1"/>
      <c r="FBB191" s="1"/>
      <c r="FBC191" s="1"/>
      <c r="FBD191" s="1"/>
      <c r="FBE191" s="1"/>
      <c r="FBF191" s="1"/>
      <c r="FBG191" s="1"/>
      <c r="FBH191" s="1"/>
      <c r="FBI191" s="1"/>
      <c r="FBJ191" s="1"/>
      <c r="FBK191" s="1"/>
      <c r="FBL191" s="1"/>
      <c r="FBM191" s="1"/>
      <c r="FBN191" s="1"/>
      <c r="FBO191" s="1"/>
      <c r="FBP191" s="1"/>
      <c r="FBQ191" s="1"/>
      <c r="FBR191" s="1"/>
      <c r="FBS191" s="1"/>
      <c r="FBT191" s="1"/>
      <c r="FBU191" s="1"/>
      <c r="FBV191" s="1"/>
      <c r="FBW191" s="1"/>
      <c r="FBX191" s="1"/>
      <c r="FBY191" s="1"/>
      <c r="FBZ191" s="1"/>
      <c r="FCA191" s="1"/>
      <c r="FCB191" s="1"/>
      <c r="FCC191" s="1"/>
      <c r="FCD191" s="1"/>
      <c r="FCE191" s="1"/>
      <c r="FCF191" s="1"/>
      <c r="FCG191" s="1"/>
      <c r="FCH191" s="1"/>
      <c r="FCI191" s="1"/>
      <c r="FCJ191" s="1"/>
      <c r="FCK191" s="1"/>
      <c r="FCL191" s="1"/>
      <c r="FCM191" s="1"/>
      <c r="FCN191" s="1"/>
      <c r="FCO191" s="1"/>
      <c r="FCP191" s="1"/>
      <c r="FCQ191" s="1"/>
      <c r="FCR191" s="1"/>
      <c r="FCS191" s="1"/>
      <c r="FCT191" s="1"/>
      <c r="FCU191" s="1"/>
      <c r="FCV191" s="1"/>
      <c r="FCW191" s="1"/>
      <c r="FCX191" s="1"/>
      <c r="FCY191" s="1"/>
      <c r="FCZ191" s="1"/>
      <c r="FDA191" s="1"/>
      <c r="FDB191" s="1"/>
      <c r="FDC191" s="1"/>
      <c r="FDD191" s="1"/>
      <c r="FDE191" s="1"/>
      <c r="FDF191" s="1"/>
      <c r="FDG191" s="1"/>
      <c r="FDH191" s="1"/>
      <c r="FDI191" s="1"/>
      <c r="FDJ191" s="1"/>
      <c r="FDK191" s="1"/>
      <c r="FDL191" s="1"/>
      <c r="FDM191" s="1"/>
      <c r="FDN191" s="1"/>
      <c r="FDO191" s="1"/>
      <c r="FDP191" s="1"/>
      <c r="FDQ191" s="1"/>
      <c r="FDR191" s="1"/>
      <c r="FDS191" s="1"/>
      <c r="FDT191" s="1"/>
      <c r="FDU191" s="1"/>
      <c r="FDV191" s="1"/>
      <c r="FDW191" s="1"/>
      <c r="FDX191" s="1"/>
      <c r="FDY191" s="1"/>
      <c r="FDZ191" s="1"/>
      <c r="FEA191" s="1"/>
      <c r="FEB191" s="1"/>
      <c r="FEC191" s="1"/>
      <c r="FED191" s="1"/>
      <c r="FEE191" s="1"/>
      <c r="FEF191" s="1"/>
      <c r="FEG191" s="1"/>
      <c r="FEH191" s="1"/>
      <c r="FEI191" s="1"/>
      <c r="FEJ191" s="1"/>
      <c r="FEK191" s="1"/>
      <c r="FEL191" s="1"/>
      <c r="FEM191" s="1"/>
      <c r="FEN191" s="1"/>
      <c r="FEO191" s="1"/>
      <c r="FEP191" s="1"/>
      <c r="FEQ191" s="1"/>
      <c r="FER191" s="1"/>
      <c r="FES191" s="1"/>
      <c r="FET191" s="1"/>
      <c r="FEU191" s="1"/>
      <c r="FEV191" s="1"/>
      <c r="FEW191" s="1"/>
      <c r="FEX191" s="1"/>
      <c r="FEY191" s="1"/>
      <c r="FEZ191" s="1"/>
      <c r="FFA191" s="1"/>
      <c r="FFB191" s="1"/>
      <c r="FFC191" s="1"/>
      <c r="FFD191" s="1"/>
      <c r="FFE191" s="1"/>
      <c r="FFF191" s="1"/>
      <c r="FFG191" s="1"/>
      <c r="FFH191" s="1"/>
      <c r="FFI191" s="1"/>
      <c r="FFJ191" s="1"/>
      <c r="FFK191" s="1"/>
      <c r="FFL191" s="1"/>
      <c r="FFM191" s="1"/>
      <c r="FFN191" s="1"/>
      <c r="FFO191" s="1"/>
      <c r="FFP191" s="1"/>
      <c r="FFQ191" s="1"/>
      <c r="FFR191" s="1"/>
      <c r="FFS191" s="1"/>
      <c r="FFT191" s="1"/>
      <c r="FFU191" s="1"/>
      <c r="FFV191" s="1"/>
      <c r="FFW191" s="1"/>
      <c r="FFX191" s="1"/>
      <c r="FFY191" s="1"/>
      <c r="FFZ191" s="1"/>
      <c r="FGA191" s="1"/>
      <c r="FGB191" s="1"/>
      <c r="FGC191" s="1"/>
      <c r="FGD191" s="1"/>
      <c r="FGE191" s="1"/>
      <c r="FGF191" s="1"/>
      <c r="FGG191" s="1"/>
      <c r="FGH191" s="1"/>
      <c r="FGI191" s="1"/>
      <c r="FGJ191" s="1"/>
      <c r="FGK191" s="1"/>
      <c r="FGL191" s="1"/>
      <c r="FGM191" s="1"/>
      <c r="FGN191" s="1"/>
      <c r="FGO191" s="1"/>
      <c r="FGP191" s="1"/>
      <c r="FGQ191" s="1"/>
      <c r="FGR191" s="1"/>
      <c r="FGS191" s="1"/>
      <c r="FGT191" s="1"/>
      <c r="FGU191" s="1"/>
      <c r="FGV191" s="1"/>
      <c r="FGW191" s="1"/>
      <c r="FGX191" s="1"/>
      <c r="FGY191" s="1"/>
      <c r="FGZ191" s="1"/>
      <c r="FHA191" s="1"/>
      <c r="FHB191" s="1"/>
      <c r="FHC191" s="1"/>
      <c r="FHD191" s="1"/>
      <c r="FHE191" s="1"/>
      <c r="FHF191" s="1"/>
      <c r="FHG191" s="1"/>
      <c r="FHH191" s="1"/>
      <c r="FHI191" s="1"/>
      <c r="FHJ191" s="1"/>
      <c r="FHK191" s="1"/>
      <c r="FHL191" s="1"/>
      <c r="FHM191" s="1"/>
      <c r="FHN191" s="1"/>
      <c r="FHO191" s="1"/>
      <c r="FHP191" s="1"/>
      <c r="FHQ191" s="1"/>
      <c r="FHR191" s="1"/>
      <c r="FHS191" s="1"/>
      <c r="FHT191" s="1"/>
      <c r="FHU191" s="1"/>
      <c r="FHV191" s="1"/>
      <c r="FHW191" s="1"/>
      <c r="FHX191" s="1"/>
      <c r="FHY191" s="1"/>
      <c r="FHZ191" s="1"/>
      <c r="FIA191" s="1"/>
      <c r="FIB191" s="1"/>
      <c r="FIC191" s="1"/>
      <c r="FID191" s="1"/>
      <c r="FIE191" s="1"/>
      <c r="FIF191" s="1"/>
      <c r="FIG191" s="1"/>
      <c r="FIH191" s="1"/>
      <c r="FII191" s="1"/>
      <c r="FIJ191" s="1"/>
      <c r="FIK191" s="1"/>
      <c r="FIL191" s="1"/>
      <c r="FIM191" s="1"/>
      <c r="FIN191" s="1"/>
      <c r="FIO191" s="1"/>
      <c r="FIP191" s="1"/>
      <c r="FIQ191" s="1"/>
      <c r="FIR191" s="1"/>
      <c r="FIS191" s="1"/>
      <c r="FIT191" s="1"/>
      <c r="FIU191" s="1"/>
      <c r="FIV191" s="1"/>
      <c r="FIW191" s="1"/>
      <c r="FIX191" s="1"/>
      <c r="FIY191" s="1"/>
      <c r="FIZ191" s="1"/>
      <c r="FJA191" s="1"/>
      <c r="FJB191" s="1"/>
      <c r="FJC191" s="1"/>
      <c r="FJD191" s="1"/>
      <c r="FJE191" s="1"/>
      <c r="FJF191" s="1"/>
      <c r="FJG191" s="1"/>
      <c r="FJH191" s="1"/>
      <c r="FJI191" s="1"/>
      <c r="FJJ191" s="1"/>
      <c r="FJK191" s="1"/>
      <c r="FJL191" s="1"/>
      <c r="FJM191" s="1"/>
      <c r="FJN191" s="1"/>
      <c r="FJO191" s="1"/>
      <c r="FJP191" s="1"/>
      <c r="FJQ191" s="1"/>
      <c r="FJR191" s="1"/>
      <c r="FJS191" s="1"/>
      <c r="FJT191" s="1"/>
      <c r="FJU191" s="1"/>
      <c r="FJV191" s="1"/>
      <c r="FJW191" s="1"/>
      <c r="FJX191" s="1"/>
      <c r="FJY191" s="1"/>
      <c r="FJZ191" s="1"/>
      <c r="FKA191" s="1"/>
      <c r="FKB191" s="1"/>
      <c r="FKC191" s="1"/>
      <c r="FKD191" s="1"/>
      <c r="FKE191" s="1"/>
      <c r="FKF191" s="1"/>
      <c r="FKG191" s="1"/>
      <c r="FKH191" s="1"/>
      <c r="FKI191" s="1"/>
      <c r="FKJ191" s="1"/>
      <c r="FKK191" s="1"/>
      <c r="FKL191" s="1"/>
      <c r="FKM191" s="1"/>
      <c r="FKN191" s="1"/>
      <c r="FKO191" s="1"/>
      <c r="FKP191" s="1"/>
      <c r="FKQ191" s="1"/>
      <c r="FKR191" s="1"/>
      <c r="FKS191" s="1"/>
      <c r="FKT191" s="1"/>
      <c r="FKU191" s="1"/>
      <c r="FKV191" s="1"/>
      <c r="FKW191" s="1"/>
      <c r="FKX191" s="1"/>
      <c r="FKY191" s="1"/>
      <c r="FKZ191" s="1"/>
      <c r="FLA191" s="1"/>
      <c r="FLB191" s="1"/>
      <c r="FLC191" s="1"/>
      <c r="FLD191" s="1"/>
      <c r="FLE191" s="1"/>
      <c r="FLF191" s="1"/>
      <c r="FLG191" s="1"/>
      <c r="FLH191" s="1"/>
      <c r="FLI191" s="1"/>
      <c r="FLJ191" s="1"/>
      <c r="FLK191" s="1"/>
      <c r="FLL191" s="1"/>
      <c r="FLM191" s="1"/>
      <c r="FLN191" s="1"/>
      <c r="FLO191" s="1"/>
      <c r="FLP191" s="1"/>
      <c r="FLQ191" s="1"/>
      <c r="FLR191" s="1"/>
      <c r="FLS191" s="1"/>
      <c r="FLT191" s="1"/>
      <c r="FLU191" s="1"/>
      <c r="FLV191" s="1"/>
      <c r="FLW191" s="1"/>
      <c r="FLX191" s="1"/>
      <c r="FLY191" s="1"/>
      <c r="FLZ191" s="1"/>
      <c r="FMA191" s="1"/>
      <c r="FMB191" s="1"/>
      <c r="FMC191" s="1"/>
      <c r="FMD191" s="1"/>
      <c r="FME191" s="1"/>
      <c r="FMF191" s="1"/>
      <c r="FMG191" s="1"/>
      <c r="FMH191" s="1"/>
      <c r="FMI191" s="1"/>
      <c r="FMJ191" s="1"/>
      <c r="FMK191" s="1"/>
      <c r="FML191" s="1"/>
      <c r="FMM191" s="1"/>
      <c r="FMN191" s="1"/>
      <c r="FMO191" s="1"/>
      <c r="FMP191" s="1"/>
      <c r="FMQ191" s="1"/>
      <c r="FMR191" s="1"/>
      <c r="FMS191" s="1"/>
      <c r="FMT191" s="1"/>
      <c r="FMU191" s="1"/>
      <c r="FMV191" s="1"/>
      <c r="FMW191" s="1"/>
      <c r="FMX191" s="1"/>
      <c r="FMY191" s="1"/>
      <c r="FMZ191" s="1"/>
      <c r="FNA191" s="1"/>
      <c r="FNB191" s="1"/>
      <c r="FNC191" s="1"/>
      <c r="FND191" s="1"/>
      <c r="FNE191" s="1"/>
      <c r="FNF191" s="1"/>
      <c r="FNG191" s="1"/>
      <c r="FNH191" s="1"/>
      <c r="FNI191" s="1"/>
      <c r="FNJ191" s="1"/>
      <c r="FNK191" s="1"/>
      <c r="FNL191" s="1"/>
      <c r="FNM191" s="1"/>
      <c r="FNN191" s="1"/>
      <c r="FNO191" s="1"/>
      <c r="FNP191" s="1"/>
      <c r="FNQ191" s="1"/>
      <c r="FNR191" s="1"/>
      <c r="FNS191" s="1"/>
      <c r="FNT191" s="1"/>
      <c r="FNU191" s="1"/>
      <c r="FNV191" s="1"/>
      <c r="FNW191" s="1"/>
      <c r="FNX191" s="1"/>
      <c r="FNY191" s="1"/>
      <c r="FNZ191" s="1"/>
      <c r="FOA191" s="1"/>
      <c r="FOB191" s="1"/>
      <c r="FOC191" s="1"/>
      <c r="FOD191" s="1"/>
      <c r="FOE191" s="1"/>
      <c r="FOF191" s="1"/>
      <c r="FOG191" s="1"/>
      <c r="FOH191" s="1"/>
      <c r="FOI191" s="1"/>
      <c r="FOJ191" s="1"/>
      <c r="FOK191" s="1"/>
      <c r="FOL191" s="1"/>
      <c r="FOM191" s="1"/>
      <c r="FON191" s="1"/>
      <c r="FOO191" s="1"/>
      <c r="FOP191" s="1"/>
      <c r="FOQ191" s="1"/>
      <c r="FOR191" s="1"/>
      <c r="FOS191" s="1"/>
      <c r="FOT191" s="1"/>
      <c r="FOU191" s="1"/>
      <c r="FOV191" s="1"/>
      <c r="FOW191" s="1"/>
      <c r="FOX191" s="1"/>
      <c r="FOY191" s="1"/>
      <c r="FOZ191" s="1"/>
      <c r="FPA191" s="1"/>
      <c r="FPB191" s="1"/>
      <c r="FPC191" s="1"/>
      <c r="FPD191" s="1"/>
      <c r="FPE191" s="1"/>
      <c r="FPF191" s="1"/>
      <c r="FPG191" s="1"/>
      <c r="FPH191" s="1"/>
      <c r="FPI191" s="1"/>
      <c r="FPJ191" s="1"/>
      <c r="FPK191" s="1"/>
      <c r="FPL191" s="1"/>
      <c r="FPM191" s="1"/>
      <c r="FPN191" s="1"/>
      <c r="FPO191" s="1"/>
      <c r="FPP191" s="1"/>
      <c r="FPQ191" s="1"/>
      <c r="FPR191" s="1"/>
      <c r="FPS191" s="1"/>
      <c r="FPT191" s="1"/>
      <c r="FPU191" s="1"/>
      <c r="FPV191" s="1"/>
      <c r="FPW191" s="1"/>
      <c r="FPX191" s="1"/>
      <c r="FPY191" s="1"/>
      <c r="FPZ191" s="1"/>
      <c r="FQA191" s="1"/>
      <c r="FQB191" s="1"/>
      <c r="FQC191" s="1"/>
      <c r="FQD191" s="1"/>
      <c r="FQE191" s="1"/>
      <c r="FQF191" s="1"/>
      <c r="FQG191" s="1"/>
      <c r="FQH191" s="1"/>
      <c r="FQI191" s="1"/>
      <c r="FQJ191" s="1"/>
      <c r="FQK191" s="1"/>
      <c r="FQL191" s="1"/>
      <c r="FQM191" s="1"/>
      <c r="FQN191" s="1"/>
      <c r="FQO191" s="1"/>
      <c r="FQP191" s="1"/>
      <c r="FQQ191" s="1"/>
      <c r="FQR191" s="1"/>
      <c r="FQS191" s="1"/>
      <c r="FQT191" s="1"/>
      <c r="FQU191" s="1"/>
      <c r="FQV191" s="1"/>
      <c r="FQW191" s="1"/>
      <c r="FQX191" s="1"/>
      <c r="FQY191" s="1"/>
      <c r="FQZ191" s="1"/>
      <c r="FRA191" s="1"/>
      <c r="FRB191" s="1"/>
      <c r="FRC191" s="1"/>
      <c r="FRD191" s="1"/>
      <c r="FRE191" s="1"/>
      <c r="FRF191" s="1"/>
      <c r="FRG191" s="1"/>
      <c r="FRH191" s="1"/>
      <c r="FRI191" s="1"/>
      <c r="FRJ191" s="1"/>
      <c r="FRK191" s="1"/>
      <c r="FRL191" s="1"/>
      <c r="FRM191" s="1"/>
      <c r="FRN191" s="1"/>
      <c r="FRO191" s="1"/>
      <c r="FRP191" s="1"/>
      <c r="FRQ191" s="1"/>
      <c r="FRR191" s="1"/>
      <c r="FRS191" s="1"/>
      <c r="FRT191" s="1"/>
      <c r="FRU191" s="1"/>
      <c r="FRV191" s="1"/>
      <c r="FRW191" s="1"/>
      <c r="FRX191" s="1"/>
      <c r="FRY191" s="1"/>
      <c r="FRZ191" s="1"/>
      <c r="FSA191" s="1"/>
      <c r="FSB191" s="1"/>
      <c r="FSC191" s="1"/>
      <c r="FSD191" s="1"/>
      <c r="FSE191" s="1"/>
      <c r="FSF191" s="1"/>
      <c r="FSG191" s="1"/>
      <c r="FSH191" s="1"/>
      <c r="FSI191" s="1"/>
      <c r="FSJ191" s="1"/>
      <c r="FSK191" s="1"/>
      <c r="FSL191" s="1"/>
      <c r="FSM191" s="1"/>
      <c r="FSN191" s="1"/>
      <c r="FSO191" s="1"/>
      <c r="FSP191" s="1"/>
      <c r="FSQ191" s="1"/>
      <c r="FSR191" s="1"/>
      <c r="FSS191" s="1"/>
      <c r="FST191" s="1"/>
      <c r="FSU191" s="1"/>
      <c r="FSV191" s="1"/>
      <c r="FSW191" s="1"/>
      <c r="FSX191" s="1"/>
      <c r="FSY191" s="1"/>
      <c r="FSZ191" s="1"/>
      <c r="FTA191" s="1"/>
      <c r="FTB191" s="1"/>
      <c r="FTC191" s="1"/>
      <c r="FTD191" s="1"/>
      <c r="FTE191" s="1"/>
      <c r="FTF191" s="1"/>
      <c r="FTG191" s="1"/>
      <c r="FTH191" s="1"/>
      <c r="FTI191" s="1"/>
      <c r="FTJ191" s="1"/>
      <c r="FTK191" s="1"/>
      <c r="FTL191" s="1"/>
      <c r="FTM191" s="1"/>
      <c r="FTN191" s="1"/>
      <c r="FTO191" s="1"/>
      <c r="FTP191" s="1"/>
      <c r="FTQ191" s="1"/>
      <c r="FTR191" s="1"/>
      <c r="FTS191" s="1"/>
      <c r="FTT191" s="1"/>
      <c r="FTU191" s="1"/>
      <c r="FTV191" s="1"/>
      <c r="FTW191" s="1"/>
      <c r="FTX191" s="1"/>
      <c r="FTY191" s="1"/>
      <c r="FTZ191" s="1"/>
      <c r="FUA191" s="1"/>
      <c r="FUB191" s="1"/>
      <c r="FUC191" s="1"/>
      <c r="FUD191" s="1"/>
      <c r="FUE191" s="1"/>
      <c r="FUF191" s="1"/>
      <c r="FUG191" s="1"/>
      <c r="FUH191" s="1"/>
      <c r="FUI191" s="1"/>
      <c r="FUJ191" s="1"/>
      <c r="FUK191" s="1"/>
      <c r="FUL191" s="1"/>
      <c r="FUM191" s="1"/>
      <c r="FUN191" s="1"/>
      <c r="FUO191" s="1"/>
      <c r="FUP191" s="1"/>
      <c r="FUQ191" s="1"/>
      <c r="FUR191" s="1"/>
      <c r="FUS191" s="1"/>
      <c r="FUT191" s="1"/>
      <c r="FUU191" s="1"/>
      <c r="FUV191" s="1"/>
      <c r="FUW191" s="1"/>
      <c r="FUX191" s="1"/>
      <c r="FUY191" s="1"/>
      <c r="FUZ191" s="1"/>
      <c r="FVA191" s="1"/>
      <c r="FVB191" s="1"/>
      <c r="FVC191" s="1"/>
      <c r="FVD191" s="1"/>
      <c r="FVE191" s="1"/>
      <c r="FVF191" s="1"/>
      <c r="FVG191" s="1"/>
      <c r="FVH191" s="1"/>
      <c r="FVI191" s="1"/>
      <c r="FVJ191" s="1"/>
      <c r="FVK191" s="1"/>
      <c r="FVL191" s="1"/>
      <c r="FVM191" s="1"/>
      <c r="FVN191" s="1"/>
      <c r="FVO191" s="1"/>
      <c r="FVP191" s="1"/>
      <c r="FVQ191" s="1"/>
      <c r="FVR191" s="1"/>
      <c r="FVS191" s="1"/>
      <c r="FVT191" s="1"/>
      <c r="FVU191" s="1"/>
      <c r="FVV191" s="1"/>
      <c r="FVW191" s="1"/>
      <c r="FVX191" s="1"/>
      <c r="FVY191" s="1"/>
      <c r="FVZ191" s="1"/>
      <c r="FWA191" s="1"/>
      <c r="FWB191" s="1"/>
      <c r="FWC191" s="1"/>
      <c r="FWD191" s="1"/>
      <c r="FWE191" s="1"/>
      <c r="FWF191" s="1"/>
      <c r="FWG191" s="1"/>
      <c r="FWH191" s="1"/>
      <c r="FWI191" s="1"/>
      <c r="FWJ191" s="1"/>
      <c r="FWK191" s="1"/>
      <c r="FWL191" s="1"/>
      <c r="FWM191" s="1"/>
      <c r="FWN191" s="1"/>
      <c r="FWO191" s="1"/>
      <c r="FWP191" s="1"/>
      <c r="FWQ191" s="1"/>
      <c r="FWR191" s="1"/>
      <c r="FWS191" s="1"/>
      <c r="FWT191" s="1"/>
      <c r="FWU191" s="1"/>
      <c r="FWV191" s="1"/>
      <c r="FWW191" s="1"/>
      <c r="FWX191" s="1"/>
      <c r="FWY191" s="1"/>
      <c r="FWZ191" s="1"/>
      <c r="FXA191" s="1"/>
      <c r="FXB191" s="1"/>
      <c r="FXC191" s="1"/>
      <c r="FXD191" s="1"/>
      <c r="FXE191" s="1"/>
      <c r="FXF191" s="1"/>
      <c r="FXG191" s="1"/>
      <c r="FXH191" s="1"/>
      <c r="FXI191" s="1"/>
      <c r="FXJ191" s="1"/>
      <c r="FXK191" s="1"/>
      <c r="FXL191" s="1"/>
      <c r="FXM191" s="1"/>
      <c r="FXN191" s="1"/>
      <c r="FXO191" s="1"/>
      <c r="FXP191" s="1"/>
      <c r="FXQ191" s="1"/>
      <c r="FXR191" s="1"/>
      <c r="FXS191" s="1"/>
      <c r="FXT191" s="1"/>
      <c r="FXU191" s="1"/>
      <c r="FXV191" s="1"/>
      <c r="FXW191" s="1"/>
      <c r="FXX191" s="1"/>
      <c r="FXY191" s="1"/>
      <c r="FXZ191" s="1"/>
      <c r="FYA191" s="1"/>
      <c r="FYB191" s="1"/>
      <c r="FYC191" s="1"/>
      <c r="FYD191" s="1"/>
      <c r="FYE191" s="1"/>
      <c r="FYF191" s="1"/>
      <c r="FYG191" s="1"/>
      <c r="FYH191" s="1"/>
      <c r="FYI191" s="1"/>
      <c r="FYJ191" s="1"/>
      <c r="FYK191" s="1"/>
      <c r="FYL191" s="1"/>
      <c r="FYM191" s="1"/>
      <c r="FYN191" s="1"/>
      <c r="FYO191" s="1"/>
      <c r="FYP191" s="1"/>
      <c r="FYQ191" s="1"/>
      <c r="FYR191" s="1"/>
      <c r="FYS191" s="1"/>
      <c r="FYT191" s="1"/>
      <c r="FYU191" s="1"/>
      <c r="FYV191" s="1"/>
      <c r="FYW191" s="1"/>
      <c r="FYX191" s="1"/>
      <c r="FYY191" s="1"/>
      <c r="FYZ191" s="1"/>
      <c r="FZA191" s="1"/>
      <c r="FZB191" s="1"/>
      <c r="FZC191" s="1"/>
      <c r="FZD191" s="1"/>
      <c r="FZE191" s="1"/>
      <c r="FZF191" s="1"/>
      <c r="FZG191" s="1"/>
      <c r="FZH191" s="1"/>
      <c r="FZI191" s="1"/>
      <c r="FZJ191" s="1"/>
      <c r="FZK191" s="1"/>
      <c r="FZL191" s="1"/>
      <c r="FZM191" s="1"/>
      <c r="FZN191" s="1"/>
      <c r="FZO191" s="1"/>
      <c r="FZP191" s="1"/>
      <c r="FZQ191" s="1"/>
      <c r="FZR191" s="1"/>
      <c r="FZS191" s="1"/>
      <c r="FZT191" s="1"/>
      <c r="FZU191" s="1"/>
      <c r="FZV191" s="1"/>
      <c r="FZW191" s="1"/>
      <c r="FZX191" s="1"/>
      <c r="FZY191" s="1"/>
      <c r="FZZ191" s="1"/>
      <c r="GAA191" s="1"/>
      <c r="GAB191" s="1"/>
      <c r="GAC191" s="1"/>
      <c r="GAD191" s="1"/>
      <c r="GAE191" s="1"/>
      <c r="GAF191" s="1"/>
      <c r="GAG191" s="1"/>
      <c r="GAH191" s="1"/>
      <c r="GAI191" s="1"/>
      <c r="GAJ191" s="1"/>
      <c r="GAK191" s="1"/>
      <c r="GAL191" s="1"/>
      <c r="GAM191" s="1"/>
      <c r="GAN191" s="1"/>
      <c r="GAO191" s="1"/>
      <c r="GAP191" s="1"/>
      <c r="GAQ191" s="1"/>
      <c r="GAR191" s="1"/>
      <c r="GAS191" s="1"/>
      <c r="GAT191" s="1"/>
      <c r="GAU191" s="1"/>
      <c r="GAV191" s="1"/>
      <c r="GAW191" s="1"/>
      <c r="GAX191" s="1"/>
      <c r="GAY191" s="1"/>
      <c r="GAZ191" s="1"/>
      <c r="GBA191" s="1"/>
      <c r="GBB191" s="1"/>
      <c r="GBC191" s="1"/>
      <c r="GBD191" s="1"/>
      <c r="GBE191" s="1"/>
      <c r="GBF191" s="1"/>
      <c r="GBG191" s="1"/>
      <c r="GBH191" s="1"/>
      <c r="GBI191" s="1"/>
      <c r="GBJ191" s="1"/>
      <c r="GBK191" s="1"/>
      <c r="GBL191" s="1"/>
      <c r="GBM191" s="1"/>
      <c r="GBN191" s="1"/>
      <c r="GBO191" s="1"/>
      <c r="GBP191" s="1"/>
      <c r="GBQ191" s="1"/>
      <c r="GBR191" s="1"/>
      <c r="GBS191" s="1"/>
      <c r="GBT191" s="1"/>
      <c r="GBU191" s="1"/>
      <c r="GBV191" s="1"/>
      <c r="GBW191" s="1"/>
      <c r="GBX191" s="1"/>
      <c r="GBY191" s="1"/>
      <c r="GBZ191" s="1"/>
      <c r="GCA191" s="1"/>
      <c r="GCB191" s="1"/>
      <c r="GCC191" s="1"/>
      <c r="GCD191" s="1"/>
      <c r="GCE191" s="1"/>
      <c r="GCF191" s="1"/>
      <c r="GCG191" s="1"/>
      <c r="GCH191" s="1"/>
      <c r="GCI191" s="1"/>
      <c r="GCJ191" s="1"/>
      <c r="GCK191" s="1"/>
      <c r="GCL191" s="1"/>
      <c r="GCM191" s="1"/>
      <c r="GCN191" s="1"/>
      <c r="GCO191" s="1"/>
      <c r="GCP191" s="1"/>
      <c r="GCQ191" s="1"/>
      <c r="GCR191" s="1"/>
      <c r="GCS191" s="1"/>
      <c r="GCT191" s="1"/>
      <c r="GCU191" s="1"/>
      <c r="GCV191" s="1"/>
      <c r="GCW191" s="1"/>
      <c r="GCX191" s="1"/>
      <c r="GCY191" s="1"/>
      <c r="GCZ191" s="1"/>
      <c r="GDA191" s="1"/>
      <c r="GDB191" s="1"/>
      <c r="GDC191" s="1"/>
      <c r="GDD191" s="1"/>
      <c r="GDE191" s="1"/>
      <c r="GDF191" s="1"/>
      <c r="GDG191" s="1"/>
      <c r="GDH191" s="1"/>
      <c r="GDI191" s="1"/>
      <c r="GDJ191" s="1"/>
      <c r="GDK191" s="1"/>
      <c r="GDL191" s="1"/>
      <c r="GDM191" s="1"/>
      <c r="GDN191" s="1"/>
      <c r="GDO191" s="1"/>
      <c r="GDP191" s="1"/>
      <c r="GDQ191" s="1"/>
      <c r="GDR191" s="1"/>
      <c r="GDS191" s="1"/>
      <c r="GDT191" s="1"/>
      <c r="GDU191" s="1"/>
      <c r="GDV191" s="1"/>
      <c r="GDW191" s="1"/>
      <c r="GDX191" s="1"/>
      <c r="GDY191" s="1"/>
      <c r="GDZ191" s="1"/>
      <c r="GEA191" s="1"/>
      <c r="GEB191" s="1"/>
      <c r="GEC191" s="1"/>
      <c r="GED191" s="1"/>
      <c r="GEE191" s="1"/>
      <c r="GEF191" s="1"/>
      <c r="GEG191" s="1"/>
      <c r="GEH191" s="1"/>
      <c r="GEI191" s="1"/>
      <c r="GEJ191" s="1"/>
      <c r="GEK191" s="1"/>
      <c r="GEL191" s="1"/>
      <c r="GEM191" s="1"/>
      <c r="GEN191" s="1"/>
      <c r="GEO191" s="1"/>
      <c r="GEP191" s="1"/>
      <c r="GEQ191" s="1"/>
      <c r="GER191" s="1"/>
      <c r="GES191" s="1"/>
      <c r="GET191" s="1"/>
      <c r="GEU191" s="1"/>
      <c r="GEV191" s="1"/>
      <c r="GEW191" s="1"/>
      <c r="GEX191" s="1"/>
      <c r="GEY191" s="1"/>
      <c r="GEZ191" s="1"/>
      <c r="GFA191" s="1"/>
      <c r="GFB191" s="1"/>
      <c r="GFC191" s="1"/>
      <c r="GFD191" s="1"/>
      <c r="GFE191" s="1"/>
      <c r="GFF191" s="1"/>
      <c r="GFG191" s="1"/>
      <c r="GFH191" s="1"/>
      <c r="GFI191" s="1"/>
      <c r="GFJ191" s="1"/>
      <c r="GFK191" s="1"/>
      <c r="GFL191" s="1"/>
      <c r="GFM191" s="1"/>
      <c r="GFN191" s="1"/>
      <c r="GFO191" s="1"/>
      <c r="GFP191" s="1"/>
      <c r="GFQ191" s="1"/>
      <c r="GFR191" s="1"/>
      <c r="GFS191" s="1"/>
      <c r="GFT191" s="1"/>
      <c r="GFU191" s="1"/>
      <c r="GFV191" s="1"/>
      <c r="GFW191" s="1"/>
      <c r="GFX191" s="1"/>
      <c r="GFY191" s="1"/>
      <c r="GFZ191" s="1"/>
      <c r="GGA191" s="1"/>
      <c r="GGB191" s="1"/>
      <c r="GGC191" s="1"/>
      <c r="GGD191" s="1"/>
      <c r="GGE191" s="1"/>
      <c r="GGF191" s="1"/>
      <c r="GGG191" s="1"/>
      <c r="GGH191" s="1"/>
      <c r="GGI191" s="1"/>
      <c r="GGJ191" s="1"/>
      <c r="GGK191" s="1"/>
      <c r="GGL191" s="1"/>
      <c r="GGM191" s="1"/>
      <c r="GGN191" s="1"/>
      <c r="GGO191" s="1"/>
      <c r="GGP191" s="1"/>
      <c r="GGQ191" s="1"/>
      <c r="GGR191" s="1"/>
      <c r="GGS191" s="1"/>
      <c r="GGT191" s="1"/>
      <c r="GGU191" s="1"/>
      <c r="GGV191" s="1"/>
      <c r="GGW191" s="1"/>
      <c r="GGX191" s="1"/>
      <c r="GGY191" s="1"/>
      <c r="GGZ191" s="1"/>
      <c r="GHA191" s="1"/>
      <c r="GHB191" s="1"/>
      <c r="GHC191" s="1"/>
      <c r="GHD191" s="1"/>
      <c r="GHE191" s="1"/>
      <c r="GHF191" s="1"/>
      <c r="GHG191" s="1"/>
      <c r="GHH191" s="1"/>
      <c r="GHI191" s="1"/>
      <c r="GHJ191" s="1"/>
      <c r="GHK191" s="1"/>
      <c r="GHL191" s="1"/>
      <c r="GHM191" s="1"/>
      <c r="GHN191" s="1"/>
      <c r="GHO191" s="1"/>
      <c r="GHP191" s="1"/>
      <c r="GHQ191" s="1"/>
      <c r="GHR191" s="1"/>
      <c r="GHS191" s="1"/>
      <c r="GHT191" s="1"/>
      <c r="GHU191" s="1"/>
      <c r="GHV191" s="1"/>
      <c r="GHW191" s="1"/>
      <c r="GHX191" s="1"/>
      <c r="GHY191" s="1"/>
      <c r="GHZ191" s="1"/>
      <c r="GIA191" s="1"/>
      <c r="GIB191" s="1"/>
      <c r="GIC191" s="1"/>
      <c r="GID191" s="1"/>
      <c r="GIE191" s="1"/>
      <c r="GIF191" s="1"/>
      <c r="GIG191" s="1"/>
      <c r="GIH191" s="1"/>
      <c r="GII191" s="1"/>
      <c r="GIJ191" s="1"/>
      <c r="GIK191" s="1"/>
      <c r="GIL191" s="1"/>
      <c r="GIM191" s="1"/>
      <c r="GIN191" s="1"/>
      <c r="GIO191" s="1"/>
      <c r="GIP191" s="1"/>
      <c r="GIQ191" s="1"/>
      <c r="GIR191" s="1"/>
      <c r="GIS191" s="1"/>
      <c r="GIT191" s="1"/>
      <c r="GIU191" s="1"/>
      <c r="GIV191" s="1"/>
      <c r="GIW191" s="1"/>
      <c r="GIX191" s="1"/>
      <c r="GIY191" s="1"/>
      <c r="GIZ191" s="1"/>
      <c r="GJA191" s="1"/>
      <c r="GJB191" s="1"/>
      <c r="GJC191" s="1"/>
      <c r="GJD191" s="1"/>
      <c r="GJE191" s="1"/>
      <c r="GJF191" s="1"/>
      <c r="GJG191" s="1"/>
      <c r="GJH191" s="1"/>
      <c r="GJI191" s="1"/>
      <c r="GJJ191" s="1"/>
      <c r="GJK191" s="1"/>
      <c r="GJL191" s="1"/>
      <c r="GJM191" s="1"/>
      <c r="GJN191" s="1"/>
      <c r="GJO191" s="1"/>
      <c r="GJP191" s="1"/>
      <c r="GJQ191" s="1"/>
      <c r="GJR191" s="1"/>
      <c r="GJS191" s="1"/>
      <c r="GJT191" s="1"/>
      <c r="GJU191" s="1"/>
      <c r="GJV191" s="1"/>
      <c r="GJW191" s="1"/>
      <c r="GJX191" s="1"/>
      <c r="GJY191" s="1"/>
      <c r="GJZ191" s="1"/>
      <c r="GKA191" s="1"/>
      <c r="GKB191" s="1"/>
      <c r="GKC191" s="1"/>
      <c r="GKD191" s="1"/>
      <c r="GKE191" s="1"/>
      <c r="GKF191" s="1"/>
      <c r="GKG191" s="1"/>
      <c r="GKH191" s="1"/>
      <c r="GKI191" s="1"/>
      <c r="GKJ191" s="1"/>
      <c r="GKK191" s="1"/>
      <c r="GKL191" s="1"/>
      <c r="GKM191" s="1"/>
      <c r="GKN191" s="1"/>
      <c r="GKO191" s="1"/>
      <c r="GKP191" s="1"/>
      <c r="GKQ191" s="1"/>
      <c r="GKR191" s="1"/>
      <c r="GKS191" s="1"/>
      <c r="GKT191" s="1"/>
      <c r="GKU191" s="1"/>
      <c r="GKV191" s="1"/>
      <c r="GKW191" s="1"/>
      <c r="GKX191" s="1"/>
      <c r="GKY191" s="1"/>
      <c r="GKZ191" s="1"/>
      <c r="GLA191" s="1"/>
      <c r="GLB191" s="1"/>
      <c r="GLC191" s="1"/>
      <c r="GLD191" s="1"/>
      <c r="GLE191" s="1"/>
      <c r="GLF191" s="1"/>
      <c r="GLG191" s="1"/>
      <c r="GLH191" s="1"/>
      <c r="GLI191" s="1"/>
      <c r="GLJ191" s="1"/>
      <c r="GLK191" s="1"/>
      <c r="GLL191" s="1"/>
      <c r="GLM191" s="1"/>
      <c r="GLN191" s="1"/>
      <c r="GLO191" s="1"/>
      <c r="GLP191" s="1"/>
      <c r="GLQ191" s="1"/>
      <c r="GLR191" s="1"/>
      <c r="GLS191" s="1"/>
      <c r="GLT191" s="1"/>
      <c r="GLU191" s="1"/>
      <c r="GLV191" s="1"/>
      <c r="GLW191" s="1"/>
      <c r="GLX191" s="1"/>
      <c r="GLY191" s="1"/>
      <c r="GLZ191" s="1"/>
      <c r="GMA191" s="1"/>
      <c r="GMB191" s="1"/>
      <c r="GMC191" s="1"/>
      <c r="GMD191" s="1"/>
      <c r="GME191" s="1"/>
      <c r="GMF191" s="1"/>
      <c r="GMG191" s="1"/>
      <c r="GMH191" s="1"/>
      <c r="GMI191" s="1"/>
      <c r="GMJ191" s="1"/>
      <c r="GMK191" s="1"/>
      <c r="GML191" s="1"/>
      <c r="GMM191" s="1"/>
      <c r="GMN191" s="1"/>
      <c r="GMO191" s="1"/>
      <c r="GMP191" s="1"/>
      <c r="GMQ191" s="1"/>
      <c r="GMR191" s="1"/>
      <c r="GMS191" s="1"/>
      <c r="GMT191" s="1"/>
      <c r="GMU191" s="1"/>
      <c r="GMV191" s="1"/>
      <c r="GMW191" s="1"/>
      <c r="GMX191" s="1"/>
      <c r="GMY191" s="1"/>
      <c r="GMZ191" s="1"/>
      <c r="GNA191" s="1"/>
      <c r="GNB191" s="1"/>
      <c r="GNC191" s="1"/>
      <c r="GND191" s="1"/>
      <c r="GNE191" s="1"/>
      <c r="GNF191" s="1"/>
      <c r="GNG191" s="1"/>
      <c r="GNH191" s="1"/>
      <c r="GNI191" s="1"/>
      <c r="GNJ191" s="1"/>
      <c r="GNK191" s="1"/>
      <c r="GNL191" s="1"/>
      <c r="GNM191" s="1"/>
      <c r="GNN191" s="1"/>
      <c r="GNO191" s="1"/>
      <c r="GNP191" s="1"/>
      <c r="GNQ191" s="1"/>
      <c r="GNR191" s="1"/>
      <c r="GNS191" s="1"/>
      <c r="GNT191" s="1"/>
      <c r="GNU191" s="1"/>
      <c r="GNV191" s="1"/>
      <c r="GNW191" s="1"/>
      <c r="GNX191" s="1"/>
      <c r="GNY191" s="1"/>
      <c r="GNZ191" s="1"/>
      <c r="GOA191" s="1"/>
      <c r="GOB191" s="1"/>
      <c r="GOC191" s="1"/>
      <c r="GOD191" s="1"/>
      <c r="GOE191" s="1"/>
      <c r="GOF191" s="1"/>
      <c r="GOG191" s="1"/>
      <c r="GOH191" s="1"/>
      <c r="GOI191" s="1"/>
      <c r="GOJ191" s="1"/>
      <c r="GOK191" s="1"/>
      <c r="GOL191" s="1"/>
      <c r="GOM191" s="1"/>
      <c r="GON191" s="1"/>
      <c r="GOO191" s="1"/>
      <c r="GOP191" s="1"/>
      <c r="GOQ191" s="1"/>
      <c r="GOR191" s="1"/>
      <c r="GOS191" s="1"/>
      <c r="GOT191" s="1"/>
      <c r="GOU191" s="1"/>
      <c r="GOV191" s="1"/>
      <c r="GOW191" s="1"/>
      <c r="GOX191" s="1"/>
      <c r="GOY191" s="1"/>
      <c r="GOZ191" s="1"/>
      <c r="GPA191" s="1"/>
      <c r="GPB191" s="1"/>
      <c r="GPC191" s="1"/>
      <c r="GPD191" s="1"/>
      <c r="GPE191" s="1"/>
      <c r="GPF191" s="1"/>
      <c r="GPG191" s="1"/>
      <c r="GPH191" s="1"/>
      <c r="GPI191" s="1"/>
      <c r="GPJ191" s="1"/>
      <c r="GPK191" s="1"/>
      <c r="GPL191" s="1"/>
      <c r="GPM191" s="1"/>
      <c r="GPN191" s="1"/>
      <c r="GPO191" s="1"/>
      <c r="GPP191" s="1"/>
      <c r="GPQ191" s="1"/>
      <c r="GPR191" s="1"/>
      <c r="GPS191" s="1"/>
      <c r="GPT191" s="1"/>
      <c r="GPU191" s="1"/>
      <c r="GPV191" s="1"/>
      <c r="GPW191" s="1"/>
      <c r="GPX191" s="1"/>
      <c r="GPY191" s="1"/>
      <c r="GPZ191" s="1"/>
      <c r="GQA191" s="1"/>
      <c r="GQB191" s="1"/>
      <c r="GQC191" s="1"/>
      <c r="GQD191" s="1"/>
      <c r="GQE191" s="1"/>
      <c r="GQF191" s="1"/>
      <c r="GQG191" s="1"/>
      <c r="GQH191" s="1"/>
      <c r="GQI191" s="1"/>
      <c r="GQJ191" s="1"/>
      <c r="GQK191" s="1"/>
      <c r="GQL191" s="1"/>
      <c r="GQM191" s="1"/>
      <c r="GQN191" s="1"/>
      <c r="GQO191" s="1"/>
      <c r="GQP191" s="1"/>
      <c r="GQQ191" s="1"/>
      <c r="GQR191" s="1"/>
      <c r="GQS191" s="1"/>
      <c r="GQT191" s="1"/>
      <c r="GQU191" s="1"/>
      <c r="GQV191" s="1"/>
      <c r="GQW191" s="1"/>
      <c r="GQX191" s="1"/>
      <c r="GQY191" s="1"/>
      <c r="GQZ191" s="1"/>
      <c r="GRA191" s="1"/>
      <c r="GRB191" s="1"/>
      <c r="GRC191" s="1"/>
      <c r="GRD191" s="1"/>
      <c r="GRE191" s="1"/>
      <c r="GRF191" s="1"/>
      <c r="GRG191" s="1"/>
      <c r="GRH191" s="1"/>
      <c r="GRI191" s="1"/>
      <c r="GRJ191" s="1"/>
      <c r="GRK191" s="1"/>
      <c r="GRL191" s="1"/>
      <c r="GRM191" s="1"/>
      <c r="GRN191" s="1"/>
      <c r="GRO191" s="1"/>
      <c r="GRP191" s="1"/>
      <c r="GRQ191" s="1"/>
      <c r="GRR191" s="1"/>
      <c r="GRS191" s="1"/>
      <c r="GRT191" s="1"/>
      <c r="GRU191" s="1"/>
      <c r="GRV191" s="1"/>
      <c r="GRW191" s="1"/>
      <c r="GRX191" s="1"/>
      <c r="GRY191" s="1"/>
      <c r="GRZ191" s="1"/>
      <c r="GSA191" s="1"/>
      <c r="GSB191" s="1"/>
      <c r="GSC191" s="1"/>
      <c r="GSD191" s="1"/>
      <c r="GSE191" s="1"/>
      <c r="GSF191" s="1"/>
      <c r="GSG191" s="1"/>
      <c r="GSH191" s="1"/>
      <c r="GSI191" s="1"/>
      <c r="GSJ191" s="1"/>
      <c r="GSK191" s="1"/>
      <c r="GSL191" s="1"/>
      <c r="GSM191" s="1"/>
      <c r="GSN191" s="1"/>
      <c r="GSO191" s="1"/>
      <c r="GSP191" s="1"/>
      <c r="GSQ191" s="1"/>
      <c r="GSR191" s="1"/>
      <c r="GSS191" s="1"/>
      <c r="GST191" s="1"/>
      <c r="GSU191" s="1"/>
      <c r="GSV191" s="1"/>
      <c r="GSW191" s="1"/>
      <c r="GSX191" s="1"/>
      <c r="GSY191" s="1"/>
      <c r="GSZ191" s="1"/>
      <c r="GTA191" s="1"/>
      <c r="GTB191" s="1"/>
      <c r="GTC191" s="1"/>
      <c r="GTD191" s="1"/>
      <c r="GTE191" s="1"/>
      <c r="GTF191" s="1"/>
      <c r="GTG191" s="1"/>
      <c r="GTH191" s="1"/>
      <c r="GTI191" s="1"/>
      <c r="GTJ191" s="1"/>
      <c r="GTK191" s="1"/>
      <c r="GTL191" s="1"/>
      <c r="GTM191" s="1"/>
      <c r="GTN191" s="1"/>
      <c r="GTO191" s="1"/>
      <c r="GTP191" s="1"/>
      <c r="GTQ191" s="1"/>
      <c r="GTR191" s="1"/>
      <c r="GTS191" s="1"/>
      <c r="GTT191" s="1"/>
      <c r="GTU191" s="1"/>
      <c r="GTV191" s="1"/>
      <c r="GTW191" s="1"/>
      <c r="GTX191" s="1"/>
      <c r="GTY191" s="1"/>
      <c r="GTZ191" s="1"/>
      <c r="GUA191" s="1"/>
      <c r="GUB191" s="1"/>
      <c r="GUC191" s="1"/>
      <c r="GUD191" s="1"/>
      <c r="GUE191" s="1"/>
      <c r="GUF191" s="1"/>
      <c r="GUG191" s="1"/>
      <c r="GUH191" s="1"/>
      <c r="GUI191" s="1"/>
      <c r="GUJ191" s="1"/>
      <c r="GUK191" s="1"/>
      <c r="GUL191" s="1"/>
      <c r="GUM191" s="1"/>
      <c r="GUN191" s="1"/>
      <c r="GUO191" s="1"/>
      <c r="GUP191" s="1"/>
      <c r="GUQ191" s="1"/>
      <c r="GUR191" s="1"/>
      <c r="GUS191" s="1"/>
      <c r="GUT191" s="1"/>
      <c r="GUU191" s="1"/>
      <c r="GUV191" s="1"/>
      <c r="GUW191" s="1"/>
      <c r="GUX191" s="1"/>
      <c r="GUY191" s="1"/>
      <c r="GUZ191" s="1"/>
      <c r="GVA191" s="1"/>
      <c r="GVB191" s="1"/>
      <c r="GVC191" s="1"/>
      <c r="GVD191" s="1"/>
      <c r="GVE191" s="1"/>
      <c r="GVF191" s="1"/>
      <c r="GVG191" s="1"/>
      <c r="GVH191" s="1"/>
      <c r="GVI191" s="1"/>
      <c r="GVJ191" s="1"/>
      <c r="GVK191" s="1"/>
      <c r="GVL191" s="1"/>
      <c r="GVM191" s="1"/>
      <c r="GVN191" s="1"/>
      <c r="GVO191" s="1"/>
      <c r="GVP191" s="1"/>
      <c r="GVQ191" s="1"/>
      <c r="GVR191" s="1"/>
      <c r="GVS191" s="1"/>
      <c r="GVT191" s="1"/>
      <c r="GVU191" s="1"/>
      <c r="GVV191" s="1"/>
      <c r="GVW191" s="1"/>
      <c r="GVX191" s="1"/>
      <c r="GVY191" s="1"/>
      <c r="GVZ191" s="1"/>
      <c r="GWA191" s="1"/>
      <c r="GWB191" s="1"/>
      <c r="GWC191" s="1"/>
      <c r="GWD191" s="1"/>
      <c r="GWE191" s="1"/>
      <c r="GWF191" s="1"/>
      <c r="GWG191" s="1"/>
      <c r="GWH191" s="1"/>
      <c r="GWI191" s="1"/>
      <c r="GWJ191" s="1"/>
      <c r="GWK191" s="1"/>
      <c r="GWL191" s="1"/>
      <c r="GWM191" s="1"/>
      <c r="GWN191" s="1"/>
      <c r="GWO191" s="1"/>
      <c r="GWP191" s="1"/>
      <c r="GWQ191" s="1"/>
      <c r="GWR191" s="1"/>
      <c r="GWS191" s="1"/>
      <c r="GWT191" s="1"/>
      <c r="GWU191" s="1"/>
      <c r="GWV191" s="1"/>
      <c r="GWW191" s="1"/>
      <c r="GWX191" s="1"/>
      <c r="GWY191" s="1"/>
      <c r="GWZ191" s="1"/>
      <c r="GXA191" s="1"/>
      <c r="GXB191" s="1"/>
      <c r="GXC191" s="1"/>
      <c r="GXD191" s="1"/>
      <c r="GXE191" s="1"/>
      <c r="GXF191" s="1"/>
      <c r="GXG191" s="1"/>
      <c r="GXH191" s="1"/>
      <c r="GXI191" s="1"/>
      <c r="GXJ191" s="1"/>
      <c r="GXK191" s="1"/>
      <c r="GXL191" s="1"/>
      <c r="GXM191" s="1"/>
      <c r="GXN191" s="1"/>
      <c r="GXO191" s="1"/>
      <c r="GXP191" s="1"/>
      <c r="GXQ191" s="1"/>
      <c r="GXR191" s="1"/>
      <c r="GXS191" s="1"/>
      <c r="GXT191" s="1"/>
      <c r="GXU191" s="1"/>
      <c r="GXV191" s="1"/>
      <c r="GXW191" s="1"/>
      <c r="GXX191" s="1"/>
      <c r="GXY191" s="1"/>
      <c r="GXZ191" s="1"/>
      <c r="GYA191" s="1"/>
      <c r="GYB191" s="1"/>
      <c r="GYC191" s="1"/>
      <c r="GYD191" s="1"/>
      <c r="GYE191" s="1"/>
      <c r="GYF191" s="1"/>
      <c r="GYG191" s="1"/>
      <c r="GYH191" s="1"/>
      <c r="GYI191" s="1"/>
      <c r="GYJ191" s="1"/>
      <c r="GYK191" s="1"/>
      <c r="GYL191" s="1"/>
      <c r="GYM191" s="1"/>
      <c r="GYN191" s="1"/>
      <c r="GYO191" s="1"/>
      <c r="GYP191" s="1"/>
      <c r="GYQ191" s="1"/>
      <c r="GYR191" s="1"/>
      <c r="GYS191" s="1"/>
      <c r="GYT191" s="1"/>
      <c r="GYU191" s="1"/>
      <c r="GYV191" s="1"/>
      <c r="GYW191" s="1"/>
      <c r="GYX191" s="1"/>
      <c r="GYY191" s="1"/>
      <c r="GYZ191" s="1"/>
      <c r="GZA191" s="1"/>
      <c r="GZB191" s="1"/>
      <c r="GZC191" s="1"/>
      <c r="GZD191" s="1"/>
      <c r="GZE191" s="1"/>
      <c r="GZF191" s="1"/>
      <c r="GZG191" s="1"/>
      <c r="GZH191" s="1"/>
      <c r="GZI191" s="1"/>
      <c r="GZJ191" s="1"/>
      <c r="GZK191" s="1"/>
      <c r="GZL191" s="1"/>
      <c r="GZM191" s="1"/>
      <c r="GZN191" s="1"/>
      <c r="GZO191" s="1"/>
      <c r="GZP191" s="1"/>
      <c r="GZQ191" s="1"/>
      <c r="GZR191" s="1"/>
      <c r="GZS191" s="1"/>
      <c r="GZT191" s="1"/>
      <c r="GZU191" s="1"/>
      <c r="GZV191" s="1"/>
      <c r="GZW191" s="1"/>
      <c r="GZX191" s="1"/>
      <c r="GZY191" s="1"/>
      <c r="GZZ191" s="1"/>
      <c r="HAA191" s="1"/>
      <c r="HAB191" s="1"/>
      <c r="HAC191" s="1"/>
      <c r="HAD191" s="1"/>
      <c r="HAE191" s="1"/>
      <c r="HAF191" s="1"/>
      <c r="HAG191" s="1"/>
      <c r="HAH191" s="1"/>
      <c r="HAI191" s="1"/>
      <c r="HAJ191" s="1"/>
      <c r="HAK191" s="1"/>
      <c r="HAL191" s="1"/>
      <c r="HAM191" s="1"/>
      <c r="HAN191" s="1"/>
      <c r="HAO191" s="1"/>
      <c r="HAP191" s="1"/>
      <c r="HAQ191" s="1"/>
      <c r="HAR191" s="1"/>
      <c r="HAS191" s="1"/>
      <c r="HAT191" s="1"/>
      <c r="HAU191" s="1"/>
      <c r="HAV191" s="1"/>
      <c r="HAW191" s="1"/>
      <c r="HAX191" s="1"/>
      <c r="HAY191" s="1"/>
      <c r="HAZ191" s="1"/>
      <c r="HBA191" s="1"/>
      <c r="HBB191" s="1"/>
      <c r="HBC191" s="1"/>
      <c r="HBD191" s="1"/>
      <c r="HBE191" s="1"/>
      <c r="HBF191" s="1"/>
      <c r="HBG191" s="1"/>
      <c r="HBH191" s="1"/>
      <c r="HBI191" s="1"/>
      <c r="HBJ191" s="1"/>
      <c r="HBK191" s="1"/>
      <c r="HBL191" s="1"/>
      <c r="HBM191" s="1"/>
      <c r="HBN191" s="1"/>
      <c r="HBO191" s="1"/>
      <c r="HBP191" s="1"/>
      <c r="HBQ191" s="1"/>
      <c r="HBR191" s="1"/>
      <c r="HBS191" s="1"/>
      <c r="HBT191" s="1"/>
      <c r="HBU191" s="1"/>
      <c r="HBV191" s="1"/>
      <c r="HBW191" s="1"/>
      <c r="HBX191" s="1"/>
      <c r="HBY191" s="1"/>
      <c r="HBZ191" s="1"/>
      <c r="HCA191" s="1"/>
      <c r="HCB191" s="1"/>
      <c r="HCC191" s="1"/>
      <c r="HCD191" s="1"/>
      <c r="HCE191" s="1"/>
      <c r="HCF191" s="1"/>
      <c r="HCG191" s="1"/>
      <c r="HCH191" s="1"/>
      <c r="HCI191" s="1"/>
      <c r="HCJ191" s="1"/>
      <c r="HCK191" s="1"/>
      <c r="HCL191" s="1"/>
      <c r="HCM191" s="1"/>
      <c r="HCN191" s="1"/>
      <c r="HCO191" s="1"/>
      <c r="HCP191" s="1"/>
      <c r="HCQ191" s="1"/>
      <c r="HCR191" s="1"/>
      <c r="HCS191" s="1"/>
      <c r="HCT191" s="1"/>
      <c r="HCU191" s="1"/>
      <c r="HCV191" s="1"/>
      <c r="HCW191" s="1"/>
      <c r="HCX191" s="1"/>
      <c r="HCY191" s="1"/>
      <c r="HCZ191" s="1"/>
      <c r="HDA191" s="1"/>
      <c r="HDB191" s="1"/>
      <c r="HDC191" s="1"/>
      <c r="HDD191" s="1"/>
      <c r="HDE191" s="1"/>
      <c r="HDF191" s="1"/>
      <c r="HDG191" s="1"/>
      <c r="HDH191" s="1"/>
      <c r="HDI191" s="1"/>
      <c r="HDJ191" s="1"/>
      <c r="HDK191" s="1"/>
      <c r="HDL191" s="1"/>
      <c r="HDM191" s="1"/>
      <c r="HDN191" s="1"/>
      <c r="HDO191" s="1"/>
      <c r="HDP191" s="1"/>
      <c r="HDQ191" s="1"/>
      <c r="HDR191" s="1"/>
      <c r="HDS191" s="1"/>
      <c r="HDT191" s="1"/>
      <c r="HDU191" s="1"/>
      <c r="HDV191" s="1"/>
      <c r="HDW191" s="1"/>
      <c r="HDX191" s="1"/>
      <c r="HDY191" s="1"/>
      <c r="HDZ191" s="1"/>
      <c r="HEA191" s="1"/>
      <c r="HEB191" s="1"/>
      <c r="HEC191" s="1"/>
      <c r="HED191" s="1"/>
      <c r="HEE191" s="1"/>
      <c r="HEF191" s="1"/>
      <c r="HEG191" s="1"/>
      <c r="HEH191" s="1"/>
      <c r="HEI191" s="1"/>
      <c r="HEJ191" s="1"/>
      <c r="HEK191" s="1"/>
      <c r="HEL191" s="1"/>
      <c r="HEM191" s="1"/>
      <c r="HEN191" s="1"/>
      <c r="HEO191" s="1"/>
      <c r="HEP191" s="1"/>
      <c r="HEQ191" s="1"/>
      <c r="HER191" s="1"/>
      <c r="HES191" s="1"/>
      <c r="HET191" s="1"/>
      <c r="HEU191" s="1"/>
      <c r="HEV191" s="1"/>
      <c r="HEW191" s="1"/>
      <c r="HEX191" s="1"/>
      <c r="HEY191" s="1"/>
      <c r="HEZ191" s="1"/>
      <c r="HFA191" s="1"/>
      <c r="HFB191" s="1"/>
      <c r="HFC191" s="1"/>
      <c r="HFD191" s="1"/>
      <c r="HFE191" s="1"/>
      <c r="HFF191" s="1"/>
      <c r="HFG191" s="1"/>
      <c r="HFH191" s="1"/>
      <c r="HFI191" s="1"/>
      <c r="HFJ191" s="1"/>
      <c r="HFK191" s="1"/>
      <c r="HFL191" s="1"/>
      <c r="HFM191" s="1"/>
      <c r="HFN191" s="1"/>
      <c r="HFO191" s="1"/>
      <c r="HFP191" s="1"/>
      <c r="HFQ191" s="1"/>
      <c r="HFR191" s="1"/>
      <c r="HFS191" s="1"/>
      <c r="HFT191" s="1"/>
      <c r="HFU191" s="1"/>
      <c r="HFV191" s="1"/>
      <c r="HFW191" s="1"/>
      <c r="HFX191" s="1"/>
      <c r="HFY191" s="1"/>
      <c r="HFZ191" s="1"/>
      <c r="HGA191" s="1"/>
      <c r="HGB191" s="1"/>
      <c r="HGC191" s="1"/>
      <c r="HGD191" s="1"/>
      <c r="HGE191" s="1"/>
      <c r="HGF191" s="1"/>
      <c r="HGG191" s="1"/>
      <c r="HGH191" s="1"/>
      <c r="HGI191" s="1"/>
      <c r="HGJ191" s="1"/>
      <c r="HGK191" s="1"/>
      <c r="HGL191" s="1"/>
      <c r="HGM191" s="1"/>
      <c r="HGN191" s="1"/>
      <c r="HGO191" s="1"/>
      <c r="HGP191" s="1"/>
      <c r="HGQ191" s="1"/>
      <c r="HGR191" s="1"/>
      <c r="HGS191" s="1"/>
      <c r="HGT191" s="1"/>
      <c r="HGU191" s="1"/>
      <c r="HGV191" s="1"/>
      <c r="HGW191" s="1"/>
      <c r="HGX191" s="1"/>
      <c r="HGY191" s="1"/>
      <c r="HGZ191" s="1"/>
      <c r="HHA191" s="1"/>
      <c r="HHB191" s="1"/>
      <c r="HHC191" s="1"/>
      <c r="HHD191" s="1"/>
      <c r="HHE191" s="1"/>
      <c r="HHF191" s="1"/>
      <c r="HHG191" s="1"/>
      <c r="HHH191" s="1"/>
      <c r="HHI191" s="1"/>
      <c r="HHJ191" s="1"/>
      <c r="HHK191" s="1"/>
      <c r="HHL191" s="1"/>
      <c r="HHM191" s="1"/>
      <c r="HHN191" s="1"/>
      <c r="HHO191" s="1"/>
      <c r="HHP191" s="1"/>
      <c r="HHQ191" s="1"/>
      <c r="HHR191" s="1"/>
      <c r="HHS191" s="1"/>
      <c r="HHT191" s="1"/>
      <c r="HHU191" s="1"/>
      <c r="HHV191" s="1"/>
      <c r="HHW191" s="1"/>
      <c r="HHX191" s="1"/>
      <c r="HHY191" s="1"/>
      <c r="HHZ191" s="1"/>
      <c r="HIA191" s="1"/>
      <c r="HIB191" s="1"/>
      <c r="HIC191" s="1"/>
      <c r="HID191" s="1"/>
      <c r="HIE191" s="1"/>
      <c r="HIF191" s="1"/>
      <c r="HIG191" s="1"/>
      <c r="HIH191" s="1"/>
      <c r="HII191" s="1"/>
      <c r="HIJ191" s="1"/>
      <c r="HIK191" s="1"/>
      <c r="HIL191" s="1"/>
      <c r="HIM191" s="1"/>
      <c r="HIN191" s="1"/>
      <c r="HIO191" s="1"/>
      <c r="HIP191" s="1"/>
      <c r="HIQ191" s="1"/>
      <c r="HIR191" s="1"/>
      <c r="HIS191" s="1"/>
      <c r="HIT191" s="1"/>
      <c r="HIU191" s="1"/>
      <c r="HIV191" s="1"/>
      <c r="HIW191" s="1"/>
      <c r="HIX191" s="1"/>
      <c r="HIY191" s="1"/>
      <c r="HIZ191" s="1"/>
      <c r="HJA191" s="1"/>
      <c r="HJB191" s="1"/>
      <c r="HJC191" s="1"/>
      <c r="HJD191" s="1"/>
      <c r="HJE191" s="1"/>
      <c r="HJF191" s="1"/>
      <c r="HJG191" s="1"/>
      <c r="HJH191" s="1"/>
      <c r="HJI191" s="1"/>
      <c r="HJJ191" s="1"/>
      <c r="HJK191" s="1"/>
      <c r="HJL191" s="1"/>
      <c r="HJM191" s="1"/>
      <c r="HJN191" s="1"/>
      <c r="HJO191" s="1"/>
      <c r="HJP191" s="1"/>
      <c r="HJQ191" s="1"/>
      <c r="HJR191" s="1"/>
      <c r="HJS191" s="1"/>
      <c r="HJT191" s="1"/>
      <c r="HJU191" s="1"/>
      <c r="HJV191" s="1"/>
      <c r="HJW191" s="1"/>
      <c r="HJX191" s="1"/>
      <c r="HJY191" s="1"/>
      <c r="HJZ191" s="1"/>
      <c r="HKA191" s="1"/>
      <c r="HKB191" s="1"/>
      <c r="HKC191" s="1"/>
      <c r="HKD191" s="1"/>
      <c r="HKE191" s="1"/>
      <c r="HKF191" s="1"/>
      <c r="HKG191" s="1"/>
      <c r="HKH191" s="1"/>
      <c r="HKI191" s="1"/>
      <c r="HKJ191" s="1"/>
      <c r="HKK191" s="1"/>
      <c r="HKL191" s="1"/>
      <c r="HKM191" s="1"/>
      <c r="HKN191" s="1"/>
      <c r="HKO191" s="1"/>
      <c r="HKP191" s="1"/>
      <c r="HKQ191" s="1"/>
      <c r="HKR191" s="1"/>
      <c r="HKS191" s="1"/>
      <c r="HKT191" s="1"/>
      <c r="HKU191" s="1"/>
      <c r="HKV191" s="1"/>
      <c r="HKW191" s="1"/>
      <c r="HKX191" s="1"/>
      <c r="HKY191" s="1"/>
      <c r="HKZ191" s="1"/>
      <c r="HLA191" s="1"/>
      <c r="HLB191" s="1"/>
      <c r="HLC191" s="1"/>
      <c r="HLD191" s="1"/>
      <c r="HLE191" s="1"/>
      <c r="HLF191" s="1"/>
      <c r="HLG191" s="1"/>
      <c r="HLH191" s="1"/>
      <c r="HLI191" s="1"/>
      <c r="HLJ191" s="1"/>
      <c r="HLK191" s="1"/>
      <c r="HLL191" s="1"/>
      <c r="HLM191" s="1"/>
      <c r="HLN191" s="1"/>
      <c r="HLO191" s="1"/>
      <c r="HLP191" s="1"/>
      <c r="HLQ191" s="1"/>
      <c r="HLR191" s="1"/>
      <c r="HLS191" s="1"/>
      <c r="HLT191" s="1"/>
      <c r="HLU191" s="1"/>
      <c r="HLV191" s="1"/>
      <c r="HLW191" s="1"/>
      <c r="HLX191" s="1"/>
      <c r="HLY191" s="1"/>
      <c r="HLZ191" s="1"/>
      <c r="HMA191" s="1"/>
      <c r="HMB191" s="1"/>
      <c r="HMC191" s="1"/>
      <c r="HMD191" s="1"/>
      <c r="HME191" s="1"/>
      <c r="HMF191" s="1"/>
      <c r="HMG191" s="1"/>
      <c r="HMH191" s="1"/>
      <c r="HMI191" s="1"/>
      <c r="HMJ191" s="1"/>
      <c r="HMK191" s="1"/>
      <c r="HML191" s="1"/>
      <c r="HMM191" s="1"/>
      <c r="HMN191" s="1"/>
      <c r="HMO191" s="1"/>
      <c r="HMP191" s="1"/>
      <c r="HMQ191" s="1"/>
      <c r="HMR191" s="1"/>
      <c r="HMS191" s="1"/>
      <c r="HMT191" s="1"/>
      <c r="HMU191" s="1"/>
      <c r="HMV191" s="1"/>
      <c r="HMW191" s="1"/>
      <c r="HMX191" s="1"/>
      <c r="HMY191" s="1"/>
      <c r="HMZ191" s="1"/>
      <c r="HNA191" s="1"/>
      <c r="HNB191" s="1"/>
      <c r="HNC191" s="1"/>
      <c r="HND191" s="1"/>
      <c r="HNE191" s="1"/>
      <c r="HNF191" s="1"/>
      <c r="HNG191" s="1"/>
      <c r="HNH191" s="1"/>
      <c r="HNI191" s="1"/>
      <c r="HNJ191" s="1"/>
      <c r="HNK191" s="1"/>
      <c r="HNL191" s="1"/>
      <c r="HNM191" s="1"/>
      <c r="HNN191" s="1"/>
      <c r="HNO191" s="1"/>
      <c r="HNP191" s="1"/>
      <c r="HNQ191" s="1"/>
      <c r="HNR191" s="1"/>
      <c r="HNS191" s="1"/>
      <c r="HNT191" s="1"/>
      <c r="HNU191" s="1"/>
      <c r="HNV191" s="1"/>
      <c r="HNW191" s="1"/>
      <c r="HNX191" s="1"/>
      <c r="HNY191" s="1"/>
      <c r="HNZ191" s="1"/>
      <c r="HOA191" s="1"/>
      <c r="HOB191" s="1"/>
      <c r="HOC191" s="1"/>
      <c r="HOD191" s="1"/>
      <c r="HOE191" s="1"/>
      <c r="HOF191" s="1"/>
      <c r="HOG191" s="1"/>
      <c r="HOH191" s="1"/>
      <c r="HOI191" s="1"/>
      <c r="HOJ191" s="1"/>
      <c r="HOK191" s="1"/>
      <c r="HOL191" s="1"/>
      <c r="HOM191" s="1"/>
      <c r="HON191" s="1"/>
      <c r="HOO191" s="1"/>
      <c r="HOP191" s="1"/>
      <c r="HOQ191" s="1"/>
      <c r="HOR191" s="1"/>
      <c r="HOS191" s="1"/>
      <c r="HOT191" s="1"/>
      <c r="HOU191" s="1"/>
      <c r="HOV191" s="1"/>
      <c r="HOW191" s="1"/>
      <c r="HOX191" s="1"/>
      <c r="HOY191" s="1"/>
      <c r="HOZ191" s="1"/>
      <c r="HPA191" s="1"/>
      <c r="HPB191" s="1"/>
      <c r="HPC191" s="1"/>
      <c r="HPD191" s="1"/>
      <c r="HPE191" s="1"/>
      <c r="HPF191" s="1"/>
      <c r="HPG191" s="1"/>
      <c r="HPH191" s="1"/>
      <c r="HPI191" s="1"/>
      <c r="HPJ191" s="1"/>
      <c r="HPK191" s="1"/>
      <c r="HPL191" s="1"/>
      <c r="HPM191" s="1"/>
      <c r="HPN191" s="1"/>
      <c r="HPO191" s="1"/>
      <c r="HPP191" s="1"/>
      <c r="HPQ191" s="1"/>
      <c r="HPR191" s="1"/>
      <c r="HPS191" s="1"/>
      <c r="HPT191" s="1"/>
      <c r="HPU191" s="1"/>
      <c r="HPV191" s="1"/>
      <c r="HPW191" s="1"/>
      <c r="HPX191" s="1"/>
      <c r="HPY191" s="1"/>
      <c r="HPZ191" s="1"/>
      <c r="HQA191" s="1"/>
      <c r="HQB191" s="1"/>
      <c r="HQC191" s="1"/>
      <c r="HQD191" s="1"/>
      <c r="HQE191" s="1"/>
      <c r="HQF191" s="1"/>
      <c r="HQG191" s="1"/>
      <c r="HQH191" s="1"/>
      <c r="HQI191" s="1"/>
      <c r="HQJ191" s="1"/>
      <c r="HQK191" s="1"/>
      <c r="HQL191" s="1"/>
      <c r="HQM191" s="1"/>
      <c r="HQN191" s="1"/>
      <c r="HQO191" s="1"/>
      <c r="HQP191" s="1"/>
      <c r="HQQ191" s="1"/>
      <c r="HQR191" s="1"/>
      <c r="HQS191" s="1"/>
      <c r="HQT191" s="1"/>
      <c r="HQU191" s="1"/>
      <c r="HQV191" s="1"/>
      <c r="HQW191" s="1"/>
      <c r="HQX191" s="1"/>
      <c r="HQY191" s="1"/>
      <c r="HQZ191" s="1"/>
      <c r="HRA191" s="1"/>
      <c r="HRB191" s="1"/>
      <c r="HRC191" s="1"/>
      <c r="HRD191" s="1"/>
      <c r="HRE191" s="1"/>
      <c r="HRF191" s="1"/>
      <c r="HRG191" s="1"/>
      <c r="HRH191" s="1"/>
      <c r="HRI191" s="1"/>
      <c r="HRJ191" s="1"/>
      <c r="HRK191" s="1"/>
      <c r="HRL191" s="1"/>
      <c r="HRM191" s="1"/>
      <c r="HRN191" s="1"/>
      <c r="HRO191" s="1"/>
      <c r="HRP191" s="1"/>
      <c r="HRQ191" s="1"/>
      <c r="HRR191" s="1"/>
      <c r="HRS191" s="1"/>
      <c r="HRT191" s="1"/>
      <c r="HRU191" s="1"/>
      <c r="HRV191" s="1"/>
      <c r="HRW191" s="1"/>
      <c r="HRX191" s="1"/>
      <c r="HRY191" s="1"/>
      <c r="HRZ191" s="1"/>
      <c r="HSA191" s="1"/>
      <c r="HSB191" s="1"/>
      <c r="HSC191" s="1"/>
      <c r="HSD191" s="1"/>
      <c r="HSE191" s="1"/>
      <c r="HSF191" s="1"/>
      <c r="HSG191" s="1"/>
      <c r="HSH191" s="1"/>
      <c r="HSI191" s="1"/>
      <c r="HSJ191" s="1"/>
      <c r="HSK191" s="1"/>
      <c r="HSL191" s="1"/>
      <c r="HSM191" s="1"/>
      <c r="HSN191" s="1"/>
      <c r="HSO191" s="1"/>
      <c r="HSP191" s="1"/>
      <c r="HSQ191" s="1"/>
      <c r="HSR191" s="1"/>
      <c r="HSS191" s="1"/>
      <c r="HST191" s="1"/>
      <c r="HSU191" s="1"/>
      <c r="HSV191" s="1"/>
      <c r="HSW191" s="1"/>
      <c r="HSX191" s="1"/>
      <c r="HSY191" s="1"/>
      <c r="HSZ191" s="1"/>
      <c r="HTA191" s="1"/>
      <c r="HTB191" s="1"/>
      <c r="HTC191" s="1"/>
      <c r="HTD191" s="1"/>
      <c r="HTE191" s="1"/>
      <c r="HTF191" s="1"/>
      <c r="HTG191" s="1"/>
      <c r="HTH191" s="1"/>
      <c r="HTI191" s="1"/>
      <c r="HTJ191" s="1"/>
      <c r="HTK191" s="1"/>
      <c r="HTL191" s="1"/>
      <c r="HTM191" s="1"/>
      <c r="HTN191" s="1"/>
      <c r="HTO191" s="1"/>
      <c r="HTP191" s="1"/>
      <c r="HTQ191" s="1"/>
      <c r="HTR191" s="1"/>
      <c r="HTS191" s="1"/>
      <c r="HTT191" s="1"/>
      <c r="HTU191" s="1"/>
      <c r="HTV191" s="1"/>
      <c r="HTW191" s="1"/>
      <c r="HTX191" s="1"/>
      <c r="HTY191" s="1"/>
      <c r="HTZ191" s="1"/>
      <c r="HUA191" s="1"/>
      <c r="HUB191" s="1"/>
      <c r="HUC191" s="1"/>
      <c r="HUD191" s="1"/>
      <c r="HUE191" s="1"/>
      <c r="HUF191" s="1"/>
      <c r="HUG191" s="1"/>
      <c r="HUH191" s="1"/>
      <c r="HUI191" s="1"/>
      <c r="HUJ191" s="1"/>
      <c r="HUK191" s="1"/>
      <c r="HUL191" s="1"/>
      <c r="HUM191" s="1"/>
      <c r="HUN191" s="1"/>
      <c r="HUO191" s="1"/>
      <c r="HUP191" s="1"/>
      <c r="HUQ191" s="1"/>
      <c r="HUR191" s="1"/>
      <c r="HUS191" s="1"/>
      <c r="HUT191" s="1"/>
      <c r="HUU191" s="1"/>
      <c r="HUV191" s="1"/>
      <c r="HUW191" s="1"/>
      <c r="HUX191" s="1"/>
      <c r="HUY191" s="1"/>
      <c r="HUZ191" s="1"/>
      <c r="HVA191" s="1"/>
      <c r="HVB191" s="1"/>
      <c r="HVC191" s="1"/>
      <c r="HVD191" s="1"/>
      <c r="HVE191" s="1"/>
      <c r="HVF191" s="1"/>
      <c r="HVG191" s="1"/>
      <c r="HVH191" s="1"/>
      <c r="HVI191" s="1"/>
      <c r="HVJ191" s="1"/>
      <c r="HVK191" s="1"/>
      <c r="HVL191" s="1"/>
      <c r="HVM191" s="1"/>
      <c r="HVN191" s="1"/>
      <c r="HVO191" s="1"/>
      <c r="HVP191" s="1"/>
      <c r="HVQ191" s="1"/>
      <c r="HVR191" s="1"/>
      <c r="HVS191" s="1"/>
      <c r="HVT191" s="1"/>
      <c r="HVU191" s="1"/>
      <c r="HVV191" s="1"/>
      <c r="HVW191" s="1"/>
      <c r="HVX191" s="1"/>
      <c r="HVY191" s="1"/>
      <c r="HVZ191" s="1"/>
      <c r="HWA191" s="1"/>
      <c r="HWB191" s="1"/>
      <c r="HWC191" s="1"/>
      <c r="HWD191" s="1"/>
      <c r="HWE191" s="1"/>
      <c r="HWF191" s="1"/>
      <c r="HWG191" s="1"/>
      <c r="HWH191" s="1"/>
      <c r="HWI191" s="1"/>
      <c r="HWJ191" s="1"/>
      <c r="HWK191" s="1"/>
      <c r="HWL191" s="1"/>
      <c r="HWM191" s="1"/>
      <c r="HWN191" s="1"/>
      <c r="HWO191" s="1"/>
      <c r="HWP191" s="1"/>
      <c r="HWQ191" s="1"/>
      <c r="HWR191" s="1"/>
      <c r="HWS191" s="1"/>
      <c r="HWT191" s="1"/>
      <c r="HWU191" s="1"/>
      <c r="HWV191" s="1"/>
      <c r="HWW191" s="1"/>
      <c r="HWX191" s="1"/>
      <c r="HWY191" s="1"/>
      <c r="HWZ191" s="1"/>
      <c r="HXA191" s="1"/>
      <c r="HXB191" s="1"/>
      <c r="HXC191" s="1"/>
      <c r="HXD191" s="1"/>
      <c r="HXE191" s="1"/>
      <c r="HXF191" s="1"/>
      <c r="HXG191" s="1"/>
      <c r="HXH191" s="1"/>
      <c r="HXI191" s="1"/>
      <c r="HXJ191" s="1"/>
      <c r="HXK191" s="1"/>
      <c r="HXL191" s="1"/>
      <c r="HXM191" s="1"/>
      <c r="HXN191" s="1"/>
      <c r="HXO191" s="1"/>
      <c r="HXP191" s="1"/>
      <c r="HXQ191" s="1"/>
      <c r="HXR191" s="1"/>
      <c r="HXS191" s="1"/>
      <c r="HXT191" s="1"/>
      <c r="HXU191" s="1"/>
      <c r="HXV191" s="1"/>
      <c r="HXW191" s="1"/>
      <c r="HXX191" s="1"/>
      <c r="HXY191" s="1"/>
      <c r="HXZ191" s="1"/>
      <c r="HYA191" s="1"/>
      <c r="HYB191" s="1"/>
      <c r="HYC191" s="1"/>
      <c r="HYD191" s="1"/>
      <c r="HYE191" s="1"/>
      <c r="HYF191" s="1"/>
      <c r="HYG191" s="1"/>
      <c r="HYH191" s="1"/>
      <c r="HYI191" s="1"/>
      <c r="HYJ191" s="1"/>
      <c r="HYK191" s="1"/>
      <c r="HYL191" s="1"/>
      <c r="HYM191" s="1"/>
      <c r="HYN191" s="1"/>
      <c r="HYO191" s="1"/>
      <c r="HYP191" s="1"/>
      <c r="HYQ191" s="1"/>
      <c r="HYR191" s="1"/>
      <c r="HYS191" s="1"/>
      <c r="HYT191" s="1"/>
      <c r="HYU191" s="1"/>
      <c r="HYV191" s="1"/>
      <c r="HYW191" s="1"/>
      <c r="HYX191" s="1"/>
      <c r="HYY191" s="1"/>
      <c r="HYZ191" s="1"/>
      <c r="HZA191" s="1"/>
      <c r="HZB191" s="1"/>
      <c r="HZC191" s="1"/>
      <c r="HZD191" s="1"/>
      <c r="HZE191" s="1"/>
      <c r="HZF191" s="1"/>
      <c r="HZG191" s="1"/>
      <c r="HZH191" s="1"/>
      <c r="HZI191" s="1"/>
      <c r="HZJ191" s="1"/>
      <c r="HZK191" s="1"/>
      <c r="HZL191" s="1"/>
      <c r="HZM191" s="1"/>
      <c r="HZN191" s="1"/>
      <c r="HZO191" s="1"/>
      <c r="HZP191" s="1"/>
      <c r="HZQ191" s="1"/>
      <c r="HZR191" s="1"/>
      <c r="HZS191" s="1"/>
      <c r="HZT191" s="1"/>
      <c r="HZU191" s="1"/>
      <c r="HZV191" s="1"/>
      <c r="HZW191" s="1"/>
      <c r="HZX191" s="1"/>
      <c r="HZY191" s="1"/>
      <c r="HZZ191" s="1"/>
      <c r="IAA191" s="1"/>
      <c r="IAB191" s="1"/>
      <c r="IAC191" s="1"/>
      <c r="IAD191" s="1"/>
      <c r="IAE191" s="1"/>
      <c r="IAF191" s="1"/>
      <c r="IAG191" s="1"/>
      <c r="IAH191" s="1"/>
      <c r="IAI191" s="1"/>
      <c r="IAJ191" s="1"/>
      <c r="IAK191" s="1"/>
      <c r="IAL191" s="1"/>
      <c r="IAM191" s="1"/>
      <c r="IAN191" s="1"/>
      <c r="IAO191" s="1"/>
      <c r="IAP191" s="1"/>
      <c r="IAQ191" s="1"/>
      <c r="IAR191" s="1"/>
      <c r="IAS191" s="1"/>
      <c r="IAT191" s="1"/>
      <c r="IAU191" s="1"/>
      <c r="IAV191" s="1"/>
      <c r="IAW191" s="1"/>
      <c r="IAX191" s="1"/>
      <c r="IAY191" s="1"/>
      <c r="IAZ191" s="1"/>
      <c r="IBA191" s="1"/>
      <c r="IBB191" s="1"/>
      <c r="IBC191" s="1"/>
      <c r="IBD191" s="1"/>
      <c r="IBE191" s="1"/>
      <c r="IBF191" s="1"/>
      <c r="IBG191" s="1"/>
      <c r="IBH191" s="1"/>
      <c r="IBI191" s="1"/>
      <c r="IBJ191" s="1"/>
      <c r="IBK191" s="1"/>
      <c r="IBL191" s="1"/>
      <c r="IBM191" s="1"/>
      <c r="IBN191" s="1"/>
      <c r="IBO191" s="1"/>
      <c r="IBP191" s="1"/>
      <c r="IBQ191" s="1"/>
      <c r="IBR191" s="1"/>
      <c r="IBS191" s="1"/>
      <c r="IBT191" s="1"/>
      <c r="IBU191" s="1"/>
      <c r="IBV191" s="1"/>
      <c r="IBW191" s="1"/>
      <c r="IBX191" s="1"/>
      <c r="IBY191" s="1"/>
      <c r="IBZ191" s="1"/>
      <c r="ICA191" s="1"/>
      <c r="ICB191" s="1"/>
      <c r="ICC191" s="1"/>
      <c r="ICD191" s="1"/>
      <c r="ICE191" s="1"/>
      <c r="ICF191" s="1"/>
      <c r="ICG191" s="1"/>
      <c r="ICH191" s="1"/>
      <c r="ICI191" s="1"/>
      <c r="ICJ191" s="1"/>
      <c r="ICK191" s="1"/>
      <c r="ICL191" s="1"/>
      <c r="ICM191" s="1"/>
      <c r="ICN191" s="1"/>
      <c r="ICO191" s="1"/>
      <c r="ICP191" s="1"/>
      <c r="ICQ191" s="1"/>
      <c r="ICR191" s="1"/>
      <c r="ICS191" s="1"/>
      <c r="ICT191" s="1"/>
      <c r="ICU191" s="1"/>
      <c r="ICV191" s="1"/>
      <c r="ICW191" s="1"/>
      <c r="ICX191" s="1"/>
      <c r="ICY191" s="1"/>
      <c r="ICZ191" s="1"/>
      <c r="IDA191" s="1"/>
      <c r="IDB191" s="1"/>
      <c r="IDC191" s="1"/>
      <c r="IDD191" s="1"/>
      <c r="IDE191" s="1"/>
      <c r="IDF191" s="1"/>
      <c r="IDG191" s="1"/>
      <c r="IDH191" s="1"/>
      <c r="IDI191" s="1"/>
      <c r="IDJ191" s="1"/>
      <c r="IDK191" s="1"/>
      <c r="IDL191" s="1"/>
      <c r="IDM191" s="1"/>
      <c r="IDN191" s="1"/>
      <c r="IDO191" s="1"/>
      <c r="IDP191" s="1"/>
      <c r="IDQ191" s="1"/>
      <c r="IDR191" s="1"/>
      <c r="IDS191" s="1"/>
      <c r="IDT191" s="1"/>
      <c r="IDU191" s="1"/>
      <c r="IDV191" s="1"/>
      <c r="IDW191" s="1"/>
      <c r="IDX191" s="1"/>
      <c r="IDY191" s="1"/>
      <c r="IDZ191" s="1"/>
      <c r="IEA191" s="1"/>
      <c r="IEB191" s="1"/>
      <c r="IEC191" s="1"/>
      <c r="IED191" s="1"/>
      <c r="IEE191" s="1"/>
      <c r="IEF191" s="1"/>
      <c r="IEG191" s="1"/>
      <c r="IEH191" s="1"/>
      <c r="IEI191" s="1"/>
      <c r="IEJ191" s="1"/>
      <c r="IEK191" s="1"/>
      <c r="IEL191" s="1"/>
      <c r="IEM191" s="1"/>
      <c r="IEN191" s="1"/>
      <c r="IEO191" s="1"/>
      <c r="IEP191" s="1"/>
      <c r="IEQ191" s="1"/>
      <c r="IER191" s="1"/>
      <c r="IES191" s="1"/>
      <c r="IET191" s="1"/>
      <c r="IEU191" s="1"/>
      <c r="IEV191" s="1"/>
      <c r="IEW191" s="1"/>
      <c r="IEX191" s="1"/>
      <c r="IEY191" s="1"/>
      <c r="IEZ191" s="1"/>
      <c r="IFA191" s="1"/>
      <c r="IFB191" s="1"/>
      <c r="IFC191" s="1"/>
      <c r="IFD191" s="1"/>
      <c r="IFE191" s="1"/>
      <c r="IFF191" s="1"/>
      <c r="IFG191" s="1"/>
      <c r="IFH191" s="1"/>
      <c r="IFI191" s="1"/>
      <c r="IFJ191" s="1"/>
      <c r="IFK191" s="1"/>
      <c r="IFL191" s="1"/>
      <c r="IFM191" s="1"/>
      <c r="IFN191" s="1"/>
      <c r="IFO191" s="1"/>
      <c r="IFP191" s="1"/>
      <c r="IFQ191" s="1"/>
      <c r="IFR191" s="1"/>
      <c r="IFS191" s="1"/>
      <c r="IFT191" s="1"/>
      <c r="IFU191" s="1"/>
      <c r="IFV191" s="1"/>
      <c r="IFW191" s="1"/>
      <c r="IFX191" s="1"/>
      <c r="IFY191" s="1"/>
      <c r="IFZ191" s="1"/>
      <c r="IGA191" s="1"/>
      <c r="IGB191" s="1"/>
      <c r="IGC191" s="1"/>
      <c r="IGD191" s="1"/>
      <c r="IGE191" s="1"/>
      <c r="IGF191" s="1"/>
      <c r="IGG191" s="1"/>
      <c r="IGH191" s="1"/>
      <c r="IGI191" s="1"/>
      <c r="IGJ191" s="1"/>
      <c r="IGK191" s="1"/>
      <c r="IGL191" s="1"/>
      <c r="IGM191" s="1"/>
      <c r="IGN191" s="1"/>
      <c r="IGO191" s="1"/>
      <c r="IGP191" s="1"/>
      <c r="IGQ191" s="1"/>
      <c r="IGR191" s="1"/>
      <c r="IGS191" s="1"/>
      <c r="IGT191" s="1"/>
      <c r="IGU191" s="1"/>
      <c r="IGV191" s="1"/>
      <c r="IGW191" s="1"/>
      <c r="IGX191" s="1"/>
      <c r="IGY191" s="1"/>
      <c r="IGZ191" s="1"/>
      <c r="IHA191" s="1"/>
      <c r="IHB191" s="1"/>
      <c r="IHC191" s="1"/>
      <c r="IHD191" s="1"/>
      <c r="IHE191" s="1"/>
      <c r="IHF191" s="1"/>
      <c r="IHG191" s="1"/>
      <c r="IHH191" s="1"/>
      <c r="IHI191" s="1"/>
      <c r="IHJ191" s="1"/>
      <c r="IHK191" s="1"/>
      <c r="IHL191" s="1"/>
      <c r="IHM191" s="1"/>
      <c r="IHN191" s="1"/>
      <c r="IHO191" s="1"/>
      <c r="IHP191" s="1"/>
      <c r="IHQ191" s="1"/>
      <c r="IHR191" s="1"/>
      <c r="IHS191" s="1"/>
      <c r="IHT191" s="1"/>
      <c r="IHU191" s="1"/>
      <c r="IHV191" s="1"/>
      <c r="IHW191" s="1"/>
      <c r="IHX191" s="1"/>
      <c r="IHY191" s="1"/>
      <c r="IHZ191" s="1"/>
      <c r="IIA191" s="1"/>
      <c r="IIB191" s="1"/>
      <c r="IIC191" s="1"/>
      <c r="IID191" s="1"/>
      <c r="IIE191" s="1"/>
      <c r="IIF191" s="1"/>
      <c r="IIG191" s="1"/>
      <c r="IIH191" s="1"/>
      <c r="III191" s="1"/>
      <c r="IIJ191" s="1"/>
      <c r="IIK191" s="1"/>
      <c r="IIL191" s="1"/>
      <c r="IIM191" s="1"/>
      <c r="IIN191" s="1"/>
      <c r="IIO191" s="1"/>
      <c r="IIP191" s="1"/>
      <c r="IIQ191" s="1"/>
      <c r="IIR191" s="1"/>
      <c r="IIS191" s="1"/>
      <c r="IIT191" s="1"/>
      <c r="IIU191" s="1"/>
      <c r="IIV191" s="1"/>
      <c r="IIW191" s="1"/>
      <c r="IIX191" s="1"/>
      <c r="IIY191" s="1"/>
      <c r="IIZ191" s="1"/>
      <c r="IJA191" s="1"/>
      <c r="IJB191" s="1"/>
      <c r="IJC191" s="1"/>
      <c r="IJD191" s="1"/>
      <c r="IJE191" s="1"/>
      <c r="IJF191" s="1"/>
      <c r="IJG191" s="1"/>
      <c r="IJH191" s="1"/>
      <c r="IJI191" s="1"/>
      <c r="IJJ191" s="1"/>
      <c r="IJK191" s="1"/>
      <c r="IJL191" s="1"/>
      <c r="IJM191" s="1"/>
      <c r="IJN191" s="1"/>
      <c r="IJO191" s="1"/>
      <c r="IJP191" s="1"/>
      <c r="IJQ191" s="1"/>
      <c r="IJR191" s="1"/>
      <c r="IJS191" s="1"/>
      <c r="IJT191" s="1"/>
      <c r="IJU191" s="1"/>
      <c r="IJV191" s="1"/>
      <c r="IJW191" s="1"/>
      <c r="IJX191" s="1"/>
      <c r="IJY191" s="1"/>
      <c r="IJZ191" s="1"/>
      <c r="IKA191" s="1"/>
      <c r="IKB191" s="1"/>
      <c r="IKC191" s="1"/>
      <c r="IKD191" s="1"/>
      <c r="IKE191" s="1"/>
      <c r="IKF191" s="1"/>
      <c r="IKG191" s="1"/>
      <c r="IKH191" s="1"/>
      <c r="IKI191" s="1"/>
      <c r="IKJ191" s="1"/>
      <c r="IKK191" s="1"/>
      <c r="IKL191" s="1"/>
      <c r="IKM191" s="1"/>
      <c r="IKN191" s="1"/>
      <c r="IKO191" s="1"/>
      <c r="IKP191" s="1"/>
      <c r="IKQ191" s="1"/>
      <c r="IKR191" s="1"/>
      <c r="IKS191" s="1"/>
      <c r="IKT191" s="1"/>
      <c r="IKU191" s="1"/>
      <c r="IKV191" s="1"/>
      <c r="IKW191" s="1"/>
      <c r="IKX191" s="1"/>
      <c r="IKY191" s="1"/>
      <c r="IKZ191" s="1"/>
      <c r="ILA191" s="1"/>
      <c r="ILB191" s="1"/>
      <c r="ILC191" s="1"/>
      <c r="ILD191" s="1"/>
      <c r="ILE191" s="1"/>
      <c r="ILF191" s="1"/>
      <c r="ILG191" s="1"/>
      <c r="ILH191" s="1"/>
      <c r="ILI191" s="1"/>
      <c r="ILJ191" s="1"/>
      <c r="ILK191" s="1"/>
      <c r="ILL191" s="1"/>
      <c r="ILM191" s="1"/>
      <c r="ILN191" s="1"/>
      <c r="ILO191" s="1"/>
      <c r="ILP191" s="1"/>
      <c r="ILQ191" s="1"/>
      <c r="ILR191" s="1"/>
      <c r="ILS191" s="1"/>
      <c r="ILT191" s="1"/>
      <c r="ILU191" s="1"/>
      <c r="ILV191" s="1"/>
      <c r="ILW191" s="1"/>
      <c r="ILX191" s="1"/>
      <c r="ILY191" s="1"/>
      <c r="ILZ191" s="1"/>
      <c r="IMA191" s="1"/>
      <c r="IMB191" s="1"/>
      <c r="IMC191" s="1"/>
      <c r="IMD191" s="1"/>
      <c r="IME191" s="1"/>
      <c r="IMF191" s="1"/>
      <c r="IMG191" s="1"/>
      <c r="IMH191" s="1"/>
      <c r="IMI191" s="1"/>
      <c r="IMJ191" s="1"/>
      <c r="IMK191" s="1"/>
      <c r="IML191" s="1"/>
      <c r="IMM191" s="1"/>
      <c r="IMN191" s="1"/>
      <c r="IMO191" s="1"/>
      <c r="IMP191" s="1"/>
      <c r="IMQ191" s="1"/>
      <c r="IMR191" s="1"/>
      <c r="IMS191" s="1"/>
      <c r="IMT191" s="1"/>
      <c r="IMU191" s="1"/>
      <c r="IMV191" s="1"/>
      <c r="IMW191" s="1"/>
      <c r="IMX191" s="1"/>
      <c r="IMY191" s="1"/>
      <c r="IMZ191" s="1"/>
      <c r="INA191" s="1"/>
      <c r="INB191" s="1"/>
      <c r="INC191" s="1"/>
      <c r="IND191" s="1"/>
      <c r="INE191" s="1"/>
      <c r="INF191" s="1"/>
      <c r="ING191" s="1"/>
      <c r="INH191" s="1"/>
      <c r="INI191" s="1"/>
      <c r="INJ191" s="1"/>
      <c r="INK191" s="1"/>
      <c r="INL191" s="1"/>
      <c r="INM191" s="1"/>
      <c r="INN191" s="1"/>
      <c r="INO191" s="1"/>
      <c r="INP191" s="1"/>
      <c r="INQ191" s="1"/>
      <c r="INR191" s="1"/>
      <c r="INS191" s="1"/>
      <c r="INT191" s="1"/>
      <c r="INU191" s="1"/>
      <c r="INV191" s="1"/>
      <c r="INW191" s="1"/>
      <c r="INX191" s="1"/>
      <c r="INY191" s="1"/>
      <c r="INZ191" s="1"/>
      <c r="IOA191" s="1"/>
      <c r="IOB191" s="1"/>
      <c r="IOC191" s="1"/>
      <c r="IOD191" s="1"/>
      <c r="IOE191" s="1"/>
      <c r="IOF191" s="1"/>
      <c r="IOG191" s="1"/>
      <c r="IOH191" s="1"/>
      <c r="IOI191" s="1"/>
      <c r="IOJ191" s="1"/>
      <c r="IOK191" s="1"/>
      <c r="IOL191" s="1"/>
      <c r="IOM191" s="1"/>
      <c r="ION191" s="1"/>
      <c r="IOO191" s="1"/>
      <c r="IOP191" s="1"/>
      <c r="IOQ191" s="1"/>
      <c r="IOR191" s="1"/>
      <c r="IOS191" s="1"/>
      <c r="IOT191" s="1"/>
      <c r="IOU191" s="1"/>
      <c r="IOV191" s="1"/>
      <c r="IOW191" s="1"/>
      <c r="IOX191" s="1"/>
      <c r="IOY191" s="1"/>
      <c r="IOZ191" s="1"/>
      <c r="IPA191" s="1"/>
      <c r="IPB191" s="1"/>
      <c r="IPC191" s="1"/>
      <c r="IPD191" s="1"/>
      <c r="IPE191" s="1"/>
      <c r="IPF191" s="1"/>
      <c r="IPG191" s="1"/>
      <c r="IPH191" s="1"/>
      <c r="IPI191" s="1"/>
      <c r="IPJ191" s="1"/>
      <c r="IPK191" s="1"/>
      <c r="IPL191" s="1"/>
      <c r="IPM191" s="1"/>
      <c r="IPN191" s="1"/>
      <c r="IPO191" s="1"/>
      <c r="IPP191" s="1"/>
      <c r="IPQ191" s="1"/>
      <c r="IPR191" s="1"/>
      <c r="IPS191" s="1"/>
      <c r="IPT191" s="1"/>
      <c r="IPU191" s="1"/>
      <c r="IPV191" s="1"/>
      <c r="IPW191" s="1"/>
      <c r="IPX191" s="1"/>
      <c r="IPY191" s="1"/>
      <c r="IPZ191" s="1"/>
      <c r="IQA191" s="1"/>
      <c r="IQB191" s="1"/>
      <c r="IQC191" s="1"/>
      <c r="IQD191" s="1"/>
      <c r="IQE191" s="1"/>
      <c r="IQF191" s="1"/>
      <c r="IQG191" s="1"/>
      <c r="IQH191" s="1"/>
      <c r="IQI191" s="1"/>
      <c r="IQJ191" s="1"/>
      <c r="IQK191" s="1"/>
      <c r="IQL191" s="1"/>
      <c r="IQM191" s="1"/>
      <c r="IQN191" s="1"/>
      <c r="IQO191" s="1"/>
      <c r="IQP191" s="1"/>
      <c r="IQQ191" s="1"/>
      <c r="IQR191" s="1"/>
      <c r="IQS191" s="1"/>
      <c r="IQT191" s="1"/>
      <c r="IQU191" s="1"/>
      <c r="IQV191" s="1"/>
      <c r="IQW191" s="1"/>
      <c r="IQX191" s="1"/>
      <c r="IQY191" s="1"/>
      <c r="IQZ191" s="1"/>
      <c r="IRA191" s="1"/>
      <c r="IRB191" s="1"/>
      <c r="IRC191" s="1"/>
      <c r="IRD191" s="1"/>
      <c r="IRE191" s="1"/>
      <c r="IRF191" s="1"/>
      <c r="IRG191" s="1"/>
      <c r="IRH191" s="1"/>
      <c r="IRI191" s="1"/>
      <c r="IRJ191" s="1"/>
      <c r="IRK191" s="1"/>
      <c r="IRL191" s="1"/>
      <c r="IRM191" s="1"/>
      <c r="IRN191" s="1"/>
      <c r="IRO191" s="1"/>
      <c r="IRP191" s="1"/>
      <c r="IRQ191" s="1"/>
      <c r="IRR191" s="1"/>
      <c r="IRS191" s="1"/>
      <c r="IRT191" s="1"/>
      <c r="IRU191" s="1"/>
      <c r="IRV191" s="1"/>
      <c r="IRW191" s="1"/>
      <c r="IRX191" s="1"/>
      <c r="IRY191" s="1"/>
      <c r="IRZ191" s="1"/>
      <c r="ISA191" s="1"/>
      <c r="ISB191" s="1"/>
      <c r="ISC191" s="1"/>
      <c r="ISD191" s="1"/>
      <c r="ISE191" s="1"/>
      <c r="ISF191" s="1"/>
      <c r="ISG191" s="1"/>
      <c r="ISH191" s="1"/>
      <c r="ISI191" s="1"/>
      <c r="ISJ191" s="1"/>
      <c r="ISK191" s="1"/>
      <c r="ISL191" s="1"/>
      <c r="ISM191" s="1"/>
      <c r="ISN191" s="1"/>
      <c r="ISO191" s="1"/>
      <c r="ISP191" s="1"/>
      <c r="ISQ191" s="1"/>
      <c r="ISR191" s="1"/>
      <c r="ISS191" s="1"/>
      <c r="IST191" s="1"/>
      <c r="ISU191" s="1"/>
      <c r="ISV191" s="1"/>
      <c r="ISW191" s="1"/>
      <c r="ISX191" s="1"/>
      <c r="ISY191" s="1"/>
      <c r="ISZ191" s="1"/>
      <c r="ITA191" s="1"/>
      <c r="ITB191" s="1"/>
      <c r="ITC191" s="1"/>
      <c r="ITD191" s="1"/>
      <c r="ITE191" s="1"/>
      <c r="ITF191" s="1"/>
      <c r="ITG191" s="1"/>
      <c r="ITH191" s="1"/>
      <c r="ITI191" s="1"/>
      <c r="ITJ191" s="1"/>
      <c r="ITK191" s="1"/>
      <c r="ITL191" s="1"/>
      <c r="ITM191" s="1"/>
      <c r="ITN191" s="1"/>
      <c r="ITO191" s="1"/>
      <c r="ITP191" s="1"/>
      <c r="ITQ191" s="1"/>
      <c r="ITR191" s="1"/>
      <c r="ITS191" s="1"/>
      <c r="ITT191" s="1"/>
      <c r="ITU191" s="1"/>
      <c r="ITV191" s="1"/>
      <c r="ITW191" s="1"/>
      <c r="ITX191" s="1"/>
      <c r="ITY191" s="1"/>
      <c r="ITZ191" s="1"/>
      <c r="IUA191" s="1"/>
      <c r="IUB191" s="1"/>
      <c r="IUC191" s="1"/>
      <c r="IUD191" s="1"/>
      <c r="IUE191" s="1"/>
      <c r="IUF191" s="1"/>
      <c r="IUG191" s="1"/>
      <c r="IUH191" s="1"/>
      <c r="IUI191" s="1"/>
      <c r="IUJ191" s="1"/>
      <c r="IUK191" s="1"/>
      <c r="IUL191" s="1"/>
      <c r="IUM191" s="1"/>
      <c r="IUN191" s="1"/>
      <c r="IUO191" s="1"/>
      <c r="IUP191" s="1"/>
      <c r="IUQ191" s="1"/>
      <c r="IUR191" s="1"/>
      <c r="IUS191" s="1"/>
      <c r="IUT191" s="1"/>
      <c r="IUU191" s="1"/>
      <c r="IUV191" s="1"/>
      <c r="IUW191" s="1"/>
      <c r="IUX191" s="1"/>
      <c r="IUY191" s="1"/>
      <c r="IUZ191" s="1"/>
      <c r="IVA191" s="1"/>
      <c r="IVB191" s="1"/>
      <c r="IVC191" s="1"/>
      <c r="IVD191" s="1"/>
      <c r="IVE191" s="1"/>
      <c r="IVF191" s="1"/>
      <c r="IVG191" s="1"/>
      <c r="IVH191" s="1"/>
      <c r="IVI191" s="1"/>
      <c r="IVJ191" s="1"/>
      <c r="IVK191" s="1"/>
      <c r="IVL191" s="1"/>
      <c r="IVM191" s="1"/>
      <c r="IVN191" s="1"/>
      <c r="IVO191" s="1"/>
      <c r="IVP191" s="1"/>
      <c r="IVQ191" s="1"/>
      <c r="IVR191" s="1"/>
      <c r="IVS191" s="1"/>
      <c r="IVT191" s="1"/>
      <c r="IVU191" s="1"/>
      <c r="IVV191" s="1"/>
      <c r="IVW191" s="1"/>
      <c r="IVX191" s="1"/>
      <c r="IVY191" s="1"/>
      <c r="IVZ191" s="1"/>
      <c r="IWA191" s="1"/>
      <c r="IWB191" s="1"/>
      <c r="IWC191" s="1"/>
      <c r="IWD191" s="1"/>
      <c r="IWE191" s="1"/>
      <c r="IWF191" s="1"/>
      <c r="IWG191" s="1"/>
      <c r="IWH191" s="1"/>
      <c r="IWI191" s="1"/>
      <c r="IWJ191" s="1"/>
      <c r="IWK191" s="1"/>
      <c r="IWL191" s="1"/>
      <c r="IWM191" s="1"/>
      <c r="IWN191" s="1"/>
      <c r="IWO191" s="1"/>
      <c r="IWP191" s="1"/>
      <c r="IWQ191" s="1"/>
      <c r="IWR191" s="1"/>
      <c r="IWS191" s="1"/>
      <c r="IWT191" s="1"/>
      <c r="IWU191" s="1"/>
      <c r="IWV191" s="1"/>
      <c r="IWW191" s="1"/>
      <c r="IWX191" s="1"/>
      <c r="IWY191" s="1"/>
      <c r="IWZ191" s="1"/>
      <c r="IXA191" s="1"/>
      <c r="IXB191" s="1"/>
      <c r="IXC191" s="1"/>
      <c r="IXD191" s="1"/>
      <c r="IXE191" s="1"/>
      <c r="IXF191" s="1"/>
      <c r="IXG191" s="1"/>
      <c r="IXH191" s="1"/>
      <c r="IXI191" s="1"/>
      <c r="IXJ191" s="1"/>
      <c r="IXK191" s="1"/>
      <c r="IXL191" s="1"/>
      <c r="IXM191" s="1"/>
      <c r="IXN191" s="1"/>
      <c r="IXO191" s="1"/>
      <c r="IXP191" s="1"/>
      <c r="IXQ191" s="1"/>
      <c r="IXR191" s="1"/>
      <c r="IXS191" s="1"/>
      <c r="IXT191" s="1"/>
      <c r="IXU191" s="1"/>
      <c r="IXV191" s="1"/>
      <c r="IXW191" s="1"/>
      <c r="IXX191" s="1"/>
      <c r="IXY191" s="1"/>
      <c r="IXZ191" s="1"/>
      <c r="IYA191" s="1"/>
      <c r="IYB191" s="1"/>
      <c r="IYC191" s="1"/>
      <c r="IYD191" s="1"/>
      <c r="IYE191" s="1"/>
      <c r="IYF191" s="1"/>
      <c r="IYG191" s="1"/>
      <c r="IYH191" s="1"/>
      <c r="IYI191" s="1"/>
      <c r="IYJ191" s="1"/>
      <c r="IYK191" s="1"/>
      <c r="IYL191" s="1"/>
      <c r="IYM191" s="1"/>
      <c r="IYN191" s="1"/>
      <c r="IYO191" s="1"/>
      <c r="IYP191" s="1"/>
      <c r="IYQ191" s="1"/>
      <c r="IYR191" s="1"/>
      <c r="IYS191" s="1"/>
      <c r="IYT191" s="1"/>
      <c r="IYU191" s="1"/>
      <c r="IYV191" s="1"/>
      <c r="IYW191" s="1"/>
      <c r="IYX191" s="1"/>
      <c r="IYY191" s="1"/>
      <c r="IYZ191" s="1"/>
      <c r="IZA191" s="1"/>
      <c r="IZB191" s="1"/>
      <c r="IZC191" s="1"/>
      <c r="IZD191" s="1"/>
      <c r="IZE191" s="1"/>
      <c r="IZF191" s="1"/>
      <c r="IZG191" s="1"/>
      <c r="IZH191" s="1"/>
      <c r="IZI191" s="1"/>
      <c r="IZJ191" s="1"/>
      <c r="IZK191" s="1"/>
      <c r="IZL191" s="1"/>
      <c r="IZM191" s="1"/>
      <c r="IZN191" s="1"/>
      <c r="IZO191" s="1"/>
      <c r="IZP191" s="1"/>
      <c r="IZQ191" s="1"/>
      <c r="IZR191" s="1"/>
      <c r="IZS191" s="1"/>
      <c r="IZT191" s="1"/>
      <c r="IZU191" s="1"/>
      <c r="IZV191" s="1"/>
      <c r="IZW191" s="1"/>
      <c r="IZX191" s="1"/>
      <c r="IZY191" s="1"/>
      <c r="IZZ191" s="1"/>
      <c r="JAA191" s="1"/>
      <c r="JAB191" s="1"/>
      <c r="JAC191" s="1"/>
      <c r="JAD191" s="1"/>
      <c r="JAE191" s="1"/>
      <c r="JAF191" s="1"/>
      <c r="JAG191" s="1"/>
      <c r="JAH191" s="1"/>
      <c r="JAI191" s="1"/>
      <c r="JAJ191" s="1"/>
      <c r="JAK191" s="1"/>
      <c r="JAL191" s="1"/>
      <c r="JAM191" s="1"/>
      <c r="JAN191" s="1"/>
      <c r="JAO191" s="1"/>
      <c r="JAP191" s="1"/>
      <c r="JAQ191" s="1"/>
      <c r="JAR191" s="1"/>
      <c r="JAS191" s="1"/>
      <c r="JAT191" s="1"/>
      <c r="JAU191" s="1"/>
      <c r="JAV191" s="1"/>
      <c r="JAW191" s="1"/>
      <c r="JAX191" s="1"/>
      <c r="JAY191" s="1"/>
      <c r="JAZ191" s="1"/>
      <c r="JBA191" s="1"/>
      <c r="JBB191" s="1"/>
      <c r="JBC191" s="1"/>
      <c r="JBD191" s="1"/>
      <c r="JBE191" s="1"/>
      <c r="JBF191" s="1"/>
      <c r="JBG191" s="1"/>
      <c r="JBH191" s="1"/>
      <c r="JBI191" s="1"/>
      <c r="JBJ191" s="1"/>
      <c r="JBK191" s="1"/>
      <c r="JBL191" s="1"/>
      <c r="JBM191" s="1"/>
      <c r="JBN191" s="1"/>
      <c r="JBO191" s="1"/>
      <c r="JBP191" s="1"/>
      <c r="JBQ191" s="1"/>
      <c r="JBR191" s="1"/>
      <c r="JBS191" s="1"/>
      <c r="JBT191" s="1"/>
      <c r="JBU191" s="1"/>
      <c r="JBV191" s="1"/>
      <c r="JBW191" s="1"/>
      <c r="JBX191" s="1"/>
      <c r="JBY191" s="1"/>
      <c r="JBZ191" s="1"/>
      <c r="JCA191" s="1"/>
      <c r="JCB191" s="1"/>
      <c r="JCC191" s="1"/>
      <c r="JCD191" s="1"/>
      <c r="JCE191" s="1"/>
      <c r="JCF191" s="1"/>
      <c r="JCG191" s="1"/>
      <c r="JCH191" s="1"/>
      <c r="JCI191" s="1"/>
      <c r="JCJ191" s="1"/>
      <c r="JCK191" s="1"/>
      <c r="JCL191" s="1"/>
      <c r="JCM191" s="1"/>
      <c r="JCN191" s="1"/>
      <c r="JCO191" s="1"/>
      <c r="JCP191" s="1"/>
      <c r="JCQ191" s="1"/>
      <c r="JCR191" s="1"/>
      <c r="JCS191" s="1"/>
      <c r="JCT191" s="1"/>
      <c r="JCU191" s="1"/>
      <c r="JCV191" s="1"/>
      <c r="JCW191" s="1"/>
      <c r="JCX191" s="1"/>
      <c r="JCY191" s="1"/>
      <c r="JCZ191" s="1"/>
      <c r="JDA191" s="1"/>
      <c r="JDB191" s="1"/>
      <c r="JDC191" s="1"/>
      <c r="JDD191" s="1"/>
      <c r="JDE191" s="1"/>
      <c r="JDF191" s="1"/>
      <c r="JDG191" s="1"/>
      <c r="JDH191" s="1"/>
      <c r="JDI191" s="1"/>
      <c r="JDJ191" s="1"/>
      <c r="JDK191" s="1"/>
      <c r="JDL191" s="1"/>
      <c r="JDM191" s="1"/>
      <c r="JDN191" s="1"/>
      <c r="JDO191" s="1"/>
      <c r="JDP191" s="1"/>
      <c r="JDQ191" s="1"/>
      <c r="JDR191" s="1"/>
      <c r="JDS191" s="1"/>
      <c r="JDT191" s="1"/>
      <c r="JDU191" s="1"/>
      <c r="JDV191" s="1"/>
      <c r="JDW191" s="1"/>
      <c r="JDX191" s="1"/>
      <c r="JDY191" s="1"/>
      <c r="JDZ191" s="1"/>
      <c r="JEA191" s="1"/>
      <c r="JEB191" s="1"/>
      <c r="JEC191" s="1"/>
      <c r="JED191" s="1"/>
      <c r="JEE191" s="1"/>
      <c r="JEF191" s="1"/>
      <c r="JEG191" s="1"/>
      <c r="JEH191" s="1"/>
      <c r="JEI191" s="1"/>
      <c r="JEJ191" s="1"/>
      <c r="JEK191" s="1"/>
      <c r="JEL191" s="1"/>
      <c r="JEM191" s="1"/>
      <c r="JEN191" s="1"/>
      <c r="JEO191" s="1"/>
      <c r="JEP191" s="1"/>
      <c r="JEQ191" s="1"/>
      <c r="JER191" s="1"/>
      <c r="JES191" s="1"/>
      <c r="JET191" s="1"/>
      <c r="JEU191" s="1"/>
      <c r="JEV191" s="1"/>
      <c r="JEW191" s="1"/>
      <c r="JEX191" s="1"/>
      <c r="JEY191" s="1"/>
      <c r="JEZ191" s="1"/>
      <c r="JFA191" s="1"/>
      <c r="JFB191" s="1"/>
      <c r="JFC191" s="1"/>
      <c r="JFD191" s="1"/>
      <c r="JFE191" s="1"/>
      <c r="JFF191" s="1"/>
      <c r="JFG191" s="1"/>
      <c r="JFH191" s="1"/>
      <c r="JFI191" s="1"/>
      <c r="JFJ191" s="1"/>
      <c r="JFK191" s="1"/>
      <c r="JFL191" s="1"/>
      <c r="JFM191" s="1"/>
      <c r="JFN191" s="1"/>
      <c r="JFO191" s="1"/>
      <c r="JFP191" s="1"/>
      <c r="JFQ191" s="1"/>
      <c r="JFR191" s="1"/>
      <c r="JFS191" s="1"/>
      <c r="JFT191" s="1"/>
      <c r="JFU191" s="1"/>
      <c r="JFV191" s="1"/>
      <c r="JFW191" s="1"/>
      <c r="JFX191" s="1"/>
      <c r="JFY191" s="1"/>
      <c r="JFZ191" s="1"/>
      <c r="JGA191" s="1"/>
      <c r="JGB191" s="1"/>
      <c r="JGC191" s="1"/>
      <c r="JGD191" s="1"/>
      <c r="JGE191" s="1"/>
      <c r="JGF191" s="1"/>
      <c r="JGG191" s="1"/>
      <c r="JGH191" s="1"/>
      <c r="JGI191" s="1"/>
      <c r="JGJ191" s="1"/>
      <c r="JGK191" s="1"/>
      <c r="JGL191" s="1"/>
      <c r="JGM191" s="1"/>
      <c r="JGN191" s="1"/>
      <c r="JGO191" s="1"/>
      <c r="JGP191" s="1"/>
      <c r="JGQ191" s="1"/>
      <c r="JGR191" s="1"/>
      <c r="JGS191" s="1"/>
      <c r="JGT191" s="1"/>
      <c r="JGU191" s="1"/>
      <c r="JGV191" s="1"/>
      <c r="JGW191" s="1"/>
      <c r="JGX191" s="1"/>
      <c r="JGY191" s="1"/>
      <c r="JGZ191" s="1"/>
      <c r="JHA191" s="1"/>
      <c r="JHB191" s="1"/>
      <c r="JHC191" s="1"/>
      <c r="JHD191" s="1"/>
      <c r="JHE191" s="1"/>
      <c r="JHF191" s="1"/>
      <c r="JHG191" s="1"/>
      <c r="JHH191" s="1"/>
      <c r="JHI191" s="1"/>
      <c r="JHJ191" s="1"/>
      <c r="JHK191" s="1"/>
      <c r="JHL191" s="1"/>
      <c r="JHM191" s="1"/>
      <c r="JHN191" s="1"/>
      <c r="JHO191" s="1"/>
      <c r="JHP191" s="1"/>
      <c r="JHQ191" s="1"/>
      <c r="JHR191" s="1"/>
      <c r="JHS191" s="1"/>
      <c r="JHT191" s="1"/>
      <c r="JHU191" s="1"/>
      <c r="JHV191" s="1"/>
      <c r="JHW191" s="1"/>
      <c r="JHX191" s="1"/>
      <c r="JHY191" s="1"/>
      <c r="JHZ191" s="1"/>
      <c r="JIA191" s="1"/>
      <c r="JIB191" s="1"/>
      <c r="JIC191" s="1"/>
      <c r="JID191" s="1"/>
      <c r="JIE191" s="1"/>
      <c r="JIF191" s="1"/>
      <c r="JIG191" s="1"/>
      <c r="JIH191" s="1"/>
      <c r="JII191" s="1"/>
      <c r="JIJ191" s="1"/>
      <c r="JIK191" s="1"/>
      <c r="JIL191" s="1"/>
      <c r="JIM191" s="1"/>
      <c r="JIN191" s="1"/>
      <c r="JIO191" s="1"/>
      <c r="JIP191" s="1"/>
      <c r="JIQ191" s="1"/>
      <c r="JIR191" s="1"/>
      <c r="JIS191" s="1"/>
      <c r="JIT191" s="1"/>
      <c r="JIU191" s="1"/>
      <c r="JIV191" s="1"/>
      <c r="JIW191" s="1"/>
      <c r="JIX191" s="1"/>
      <c r="JIY191" s="1"/>
      <c r="JIZ191" s="1"/>
      <c r="JJA191" s="1"/>
      <c r="JJB191" s="1"/>
      <c r="JJC191" s="1"/>
      <c r="JJD191" s="1"/>
      <c r="JJE191" s="1"/>
      <c r="JJF191" s="1"/>
      <c r="JJG191" s="1"/>
      <c r="JJH191" s="1"/>
      <c r="JJI191" s="1"/>
      <c r="JJJ191" s="1"/>
      <c r="JJK191" s="1"/>
      <c r="JJL191" s="1"/>
      <c r="JJM191" s="1"/>
      <c r="JJN191" s="1"/>
      <c r="JJO191" s="1"/>
      <c r="JJP191" s="1"/>
      <c r="JJQ191" s="1"/>
      <c r="JJR191" s="1"/>
      <c r="JJS191" s="1"/>
      <c r="JJT191" s="1"/>
      <c r="JJU191" s="1"/>
      <c r="JJV191" s="1"/>
      <c r="JJW191" s="1"/>
      <c r="JJX191" s="1"/>
      <c r="JJY191" s="1"/>
      <c r="JJZ191" s="1"/>
      <c r="JKA191" s="1"/>
      <c r="JKB191" s="1"/>
      <c r="JKC191" s="1"/>
      <c r="JKD191" s="1"/>
      <c r="JKE191" s="1"/>
      <c r="JKF191" s="1"/>
      <c r="JKG191" s="1"/>
      <c r="JKH191" s="1"/>
      <c r="JKI191" s="1"/>
      <c r="JKJ191" s="1"/>
      <c r="JKK191" s="1"/>
      <c r="JKL191" s="1"/>
      <c r="JKM191" s="1"/>
      <c r="JKN191" s="1"/>
      <c r="JKO191" s="1"/>
      <c r="JKP191" s="1"/>
      <c r="JKQ191" s="1"/>
      <c r="JKR191" s="1"/>
      <c r="JKS191" s="1"/>
      <c r="JKT191" s="1"/>
      <c r="JKU191" s="1"/>
      <c r="JKV191" s="1"/>
      <c r="JKW191" s="1"/>
      <c r="JKX191" s="1"/>
      <c r="JKY191" s="1"/>
      <c r="JKZ191" s="1"/>
      <c r="JLA191" s="1"/>
      <c r="JLB191" s="1"/>
      <c r="JLC191" s="1"/>
      <c r="JLD191" s="1"/>
      <c r="JLE191" s="1"/>
      <c r="JLF191" s="1"/>
      <c r="JLG191" s="1"/>
      <c r="JLH191" s="1"/>
      <c r="JLI191" s="1"/>
      <c r="JLJ191" s="1"/>
      <c r="JLK191" s="1"/>
      <c r="JLL191" s="1"/>
      <c r="JLM191" s="1"/>
      <c r="JLN191" s="1"/>
      <c r="JLO191" s="1"/>
      <c r="JLP191" s="1"/>
      <c r="JLQ191" s="1"/>
      <c r="JLR191" s="1"/>
      <c r="JLS191" s="1"/>
      <c r="JLT191" s="1"/>
      <c r="JLU191" s="1"/>
      <c r="JLV191" s="1"/>
      <c r="JLW191" s="1"/>
      <c r="JLX191" s="1"/>
      <c r="JLY191" s="1"/>
      <c r="JLZ191" s="1"/>
      <c r="JMA191" s="1"/>
      <c r="JMB191" s="1"/>
      <c r="JMC191" s="1"/>
      <c r="JMD191" s="1"/>
      <c r="JME191" s="1"/>
      <c r="JMF191" s="1"/>
      <c r="JMG191" s="1"/>
      <c r="JMH191" s="1"/>
      <c r="JMI191" s="1"/>
      <c r="JMJ191" s="1"/>
      <c r="JMK191" s="1"/>
      <c r="JML191" s="1"/>
      <c r="JMM191" s="1"/>
      <c r="JMN191" s="1"/>
      <c r="JMO191" s="1"/>
      <c r="JMP191" s="1"/>
      <c r="JMQ191" s="1"/>
      <c r="JMR191" s="1"/>
      <c r="JMS191" s="1"/>
      <c r="JMT191" s="1"/>
      <c r="JMU191" s="1"/>
      <c r="JMV191" s="1"/>
      <c r="JMW191" s="1"/>
      <c r="JMX191" s="1"/>
      <c r="JMY191" s="1"/>
      <c r="JMZ191" s="1"/>
      <c r="JNA191" s="1"/>
      <c r="JNB191" s="1"/>
      <c r="JNC191" s="1"/>
      <c r="JND191" s="1"/>
      <c r="JNE191" s="1"/>
      <c r="JNF191" s="1"/>
      <c r="JNG191" s="1"/>
      <c r="JNH191" s="1"/>
      <c r="JNI191" s="1"/>
      <c r="JNJ191" s="1"/>
      <c r="JNK191" s="1"/>
      <c r="JNL191" s="1"/>
      <c r="JNM191" s="1"/>
      <c r="JNN191" s="1"/>
      <c r="JNO191" s="1"/>
      <c r="JNP191" s="1"/>
      <c r="JNQ191" s="1"/>
      <c r="JNR191" s="1"/>
      <c r="JNS191" s="1"/>
      <c r="JNT191" s="1"/>
      <c r="JNU191" s="1"/>
      <c r="JNV191" s="1"/>
      <c r="JNW191" s="1"/>
      <c r="JNX191" s="1"/>
      <c r="JNY191" s="1"/>
      <c r="JNZ191" s="1"/>
      <c r="JOA191" s="1"/>
      <c r="JOB191" s="1"/>
      <c r="JOC191" s="1"/>
      <c r="JOD191" s="1"/>
      <c r="JOE191" s="1"/>
      <c r="JOF191" s="1"/>
      <c r="JOG191" s="1"/>
      <c r="JOH191" s="1"/>
      <c r="JOI191" s="1"/>
      <c r="JOJ191" s="1"/>
      <c r="JOK191" s="1"/>
      <c r="JOL191" s="1"/>
      <c r="JOM191" s="1"/>
      <c r="JON191" s="1"/>
      <c r="JOO191" s="1"/>
      <c r="JOP191" s="1"/>
      <c r="JOQ191" s="1"/>
      <c r="JOR191" s="1"/>
      <c r="JOS191" s="1"/>
      <c r="JOT191" s="1"/>
      <c r="JOU191" s="1"/>
      <c r="JOV191" s="1"/>
      <c r="JOW191" s="1"/>
      <c r="JOX191" s="1"/>
      <c r="JOY191" s="1"/>
      <c r="JOZ191" s="1"/>
      <c r="JPA191" s="1"/>
      <c r="JPB191" s="1"/>
      <c r="JPC191" s="1"/>
      <c r="JPD191" s="1"/>
      <c r="JPE191" s="1"/>
      <c r="JPF191" s="1"/>
      <c r="JPG191" s="1"/>
      <c r="JPH191" s="1"/>
      <c r="JPI191" s="1"/>
      <c r="JPJ191" s="1"/>
      <c r="JPK191" s="1"/>
      <c r="JPL191" s="1"/>
      <c r="JPM191" s="1"/>
      <c r="JPN191" s="1"/>
      <c r="JPO191" s="1"/>
      <c r="JPP191" s="1"/>
      <c r="JPQ191" s="1"/>
      <c r="JPR191" s="1"/>
      <c r="JPS191" s="1"/>
      <c r="JPT191" s="1"/>
      <c r="JPU191" s="1"/>
      <c r="JPV191" s="1"/>
      <c r="JPW191" s="1"/>
      <c r="JPX191" s="1"/>
      <c r="JPY191" s="1"/>
      <c r="JPZ191" s="1"/>
      <c r="JQA191" s="1"/>
      <c r="JQB191" s="1"/>
      <c r="JQC191" s="1"/>
      <c r="JQD191" s="1"/>
      <c r="JQE191" s="1"/>
      <c r="JQF191" s="1"/>
      <c r="JQG191" s="1"/>
      <c r="JQH191" s="1"/>
      <c r="JQI191" s="1"/>
      <c r="JQJ191" s="1"/>
      <c r="JQK191" s="1"/>
      <c r="JQL191" s="1"/>
      <c r="JQM191" s="1"/>
      <c r="JQN191" s="1"/>
      <c r="JQO191" s="1"/>
      <c r="JQP191" s="1"/>
      <c r="JQQ191" s="1"/>
      <c r="JQR191" s="1"/>
      <c r="JQS191" s="1"/>
      <c r="JQT191" s="1"/>
      <c r="JQU191" s="1"/>
      <c r="JQV191" s="1"/>
      <c r="JQW191" s="1"/>
      <c r="JQX191" s="1"/>
      <c r="JQY191" s="1"/>
      <c r="JQZ191" s="1"/>
      <c r="JRA191" s="1"/>
      <c r="JRB191" s="1"/>
      <c r="JRC191" s="1"/>
      <c r="JRD191" s="1"/>
      <c r="JRE191" s="1"/>
      <c r="JRF191" s="1"/>
      <c r="JRG191" s="1"/>
      <c r="JRH191" s="1"/>
      <c r="JRI191" s="1"/>
      <c r="JRJ191" s="1"/>
      <c r="JRK191" s="1"/>
      <c r="JRL191" s="1"/>
      <c r="JRM191" s="1"/>
      <c r="JRN191" s="1"/>
      <c r="JRO191" s="1"/>
      <c r="JRP191" s="1"/>
      <c r="JRQ191" s="1"/>
      <c r="JRR191" s="1"/>
      <c r="JRS191" s="1"/>
      <c r="JRT191" s="1"/>
      <c r="JRU191" s="1"/>
      <c r="JRV191" s="1"/>
      <c r="JRW191" s="1"/>
      <c r="JRX191" s="1"/>
      <c r="JRY191" s="1"/>
      <c r="JRZ191" s="1"/>
      <c r="JSA191" s="1"/>
      <c r="JSB191" s="1"/>
      <c r="JSC191" s="1"/>
      <c r="JSD191" s="1"/>
      <c r="JSE191" s="1"/>
      <c r="JSF191" s="1"/>
      <c r="JSG191" s="1"/>
      <c r="JSH191" s="1"/>
      <c r="JSI191" s="1"/>
      <c r="JSJ191" s="1"/>
      <c r="JSK191" s="1"/>
      <c r="JSL191" s="1"/>
      <c r="JSM191" s="1"/>
      <c r="JSN191" s="1"/>
      <c r="JSO191" s="1"/>
      <c r="JSP191" s="1"/>
      <c r="JSQ191" s="1"/>
      <c r="JSR191" s="1"/>
      <c r="JSS191" s="1"/>
      <c r="JST191" s="1"/>
      <c r="JSU191" s="1"/>
      <c r="JSV191" s="1"/>
      <c r="JSW191" s="1"/>
      <c r="JSX191" s="1"/>
      <c r="JSY191" s="1"/>
      <c r="JSZ191" s="1"/>
      <c r="JTA191" s="1"/>
      <c r="JTB191" s="1"/>
      <c r="JTC191" s="1"/>
      <c r="JTD191" s="1"/>
      <c r="JTE191" s="1"/>
      <c r="JTF191" s="1"/>
      <c r="JTG191" s="1"/>
      <c r="JTH191" s="1"/>
      <c r="JTI191" s="1"/>
      <c r="JTJ191" s="1"/>
      <c r="JTK191" s="1"/>
      <c r="JTL191" s="1"/>
      <c r="JTM191" s="1"/>
      <c r="JTN191" s="1"/>
      <c r="JTO191" s="1"/>
      <c r="JTP191" s="1"/>
      <c r="JTQ191" s="1"/>
      <c r="JTR191" s="1"/>
      <c r="JTS191" s="1"/>
      <c r="JTT191" s="1"/>
      <c r="JTU191" s="1"/>
      <c r="JTV191" s="1"/>
      <c r="JTW191" s="1"/>
      <c r="JTX191" s="1"/>
      <c r="JTY191" s="1"/>
      <c r="JTZ191" s="1"/>
      <c r="JUA191" s="1"/>
      <c r="JUB191" s="1"/>
      <c r="JUC191" s="1"/>
      <c r="JUD191" s="1"/>
      <c r="JUE191" s="1"/>
      <c r="JUF191" s="1"/>
      <c r="JUG191" s="1"/>
      <c r="JUH191" s="1"/>
      <c r="JUI191" s="1"/>
      <c r="JUJ191" s="1"/>
      <c r="JUK191" s="1"/>
      <c r="JUL191" s="1"/>
      <c r="JUM191" s="1"/>
      <c r="JUN191" s="1"/>
      <c r="JUO191" s="1"/>
      <c r="JUP191" s="1"/>
      <c r="JUQ191" s="1"/>
      <c r="JUR191" s="1"/>
      <c r="JUS191" s="1"/>
      <c r="JUT191" s="1"/>
      <c r="JUU191" s="1"/>
      <c r="JUV191" s="1"/>
      <c r="JUW191" s="1"/>
      <c r="JUX191" s="1"/>
      <c r="JUY191" s="1"/>
      <c r="JUZ191" s="1"/>
      <c r="JVA191" s="1"/>
      <c r="JVB191" s="1"/>
      <c r="JVC191" s="1"/>
      <c r="JVD191" s="1"/>
      <c r="JVE191" s="1"/>
      <c r="JVF191" s="1"/>
      <c r="JVG191" s="1"/>
      <c r="JVH191" s="1"/>
      <c r="JVI191" s="1"/>
      <c r="JVJ191" s="1"/>
      <c r="JVK191" s="1"/>
      <c r="JVL191" s="1"/>
      <c r="JVM191" s="1"/>
      <c r="JVN191" s="1"/>
      <c r="JVO191" s="1"/>
      <c r="JVP191" s="1"/>
      <c r="JVQ191" s="1"/>
      <c r="JVR191" s="1"/>
      <c r="JVS191" s="1"/>
      <c r="JVT191" s="1"/>
      <c r="JVU191" s="1"/>
      <c r="JVV191" s="1"/>
      <c r="JVW191" s="1"/>
      <c r="JVX191" s="1"/>
      <c r="JVY191" s="1"/>
      <c r="JVZ191" s="1"/>
      <c r="JWA191" s="1"/>
      <c r="JWB191" s="1"/>
      <c r="JWC191" s="1"/>
      <c r="JWD191" s="1"/>
      <c r="JWE191" s="1"/>
      <c r="JWF191" s="1"/>
      <c r="JWG191" s="1"/>
      <c r="JWH191" s="1"/>
      <c r="JWI191" s="1"/>
      <c r="JWJ191" s="1"/>
      <c r="JWK191" s="1"/>
      <c r="JWL191" s="1"/>
      <c r="JWM191" s="1"/>
      <c r="JWN191" s="1"/>
      <c r="JWO191" s="1"/>
      <c r="JWP191" s="1"/>
      <c r="JWQ191" s="1"/>
      <c r="JWR191" s="1"/>
      <c r="JWS191" s="1"/>
      <c r="JWT191" s="1"/>
      <c r="JWU191" s="1"/>
      <c r="JWV191" s="1"/>
      <c r="JWW191" s="1"/>
      <c r="JWX191" s="1"/>
      <c r="JWY191" s="1"/>
      <c r="JWZ191" s="1"/>
      <c r="JXA191" s="1"/>
      <c r="JXB191" s="1"/>
      <c r="JXC191" s="1"/>
      <c r="JXD191" s="1"/>
      <c r="JXE191" s="1"/>
      <c r="JXF191" s="1"/>
      <c r="JXG191" s="1"/>
      <c r="JXH191" s="1"/>
      <c r="JXI191" s="1"/>
      <c r="JXJ191" s="1"/>
      <c r="JXK191" s="1"/>
      <c r="JXL191" s="1"/>
      <c r="JXM191" s="1"/>
      <c r="JXN191" s="1"/>
      <c r="JXO191" s="1"/>
      <c r="JXP191" s="1"/>
      <c r="JXQ191" s="1"/>
      <c r="JXR191" s="1"/>
      <c r="JXS191" s="1"/>
      <c r="JXT191" s="1"/>
      <c r="JXU191" s="1"/>
      <c r="JXV191" s="1"/>
      <c r="JXW191" s="1"/>
      <c r="JXX191" s="1"/>
      <c r="JXY191" s="1"/>
      <c r="JXZ191" s="1"/>
      <c r="JYA191" s="1"/>
      <c r="JYB191" s="1"/>
      <c r="JYC191" s="1"/>
      <c r="JYD191" s="1"/>
      <c r="JYE191" s="1"/>
      <c r="JYF191" s="1"/>
      <c r="JYG191" s="1"/>
      <c r="JYH191" s="1"/>
      <c r="JYI191" s="1"/>
      <c r="JYJ191" s="1"/>
      <c r="JYK191" s="1"/>
      <c r="JYL191" s="1"/>
      <c r="JYM191" s="1"/>
      <c r="JYN191" s="1"/>
      <c r="JYO191" s="1"/>
      <c r="JYP191" s="1"/>
      <c r="JYQ191" s="1"/>
      <c r="JYR191" s="1"/>
      <c r="JYS191" s="1"/>
      <c r="JYT191" s="1"/>
      <c r="JYU191" s="1"/>
      <c r="JYV191" s="1"/>
      <c r="JYW191" s="1"/>
      <c r="JYX191" s="1"/>
      <c r="JYY191" s="1"/>
      <c r="JYZ191" s="1"/>
      <c r="JZA191" s="1"/>
      <c r="JZB191" s="1"/>
      <c r="JZC191" s="1"/>
      <c r="JZD191" s="1"/>
      <c r="JZE191" s="1"/>
      <c r="JZF191" s="1"/>
      <c r="JZG191" s="1"/>
      <c r="JZH191" s="1"/>
      <c r="JZI191" s="1"/>
      <c r="JZJ191" s="1"/>
      <c r="JZK191" s="1"/>
      <c r="JZL191" s="1"/>
      <c r="JZM191" s="1"/>
      <c r="JZN191" s="1"/>
      <c r="JZO191" s="1"/>
      <c r="JZP191" s="1"/>
      <c r="JZQ191" s="1"/>
      <c r="JZR191" s="1"/>
      <c r="JZS191" s="1"/>
      <c r="JZT191" s="1"/>
      <c r="JZU191" s="1"/>
      <c r="JZV191" s="1"/>
      <c r="JZW191" s="1"/>
      <c r="JZX191" s="1"/>
      <c r="JZY191" s="1"/>
      <c r="JZZ191" s="1"/>
      <c r="KAA191" s="1"/>
      <c r="KAB191" s="1"/>
      <c r="KAC191" s="1"/>
      <c r="KAD191" s="1"/>
      <c r="KAE191" s="1"/>
      <c r="KAF191" s="1"/>
      <c r="KAG191" s="1"/>
      <c r="KAH191" s="1"/>
      <c r="KAI191" s="1"/>
      <c r="KAJ191" s="1"/>
      <c r="KAK191" s="1"/>
      <c r="KAL191" s="1"/>
      <c r="KAM191" s="1"/>
      <c r="KAN191" s="1"/>
      <c r="KAO191" s="1"/>
      <c r="KAP191" s="1"/>
      <c r="KAQ191" s="1"/>
      <c r="KAR191" s="1"/>
      <c r="KAS191" s="1"/>
      <c r="KAT191" s="1"/>
      <c r="KAU191" s="1"/>
      <c r="KAV191" s="1"/>
      <c r="KAW191" s="1"/>
      <c r="KAX191" s="1"/>
      <c r="KAY191" s="1"/>
      <c r="KAZ191" s="1"/>
      <c r="KBA191" s="1"/>
      <c r="KBB191" s="1"/>
      <c r="KBC191" s="1"/>
      <c r="KBD191" s="1"/>
      <c r="KBE191" s="1"/>
      <c r="KBF191" s="1"/>
      <c r="KBG191" s="1"/>
      <c r="KBH191" s="1"/>
      <c r="KBI191" s="1"/>
      <c r="KBJ191" s="1"/>
      <c r="KBK191" s="1"/>
      <c r="KBL191" s="1"/>
      <c r="KBM191" s="1"/>
      <c r="KBN191" s="1"/>
      <c r="KBO191" s="1"/>
      <c r="KBP191" s="1"/>
      <c r="KBQ191" s="1"/>
      <c r="KBR191" s="1"/>
      <c r="KBS191" s="1"/>
      <c r="KBT191" s="1"/>
      <c r="KBU191" s="1"/>
      <c r="KBV191" s="1"/>
      <c r="KBW191" s="1"/>
      <c r="KBX191" s="1"/>
      <c r="KBY191" s="1"/>
      <c r="KBZ191" s="1"/>
      <c r="KCA191" s="1"/>
      <c r="KCB191" s="1"/>
      <c r="KCC191" s="1"/>
      <c r="KCD191" s="1"/>
      <c r="KCE191" s="1"/>
      <c r="KCF191" s="1"/>
      <c r="KCG191" s="1"/>
      <c r="KCH191" s="1"/>
      <c r="KCI191" s="1"/>
      <c r="KCJ191" s="1"/>
      <c r="KCK191" s="1"/>
      <c r="KCL191" s="1"/>
      <c r="KCM191" s="1"/>
      <c r="KCN191" s="1"/>
      <c r="KCO191" s="1"/>
      <c r="KCP191" s="1"/>
      <c r="KCQ191" s="1"/>
      <c r="KCR191" s="1"/>
      <c r="KCS191" s="1"/>
      <c r="KCT191" s="1"/>
      <c r="KCU191" s="1"/>
      <c r="KCV191" s="1"/>
      <c r="KCW191" s="1"/>
      <c r="KCX191" s="1"/>
      <c r="KCY191" s="1"/>
      <c r="KCZ191" s="1"/>
      <c r="KDA191" s="1"/>
      <c r="KDB191" s="1"/>
      <c r="KDC191" s="1"/>
      <c r="KDD191" s="1"/>
      <c r="KDE191" s="1"/>
      <c r="KDF191" s="1"/>
      <c r="KDG191" s="1"/>
      <c r="KDH191" s="1"/>
      <c r="KDI191" s="1"/>
      <c r="KDJ191" s="1"/>
      <c r="KDK191" s="1"/>
      <c r="KDL191" s="1"/>
      <c r="KDM191" s="1"/>
      <c r="KDN191" s="1"/>
      <c r="KDO191" s="1"/>
      <c r="KDP191" s="1"/>
      <c r="KDQ191" s="1"/>
      <c r="KDR191" s="1"/>
      <c r="KDS191" s="1"/>
      <c r="KDT191" s="1"/>
      <c r="KDU191" s="1"/>
      <c r="KDV191" s="1"/>
      <c r="KDW191" s="1"/>
      <c r="KDX191" s="1"/>
      <c r="KDY191" s="1"/>
      <c r="KDZ191" s="1"/>
      <c r="KEA191" s="1"/>
      <c r="KEB191" s="1"/>
      <c r="KEC191" s="1"/>
      <c r="KED191" s="1"/>
      <c r="KEE191" s="1"/>
      <c r="KEF191" s="1"/>
      <c r="KEG191" s="1"/>
      <c r="KEH191" s="1"/>
      <c r="KEI191" s="1"/>
      <c r="KEJ191" s="1"/>
      <c r="KEK191" s="1"/>
      <c r="KEL191" s="1"/>
      <c r="KEM191" s="1"/>
      <c r="KEN191" s="1"/>
      <c r="KEO191" s="1"/>
      <c r="KEP191" s="1"/>
      <c r="KEQ191" s="1"/>
      <c r="KER191" s="1"/>
      <c r="KES191" s="1"/>
      <c r="KET191" s="1"/>
      <c r="KEU191" s="1"/>
      <c r="KEV191" s="1"/>
      <c r="KEW191" s="1"/>
      <c r="KEX191" s="1"/>
      <c r="KEY191" s="1"/>
      <c r="KEZ191" s="1"/>
      <c r="KFA191" s="1"/>
      <c r="KFB191" s="1"/>
      <c r="KFC191" s="1"/>
      <c r="KFD191" s="1"/>
      <c r="KFE191" s="1"/>
      <c r="KFF191" s="1"/>
      <c r="KFG191" s="1"/>
      <c r="KFH191" s="1"/>
      <c r="KFI191" s="1"/>
      <c r="KFJ191" s="1"/>
      <c r="KFK191" s="1"/>
      <c r="KFL191" s="1"/>
      <c r="KFM191" s="1"/>
      <c r="KFN191" s="1"/>
      <c r="KFO191" s="1"/>
      <c r="KFP191" s="1"/>
      <c r="KFQ191" s="1"/>
      <c r="KFR191" s="1"/>
      <c r="KFS191" s="1"/>
      <c r="KFT191" s="1"/>
      <c r="KFU191" s="1"/>
      <c r="KFV191" s="1"/>
      <c r="KFW191" s="1"/>
      <c r="KFX191" s="1"/>
      <c r="KFY191" s="1"/>
      <c r="KFZ191" s="1"/>
      <c r="KGA191" s="1"/>
      <c r="KGB191" s="1"/>
      <c r="KGC191" s="1"/>
      <c r="KGD191" s="1"/>
      <c r="KGE191" s="1"/>
      <c r="KGF191" s="1"/>
      <c r="KGG191" s="1"/>
      <c r="KGH191" s="1"/>
      <c r="KGI191" s="1"/>
      <c r="KGJ191" s="1"/>
      <c r="KGK191" s="1"/>
      <c r="KGL191" s="1"/>
      <c r="KGM191" s="1"/>
      <c r="KGN191" s="1"/>
      <c r="KGO191" s="1"/>
      <c r="KGP191" s="1"/>
      <c r="KGQ191" s="1"/>
      <c r="KGR191" s="1"/>
      <c r="KGS191" s="1"/>
      <c r="KGT191" s="1"/>
      <c r="KGU191" s="1"/>
      <c r="KGV191" s="1"/>
      <c r="KGW191" s="1"/>
      <c r="KGX191" s="1"/>
      <c r="KGY191" s="1"/>
      <c r="KGZ191" s="1"/>
      <c r="KHA191" s="1"/>
      <c r="KHB191" s="1"/>
      <c r="KHC191" s="1"/>
      <c r="KHD191" s="1"/>
      <c r="KHE191" s="1"/>
      <c r="KHF191" s="1"/>
      <c r="KHG191" s="1"/>
      <c r="KHH191" s="1"/>
      <c r="KHI191" s="1"/>
      <c r="KHJ191" s="1"/>
      <c r="KHK191" s="1"/>
      <c r="KHL191" s="1"/>
      <c r="KHM191" s="1"/>
      <c r="KHN191" s="1"/>
      <c r="KHO191" s="1"/>
      <c r="KHP191" s="1"/>
      <c r="KHQ191" s="1"/>
      <c r="KHR191" s="1"/>
      <c r="KHS191" s="1"/>
      <c r="KHT191" s="1"/>
      <c r="KHU191" s="1"/>
      <c r="KHV191" s="1"/>
      <c r="KHW191" s="1"/>
      <c r="KHX191" s="1"/>
      <c r="KHY191" s="1"/>
      <c r="KHZ191" s="1"/>
      <c r="KIA191" s="1"/>
      <c r="KIB191" s="1"/>
      <c r="KIC191" s="1"/>
      <c r="KID191" s="1"/>
      <c r="KIE191" s="1"/>
      <c r="KIF191" s="1"/>
      <c r="KIG191" s="1"/>
      <c r="KIH191" s="1"/>
      <c r="KII191" s="1"/>
      <c r="KIJ191" s="1"/>
      <c r="KIK191" s="1"/>
      <c r="KIL191" s="1"/>
      <c r="KIM191" s="1"/>
      <c r="KIN191" s="1"/>
      <c r="KIO191" s="1"/>
      <c r="KIP191" s="1"/>
      <c r="KIQ191" s="1"/>
      <c r="KIR191" s="1"/>
      <c r="KIS191" s="1"/>
      <c r="KIT191" s="1"/>
      <c r="KIU191" s="1"/>
      <c r="KIV191" s="1"/>
      <c r="KIW191" s="1"/>
      <c r="KIX191" s="1"/>
      <c r="KIY191" s="1"/>
      <c r="KIZ191" s="1"/>
      <c r="KJA191" s="1"/>
      <c r="KJB191" s="1"/>
      <c r="KJC191" s="1"/>
      <c r="KJD191" s="1"/>
      <c r="KJE191" s="1"/>
      <c r="KJF191" s="1"/>
      <c r="KJG191" s="1"/>
      <c r="KJH191" s="1"/>
      <c r="KJI191" s="1"/>
      <c r="KJJ191" s="1"/>
      <c r="KJK191" s="1"/>
      <c r="KJL191" s="1"/>
      <c r="KJM191" s="1"/>
      <c r="KJN191" s="1"/>
      <c r="KJO191" s="1"/>
      <c r="KJP191" s="1"/>
      <c r="KJQ191" s="1"/>
      <c r="KJR191" s="1"/>
      <c r="KJS191" s="1"/>
      <c r="KJT191" s="1"/>
      <c r="KJU191" s="1"/>
      <c r="KJV191" s="1"/>
      <c r="KJW191" s="1"/>
      <c r="KJX191" s="1"/>
      <c r="KJY191" s="1"/>
      <c r="KJZ191" s="1"/>
      <c r="KKA191" s="1"/>
      <c r="KKB191" s="1"/>
      <c r="KKC191" s="1"/>
      <c r="KKD191" s="1"/>
      <c r="KKE191" s="1"/>
      <c r="KKF191" s="1"/>
      <c r="KKG191" s="1"/>
      <c r="KKH191" s="1"/>
      <c r="KKI191" s="1"/>
      <c r="KKJ191" s="1"/>
      <c r="KKK191" s="1"/>
      <c r="KKL191" s="1"/>
      <c r="KKM191" s="1"/>
      <c r="KKN191" s="1"/>
      <c r="KKO191" s="1"/>
      <c r="KKP191" s="1"/>
      <c r="KKQ191" s="1"/>
      <c r="KKR191" s="1"/>
      <c r="KKS191" s="1"/>
      <c r="KKT191" s="1"/>
      <c r="KKU191" s="1"/>
      <c r="KKV191" s="1"/>
      <c r="KKW191" s="1"/>
      <c r="KKX191" s="1"/>
      <c r="KKY191" s="1"/>
      <c r="KKZ191" s="1"/>
      <c r="KLA191" s="1"/>
      <c r="KLB191" s="1"/>
      <c r="KLC191" s="1"/>
      <c r="KLD191" s="1"/>
      <c r="KLE191" s="1"/>
      <c r="KLF191" s="1"/>
      <c r="KLG191" s="1"/>
      <c r="KLH191" s="1"/>
      <c r="KLI191" s="1"/>
      <c r="KLJ191" s="1"/>
      <c r="KLK191" s="1"/>
      <c r="KLL191" s="1"/>
      <c r="KLM191" s="1"/>
      <c r="KLN191" s="1"/>
      <c r="KLO191" s="1"/>
      <c r="KLP191" s="1"/>
      <c r="KLQ191" s="1"/>
      <c r="KLR191" s="1"/>
      <c r="KLS191" s="1"/>
      <c r="KLT191" s="1"/>
      <c r="KLU191" s="1"/>
      <c r="KLV191" s="1"/>
      <c r="KLW191" s="1"/>
      <c r="KLX191" s="1"/>
      <c r="KLY191" s="1"/>
      <c r="KLZ191" s="1"/>
      <c r="KMA191" s="1"/>
      <c r="KMB191" s="1"/>
      <c r="KMC191" s="1"/>
      <c r="KMD191" s="1"/>
      <c r="KME191" s="1"/>
      <c r="KMF191" s="1"/>
      <c r="KMG191" s="1"/>
      <c r="KMH191" s="1"/>
      <c r="KMI191" s="1"/>
      <c r="KMJ191" s="1"/>
      <c r="KMK191" s="1"/>
      <c r="KML191" s="1"/>
      <c r="KMM191" s="1"/>
      <c r="KMN191" s="1"/>
      <c r="KMO191" s="1"/>
      <c r="KMP191" s="1"/>
      <c r="KMQ191" s="1"/>
      <c r="KMR191" s="1"/>
      <c r="KMS191" s="1"/>
      <c r="KMT191" s="1"/>
      <c r="KMU191" s="1"/>
      <c r="KMV191" s="1"/>
      <c r="KMW191" s="1"/>
      <c r="KMX191" s="1"/>
      <c r="KMY191" s="1"/>
      <c r="KMZ191" s="1"/>
      <c r="KNA191" s="1"/>
      <c r="KNB191" s="1"/>
      <c r="KNC191" s="1"/>
      <c r="KND191" s="1"/>
      <c r="KNE191" s="1"/>
      <c r="KNF191" s="1"/>
      <c r="KNG191" s="1"/>
      <c r="KNH191" s="1"/>
      <c r="KNI191" s="1"/>
      <c r="KNJ191" s="1"/>
      <c r="KNK191" s="1"/>
      <c r="KNL191" s="1"/>
      <c r="KNM191" s="1"/>
      <c r="KNN191" s="1"/>
      <c r="KNO191" s="1"/>
      <c r="KNP191" s="1"/>
      <c r="KNQ191" s="1"/>
      <c r="KNR191" s="1"/>
      <c r="KNS191" s="1"/>
      <c r="KNT191" s="1"/>
      <c r="KNU191" s="1"/>
      <c r="KNV191" s="1"/>
      <c r="KNW191" s="1"/>
      <c r="KNX191" s="1"/>
      <c r="KNY191" s="1"/>
      <c r="KNZ191" s="1"/>
      <c r="KOA191" s="1"/>
      <c r="KOB191" s="1"/>
      <c r="KOC191" s="1"/>
      <c r="KOD191" s="1"/>
      <c r="KOE191" s="1"/>
      <c r="KOF191" s="1"/>
      <c r="KOG191" s="1"/>
      <c r="KOH191" s="1"/>
      <c r="KOI191" s="1"/>
      <c r="KOJ191" s="1"/>
      <c r="KOK191" s="1"/>
      <c r="KOL191" s="1"/>
      <c r="KOM191" s="1"/>
      <c r="KON191" s="1"/>
      <c r="KOO191" s="1"/>
      <c r="KOP191" s="1"/>
      <c r="KOQ191" s="1"/>
      <c r="KOR191" s="1"/>
      <c r="KOS191" s="1"/>
      <c r="KOT191" s="1"/>
      <c r="KOU191" s="1"/>
      <c r="KOV191" s="1"/>
      <c r="KOW191" s="1"/>
      <c r="KOX191" s="1"/>
      <c r="KOY191" s="1"/>
      <c r="KOZ191" s="1"/>
      <c r="KPA191" s="1"/>
      <c r="KPB191" s="1"/>
      <c r="KPC191" s="1"/>
      <c r="KPD191" s="1"/>
      <c r="KPE191" s="1"/>
      <c r="KPF191" s="1"/>
      <c r="KPG191" s="1"/>
      <c r="KPH191" s="1"/>
      <c r="KPI191" s="1"/>
      <c r="KPJ191" s="1"/>
      <c r="KPK191" s="1"/>
      <c r="KPL191" s="1"/>
      <c r="KPM191" s="1"/>
      <c r="KPN191" s="1"/>
      <c r="KPO191" s="1"/>
      <c r="KPP191" s="1"/>
      <c r="KPQ191" s="1"/>
      <c r="KPR191" s="1"/>
      <c r="KPS191" s="1"/>
      <c r="KPT191" s="1"/>
      <c r="KPU191" s="1"/>
      <c r="KPV191" s="1"/>
      <c r="KPW191" s="1"/>
      <c r="KPX191" s="1"/>
      <c r="KPY191" s="1"/>
      <c r="KPZ191" s="1"/>
      <c r="KQA191" s="1"/>
      <c r="KQB191" s="1"/>
      <c r="KQC191" s="1"/>
      <c r="KQD191" s="1"/>
      <c r="KQE191" s="1"/>
      <c r="KQF191" s="1"/>
      <c r="KQG191" s="1"/>
      <c r="KQH191" s="1"/>
      <c r="KQI191" s="1"/>
      <c r="KQJ191" s="1"/>
      <c r="KQK191" s="1"/>
      <c r="KQL191" s="1"/>
      <c r="KQM191" s="1"/>
      <c r="KQN191" s="1"/>
      <c r="KQO191" s="1"/>
      <c r="KQP191" s="1"/>
      <c r="KQQ191" s="1"/>
      <c r="KQR191" s="1"/>
      <c r="KQS191" s="1"/>
      <c r="KQT191" s="1"/>
      <c r="KQU191" s="1"/>
      <c r="KQV191" s="1"/>
      <c r="KQW191" s="1"/>
      <c r="KQX191" s="1"/>
      <c r="KQY191" s="1"/>
      <c r="KQZ191" s="1"/>
      <c r="KRA191" s="1"/>
      <c r="KRB191" s="1"/>
      <c r="KRC191" s="1"/>
      <c r="KRD191" s="1"/>
      <c r="KRE191" s="1"/>
      <c r="KRF191" s="1"/>
      <c r="KRG191" s="1"/>
      <c r="KRH191" s="1"/>
      <c r="KRI191" s="1"/>
      <c r="KRJ191" s="1"/>
      <c r="KRK191" s="1"/>
      <c r="KRL191" s="1"/>
      <c r="KRM191" s="1"/>
      <c r="KRN191" s="1"/>
      <c r="KRO191" s="1"/>
      <c r="KRP191" s="1"/>
      <c r="KRQ191" s="1"/>
      <c r="KRR191" s="1"/>
      <c r="KRS191" s="1"/>
      <c r="KRT191" s="1"/>
      <c r="KRU191" s="1"/>
      <c r="KRV191" s="1"/>
      <c r="KRW191" s="1"/>
      <c r="KRX191" s="1"/>
      <c r="KRY191" s="1"/>
      <c r="KRZ191" s="1"/>
      <c r="KSA191" s="1"/>
      <c r="KSB191" s="1"/>
      <c r="KSC191" s="1"/>
      <c r="KSD191" s="1"/>
      <c r="KSE191" s="1"/>
      <c r="KSF191" s="1"/>
      <c r="KSG191" s="1"/>
      <c r="KSH191" s="1"/>
      <c r="KSI191" s="1"/>
      <c r="KSJ191" s="1"/>
      <c r="KSK191" s="1"/>
      <c r="KSL191" s="1"/>
      <c r="KSM191" s="1"/>
      <c r="KSN191" s="1"/>
      <c r="KSO191" s="1"/>
      <c r="KSP191" s="1"/>
      <c r="KSQ191" s="1"/>
      <c r="KSR191" s="1"/>
      <c r="KSS191" s="1"/>
      <c r="KST191" s="1"/>
      <c r="KSU191" s="1"/>
      <c r="KSV191" s="1"/>
      <c r="KSW191" s="1"/>
      <c r="KSX191" s="1"/>
      <c r="KSY191" s="1"/>
      <c r="KSZ191" s="1"/>
      <c r="KTA191" s="1"/>
      <c r="KTB191" s="1"/>
      <c r="KTC191" s="1"/>
      <c r="KTD191" s="1"/>
      <c r="KTE191" s="1"/>
      <c r="KTF191" s="1"/>
      <c r="KTG191" s="1"/>
      <c r="KTH191" s="1"/>
      <c r="KTI191" s="1"/>
      <c r="KTJ191" s="1"/>
      <c r="KTK191" s="1"/>
      <c r="KTL191" s="1"/>
      <c r="KTM191" s="1"/>
      <c r="KTN191" s="1"/>
      <c r="KTO191" s="1"/>
      <c r="KTP191" s="1"/>
      <c r="KTQ191" s="1"/>
      <c r="KTR191" s="1"/>
      <c r="KTS191" s="1"/>
      <c r="KTT191" s="1"/>
      <c r="KTU191" s="1"/>
      <c r="KTV191" s="1"/>
      <c r="KTW191" s="1"/>
      <c r="KTX191" s="1"/>
      <c r="KTY191" s="1"/>
      <c r="KTZ191" s="1"/>
      <c r="KUA191" s="1"/>
      <c r="KUB191" s="1"/>
      <c r="KUC191" s="1"/>
      <c r="KUD191" s="1"/>
      <c r="KUE191" s="1"/>
      <c r="KUF191" s="1"/>
      <c r="KUG191" s="1"/>
      <c r="KUH191" s="1"/>
      <c r="KUI191" s="1"/>
      <c r="KUJ191" s="1"/>
      <c r="KUK191" s="1"/>
      <c r="KUL191" s="1"/>
      <c r="KUM191" s="1"/>
      <c r="KUN191" s="1"/>
      <c r="KUO191" s="1"/>
      <c r="KUP191" s="1"/>
      <c r="KUQ191" s="1"/>
      <c r="KUR191" s="1"/>
      <c r="KUS191" s="1"/>
      <c r="KUT191" s="1"/>
      <c r="KUU191" s="1"/>
      <c r="KUV191" s="1"/>
      <c r="KUW191" s="1"/>
      <c r="KUX191" s="1"/>
      <c r="KUY191" s="1"/>
      <c r="KUZ191" s="1"/>
      <c r="KVA191" s="1"/>
      <c r="KVB191" s="1"/>
      <c r="KVC191" s="1"/>
      <c r="KVD191" s="1"/>
      <c r="KVE191" s="1"/>
      <c r="KVF191" s="1"/>
      <c r="KVG191" s="1"/>
      <c r="KVH191" s="1"/>
      <c r="KVI191" s="1"/>
      <c r="KVJ191" s="1"/>
      <c r="KVK191" s="1"/>
      <c r="KVL191" s="1"/>
      <c r="KVM191" s="1"/>
      <c r="KVN191" s="1"/>
      <c r="KVO191" s="1"/>
      <c r="KVP191" s="1"/>
      <c r="KVQ191" s="1"/>
      <c r="KVR191" s="1"/>
      <c r="KVS191" s="1"/>
      <c r="KVT191" s="1"/>
      <c r="KVU191" s="1"/>
      <c r="KVV191" s="1"/>
      <c r="KVW191" s="1"/>
      <c r="KVX191" s="1"/>
      <c r="KVY191" s="1"/>
      <c r="KVZ191" s="1"/>
      <c r="KWA191" s="1"/>
      <c r="KWB191" s="1"/>
      <c r="KWC191" s="1"/>
      <c r="KWD191" s="1"/>
      <c r="KWE191" s="1"/>
      <c r="KWF191" s="1"/>
      <c r="KWG191" s="1"/>
      <c r="KWH191" s="1"/>
      <c r="KWI191" s="1"/>
      <c r="KWJ191" s="1"/>
      <c r="KWK191" s="1"/>
      <c r="KWL191" s="1"/>
      <c r="KWM191" s="1"/>
      <c r="KWN191" s="1"/>
      <c r="KWO191" s="1"/>
      <c r="KWP191" s="1"/>
      <c r="KWQ191" s="1"/>
      <c r="KWR191" s="1"/>
      <c r="KWS191" s="1"/>
      <c r="KWT191" s="1"/>
      <c r="KWU191" s="1"/>
      <c r="KWV191" s="1"/>
      <c r="KWW191" s="1"/>
      <c r="KWX191" s="1"/>
      <c r="KWY191" s="1"/>
      <c r="KWZ191" s="1"/>
      <c r="KXA191" s="1"/>
      <c r="KXB191" s="1"/>
      <c r="KXC191" s="1"/>
      <c r="KXD191" s="1"/>
      <c r="KXE191" s="1"/>
      <c r="KXF191" s="1"/>
      <c r="KXG191" s="1"/>
      <c r="KXH191" s="1"/>
      <c r="KXI191" s="1"/>
      <c r="KXJ191" s="1"/>
      <c r="KXK191" s="1"/>
      <c r="KXL191" s="1"/>
      <c r="KXM191" s="1"/>
      <c r="KXN191" s="1"/>
      <c r="KXO191" s="1"/>
      <c r="KXP191" s="1"/>
      <c r="KXQ191" s="1"/>
      <c r="KXR191" s="1"/>
      <c r="KXS191" s="1"/>
      <c r="KXT191" s="1"/>
      <c r="KXU191" s="1"/>
      <c r="KXV191" s="1"/>
      <c r="KXW191" s="1"/>
      <c r="KXX191" s="1"/>
      <c r="KXY191" s="1"/>
      <c r="KXZ191" s="1"/>
      <c r="KYA191" s="1"/>
      <c r="KYB191" s="1"/>
      <c r="KYC191" s="1"/>
      <c r="KYD191" s="1"/>
      <c r="KYE191" s="1"/>
      <c r="KYF191" s="1"/>
      <c r="KYG191" s="1"/>
      <c r="KYH191" s="1"/>
      <c r="KYI191" s="1"/>
      <c r="KYJ191" s="1"/>
      <c r="KYK191" s="1"/>
      <c r="KYL191" s="1"/>
      <c r="KYM191" s="1"/>
      <c r="KYN191" s="1"/>
      <c r="KYO191" s="1"/>
      <c r="KYP191" s="1"/>
      <c r="KYQ191" s="1"/>
      <c r="KYR191" s="1"/>
      <c r="KYS191" s="1"/>
      <c r="KYT191" s="1"/>
      <c r="KYU191" s="1"/>
      <c r="KYV191" s="1"/>
      <c r="KYW191" s="1"/>
      <c r="KYX191" s="1"/>
      <c r="KYY191" s="1"/>
      <c r="KYZ191" s="1"/>
      <c r="KZA191" s="1"/>
      <c r="KZB191" s="1"/>
      <c r="KZC191" s="1"/>
      <c r="KZD191" s="1"/>
      <c r="KZE191" s="1"/>
      <c r="KZF191" s="1"/>
      <c r="KZG191" s="1"/>
      <c r="KZH191" s="1"/>
      <c r="KZI191" s="1"/>
      <c r="KZJ191" s="1"/>
      <c r="KZK191" s="1"/>
      <c r="KZL191" s="1"/>
      <c r="KZM191" s="1"/>
      <c r="KZN191" s="1"/>
      <c r="KZO191" s="1"/>
      <c r="KZP191" s="1"/>
      <c r="KZQ191" s="1"/>
      <c r="KZR191" s="1"/>
      <c r="KZS191" s="1"/>
      <c r="KZT191" s="1"/>
      <c r="KZU191" s="1"/>
      <c r="KZV191" s="1"/>
      <c r="KZW191" s="1"/>
      <c r="KZX191" s="1"/>
      <c r="KZY191" s="1"/>
      <c r="KZZ191" s="1"/>
      <c r="LAA191" s="1"/>
      <c r="LAB191" s="1"/>
      <c r="LAC191" s="1"/>
      <c r="LAD191" s="1"/>
      <c r="LAE191" s="1"/>
      <c r="LAF191" s="1"/>
      <c r="LAG191" s="1"/>
      <c r="LAH191" s="1"/>
      <c r="LAI191" s="1"/>
      <c r="LAJ191" s="1"/>
      <c r="LAK191" s="1"/>
      <c r="LAL191" s="1"/>
      <c r="LAM191" s="1"/>
      <c r="LAN191" s="1"/>
      <c r="LAO191" s="1"/>
      <c r="LAP191" s="1"/>
      <c r="LAQ191" s="1"/>
      <c r="LAR191" s="1"/>
      <c r="LAS191" s="1"/>
      <c r="LAT191" s="1"/>
      <c r="LAU191" s="1"/>
      <c r="LAV191" s="1"/>
      <c r="LAW191" s="1"/>
      <c r="LAX191" s="1"/>
      <c r="LAY191" s="1"/>
      <c r="LAZ191" s="1"/>
      <c r="LBA191" s="1"/>
      <c r="LBB191" s="1"/>
      <c r="LBC191" s="1"/>
      <c r="LBD191" s="1"/>
      <c r="LBE191" s="1"/>
      <c r="LBF191" s="1"/>
      <c r="LBG191" s="1"/>
      <c r="LBH191" s="1"/>
      <c r="LBI191" s="1"/>
      <c r="LBJ191" s="1"/>
      <c r="LBK191" s="1"/>
      <c r="LBL191" s="1"/>
      <c r="LBM191" s="1"/>
      <c r="LBN191" s="1"/>
      <c r="LBO191" s="1"/>
      <c r="LBP191" s="1"/>
      <c r="LBQ191" s="1"/>
      <c r="LBR191" s="1"/>
      <c r="LBS191" s="1"/>
      <c r="LBT191" s="1"/>
      <c r="LBU191" s="1"/>
      <c r="LBV191" s="1"/>
      <c r="LBW191" s="1"/>
      <c r="LBX191" s="1"/>
      <c r="LBY191" s="1"/>
      <c r="LBZ191" s="1"/>
      <c r="LCA191" s="1"/>
      <c r="LCB191" s="1"/>
      <c r="LCC191" s="1"/>
      <c r="LCD191" s="1"/>
      <c r="LCE191" s="1"/>
      <c r="LCF191" s="1"/>
      <c r="LCG191" s="1"/>
      <c r="LCH191" s="1"/>
      <c r="LCI191" s="1"/>
      <c r="LCJ191" s="1"/>
      <c r="LCK191" s="1"/>
      <c r="LCL191" s="1"/>
      <c r="LCM191" s="1"/>
      <c r="LCN191" s="1"/>
      <c r="LCO191" s="1"/>
      <c r="LCP191" s="1"/>
      <c r="LCQ191" s="1"/>
      <c r="LCR191" s="1"/>
      <c r="LCS191" s="1"/>
      <c r="LCT191" s="1"/>
      <c r="LCU191" s="1"/>
      <c r="LCV191" s="1"/>
      <c r="LCW191" s="1"/>
      <c r="LCX191" s="1"/>
      <c r="LCY191" s="1"/>
      <c r="LCZ191" s="1"/>
      <c r="LDA191" s="1"/>
      <c r="LDB191" s="1"/>
      <c r="LDC191" s="1"/>
      <c r="LDD191" s="1"/>
      <c r="LDE191" s="1"/>
      <c r="LDF191" s="1"/>
      <c r="LDG191" s="1"/>
      <c r="LDH191" s="1"/>
      <c r="LDI191" s="1"/>
      <c r="LDJ191" s="1"/>
      <c r="LDK191" s="1"/>
      <c r="LDL191" s="1"/>
      <c r="LDM191" s="1"/>
      <c r="LDN191" s="1"/>
      <c r="LDO191" s="1"/>
      <c r="LDP191" s="1"/>
      <c r="LDQ191" s="1"/>
      <c r="LDR191" s="1"/>
      <c r="LDS191" s="1"/>
      <c r="LDT191" s="1"/>
      <c r="LDU191" s="1"/>
      <c r="LDV191" s="1"/>
      <c r="LDW191" s="1"/>
      <c r="LDX191" s="1"/>
      <c r="LDY191" s="1"/>
      <c r="LDZ191" s="1"/>
      <c r="LEA191" s="1"/>
      <c r="LEB191" s="1"/>
      <c r="LEC191" s="1"/>
      <c r="LED191" s="1"/>
      <c r="LEE191" s="1"/>
      <c r="LEF191" s="1"/>
      <c r="LEG191" s="1"/>
      <c r="LEH191" s="1"/>
      <c r="LEI191" s="1"/>
      <c r="LEJ191" s="1"/>
      <c r="LEK191" s="1"/>
      <c r="LEL191" s="1"/>
      <c r="LEM191" s="1"/>
      <c r="LEN191" s="1"/>
      <c r="LEO191" s="1"/>
      <c r="LEP191" s="1"/>
      <c r="LEQ191" s="1"/>
      <c r="LER191" s="1"/>
      <c r="LES191" s="1"/>
      <c r="LET191" s="1"/>
      <c r="LEU191" s="1"/>
      <c r="LEV191" s="1"/>
      <c r="LEW191" s="1"/>
      <c r="LEX191" s="1"/>
      <c r="LEY191" s="1"/>
      <c r="LEZ191" s="1"/>
      <c r="LFA191" s="1"/>
      <c r="LFB191" s="1"/>
      <c r="LFC191" s="1"/>
      <c r="LFD191" s="1"/>
      <c r="LFE191" s="1"/>
      <c r="LFF191" s="1"/>
      <c r="LFG191" s="1"/>
      <c r="LFH191" s="1"/>
      <c r="LFI191" s="1"/>
      <c r="LFJ191" s="1"/>
      <c r="LFK191" s="1"/>
      <c r="LFL191" s="1"/>
      <c r="LFM191" s="1"/>
      <c r="LFN191" s="1"/>
      <c r="LFO191" s="1"/>
      <c r="LFP191" s="1"/>
      <c r="LFQ191" s="1"/>
      <c r="LFR191" s="1"/>
      <c r="LFS191" s="1"/>
      <c r="LFT191" s="1"/>
      <c r="LFU191" s="1"/>
      <c r="LFV191" s="1"/>
      <c r="LFW191" s="1"/>
      <c r="LFX191" s="1"/>
      <c r="LFY191" s="1"/>
      <c r="LFZ191" s="1"/>
      <c r="LGA191" s="1"/>
      <c r="LGB191" s="1"/>
      <c r="LGC191" s="1"/>
      <c r="LGD191" s="1"/>
      <c r="LGE191" s="1"/>
      <c r="LGF191" s="1"/>
      <c r="LGG191" s="1"/>
      <c r="LGH191" s="1"/>
      <c r="LGI191" s="1"/>
      <c r="LGJ191" s="1"/>
      <c r="LGK191" s="1"/>
      <c r="LGL191" s="1"/>
      <c r="LGM191" s="1"/>
      <c r="LGN191" s="1"/>
      <c r="LGO191" s="1"/>
      <c r="LGP191" s="1"/>
      <c r="LGQ191" s="1"/>
      <c r="LGR191" s="1"/>
      <c r="LGS191" s="1"/>
      <c r="LGT191" s="1"/>
      <c r="LGU191" s="1"/>
      <c r="LGV191" s="1"/>
      <c r="LGW191" s="1"/>
      <c r="LGX191" s="1"/>
      <c r="LGY191" s="1"/>
      <c r="LGZ191" s="1"/>
      <c r="LHA191" s="1"/>
      <c r="LHB191" s="1"/>
      <c r="LHC191" s="1"/>
      <c r="LHD191" s="1"/>
      <c r="LHE191" s="1"/>
      <c r="LHF191" s="1"/>
      <c r="LHG191" s="1"/>
      <c r="LHH191" s="1"/>
      <c r="LHI191" s="1"/>
      <c r="LHJ191" s="1"/>
      <c r="LHK191" s="1"/>
      <c r="LHL191" s="1"/>
      <c r="LHM191" s="1"/>
      <c r="LHN191" s="1"/>
      <c r="LHO191" s="1"/>
      <c r="LHP191" s="1"/>
      <c r="LHQ191" s="1"/>
      <c r="LHR191" s="1"/>
      <c r="LHS191" s="1"/>
      <c r="LHT191" s="1"/>
      <c r="LHU191" s="1"/>
      <c r="LHV191" s="1"/>
      <c r="LHW191" s="1"/>
      <c r="LHX191" s="1"/>
      <c r="LHY191" s="1"/>
      <c r="LHZ191" s="1"/>
      <c r="LIA191" s="1"/>
      <c r="LIB191" s="1"/>
      <c r="LIC191" s="1"/>
      <c r="LID191" s="1"/>
      <c r="LIE191" s="1"/>
      <c r="LIF191" s="1"/>
      <c r="LIG191" s="1"/>
      <c r="LIH191" s="1"/>
      <c r="LII191" s="1"/>
      <c r="LIJ191" s="1"/>
      <c r="LIK191" s="1"/>
      <c r="LIL191" s="1"/>
      <c r="LIM191" s="1"/>
      <c r="LIN191" s="1"/>
      <c r="LIO191" s="1"/>
      <c r="LIP191" s="1"/>
      <c r="LIQ191" s="1"/>
      <c r="LIR191" s="1"/>
      <c r="LIS191" s="1"/>
      <c r="LIT191" s="1"/>
      <c r="LIU191" s="1"/>
      <c r="LIV191" s="1"/>
      <c r="LIW191" s="1"/>
      <c r="LIX191" s="1"/>
      <c r="LIY191" s="1"/>
      <c r="LIZ191" s="1"/>
      <c r="LJA191" s="1"/>
      <c r="LJB191" s="1"/>
      <c r="LJC191" s="1"/>
      <c r="LJD191" s="1"/>
      <c r="LJE191" s="1"/>
      <c r="LJF191" s="1"/>
      <c r="LJG191" s="1"/>
      <c r="LJH191" s="1"/>
      <c r="LJI191" s="1"/>
      <c r="LJJ191" s="1"/>
      <c r="LJK191" s="1"/>
      <c r="LJL191" s="1"/>
      <c r="LJM191" s="1"/>
      <c r="LJN191" s="1"/>
      <c r="LJO191" s="1"/>
      <c r="LJP191" s="1"/>
      <c r="LJQ191" s="1"/>
      <c r="LJR191" s="1"/>
      <c r="LJS191" s="1"/>
      <c r="LJT191" s="1"/>
      <c r="LJU191" s="1"/>
      <c r="LJV191" s="1"/>
      <c r="LJW191" s="1"/>
      <c r="LJX191" s="1"/>
      <c r="LJY191" s="1"/>
      <c r="LJZ191" s="1"/>
      <c r="LKA191" s="1"/>
      <c r="LKB191" s="1"/>
      <c r="LKC191" s="1"/>
      <c r="LKD191" s="1"/>
      <c r="LKE191" s="1"/>
      <c r="LKF191" s="1"/>
      <c r="LKG191" s="1"/>
      <c r="LKH191" s="1"/>
      <c r="LKI191" s="1"/>
      <c r="LKJ191" s="1"/>
      <c r="LKK191" s="1"/>
      <c r="LKL191" s="1"/>
      <c r="LKM191" s="1"/>
      <c r="LKN191" s="1"/>
      <c r="LKO191" s="1"/>
      <c r="LKP191" s="1"/>
      <c r="LKQ191" s="1"/>
      <c r="LKR191" s="1"/>
      <c r="LKS191" s="1"/>
      <c r="LKT191" s="1"/>
      <c r="LKU191" s="1"/>
      <c r="LKV191" s="1"/>
      <c r="LKW191" s="1"/>
      <c r="LKX191" s="1"/>
      <c r="LKY191" s="1"/>
      <c r="LKZ191" s="1"/>
      <c r="LLA191" s="1"/>
      <c r="LLB191" s="1"/>
      <c r="LLC191" s="1"/>
      <c r="LLD191" s="1"/>
      <c r="LLE191" s="1"/>
      <c r="LLF191" s="1"/>
      <c r="LLG191" s="1"/>
      <c r="LLH191" s="1"/>
      <c r="LLI191" s="1"/>
      <c r="LLJ191" s="1"/>
      <c r="LLK191" s="1"/>
      <c r="LLL191" s="1"/>
      <c r="LLM191" s="1"/>
      <c r="LLN191" s="1"/>
      <c r="LLO191" s="1"/>
      <c r="LLP191" s="1"/>
      <c r="LLQ191" s="1"/>
      <c r="LLR191" s="1"/>
      <c r="LLS191" s="1"/>
      <c r="LLT191" s="1"/>
      <c r="LLU191" s="1"/>
      <c r="LLV191" s="1"/>
      <c r="LLW191" s="1"/>
      <c r="LLX191" s="1"/>
      <c r="LLY191" s="1"/>
      <c r="LLZ191" s="1"/>
      <c r="LMA191" s="1"/>
      <c r="LMB191" s="1"/>
      <c r="LMC191" s="1"/>
      <c r="LMD191" s="1"/>
      <c r="LME191" s="1"/>
      <c r="LMF191" s="1"/>
      <c r="LMG191" s="1"/>
      <c r="LMH191" s="1"/>
      <c r="LMI191" s="1"/>
      <c r="LMJ191" s="1"/>
      <c r="LMK191" s="1"/>
      <c r="LML191" s="1"/>
      <c r="LMM191" s="1"/>
      <c r="LMN191" s="1"/>
      <c r="LMO191" s="1"/>
      <c r="LMP191" s="1"/>
      <c r="LMQ191" s="1"/>
      <c r="LMR191" s="1"/>
      <c r="LMS191" s="1"/>
      <c r="LMT191" s="1"/>
      <c r="LMU191" s="1"/>
      <c r="LMV191" s="1"/>
      <c r="LMW191" s="1"/>
      <c r="LMX191" s="1"/>
      <c r="LMY191" s="1"/>
      <c r="LMZ191" s="1"/>
      <c r="LNA191" s="1"/>
      <c r="LNB191" s="1"/>
      <c r="LNC191" s="1"/>
      <c r="LND191" s="1"/>
      <c r="LNE191" s="1"/>
      <c r="LNF191" s="1"/>
      <c r="LNG191" s="1"/>
      <c r="LNH191" s="1"/>
      <c r="LNI191" s="1"/>
      <c r="LNJ191" s="1"/>
      <c r="LNK191" s="1"/>
      <c r="LNL191" s="1"/>
      <c r="LNM191" s="1"/>
      <c r="LNN191" s="1"/>
      <c r="LNO191" s="1"/>
      <c r="LNP191" s="1"/>
      <c r="LNQ191" s="1"/>
      <c r="LNR191" s="1"/>
      <c r="LNS191" s="1"/>
      <c r="LNT191" s="1"/>
      <c r="LNU191" s="1"/>
      <c r="LNV191" s="1"/>
      <c r="LNW191" s="1"/>
      <c r="LNX191" s="1"/>
      <c r="LNY191" s="1"/>
      <c r="LNZ191" s="1"/>
      <c r="LOA191" s="1"/>
      <c r="LOB191" s="1"/>
      <c r="LOC191" s="1"/>
      <c r="LOD191" s="1"/>
      <c r="LOE191" s="1"/>
      <c r="LOF191" s="1"/>
      <c r="LOG191" s="1"/>
      <c r="LOH191" s="1"/>
      <c r="LOI191" s="1"/>
      <c r="LOJ191" s="1"/>
      <c r="LOK191" s="1"/>
      <c r="LOL191" s="1"/>
      <c r="LOM191" s="1"/>
      <c r="LON191" s="1"/>
      <c r="LOO191" s="1"/>
      <c r="LOP191" s="1"/>
      <c r="LOQ191" s="1"/>
      <c r="LOR191" s="1"/>
      <c r="LOS191" s="1"/>
      <c r="LOT191" s="1"/>
      <c r="LOU191" s="1"/>
      <c r="LOV191" s="1"/>
      <c r="LOW191" s="1"/>
      <c r="LOX191" s="1"/>
      <c r="LOY191" s="1"/>
      <c r="LOZ191" s="1"/>
      <c r="LPA191" s="1"/>
      <c r="LPB191" s="1"/>
      <c r="LPC191" s="1"/>
      <c r="LPD191" s="1"/>
      <c r="LPE191" s="1"/>
      <c r="LPF191" s="1"/>
      <c r="LPG191" s="1"/>
      <c r="LPH191" s="1"/>
      <c r="LPI191" s="1"/>
      <c r="LPJ191" s="1"/>
      <c r="LPK191" s="1"/>
      <c r="LPL191" s="1"/>
      <c r="LPM191" s="1"/>
      <c r="LPN191" s="1"/>
      <c r="LPO191" s="1"/>
      <c r="LPP191" s="1"/>
      <c r="LPQ191" s="1"/>
      <c r="LPR191" s="1"/>
      <c r="LPS191" s="1"/>
      <c r="LPT191" s="1"/>
      <c r="LPU191" s="1"/>
      <c r="LPV191" s="1"/>
      <c r="LPW191" s="1"/>
      <c r="LPX191" s="1"/>
      <c r="LPY191" s="1"/>
      <c r="LPZ191" s="1"/>
      <c r="LQA191" s="1"/>
      <c r="LQB191" s="1"/>
      <c r="LQC191" s="1"/>
      <c r="LQD191" s="1"/>
      <c r="LQE191" s="1"/>
      <c r="LQF191" s="1"/>
      <c r="LQG191" s="1"/>
      <c r="LQH191" s="1"/>
      <c r="LQI191" s="1"/>
      <c r="LQJ191" s="1"/>
      <c r="LQK191" s="1"/>
      <c r="LQL191" s="1"/>
      <c r="LQM191" s="1"/>
      <c r="LQN191" s="1"/>
      <c r="LQO191" s="1"/>
      <c r="LQP191" s="1"/>
      <c r="LQQ191" s="1"/>
      <c r="LQR191" s="1"/>
      <c r="LQS191" s="1"/>
      <c r="LQT191" s="1"/>
      <c r="LQU191" s="1"/>
      <c r="LQV191" s="1"/>
      <c r="LQW191" s="1"/>
      <c r="LQX191" s="1"/>
      <c r="LQY191" s="1"/>
      <c r="LQZ191" s="1"/>
      <c r="LRA191" s="1"/>
      <c r="LRB191" s="1"/>
      <c r="LRC191" s="1"/>
      <c r="LRD191" s="1"/>
      <c r="LRE191" s="1"/>
      <c r="LRF191" s="1"/>
      <c r="LRG191" s="1"/>
      <c r="LRH191" s="1"/>
      <c r="LRI191" s="1"/>
      <c r="LRJ191" s="1"/>
      <c r="LRK191" s="1"/>
      <c r="LRL191" s="1"/>
      <c r="LRM191" s="1"/>
      <c r="LRN191" s="1"/>
      <c r="LRO191" s="1"/>
      <c r="LRP191" s="1"/>
      <c r="LRQ191" s="1"/>
      <c r="LRR191" s="1"/>
      <c r="LRS191" s="1"/>
      <c r="LRT191" s="1"/>
      <c r="LRU191" s="1"/>
      <c r="LRV191" s="1"/>
      <c r="LRW191" s="1"/>
      <c r="LRX191" s="1"/>
      <c r="LRY191" s="1"/>
      <c r="LRZ191" s="1"/>
      <c r="LSA191" s="1"/>
      <c r="LSB191" s="1"/>
      <c r="LSC191" s="1"/>
      <c r="LSD191" s="1"/>
      <c r="LSE191" s="1"/>
      <c r="LSF191" s="1"/>
      <c r="LSG191" s="1"/>
      <c r="LSH191" s="1"/>
      <c r="LSI191" s="1"/>
      <c r="LSJ191" s="1"/>
      <c r="LSK191" s="1"/>
      <c r="LSL191" s="1"/>
      <c r="LSM191" s="1"/>
      <c r="LSN191" s="1"/>
      <c r="LSO191" s="1"/>
      <c r="LSP191" s="1"/>
      <c r="LSQ191" s="1"/>
      <c r="LSR191" s="1"/>
      <c r="LSS191" s="1"/>
      <c r="LST191" s="1"/>
      <c r="LSU191" s="1"/>
      <c r="LSV191" s="1"/>
      <c r="LSW191" s="1"/>
      <c r="LSX191" s="1"/>
      <c r="LSY191" s="1"/>
      <c r="LSZ191" s="1"/>
      <c r="LTA191" s="1"/>
      <c r="LTB191" s="1"/>
      <c r="LTC191" s="1"/>
      <c r="LTD191" s="1"/>
      <c r="LTE191" s="1"/>
      <c r="LTF191" s="1"/>
      <c r="LTG191" s="1"/>
      <c r="LTH191" s="1"/>
      <c r="LTI191" s="1"/>
      <c r="LTJ191" s="1"/>
      <c r="LTK191" s="1"/>
      <c r="LTL191" s="1"/>
      <c r="LTM191" s="1"/>
      <c r="LTN191" s="1"/>
      <c r="LTO191" s="1"/>
      <c r="LTP191" s="1"/>
      <c r="LTQ191" s="1"/>
      <c r="LTR191" s="1"/>
      <c r="LTS191" s="1"/>
      <c r="LTT191" s="1"/>
      <c r="LTU191" s="1"/>
      <c r="LTV191" s="1"/>
      <c r="LTW191" s="1"/>
      <c r="LTX191" s="1"/>
      <c r="LTY191" s="1"/>
      <c r="LTZ191" s="1"/>
      <c r="LUA191" s="1"/>
      <c r="LUB191" s="1"/>
      <c r="LUC191" s="1"/>
      <c r="LUD191" s="1"/>
      <c r="LUE191" s="1"/>
      <c r="LUF191" s="1"/>
      <c r="LUG191" s="1"/>
      <c r="LUH191" s="1"/>
      <c r="LUI191" s="1"/>
      <c r="LUJ191" s="1"/>
      <c r="LUK191" s="1"/>
      <c r="LUL191" s="1"/>
      <c r="LUM191" s="1"/>
      <c r="LUN191" s="1"/>
      <c r="LUO191" s="1"/>
      <c r="LUP191" s="1"/>
      <c r="LUQ191" s="1"/>
      <c r="LUR191" s="1"/>
      <c r="LUS191" s="1"/>
      <c r="LUT191" s="1"/>
      <c r="LUU191" s="1"/>
      <c r="LUV191" s="1"/>
      <c r="LUW191" s="1"/>
      <c r="LUX191" s="1"/>
      <c r="LUY191" s="1"/>
      <c r="LUZ191" s="1"/>
      <c r="LVA191" s="1"/>
      <c r="LVB191" s="1"/>
      <c r="LVC191" s="1"/>
      <c r="LVD191" s="1"/>
      <c r="LVE191" s="1"/>
      <c r="LVF191" s="1"/>
      <c r="LVG191" s="1"/>
      <c r="LVH191" s="1"/>
      <c r="LVI191" s="1"/>
      <c r="LVJ191" s="1"/>
      <c r="LVK191" s="1"/>
      <c r="LVL191" s="1"/>
      <c r="LVM191" s="1"/>
      <c r="LVN191" s="1"/>
      <c r="LVO191" s="1"/>
      <c r="LVP191" s="1"/>
      <c r="LVQ191" s="1"/>
      <c r="LVR191" s="1"/>
      <c r="LVS191" s="1"/>
      <c r="LVT191" s="1"/>
      <c r="LVU191" s="1"/>
      <c r="LVV191" s="1"/>
      <c r="LVW191" s="1"/>
      <c r="LVX191" s="1"/>
      <c r="LVY191" s="1"/>
      <c r="LVZ191" s="1"/>
      <c r="LWA191" s="1"/>
      <c r="LWB191" s="1"/>
      <c r="LWC191" s="1"/>
      <c r="LWD191" s="1"/>
      <c r="LWE191" s="1"/>
      <c r="LWF191" s="1"/>
      <c r="LWG191" s="1"/>
      <c r="LWH191" s="1"/>
      <c r="LWI191" s="1"/>
      <c r="LWJ191" s="1"/>
      <c r="LWK191" s="1"/>
      <c r="LWL191" s="1"/>
      <c r="LWM191" s="1"/>
      <c r="LWN191" s="1"/>
      <c r="LWO191" s="1"/>
      <c r="LWP191" s="1"/>
      <c r="LWQ191" s="1"/>
      <c r="LWR191" s="1"/>
      <c r="LWS191" s="1"/>
      <c r="LWT191" s="1"/>
      <c r="LWU191" s="1"/>
      <c r="LWV191" s="1"/>
      <c r="LWW191" s="1"/>
      <c r="LWX191" s="1"/>
      <c r="LWY191" s="1"/>
      <c r="LWZ191" s="1"/>
      <c r="LXA191" s="1"/>
      <c r="LXB191" s="1"/>
      <c r="LXC191" s="1"/>
      <c r="LXD191" s="1"/>
      <c r="LXE191" s="1"/>
      <c r="LXF191" s="1"/>
      <c r="LXG191" s="1"/>
      <c r="LXH191" s="1"/>
      <c r="LXI191" s="1"/>
      <c r="LXJ191" s="1"/>
      <c r="LXK191" s="1"/>
      <c r="LXL191" s="1"/>
      <c r="LXM191" s="1"/>
      <c r="LXN191" s="1"/>
      <c r="LXO191" s="1"/>
      <c r="LXP191" s="1"/>
      <c r="LXQ191" s="1"/>
      <c r="LXR191" s="1"/>
      <c r="LXS191" s="1"/>
      <c r="LXT191" s="1"/>
      <c r="LXU191" s="1"/>
      <c r="LXV191" s="1"/>
      <c r="LXW191" s="1"/>
      <c r="LXX191" s="1"/>
      <c r="LXY191" s="1"/>
      <c r="LXZ191" s="1"/>
      <c r="LYA191" s="1"/>
      <c r="LYB191" s="1"/>
      <c r="LYC191" s="1"/>
      <c r="LYD191" s="1"/>
      <c r="LYE191" s="1"/>
      <c r="LYF191" s="1"/>
      <c r="LYG191" s="1"/>
      <c r="LYH191" s="1"/>
      <c r="LYI191" s="1"/>
      <c r="LYJ191" s="1"/>
      <c r="LYK191" s="1"/>
      <c r="LYL191" s="1"/>
      <c r="LYM191" s="1"/>
      <c r="LYN191" s="1"/>
      <c r="LYO191" s="1"/>
      <c r="LYP191" s="1"/>
      <c r="LYQ191" s="1"/>
      <c r="LYR191" s="1"/>
      <c r="LYS191" s="1"/>
      <c r="LYT191" s="1"/>
      <c r="LYU191" s="1"/>
      <c r="LYV191" s="1"/>
      <c r="LYW191" s="1"/>
      <c r="LYX191" s="1"/>
      <c r="LYY191" s="1"/>
      <c r="LYZ191" s="1"/>
      <c r="LZA191" s="1"/>
      <c r="LZB191" s="1"/>
      <c r="LZC191" s="1"/>
      <c r="LZD191" s="1"/>
      <c r="LZE191" s="1"/>
      <c r="LZF191" s="1"/>
      <c r="LZG191" s="1"/>
      <c r="LZH191" s="1"/>
      <c r="LZI191" s="1"/>
      <c r="LZJ191" s="1"/>
      <c r="LZK191" s="1"/>
      <c r="LZL191" s="1"/>
      <c r="LZM191" s="1"/>
      <c r="LZN191" s="1"/>
      <c r="LZO191" s="1"/>
      <c r="LZP191" s="1"/>
      <c r="LZQ191" s="1"/>
      <c r="LZR191" s="1"/>
      <c r="LZS191" s="1"/>
      <c r="LZT191" s="1"/>
      <c r="LZU191" s="1"/>
      <c r="LZV191" s="1"/>
      <c r="LZW191" s="1"/>
      <c r="LZX191" s="1"/>
      <c r="LZY191" s="1"/>
      <c r="LZZ191" s="1"/>
      <c r="MAA191" s="1"/>
      <c r="MAB191" s="1"/>
      <c r="MAC191" s="1"/>
      <c r="MAD191" s="1"/>
      <c r="MAE191" s="1"/>
      <c r="MAF191" s="1"/>
      <c r="MAG191" s="1"/>
      <c r="MAH191" s="1"/>
      <c r="MAI191" s="1"/>
      <c r="MAJ191" s="1"/>
      <c r="MAK191" s="1"/>
      <c r="MAL191" s="1"/>
      <c r="MAM191" s="1"/>
      <c r="MAN191" s="1"/>
      <c r="MAO191" s="1"/>
      <c r="MAP191" s="1"/>
      <c r="MAQ191" s="1"/>
      <c r="MAR191" s="1"/>
      <c r="MAS191" s="1"/>
      <c r="MAT191" s="1"/>
      <c r="MAU191" s="1"/>
      <c r="MAV191" s="1"/>
      <c r="MAW191" s="1"/>
      <c r="MAX191" s="1"/>
      <c r="MAY191" s="1"/>
      <c r="MAZ191" s="1"/>
      <c r="MBA191" s="1"/>
      <c r="MBB191" s="1"/>
      <c r="MBC191" s="1"/>
      <c r="MBD191" s="1"/>
      <c r="MBE191" s="1"/>
      <c r="MBF191" s="1"/>
      <c r="MBG191" s="1"/>
      <c r="MBH191" s="1"/>
      <c r="MBI191" s="1"/>
      <c r="MBJ191" s="1"/>
      <c r="MBK191" s="1"/>
      <c r="MBL191" s="1"/>
      <c r="MBM191" s="1"/>
      <c r="MBN191" s="1"/>
      <c r="MBO191" s="1"/>
      <c r="MBP191" s="1"/>
      <c r="MBQ191" s="1"/>
      <c r="MBR191" s="1"/>
      <c r="MBS191" s="1"/>
      <c r="MBT191" s="1"/>
      <c r="MBU191" s="1"/>
      <c r="MBV191" s="1"/>
      <c r="MBW191" s="1"/>
      <c r="MBX191" s="1"/>
      <c r="MBY191" s="1"/>
      <c r="MBZ191" s="1"/>
      <c r="MCA191" s="1"/>
      <c r="MCB191" s="1"/>
      <c r="MCC191" s="1"/>
      <c r="MCD191" s="1"/>
      <c r="MCE191" s="1"/>
      <c r="MCF191" s="1"/>
      <c r="MCG191" s="1"/>
      <c r="MCH191" s="1"/>
      <c r="MCI191" s="1"/>
      <c r="MCJ191" s="1"/>
      <c r="MCK191" s="1"/>
      <c r="MCL191" s="1"/>
      <c r="MCM191" s="1"/>
      <c r="MCN191" s="1"/>
      <c r="MCO191" s="1"/>
      <c r="MCP191" s="1"/>
      <c r="MCQ191" s="1"/>
      <c r="MCR191" s="1"/>
      <c r="MCS191" s="1"/>
      <c r="MCT191" s="1"/>
      <c r="MCU191" s="1"/>
      <c r="MCV191" s="1"/>
      <c r="MCW191" s="1"/>
      <c r="MCX191" s="1"/>
      <c r="MCY191" s="1"/>
      <c r="MCZ191" s="1"/>
      <c r="MDA191" s="1"/>
      <c r="MDB191" s="1"/>
      <c r="MDC191" s="1"/>
      <c r="MDD191" s="1"/>
      <c r="MDE191" s="1"/>
      <c r="MDF191" s="1"/>
      <c r="MDG191" s="1"/>
      <c r="MDH191" s="1"/>
      <c r="MDI191" s="1"/>
      <c r="MDJ191" s="1"/>
      <c r="MDK191" s="1"/>
      <c r="MDL191" s="1"/>
      <c r="MDM191" s="1"/>
      <c r="MDN191" s="1"/>
      <c r="MDO191" s="1"/>
      <c r="MDP191" s="1"/>
      <c r="MDQ191" s="1"/>
      <c r="MDR191" s="1"/>
      <c r="MDS191" s="1"/>
      <c r="MDT191" s="1"/>
      <c r="MDU191" s="1"/>
      <c r="MDV191" s="1"/>
      <c r="MDW191" s="1"/>
      <c r="MDX191" s="1"/>
      <c r="MDY191" s="1"/>
      <c r="MDZ191" s="1"/>
      <c r="MEA191" s="1"/>
      <c r="MEB191" s="1"/>
      <c r="MEC191" s="1"/>
      <c r="MED191" s="1"/>
      <c r="MEE191" s="1"/>
      <c r="MEF191" s="1"/>
      <c r="MEG191" s="1"/>
      <c r="MEH191" s="1"/>
      <c r="MEI191" s="1"/>
      <c r="MEJ191" s="1"/>
      <c r="MEK191" s="1"/>
      <c r="MEL191" s="1"/>
      <c r="MEM191" s="1"/>
      <c r="MEN191" s="1"/>
      <c r="MEO191" s="1"/>
      <c r="MEP191" s="1"/>
      <c r="MEQ191" s="1"/>
      <c r="MER191" s="1"/>
      <c r="MES191" s="1"/>
      <c r="MET191" s="1"/>
      <c r="MEU191" s="1"/>
      <c r="MEV191" s="1"/>
      <c r="MEW191" s="1"/>
      <c r="MEX191" s="1"/>
      <c r="MEY191" s="1"/>
      <c r="MEZ191" s="1"/>
      <c r="MFA191" s="1"/>
      <c r="MFB191" s="1"/>
      <c r="MFC191" s="1"/>
      <c r="MFD191" s="1"/>
      <c r="MFE191" s="1"/>
      <c r="MFF191" s="1"/>
      <c r="MFG191" s="1"/>
      <c r="MFH191" s="1"/>
      <c r="MFI191" s="1"/>
      <c r="MFJ191" s="1"/>
      <c r="MFK191" s="1"/>
      <c r="MFL191" s="1"/>
      <c r="MFM191" s="1"/>
      <c r="MFN191" s="1"/>
      <c r="MFO191" s="1"/>
      <c r="MFP191" s="1"/>
      <c r="MFQ191" s="1"/>
      <c r="MFR191" s="1"/>
      <c r="MFS191" s="1"/>
      <c r="MFT191" s="1"/>
      <c r="MFU191" s="1"/>
      <c r="MFV191" s="1"/>
      <c r="MFW191" s="1"/>
      <c r="MFX191" s="1"/>
      <c r="MFY191" s="1"/>
      <c r="MFZ191" s="1"/>
      <c r="MGA191" s="1"/>
      <c r="MGB191" s="1"/>
      <c r="MGC191" s="1"/>
      <c r="MGD191" s="1"/>
      <c r="MGE191" s="1"/>
      <c r="MGF191" s="1"/>
      <c r="MGG191" s="1"/>
      <c r="MGH191" s="1"/>
      <c r="MGI191" s="1"/>
      <c r="MGJ191" s="1"/>
      <c r="MGK191" s="1"/>
      <c r="MGL191" s="1"/>
      <c r="MGM191" s="1"/>
      <c r="MGN191" s="1"/>
      <c r="MGO191" s="1"/>
      <c r="MGP191" s="1"/>
      <c r="MGQ191" s="1"/>
      <c r="MGR191" s="1"/>
      <c r="MGS191" s="1"/>
      <c r="MGT191" s="1"/>
      <c r="MGU191" s="1"/>
      <c r="MGV191" s="1"/>
      <c r="MGW191" s="1"/>
      <c r="MGX191" s="1"/>
      <c r="MGY191" s="1"/>
      <c r="MGZ191" s="1"/>
      <c r="MHA191" s="1"/>
      <c r="MHB191" s="1"/>
      <c r="MHC191" s="1"/>
      <c r="MHD191" s="1"/>
      <c r="MHE191" s="1"/>
      <c r="MHF191" s="1"/>
      <c r="MHG191" s="1"/>
      <c r="MHH191" s="1"/>
      <c r="MHI191" s="1"/>
      <c r="MHJ191" s="1"/>
      <c r="MHK191" s="1"/>
      <c r="MHL191" s="1"/>
      <c r="MHM191" s="1"/>
      <c r="MHN191" s="1"/>
      <c r="MHO191" s="1"/>
      <c r="MHP191" s="1"/>
      <c r="MHQ191" s="1"/>
      <c r="MHR191" s="1"/>
      <c r="MHS191" s="1"/>
      <c r="MHT191" s="1"/>
      <c r="MHU191" s="1"/>
      <c r="MHV191" s="1"/>
      <c r="MHW191" s="1"/>
      <c r="MHX191" s="1"/>
      <c r="MHY191" s="1"/>
      <c r="MHZ191" s="1"/>
      <c r="MIA191" s="1"/>
      <c r="MIB191" s="1"/>
      <c r="MIC191" s="1"/>
      <c r="MID191" s="1"/>
      <c r="MIE191" s="1"/>
      <c r="MIF191" s="1"/>
      <c r="MIG191" s="1"/>
      <c r="MIH191" s="1"/>
      <c r="MII191" s="1"/>
      <c r="MIJ191" s="1"/>
      <c r="MIK191" s="1"/>
      <c r="MIL191" s="1"/>
      <c r="MIM191" s="1"/>
      <c r="MIN191" s="1"/>
      <c r="MIO191" s="1"/>
      <c r="MIP191" s="1"/>
      <c r="MIQ191" s="1"/>
      <c r="MIR191" s="1"/>
      <c r="MIS191" s="1"/>
      <c r="MIT191" s="1"/>
      <c r="MIU191" s="1"/>
      <c r="MIV191" s="1"/>
      <c r="MIW191" s="1"/>
      <c r="MIX191" s="1"/>
      <c r="MIY191" s="1"/>
      <c r="MIZ191" s="1"/>
      <c r="MJA191" s="1"/>
      <c r="MJB191" s="1"/>
      <c r="MJC191" s="1"/>
      <c r="MJD191" s="1"/>
      <c r="MJE191" s="1"/>
      <c r="MJF191" s="1"/>
      <c r="MJG191" s="1"/>
      <c r="MJH191" s="1"/>
      <c r="MJI191" s="1"/>
      <c r="MJJ191" s="1"/>
      <c r="MJK191" s="1"/>
      <c r="MJL191" s="1"/>
      <c r="MJM191" s="1"/>
      <c r="MJN191" s="1"/>
      <c r="MJO191" s="1"/>
      <c r="MJP191" s="1"/>
      <c r="MJQ191" s="1"/>
      <c r="MJR191" s="1"/>
      <c r="MJS191" s="1"/>
      <c r="MJT191" s="1"/>
      <c r="MJU191" s="1"/>
      <c r="MJV191" s="1"/>
      <c r="MJW191" s="1"/>
      <c r="MJX191" s="1"/>
      <c r="MJY191" s="1"/>
      <c r="MJZ191" s="1"/>
      <c r="MKA191" s="1"/>
      <c r="MKB191" s="1"/>
      <c r="MKC191" s="1"/>
      <c r="MKD191" s="1"/>
      <c r="MKE191" s="1"/>
      <c r="MKF191" s="1"/>
      <c r="MKG191" s="1"/>
      <c r="MKH191" s="1"/>
      <c r="MKI191" s="1"/>
      <c r="MKJ191" s="1"/>
      <c r="MKK191" s="1"/>
      <c r="MKL191" s="1"/>
      <c r="MKM191" s="1"/>
      <c r="MKN191" s="1"/>
      <c r="MKO191" s="1"/>
      <c r="MKP191" s="1"/>
      <c r="MKQ191" s="1"/>
      <c r="MKR191" s="1"/>
      <c r="MKS191" s="1"/>
      <c r="MKT191" s="1"/>
      <c r="MKU191" s="1"/>
      <c r="MKV191" s="1"/>
      <c r="MKW191" s="1"/>
      <c r="MKX191" s="1"/>
      <c r="MKY191" s="1"/>
      <c r="MKZ191" s="1"/>
      <c r="MLA191" s="1"/>
      <c r="MLB191" s="1"/>
      <c r="MLC191" s="1"/>
      <c r="MLD191" s="1"/>
      <c r="MLE191" s="1"/>
      <c r="MLF191" s="1"/>
      <c r="MLG191" s="1"/>
      <c r="MLH191" s="1"/>
      <c r="MLI191" s="1"/>
      <c r="MLJ191" s="1"/>
      <c r="MLK191" s="1"/>
      <c r="MLL191" s="1"/>
      <c r="MLM191" s="1"/>
      <c r="MLN191" s="1"/>
      <c r="MLO191" s="1"/>
      <c r="MLP191" s="1"/>
      <c r="MLQ191" s="1"/>
      <c r="MLR191" s="1"/>
      <c r="MLS191" s="1"/>
      <c r="MLT191" s="1"/>
      <c r="MLU191" s="1"/>
      <c r="MLV191" s="1"/>
      <c r="MLW191" s="1"/>
      <c r="MLX191" s="1"/>
      <c r="MLY191" s="1"/>
      <c r="MLZ191" s="1"/>
      <c r="MMA191" s="1"/>
      <c r="MMB191" s="1"/>
      <c r="MMC191" s="1"/>
      <c r="MMD191" s="1"/>
      <c r="MME191" s="1"/>
      <c r="MMF191" s="1"/>
      <c r="MMG191" s="1"/>
      <c r="MMH191" s="1"/>
      <c r="MMI191" s="1"/>
      <c r="MMJ191" s="1"/>
      <c r="MMK191" s="1"/>
      <c r="MML191" s="1"/>
      <c r="MMM191" s="1"/>
      <c r="MMN191" s="1"/>
      <c r="MMO191" s="1"/>
      <c r="MMP191" s="1"/>
      <c r="MMQ191" s="1"/>
      <c r="MMR191" s="1"/>
      <c r="MMS191" s="1"/>
      <c r="MMT191" s="1"/>
      <c r="MMU191" s="1"/>
      <c r="MMV191" s="1"/>
      <c r="MMW191" s="1"/>
      <c r="MMX191" s="1"/>
      <c r="MMY191" s="1"/>
      <c r="MMZ191" s="1"/>
      <c r="MNA191" s="1"/>
      <c r="MNB191" s="1"/>
      <c r="MNC191" s="1"/>
      <c r="MND191" s="1"/>
      <c r="MNE191" s="1"/>
      <c r="MNF191" s="1"/>
      <c r="MNG191" s="1"/>
      <c r="MNH191" s="1"/>
      <c r="MNI191" s="1"/>
      <c r="MNJ191" s="1"/>
      <c r="MNK191" s="1"/>
      <c r="MNL191" s="1"/>
      <c r="MNM191" s="1"/>
      <c r="MNN191" s="1"/>
      <c r="MNO191" s="1"/>
      <c r="MNP191" s="1"/>
      <c r="MNQ191" s="1"/>
      <c r="MNR191" s="1"/>
      <c r="MNS191" s="1"/>
      <c r="MNT191" s="1"/>
      <c r="MNU191" s="1"/>
      <c r="MNV191" s="1"/>
      <c r="MNW191" s="1"/>
      <c r="MNX191" s="1"/>
      <c r="MNY191" s="1"/>
      <c r="MNZ191" s="1"/>
      <c r="MOA191" s="1"/>
      <c r="MOB191" s="1"/>
      <c r="MOC191" s="1"/>
      <c r="MOD191" s="1"/>
      <c r="MOE191" s="1"/>
      <c r="MOF191" s="1"/>
      <c r="MOG191" s="1"/>
      <c r="MOH191" s="1"/>
      <c r="MOI191" s="1"/>
      <c r="MOJ191" s="1"/>
      <c r="MOK191" s="1"/>
      <c r="MOL191" s="1"/>
      <c r="MOM191" s="1"/>
      <c r="MON191" s="1"/>
      <c r="MOO191" s="1"/>
      <c r="MOP191" s="1"/>
      <c r="MOQ191" s="1"/>
      <c r="MOR191" s="1"/>
      <c r="MOS191" s="1"/>
      <c r="MOT191" s="1"/>
      <c r="MOU191" s="1"/>
      <c r="MOV191" s="1"/>
      <c r="MOW191" s="1"/>
      <c r="MOX191" s="1"/>
      <c r="MOY191" s="1"/>
      <c r="MOZ191" s="1"/>
      <c r="MPA191" s="1"/>
      <c r="MPB191" s="1"/>
      <c r="MPC191" s="1"/>
      <c r="MPD191" s="1"/>
      <c r="MPE191" s="1"/>
      <c r="MPF191" s="1"/>
      <c r="MPG191" s="1"/>
      <c r="MPH191" s="1"/>
      <c r="MPI191" s="1"/>
      <c r="MPJ191" s="1"/>
      <c r="MPK191" s="1"/>
      <c r="MPL191" s="1"/>
      <c r="MPM191" s="1"/>
      <c r="MPN191" s="1"/>
      <c r="MPO191" s="1"/>
      <c r="MPP191" s="1"/>
      <c r="MPQ191" s="1"/>
      <c r="MPR191" s="1"/>
      <c r="MPS191" s="1"/>
      <c r="MPT191" s="1"/>
      <c r="MPU191" s="1"/>
      <c r="MPV191" s="1"/>
      <c r="MPW191" s="1"/>
      <c r="MPX191" s="1"/>
      <c r="MPY191" s="1"/>
      <c r="MPZ191" s="1"/>
      <c r="MQA191" s="1"/>
      <c r="MQB191" s="1"/>
      <c r="MQC191" s="1"/>
      <c r="MQD191" s="1"/>
      <c r="MQE191" s="1"/>
      <c r="MQF191" s="1"/>
      <c r="MQG191" s="1"/>
      <c r="MQH191" s="1"/>
      <c r="MQI191" s="1"/>
      <c r="MQJ191" s="1"/>
      <c r="MQK191" s="1"/>
      <c r="MQL191" s="1"/>
      <c r="MQM191" s="1"/>
      <c r="MQN191" s="1"/>
      <c r="MQO191" s="1"/>
      <c r="MQP191" s="1"/>
      <c r="MQQ191" s="1"/>
      <c r="MQR191" s="1"/>
      <c r="MQS191" s="1"/>
      <c r="MQT191" s="1"/>
      <c r="MQU191" s="1"/>
      <c r="MQV191" s="1"/>
      <c r="MQW191" s="1"/>
      <c r="MQX191" s="1"/>
      <c r="MQY191" s="1"/>
      <c r="MQZ191" s="1"/>
      <c r="MRA191" s="1"/>
      <c r="MRB191" s="1"/>
      <c r="MRC191" s="1"/>
      <c r="MRD191" s="1"/>
      <c r="MRE191" s="1"/>
      <c r="MRF191" s="1"/>
      <c r="MRG191" s="1"/>
      <c r="MRH191" s="1"/>
      <c r="MRI191" s="1"/>
      <c r="MRJ191" s="1"/>
      <c r="MRK191" s="1"/>
      <c r="MRL191" s="1"/>
      <c r="MRM191" s="1"/>
      <c r="MRN191" s="1"/>
      <c r="MRO191" s="1"/>
      <c r="MRP191" s="1"/>
      <c r="MRQ191" s="1"/>
      <c r="MRR191" s="1"/>
      <c r="MRS191" s="1"/>
      <c r="MRT191" s="1"/>
      <c r="MRU191" s="1"/>
      <c r="MRV191" s="1"/>
      <c r="MRW191" s="1"/>
      <c r="MRX191" s="1"/>
      <c r="MRY191" s="1"/>
      <c r="MRZ191" s="1"/>
      <c r="MSA191" s="1"/>
      <c r="MSB191" s="1"/>
      <c r="MSC191" s="1"/>
      <c r="MSD191" s="1"/>
      <c r="MSE191" s="1"/>
      <c r="MSF191" s="1"/>
      <c r="MSG191" s="1"/>
      <c r="MSH191" s="1"/>
      <c r="MSI191" s="1"/>
      <c r="MSJ191" s="1"/>
      <c r="MSK191" s="1"/>
      <c r="MSL191" s="1"/>
      <c r="MSM191" s="1"/>
      <c r="MSN191" s="1"/>
      <c r="MSO191" s="1"/>
      <c r="MSP191" s="1"/>
      <c r="MSQ191" s="1"/>
      <c r="MSR191" s="1"/>
      <c r="MSS191" s="1"/>
      <c r="MST191" s="1"/>
      <c r="MSU191" s="1"/>
      <c r="MSV191" s="1"/>
      <c r="MSW191" s="1"/>
      <c r="MSX191" s="1"/>
      <c r="MSY191" s="1"/>
      <c r="MSZ191" s="1"/>
      <c r="MTA191" s="1"/>
      <c r="MTB191" s="1"/>
      <c r="MTC191" s="1"/>
      <c r="MTD191" s="1"/>
      <c r="MTE191" s="1"/>
      <c r="MTF191" s="1"/>
      <c r="MTG191" s="1"/>
      <c r="MTH191" s="1"/>
      <c r="MTI191" s="1"/>
      <c r="MTJ191" s="1"/>
      <c r="MTK191" s="1"/>
      <c r="MTL191" s="1"/>
      <c r="MTM191" s="1"/>
      <c r="MTN191" s="1"/>
      <c r="MTO191" s="1"/>
      <c r="MTP191" s="1"/>
      <c r="MTQ191" s="1"/>
      <c r="MTR191" s="1"/>
      <c r="MTS191" s="1"/>
      <c r="MTT191" s="1"/>
      <c r="MTU191" s="1"/>
      <c r="MTV191" s="1"/>
      <c r="MTW191" s="1"/>
      <c r="MTX191" s="1"/>
      <c r="MTY191" s="1"/>
      <c r="MTZ191" s="1"/>
      <c r="MUA191" s="1"/>
      <c r="MUB191" s="1"/>
      <c r="MUC191" s="1"/>
      <c r="MUD191" s="1"/>
      <c r="MUE191" s="1"/>
      <c r="MUF191" s="1"/>
      <c r="MUG191" s="1"/>
      <c r="MUH191" s="1"/>
      <c r="MUI191" s="1"/>
      <c r="MUJ191" s="1"/>
      <c r="MUK191" s="1"/>
      <c r="MUL191" s="1"/>
      <c r="MUM191" s="1"/>
      <c r="MUN191" s="1"/>
      <c r="MUO191" s="1"/>
      <c r="MUP191" s="1"/>
      <c r="MUQ191" s="1"/>
      <c r="MUR191" s="1"/>
      <c r="MUS191" s="1"/>
      <c r="MUT191" s="1"/>
      <c r="MUU191" s="1"/>
      <c r="MUV191" s="1"/>
      <c r="MUW191" s="1"/>
      <c r="MUX191" s="1"/>
      <c r="MUY191" s="1"/>
      <c r="MUZ191" s="1"/>
      <c r="MVA191" s="1"/>
      <c r="MVB191" s="1"/>
      <c r="MVC191" s="1"/>
      <c r="MVD191" s="1"/>
      <c r="MVE191" s="1"/>
      <c r="MVF191" s="1"/>
      <c r="MVG191" s="1"/>
      <c r="MVH191" s="1"/>
      <c r="MVI191" s="1"/>
      <c r="MVJ191" s="1"/>
      <c r="MVK191" s="1"/>
      <c r="MVL191" s="1"/>
      <c r="MVM191" s="1"/>
      <c r="MVN191" s="1"/>
      <c r="MVO191" s="1"/>
      <c r="MVP191" s="1"/>
      <c r="MVQ191" s="1"/>
      <c r="MVR191" s="1"/>
      <c r="MVS191" s="1"/>
      <c r="MVT191" s="1"/>
      <c r="MVU191" s="1"/>
      <c r="MVV191" s="1"/>
      <c r="MVW191" s="1"/>
      <c r="MVX191" s="1"/>
      <c r="MVY191" s="1"/>
      <c r="MVZ191" s="1"/>
      <c r="MWA191" s="1"/>
      <c r="MWB191" s="1"/>
      <c r="MWC191" s="1"/>
      <c r="MWD191" s="1"/>
      <c r="MWE191" s="1"/>
      <c r="MWF191" s="1"/>
      <c r="MWG191" s="1"/>
      <c r="MWH191" s="1"/>
      <c r="MWI191" s="1"/>
      <c r="MWJ191" s="1"/>
      <c r="MWK191" s="1"/>
      <c r="MWL191" s="1"/>
      <c r="MWM191" s="1"/>
      <c r="MWN191" s="1"/>
      <c r="MWO191" s="1"/>
      <c r="MWP191" s="1"/>
      <c r="MWQ191" s="1"/>
      <c r="MWR191" s="1"/>
      <c r="MWS191" s="1"/>
      <c r="MWT191" s="1"/>
      <c r="MWU191" s="1"/>
      <c r="MWV191" s="1"/>
      <c r="MWW191" s="1"/>
      <c r="MWX191" s="1"/>
      <c r="MWY191" s="1"/>
      <c r="MWZ191" s="1"/>
      <c r="MXA191" s="1"/>
      <c r="MXB191" s="1"/>
      <c r="MXC191" s="1"/>
      <c r="MXD191" s="1"/>
      <c r="MXE191" s="1"/>
      <c r="MXF191" s="1"/>
      <c r="MXG191" s="1"/>
      <c r="MXH191" s="1"/>
      <c r="MXI191" s="1"/>
      <c r="MXJ191" s="1"/>
      <c r="MXK191" s="1"/>
      <c r="MXL191" s="1"/>
      <c r="MXM191" s="1"/>
      <c r="MXN191" s="1"/>
      <c r="MXO191" s="1"/>
      <c r="MXP191" s="1"/>
      <c r="MXQ191" s="1"/>
      <c r="MXR191" s="1"/>
      <c r="MXS191" s="1"/>
      <c r="MXT191" s="1"/>
      <c r="MXU191" s="1"/>
      <c r="MXV191" s="1"/>
      <c r="MXW191" s="1"/>
      <c r="MXX191" s="1"/>
      <c r="MXY191" s="1"/>
      <c r="MXZ191" s="1"/>
      <c r="MYA191" s="1"/>
      <c r="MYB191" s="1"/>
      <c r="MYC191" s="1"/>
      <c r="MYD191" s="1"/>
      <c r="MYE191" s="1"/>
      <c r="MYF191" s="1"/>
      <c r="MYG191" s="1"/>
      <c r="MYH191" s="1"/>
      <c r="MYI191" s="1"/>
      <c r="MYJ191" s="1"/>
      <c r="MYK191" s="1"/>
      <c r="MYL191" s="1"/>
      <c r="MYM191" s="1"/>
      <c r="MYN191" s="1"/>
      <c r="MYO191" s="1"/>
      <c r="MYP191" s="1"/>
      <c r="MYQ191" s="1"/>
      <c r="MYR191" s="1"/>
      <c r="MYS191" s="1"/>
      <c r="MYT191" s="1"/>
      <c r="MYU191" s="1"/>
      <c r="MYV191" s="1"/>
      <c r="MYW191" s="1"/>
      <c r="MYX191" s="1"/>
      <c r="MYY191" s="1"/>
      <c r="MYZ191" s="1"/>
      <c r="MZA191" s="1"/>
      <c r="MZB191" s="1"/>
      <c r="MZC191" s="1"/>
      <c r="MZD191" s="1"/>
      <c r="MZE191" s="1"/>
      <c r="MZF191" s="1"/>
      <c r="MZG191" s="1"/>
      <c r="MZH191" s="1"/>
      <c r="MZI191" s="1"/>
      <c r="MZJ191" s="1"/>
      <c r="MZK191" s="1"/>
      <c r="MZL191" s="1"/>
      <c r="MZM191" s="1"/>
      <c r="MZN191" s="1"/>
      <c r="MZO191" s="1"/>
      <c r="MZP191" s="1"/>
      <c r="MZQ191" s="1"/>
      <c r="MZR191" s="1"/>
      <c r="MZS191" s="1"/>
      <c r="MZT191" s="1"/>
      <c r="MZU191" s="1"/>
      <c r="MZV191" s="1"/>
      <c r="MZW191" s="1"/>
      <c r="MZX191" s="1"/>
      <c r="MZY191" s="1"/>
      <c r="MZZ191" s="1"/>
      <c r="NAA191" s="1"/>
      <c r="NAB191" s="1"/>
      <c r="NAC191" s="1"/>
      <c r="NAD191" s="1"/>
      <c r="NAE191" s="1"/>
      <c r="NAF191" s="1"/>
      <c r="NAG191" s="1"/>
      <c r="NAH191" s="1"/>
      <c r="NAI191" s="1"/>
      <c r="NAJ191" s="1"/>
      <c r="NAK191" s="1"/>
      <c r="NAL191" s="1"/>
      <c r="NAM191" s="1"/>
      <c r="NAN191" s="1"/>
      <c r="NAO191" s="1"/>
      <c r="NAP191" s="1"/>
      <c r="NAQ191" s="1"/>
      <c r="NAR191" s="1"/>
      <c r="NAS191" s="1"/>
      <c r="NAT191" s="1"/>
      <c r="NAU191" s="1"/>
      <c r="NAV191" s="1"/>
      <c r="NAW191" s="1"/>
      <c r="NAX191" s="1"/>
      <c r="NAY191" s="1"/>
      <c r="NAZ191" s="1"/>
      <c r="NBA191" s="1"/>
      <c r="NBB191" s="1"/>
      <c r="NBC191" s="1"/>
      <c r="NBD191" s="1"/>
      <c r="NBE191" s="1"/>
      <c r="NBF191" s="1"/>
      <c r="NBG191" s="1"/>
      <c r="NBH191" s="1"/>
      <c r="NBI191" s="1"/>
      <c r="NBJ191" s="1"/>
      <c r="NBK191" s="1"/>
      <c r="NBL191" s="1"/>
      <c r="NBM191" s="1"/>
      <c r="NBN191" s="1"/>
      <c r="NBO191" s="1"/>
      <c r="NBP191" s="1"/>
      <c r="NBQ191" s="1"/>
      <c r="NBR191" s="1"/>
      <c r="NBS191" s="1"/>
      <c r="NBT191" s="1"/>
      <c r="NBU191" s="1"/>
      <c r="NBV191" s="1"/>
      <c r="NBW191" s="1"/>
      <c r="NBX191" s="1"/>
      <c r="NBY191" s="1"/>
      <c r="NBZ191" s="1"/>
      <c r="NCA191" s="1"/>
      <c r="NCB191" s="1"/>
      <c r="NCC191" s="1"/>
      <c r="NCD191" s="1"/>
      <c r="NCE191" s="1"/>
      <c r="NCF191" s="1"/>
      <c r="NCG191" s="1"/>
      <c r="NCH191" s="1"/>
      <c r="NCI191" s="1"/>
      <c r="NCJ191" s="1"/>
      <c r="NCK191" s="1"/>
      <c r="NCL191" s="1"/>
      <c r="NCM191" s="1"/>
      <c r="NCN191" s="1"/>
      <c r="NCO191" s="1"/>
      <c r="NCP191" s="1"/>
      <c r="NCQ191" s="1"/>
      <c r="NCR191" s="1"/>
      <c r="NCS191" s="1"/>
      <c r="NCT191" s="1"/>
      <c r="NCU191" s="1"/>
      <c r="NCV191" s="1"/>
      <c r="NCW191" s="1"/>
      <c r="NCX191" s="1"/>
      <c r="NCY191" s="1"/>
      <c r="NCZ191" s="1"/>
      <c r="NDA191" s="1"/>
      <c r="NDB191" s="1"/>
      <c r="NDC191" s="1"/>
      <c r="NDD191" s="1"/>
      <c r="NDE191" s="1"/>
      <c r="NDF191" s="1"/>
      <c r="NDG191" s="1"/>
      <c r="NDH191" s="1"/>
      <c r="NDI191" s="1"/>
      <c r="NDJ191" s="1"/>
      <c r="NDK191" s="1"/>
      <c r="NDL191" s="1"/>
      <c r="NDM191" s="1"/>
      <c r="NDN191" s="1"/>
      <c r="NDO191" s="1"/>
      <c r="NDP191" s="1"/>
      <c r="NDQ191" s="1"/>
      <c r="NDR191" s="1"/>
      <c r="NDS191" s="1"/>
      <c r="NDT191" s="1"/>
      <c r="NDU191" s="1"/>
      <c r="NDV191" s="1"/>
      <c r="NDW191" s="1"/>
      <c r="NDX191" s="1"/>
      <c r="NDY191" s="1"/>
      <c r="NDZ191" s="1"/>
      <c r="NEA191" s="1"/>
      <c r="NEB191" s="1"/>
      <c r="NEC191" s="1"/>
      <c r="NED191" s="1"/>
      <c r="NEE191" s="1"/>
      <c r="NEF191" s="1"/>
      <c r="NEG191" s="1"/>
      <c r="NEH191" s="1"/>
      <c r="NEI191" s="1"/>
      <c r="NEJ191" s="1"/>
      <c r="NEK191" s="1"/>
      <c r="NEL191" s="1"/>
      <c r="NEM191" s="1"/>
      <c r="NEN191" s="1"/>
      <c r="NEO191" s="1"/>
      <c r="NEP191" s="1"/>
      <c r="NEQ191" s="1"/>
      <c r="NER191" s="1"/>
      <c r="NES191" s="1"/>
      <c r="NET191" s="1"/>
      <c r="NEU191" s="1"/>
      <c r="NEV191" s="1"/>
      <c r="NEW191" s="1"/>
      <c r="NEX191" s="1"/>
      <c r="NEY191" s="1"/>
      <c r="NEZ191" s="1"/>
      <c r="NFA191" s="1"/>
      <c r="NFB191" s="1"/>
      <c r="NFC191" s="1"/>
      <c r="NFD191" s="1"/>
      <c r="NFE191" s="1"/>
      <c r="NFF191" s="1"/>
      <c r="NFG191" s="1"/>
      <c r="NFH191" s="1"/>
      <c r="NFI191" s="1"/>
      <c r="NFJ191" s="1"/>
      <c r="NFK191" s="1"/>
      <c r="NFL191" s="1"/>
      <c r="NFM191" s="1"/>
      <c r="NFN191" s="1"/>
      <c r="NFO191" s="1"/>
      <c r="NFP191" s="1"/>
      <c r="NFQ191" s="1"/>
      <c r="NFR191" s="1"/>
      <c r="NFS191" s="1"/>
      <c r="NFT191" s="1"/>
      <c r="NFU191" s="1"/>
      <c r="NFV191" s="1"/>
      <c r="NFW191" s="1"/>
      <c r="NFX191" s="1"/>
      <c r="NFY191" s="1"/>
      <c r="NFZ191" s="1"/>
      <c r="NGA191" s="1"/>
      <c r="NGB191" s="1"/>
      <c r="NGC191" s="1"/>
      <c r="NGD191" s="1"/>
      <c r="NGE191" s="1"/>
      <c r="NGF191" s="1"/>
      <c r="NGG191" s="1"/>
      <c r="NGH191" s="1"/>
      <c r="NGI191" s="1"/>
      <c r="NGJ191" s="1"/>
      <c r="NGK191" s="1"/>
      <c r="NGL191" s="1"/>
      <c r="NGM191" s="1"/>
      <c r="NGN191" s="1"/>
      <c r="NGO191" s="1"/>
      <c r="NGP191" s="1"/>
      <c r="NGQ191" s="1"/>
      <c r="NGR191" s="1"/>
      <c r="NGS191" s="1"/>
      <c r="NGT191" s="1"/>
      <c r="NGU191" s="1"/>
      <c r="NGV191" s="1"/>
      <c r="NGW191" s="1"/>
      <c r="NGX191" s="1"/>
      <c r="NGY191" s="1"/>
      <c r="NGZ191" s="1"/>
      <c r="NHA191" s="1"/>
      <c r="NHB191" s="1"/>
      <c r="NHC191" s="1"/>
      <c r="NHD191" s="1"/>
      <c r="NHE191" s="1"/>
      <c r="NHF191" s="1"/>
      <c r="NHG191" s="1"/>
      <c r="NHH191" s="1"/>
      <c r="NHI191" s="1"/>
      <c r="NHJ191" s="1"/>
      <c r="NHK191" s="1"/>
      <c r="NHL191" s="1"/>
      <c r="NHM191" s="1"/>
      <c r="NHN191" s="1"/>
      <c r="NHO191" s="1"/>
      <c r="NHP191" s="1"/>
      <c r="NHQ191" s="1"/>
      <c r="NHR191" s="1"/>
      <c r="NHS191" s="1"/>
      <c r="NHT191" s="1"/>
      <c r="NHU191" s="1"/>
      <c r="NHV191" s="1"/>
      <c r="NHW191" s="1"/>
      <c r="NHX191" s="1"/>
      <c r="NHY191" s="1"/>
      <c r="NHZ191" s="1"/>
      <c r="NIA191" s="1"/>
      <c r="NIB191" s="1"/>
      <c r="NIC191" s="1"/>
      <c r="NID191" s="1"/>
      <c r="NIE191" s="1"/>
      <c r="NIF191" s="1"/>
      <c r="NIG191" s="1"/>
      <c r="NIH191" s="1"/>
      <c r="NII191" s="1"/>
      <c r="NIJ191" s="1"/>
      <c r="NIK191" s="1"/>
      <c r="NIL191" s="1"/>
      <c r="NIM191" s="1"/>
      <c r="NIN191" s="1"/>
      <c r="NIO191" s="1"/>
      <c r="NIP191" s="1"/>
      <c r="NIQ191" s="1"/>
      <c r="NIR191" s="1"/>
      <c r="NIS191" s="1"/>
      <c r="NIT191" s="1"/>
      <c r="NIU191" s="1"/>
      <c r="NIV191" s="1"/>
      <c r="NIW191" s="1"/>
      <c r="NIX191" s="1"/>
      <c r="NIY191" s="1"/>
      <c r="NIZ191" s="1"/>
      <c r="NJA191" s="1"/>
      <c r="NJB191" s="1"/>
      <c r="NJC191" s="1"/>
      <c r="NJD191" s="1"/>
      <c r="NJE191" s="1"/>
      <c r="NJF191" s="1"/>
      <c r="NJG191" s="1"/>
      <c r="NJH191" s="1"/>
      <c r="NJI191" s="1"/>
      <c r="NJJ191" s="1"/>
      <c r="NJK191" s="1"/>
      <c r="NJL191" s="1"/>
      <c r="NJM191" s="1"/>
      <c r="NJN191" s="1"/>
      <c r="NJO191" s="1"/>
      <c r="NJP191" s="1"/>
      <c r="NJQ191" s="1"/>
      <c r="NJR191" s="1"/>
      <c r="NJS191" s="1"/>
      <c r="NJT191" s="1"/>
      <c r="NJU191" s="1"/>
      <c r="NJV191" s="1"/>
      <c r="NJW191" s="1"/>
      <c r="NJX191" s="1"/>
      <c r="NJY191" s="1"/>
      <c r="NJZ191" s="1"/>
      <c r="NKA191" s="1"/>
      <c r="NKB191" s="1"/>
      <c r="NKC191" s="1"/>
      <c r="NKD191" s="1"/>
      <c r="NKE191" s="1"/>
      <c r="NKF191" s="1"/>
      <c r="NKG191" s="1"/>
      <c r="NKH191" s="1"/>
      <c r="NKI191" s="1"/>
      <c r="NKJ191" s="1"/>
      <c r="NKK191" s="1"/>
      <c r="NKL191" s="1"/>
      <c r="NKM191" s="1"/>
      <c r="NKN191" s="1"/>
      <c r="NKO191" s="1"/>
      <c r="NKP191" s="1"/>
      <c r="NKQ191" s="1"/>
      <c r="NKR191" s="1"/>
      <c r="NKS191" s="1"/>
      <c r="NKT191" s="1"/>
      <c r="NKU191" s="1"/>
      <c r="NKV191" s="1"/>
      <c r="NKW191" s="1"/>
      <c r="NKX191" s="1"/>
      <c r="NKY191" s="1"/>
      <c r="NKZ191" s="1"/>
      <c r="NLA191" s="1"/>
      <c r="NLB191" s="1"/>
      <c r="NLC191" s="1"/>
      <c r="NLD191" s="1"/>
      <c r="NLE191" s="1"/>
      <c r="NLF191" s="1"/>
      <c r="NLG191" s="1"/>
      <c r="NLH191" s="1"/>
      <c r="NLI191" s="1"/>
      <c r="NLJ191" s="1"/>
      <c r="NLK191" s="1"/>
      <c r="NLL191" s="1"/>
      <c r="NLM191" s="1"/>
      <c r="NLN191" s="1"/>
      <c r="NLO191" s="1"/>
      <c r="NLP191" s="1"/>
      <c r="NLQ191" s="1"/>
      <c r="NLR191" s="1"/>
      <c r="NLS191" s="1"/>
      <c r="NLT191" s="1"/>
      <c r="NLU191" s="1"/>
      <c r="NLV191" s="1"/>
      <c r="NLW191" s="1"/>
      <c r="NLX191" s="1"/>
      <c r="NLY191" s="1"/>
      <c r="NLZ191" s="1"/>
      <c r="NMA191" s="1"/>
      <c r="NMB191" s="1"/>
      <c r="NMC191" s="1"/>
      <c r="NMD191" s="1"/>
      <c r="NME191" s="1"/>
      <c r="NMF191" s="1"/>
      <c r="NMG191" s="1"/>
      <c r="NMH191" s="1"/>
      <c r="NMI191" s="1"/>
      <c r="NMJ191" s="1"/>
      <c r="NMK191" s="1"/>
      <c r="NML191" s="1"/>
      <c r="NMM191" s="1"/>
      <c r="NMN191" s="1"/>
      <c r="NMO191" s="1"/>
      <c r="NMP191" s="1"/>
      <c r="NMQ191" s="1"/>
      <c r="NMR191" s="1"/>
      <c r="NMS191" s="1"/>
      <c r="NMT191" s="1"/>
      <c r="NMU191" s="1"/>
      <c r="NMV191" s="1"/>
      <c r="NMW191" s="1"/>
      <c r="NMX191" s="1"/>
      <c r="NMY191" s="1"/>
      <c r="NMZ191" s="1"/>
      <c r="NNA191" s="1"/>
      <c r="NNB191" s="1"/>
      <c r="NNC191" s="1"/>
      <c r="NND191" s="1"/>
      <c r="NNE191" s="1"/>
      <c r="NNF191" s="1"/>
      <c r="NNG191" s="1"/>
      <c r="NNH191" s="1"/>
      <c r="NNI191" s="1"/>
      <c r="NNJ191" s="1"/>
      <c r="NNK191" s="1"/>
      <c r="NNL191" s="1"/>
      <c r="NNM191" s="1"/>
      <c r="NNN191" s="1"/>
      <c r="NNO191" s="1"/>
      <c r="NNP191" s="1"/>
      <c r="NNQ191" s="1"/>
      <c r="NNR191" s="1"/>
      <c r="NNS191" s="1"/>
      <c r="NNT191" s="1"/>
      <c r="NNU191" s="1"/>
      <c r="NNV191" s="1"/>
      <c r="NNW191" s="1"/>
      <c r="NNX191" s="1"/>
      <c r="NNY191" s="1"/>
      <c r="NNZ191" s="1"/>
      <c r="NOA191" s="1"/>
      <c r="NOB191" s="1"/>
      <c r="NOC191" s="1"/>
      <c r="NOD191" s="1"/>
      <c r="NOE191" s="1"/>
      <c r="NOF191" s="1"/>
      <c r="NOG191" s="1"/>
      <c r="NOH191" s="1"/>
      <c r="NOI191" s="1"/>
      <c r="NOJ191" s="1"/>
      <c r="NOK191" s="1"/>
      <c r="NOL191" s="1"/>
      <c r="NOM191" s="1"/>
      <c r="NON191" s="1"/>
      <c r="NOO191" s="1"/>
      <c r="NOP191" s="1"/>
      <c r="NOQ191" s="1"/>
      <c r="NOR191" s="1"/>
      <c r="NOS191" s="1"/>
      <c r="NOT191" s="1"/>
      <c r="NOU191" s="1"/>
      <c r="NOV191" s="1"/>
      <c r="NOW191" s="1"/>
      <c r="NOX191" s="1"/>
      <c r="NOY191" s="1"/>
      <c r="NOZ191" s="1"/>
      <c r="NPA191" s="1"/>
      <c r="NPB191" s="1"/>
      <c r="NPC191" s="1"/>
      <c r="NPD191" s="1"/>
      <c r="NPE191" s="1"/>
      <c r="NPF191" s="1"/>
      <c r="NPG191" s="1"/>
      <c r="NPH191" s="1"/>
      <c r="NPI191" s="1"/>
      <c r="NPJ191" s="1"/>
      <c r="NPK191" s="1"/>
      <c r="NPL191" s="1"/>
      <c r="NPM191" s="1"/>
      <c r="NPN191" s="1"/>
      <c r="NPO191" s="1"/>
      <c r="NPP191" s="1"/>
      <c r="NPQ191" s="1"/>
      <c r="NPR191" s="1"/>
      <c r="NPS191" s="1"/>
      <c r="NPT191" s="1"/>
      <c r="NPU191" s="1"/>
      <c r="NPV191" s="1"/>
      <c r="NPW191" s="1"/>
      <c r="NPX191" s="1"/>
      <c r="NPY191" s="1"/>
      <c r="NPZ191" s="1"/>
      <c r="NQA191" s="1"/>
      <c r="NQB191" s="1"/>
      <c r="NQC191" s="1"/>
      <c r="NQD191" s="1"/>
      <c r="NQE191" s="1"/>
      <c r="NQF191" s="1"/>
      <c r="NQG191" s="1"/>
      <c r="NQH191" s="1"/>
      <c r="NQI191" s="1"/>
      <c r="NQJ191" s="1"/>
      <c r="NQK191" s="1"/>
      <c r="NQL191" s="1"/>
      <c r="NQM191" s="1"/>
      <c r="NQN191" s="1"/>
      <c r="NQO191" s="1"/>
      <c r="NQP191" s="1"/>
      <c r="NQQ191" s="1"/>
      <c r="NQR191" s="1"/>
      <c r="NQS191" s="1"/>
      <c r="NQT191" s="1"/>
      <c r="NQU191" s="1"/>
      <c r="NQV191" s="1"/>
      <c r="NQW191" s="1"/>
      <c r="NQX191" s="1"/>
      <c r="NQY191" s="1"/>
      <c r="NQZ191" s="1"/>
      <c r="NRA191" s="1"/>
      <c r="NRB191" s="1"/>
      <c r="NRC191" s="1"/>
      <c r="NRD191" s="1"/>
      <c r="NRE191" s="1"/>
      <c r="NRF191" s="1"/>
      <c r="NRG191" s="1"/>
      <c r="NRH191" s="1"/>
      <c r="NRI191" s="1"/>
      <c r="NRJ191" s="1"/>
      <c r="NRK191" s="1"/>
      <c r="NRL191" s="1"/>
      <c r="NRM191" s="1"/>
      <c r="NRN191" s="1"/>
      <c r="NRO191" s="1"/>
      <c r="NRP191" s="1"/>
      <c r="NRQ191" s="1"/>
      <c r="NRR191" s="1"/>
      <c r="NRS191" s="1"/>
      <c r="NRT191" s="1"/>
      <c r="NRU191" s="1"/>
      <c r="NRV191" s="1"/>
      <c r="NRW191" s="1"/>
      <c r="NRX191" s="1"/>
      <c r="NRY191" s="1"/>
      <c r="NRZ191" s="1"/>
      <c r="NSA191" s="1"/>
      <c r="NSB191" s="1"/>
      <c r="NSC191" s="1"/>
      <c r="NSD191" s="1"/>
      <c r="NSE191" s="1"/>
      <c r="NSF191" s="1"/>
      <c r="NSG191" s="1"/>
      <c r="NSH191" s="1"/>
      <c r="NSI191" s="1"/>
      <c r="NSJ191" s="1"/>
      <c r="NSK191" s="1"/>
      <c r="NSL191" s="1"/>
      <c r="NSM191" s="1"/>
      <c r="NSN191" s="1"/>
      <c r="NSO191" s="1"/>
      <c r="NSP191" s="1"/>
      <c r="NSQ191" s="1"/>
      <c r="NSR191" s="1"/>
      <c r="NSS191" s="1"/>
      <c r="NST191" s="1"/>
      <c r="NSU191" s="1"/>
      <c r="NSV191" s="1"/>
      <c r="NSW191" s="1"/>
      <c r="NSX191" s="1"/>
      <c r="NSY191" s="1"/>
      <c r="NSZ191" s="1"/>
      <c r="NTA191" s="1"/>
      <c r="NTB191" s="1"/>
      <c r="NTC191" s="1"/>
      <c r="NTD191" s="1"/>
      <c r="NTE191" s="1"/>
      <c r="NTF191" s="1"/>
      <c r="NTG191" s="1"/>
      <c r="NTH191" s="1"/>
      <c r="NTI191" s="1"/>
      <c r="NTJ191" s="1"/>
      <c r="NTK191" s="1"/>
      <c r="NTL191" s="1"/>
      <c r="NTM191" s="1"/>
      <c r="NTN191" s="1"/>
      <c r="NTO191" s="1"/>
      <c r="NTP191" s="1"/>
      <c r="NTQ191" s="1"/>
      <c r="NTR191" s="1"/>
      <c r="NTS191" s="1"/>
      <c r="NTT191" s="1"/>
      <c r="NTU191" s="1"/>
      <c r="NTV191" s="1"/>
      <c r="NTW191" s="1"/>
      <c r="NTX191" s="1"/>
      <c r="NTY191" s="1"/>
      <c r="NTZ191" s="1"/>
      <c r="NUA191" s="1"/>
      <c r="NUB191" s="1"/>
      <c r="NUC191" s="1"/>
      <c r="NUD191" s="1"/>
      <c r="NUE191" s="1"/>
      <c r="NUF191" s="1"/>
      <c r="NUG191" s="1"/>
      <c r="NUH191" s="1"/>
      <c r="NUI191" s="1"/>
      <c r="NUJ191" s="1"/>
      <c r="NUK191" s="1"/>
      <c r="NUL191" s="1"/>
      <c r="NUM191" s="1"/>
      <c r="NUN191" s="1"/>
      <c r="NUO191" s="1"/>
      <c r="NUP191" s="1"/>
      <c r="NUQ191" s="1"/>
      <c r="NUR191" s="1"/>
      <c r="NUS191" s="1"/>
      <c r="NUT191" s="1"/>
      <c r="NUU191" s="1"/>
      <c r="NUV191" s="1"/>
      <c r="NUW191" s="1"/>
      <c r="NUX191" s="1"/>
      <c r="NUY191" s="1"/>
      <c r="NUZ191" s="1"/>
      <c r="NVA191" s="1"/>
      <c r="NVB191" s="1"/>
      <c r="NVC191" s="1"/>
      <c r="NVD191" s="1"/>
      <c r="NVE191" s="1"/>
      <c r="NVF191" s="1"/>
      <c r="NVG191" s="1"/>
      <c r="NVH191" s="1"/>
      <c r="NVI191" s="1"/>
      <c r="NVJ191" s="1"/>
      <c r="NVK191" s="1"/>
      <c r="NVL191" s="1"/>
      <c r="NVM191" s="1"/>
      <c r="NVN191" s="1"/>
      <c r="NVO191" s="1"/>
      <c r="NVP191" s="1"/>
      <c r="NVQ191" s="1"/>
      <c r="NVR191" s="1"/>
      <c r="NVS191" s="1"/>
      <c r="NVT191" s="1"/>
      <c r="NVU191" s="1"/>
      <c r="NVV191" s="1"/>
      <c r="NVW191" s="1"/>
      <c r="NVX191" s="1"/>
      <c r="NVY191" s="1"/>
      <c r="NVZ191" s="1"/>
      <c r="NWA191" s="1"/>
      <c r="NWB191" s="1"/>
      <c r="NWC191" s="1"/>
      <c r="NWD191" s="1"/>
      <c r="NWE191" s="1"/>
      <c r="NWF191" s="1"/>
      <c r="NWG191" s="1"/>
      <c r="NWH191" s="1"/>
      <c r="NWI191" s="1"/>
      <c r="NWJ191" s="1"/>
      <c r="NWK191" s="1"/>
      <c r="NWL191" s="1"/>
      <c r="NWM191" s="1"/>
      <c r="NWN191" s="1"/>
      <c r="NWO191" s="1"/>
      <c r="NWP191" s="1"/>
      <c r="NWQ191" s="1"/>
      <c r="NWR191" s="1"/>
      <c r="NWS191" s="1"/>
      <c r="NWT191" s="1"/>
      <c r="NWU191" s="1"/>
      <c r="NWV191" s="1"/>
      <c r="NWW191" s="1"/>
      <c r="NWX191" s="1"/>
      <c r="NWY191" s="1"/>
      <c r="NWZ191" s="1"/>
      <c r="NXA191" s="1"/>
      <c r="NXB191" s="1"/>
      <c r="NXC191" s="1"/>
      <c r="NXD191" s="1"/>
      <c r="NXE191" s="1"/>
      <c r="NXF191" s="1"/>
      <c r="NXG191" s="1"/>
      <c r="NXH191" s="1"/>
      <c r="NXI191" s="1"/>
      <c r="NXJ191" s="1"/>
      <c r="NXK191" s="1"/>
      <c r="NXL191" s="1"/>
      <c r="NXM191" s="1"/>
      <c r="NXN191" s="1"/>
      <c r="NXO191" s="1"/>
      <c r="NXP191" s="1"/>
      <c r="NXQ191" s="1"/>
      <c r="NXR191" s="1"/>
      <c r="NXS191" s="1"/>
      <c r="NXT191" s="1"/>
      <c r="NXU191" s="1"/>
      <c r="NXV191" s="1"/>
      <c r="NXW191" s="1"/>
      <c r="NXX191" s="1"/>
      <c r="NXY191" s="1"/>
      <c r="NXZ191" s="1"/>
      <c r="NYA191" s="1"/>
      <c r="NYB191" s="1"/>
      <c r="NYC191" s="1"/>
      <c r="NYD191" s="1"/>
      <c r="NYE191" s="1"/>
      <c r="NYF191" s="1"/>
      <c r="NYG191" s="1"/>
      <c r="NYH191" s="1"/>
      <c r="NYI191" s="1"/>
      <c r="NYJ191" s="1"/>
      <c r="NYK191" s="1"/>
      <c r="NYL191" s="1"/>
      <c r="NYM191" s="1"/>
      <c r="NYN191" s="1"/>
      <c r="NYO191" s="1"/>
      <c r="NYP191" s="1"/>
      <c r="NYQ191" s="1"/>
      <c r="NYR191" s="1"/>
      <c r="NYS191" s="1"/>
      <c r="NYT191" s="1"/>
      <c r="NYU191" s="1"/>
      <c r="NYV191" s="1"/>
      <c r="NYW191" s="1"/>
      <c r="NYX191" s="1"/>
      <c r="NYY191" s="1"/>
      <c r="NYZ191" s="1"/>
      <c r="NZA191" s="1"/>
      <c r="NZB191" s="1"/>
      <c r="NZC191" s="1"/>
      <c r="NZD191" s="1"/>
      <c r="NZE191" s="1"/>
      <c r="NZF191" s="1"/>
      <c r="NZG191" s="1"/>
      <c r="NZH191" s="1"/>
      <c r="NZI191" s="1"/>
      <c r="NZJ191" s="1"/>
      <c r="NZK191" s="1"/>
      <c r="NZL191" s="1"/>
      <c r="NZM191" s="1"/>
      <c r="NZN191" s="1"/>
      <c r="NZO191" s="1"/>
      <c r="NZP191" s="1"/>
      <c r="NZQ191" s="1"/>
      <c r="NZR191" s="1"/>
      <c r="NZS191" s="1"/>
      <c r="NZT191" s="1"/>
      <c r="NZU191" s="1"/>
      <c r="NZV191" s="1"/>
      <c r="NZW191" s="1"/>
      <c r="NZX191" s="1"/>
      <c r="NZY191" s="1"/>
      <c r="NZZ191" s="1"/>
      <c r="OAA191" s="1"/>
      <c r="OAB191" s="1"/>
      <c r="OAC191" s="1"/>
      <c r="OAD191" s="1"/>
      <c r="OAE191" s="1"/>
      <c r="OAF191" s="1"/>
      <c r="OAG191" s="1"/>
      <c r="OAH191" s="1"/>
      <c r="OAI191" s="1"/>
      <c r="OAJ191" s="1"/>
      <c r="OAK191" s="1"/>
      <c r="OAL191" s="1"/>
      <c r="OAM191" s="1"/>
      <c r="OAN191" s="1"/>
      <c r="OAO191" s="1"/>
      <c r="OAP191" s="1"/>
      <c r="OAQ191" s="1"/>
      <c r="OAR191" s="1"/>
      <c r="OAS191" s="1"/>
      <c r="OAT191" s="1"/>
      <c r="OAU191" s="1"/>
      <c r="OAV191" s="1"/>
      <c r="OAW191" s="1"/>
      <c r="OAX191" s="1"/>
      <c r="OAY191" s="1"/>
      <c r="OAZ191" s="1"/>
      <c r="OBA191" s="1"/>
      <c r="OBB191" s="1"/>
      <c r="OBC191" s="1"/>
      <c r="OBD191" s="1"/>
      <c r="OBE191" s="1"/>
      <c r="OBF191" s="1"/>
      <c r="OBG191" s="1"/>
      <c r="OBH191" s="1"/>
      <c r="OBI191" s="1"/>
      <c r="OBJ191" s="1"/>
      <c r="OBK191" s="1"/>
      <c r="OBL191" s="1"/>
      <c r="OBM191" s="1"/>
      <c r="OBN191" s="1"/>
      <c r="OBO191" s="1"/>
      <c r="OBP191" s="1"/>
      <c r="OBQ191" s="1"/>
      <c r="OBR191" s="1"/>
      <c r="OBS191" s="1"/>
      <c r="OBT191" s="1"/>
      <c r="OBU191" s="1"/>
      <c r="OBV191" s="1"/>
      <c r="OBW191" s="1"/>
      <c r="OBX191" s="1"/>
      <c r="OBY191" s="1"/>
      <c r="OBZ191" s="1"/>
      <c r="OCA191" s="1"/>
      <c r="OCB191" s="1"/>
      <c r="OCC191" s="1"/>
      <c r="OCD191" s="1"/>
      <c r="OCE191" s="1"/>
      <c r="OCF191" s="1"/>
      <c r="OCG191" s="1"/>
      <c r="OCH191" s="1"/>
      <c r="OCI191" s="1"/>
      <c r="OCJ191" s="1"/>
      <c r="OCK191" s="1"/>
      <c r="OCL191" s="1"/>
      <c r="OCM191" s="1"/>
      <c r="OCN191" s="1"/>
      <c r="OCO191" s="1"/>
      <c r="OCP191" s="1"/>
      <c r="OCQ191" s="1"/>
      <c r="OCR191" s="1"/>
      <c r="OCS191" s="1"/>
      <c r="OCT191" s="1"/>
      <c r="OCU191" s="1"/>
      <c r="OCV191" s="1"/>
      <c r="OCW191" s="1"/>
      <c r="OCX191" s="1"/>
      <c r="OCY191" s="1"/>
      <c r="OCZ191" s="1"/>
      <c r="ODA191" s="1"/>
      <c r="ODB191" s="1"/>
      <c r="ODC191" s="1"/>
      <c r="ODD191" s="1"/>
      <c r="ODE191" s="1"/>
      <c r="ODF191" s="1"/>
      <c r="ODG191" s="1"/>
      <c r="ODH191" s="1"/>
      <c r="ODI191" s="1"/>
      <c r="ODJ191" s="1"/>
      <c r="ODK191" s="1"/>
      <c r="ODL191" s="1"/>
      <c r="ODM191" s="1"/>
      <c r="ODN191" s="1"/>
      <c r="ODO191" s="1"/>
      <c r="ODP191" s="1"/>
      <c r="ODQ191" s="1"/>
      <c r="ODR191" s="1"/>
      <c r="ODS191" s="1"/>
      <c r="ODT191" s="1"/>
      <c r="ODU191" s="1"/>
      <c r="ODV191" s="1"/>
      <c r="ODW191" s="1"/>
      <c r="ODX191" s="1"/>
      <c r="ODY191" s="1"/>
      <c r="ODZ191" s="1"/>
      <c r="OEA191" s="1"/>
      <c r="OEB191" s="1"/>
      <c r="OEC191" s="1"/>
      <c r="OED191" s="1"/>
      <c r="OEE191" s="1"/>
      <c r="OEF191" s="1"/>
      <c r="OEG191" s="1"/>
      <c r="OEH191" s="1"/>
      <c r="OEI191" s="1"/>
      <c r="OEJ191" s="1"/>
      <c r="OEK191" s="1"/>
      <c r="OEL191" s="1"/>
      <c r="OEM191" s="1"/>
      <c r="OEN191" s="1"/>
      <c r="OEO191" s="1"/>
      <c r="OEP191" s="1"/>
      <c r="OEQ191" s="1"/>
      <c r="OER191" s="1"/>
      <c r="OES191" s="1"/>
      <c r="OET191" s="1"/>
      <c r="OEU191" s="1"/>
      <c r="OEV191" s="1"/>
      <c r="OEW191" s="1"/>
      <c r="OEX191" s="1"/>
      <c r="OEY191" s="1"/>
      <c r="OEZ191" s="1"/>
      <c r="OFA191" s="1"/>
      <c r="OFB191" s="1"/>
      <c r="OFC191" s="1"/>
      <c r="OFD191" s="1"/>
      <c r="OFE191" s="1"/>
      <c r="OFF191" s="1"/>
      <c r="OFG191" s="1"/>
      <c r="OFH191" s="1"/>
      <c r="OFI191" s="1"/>
      <c r="OFJ191" s="1"/>
      <c r="OFK191" s="1"/>
      <c r="OFL191" s="1"/>
      <c r="OFM191" s="1"/>
      <c r="OFN191" s="1"/>
      <c r="OFO191" s="1"/>
      <c r="OFP191" s="1"/>
      <c r="OFQ191" s="1"/>
      <c r="OFR191" s="1"/>
      <c r="OFS191" s="1"/>
      <c r="OFT191" s="1"/>
      <c r="OFU191" s="1"/>
      <c r="OFV191" s="1"/>
      <c r="OFW191" s="1"/>
      <c r="OFX191" s="1"/>
      <c r="OFY191" s="1"/>
      <c r="OFZ191" s="1"/>
      <c r="OGA191" s="1"/>
      <c r="OGB191" s="1"/>
      <c r="OGC191" s="1"/>
      <c r="OGD191" s="1"/>
      <c r="OGE191" s="1"/>
      <c r="OGF191" s="1"/>
      <c r="OGG191" s="1"/>
      <c r="OGH191" s="1"/>
      <c r="OGI191" s="1"/>
      <c r="OGJ191" s="1"/>
      <c r="OGK191" s="1"/>
      <c r="OGL191" s="1"/>
      <c r="OGM191" s="1"/>
      <c r="OGN191" s="1"/>
      <c r="OGO191" s="1"/>
      <c r="OGP191" s="1"/>
      <c r="OGQ191" s="1"/>
      <c r="OGR191" s="1"/>
      <c r="OGS191" s="1"/>
      <c r="OGT191" s="1"/>
      <c r="OGU191" s="1"/>
      <c r="OGV191" s="1"/>
      <c r="OGW191" s="1"/>
      <c r="OGX191" s="1"/>
      <c r="OGY191" s="1"/>
      <c r="OGZ191" s="1"/>
      <c r="OHA191" s="1"/>
      <c r="OHB191" s="1"/>
      <c r="OHC191" s="1"/>
      <c r="OHD191" s="1"/>
      <c r="OHE191" s="1"/>
      <c r="OHF191" s="1"/>
      <c r="OHG191" s="1"/>
      <c r="OHH191" s="1"/>
      <c r="OHI191" s="1"/>
      <c r="OHJ191" s="1"/>
      <c r="OHK191" s="1"/>
      <c r="OHL191" s="1"/>
      <c r="OHM191" s="1"/>
      <c r="OHN191" s="1"/>
      <c r="OHO191" s="1"/>
      <c r="OHP191" s="1"/>
      <c r="OHQ191" s="1"/>
      <c r="OHR191" s="1"/>
      <c r="OHS191" s="1"/>
      <c r="OHT191" s="1"/>
      <c r="OHU191" s="1"/>
      <c r="OHV191" s="1"/>
      <c r="OHW191" s="1"/>
      <c r="OHX191" s="1"/>
      <c r="OHY191" s="1"/>
      <c r="OHZ191" s="1"/>
      <c r="OIA191" s="1"/>
      <c r="OIB191" s="1"/>
      <c r="OIC191" s="1"/>
      <c r="OID191" s="1"/>
      <c r="OIE191" s="1"/>
      <c r="OIF191" s="1"/>
      <c r="OIG191" s="1"/>
      <c r="OIH191" s="1"/>
      <c r="OII191" s="1"/>
      <c r="OIJ191" s="1"/>
      <c r="OIK191" s="1"/>
      <c r="OIL191" s="1"/>
      <c r="OIM191" s="1"/>
      <c r="OIN191" s="1"/>
      <c r="OIO191" s="1"/>
      <c r="OIP191" s="1"/>
      <c r="OIQ191" s="1"/>
      <c r="OIR191" s="1"/>
      <c r="OIS191" s="1"/>
      <c r="OIT191" s="1"/>
      <c r="OIU191" s="1"/>
      <c r="OIV191" s="1"/>
      <c r="OIW191" s="1"/>
      <c r="OIX191" s="1"/>
      <c r="OIY191" s="1"/>
      <c r="OIZ191" s="1"/>
      <c r="OJA191" s="1"/>
      <c r="OJB191" s="1"/>
      <c r="OJC191" s="1"/>
      <c r="OJD191" s="1"/>
      <c r="OJE191" s="1"/>
      <c r="OJF191" s="1"/>
      <c r="OJG191" s="1"/>
      <c r="OJH191" s="1"/>
      <c r="OJI191" s="1"/>
      <c r="OJJ191" s="1"/>
      <c r="OJK191" s="1"/>
      <c r="OJL191" s="1"/>
      <c r="OJM191" s="1"/>
      <c r="OJN191" s="1"/>
      <c r="OJO191" s="1"/>
      <c r="OJP191" s="1"/>
      <c r="OJQ191" s="1"/>
      <c r="OJR191" s="1"/>
      <c r="OJS191" s="1"/>
      <c r="OJT191" s="1"/>
      <c r="OJU191" s="1"/>
      <c r="OJV191" s="1"/>
      <c r="OJW191" s="1"/>
      <c r="OJX191" s="1"/>
      <c r="OJY191" s="1"/>
      <c r="OJZ191" s="1"/>
      <c r="OKA191" s="1"/>
      <c r="OKB191" s="1"/>
      <c r="OKC191" s="1"/>
      <c r="OKD191" s="1"/>
      <c r="OKE191" s="1"/>
      <c r="OKF191" s="1"/>
      <c r="OKG191" s="1"/>
      <c r="OKH191" s="1"/>
      <c r="OKI191" s="1"/>
      <c r="OKJ191" s="1"/>
      <c r="OKK191" s="1"/>
      <c r="OKL191" s="1"/>
      <c r="OKM191" s="1"/>
      <c r="OKN191" s="1"/>
      <c r="OKO191" s="1"/>
      <c r="OKP191" s="1"/>
      <c r="OKQ191" s="1"/>
      <c r="OKR191" s="1"/>
      <c r="OKS191" s="1"/>
      <c r="OKT191" s="1"/>
      <c r="OKU191" s="1"/>
      <c r="OKV191" s="1"/>
      <c r="OKW191" s="1"/>
      <c r="OKX191" s="1"/>
      <c r="OKY191" s="1"/>
      <c r="OKZ191" s="1"/>
      <c r="OLA191" s="1"/>
      <c r="OLB191" s="1"/>
      <c r="OLC191" s="1"/>
      <c r="OLD191" s="1"/>
      <c r="OLE191" s="1"/>
      <c r="OLF191" s="1"/>
      <c r="OLG191" s="1"/>
      <c r="OLH191" s="1"/>
      <c r="OLI191" s="1"/>
      <c r="OLJ191" s="1"/>
      <c r="OLK191" s="1"/>
      <c r="OLL191" s="1"/>
      <c r="OLM191" s="1"/>
      <c r="OLN191" s="1"/>
      <c r="OLO191" s="1"/>
      <c r="OLP191" s="1"/>
      <c r="OLQ191" s="1"/>
      <c r="OLR191" s="1"/>
      <c r="OLS191" s="1"/>
      <c r="OLT191" s="1"/>
      <c r="OLU191" s="1"/>
      <c r="OLV191" s="1"/>
      <c r="OLW191" s="1"/>
      <c r="OLX191" s="1"/>
      <c r="OLY191" s="1"/>
      <c r="OLZ191" s="1"/>
      <c r="OMA191" s="1"/>
      <c r="OMB191" s="1"/>
      <c r="OMC191" s="1"/>
      <c r="OMD191" s="1"/>
      <c r="OME191" s="1"/>
      <c r="OMF191" s="1"/>
      <c r="OMG191" s="1"/>
      <c r="OMH191" s="1"/>
      <c r="OMI191" s="1"/>
      <c r="OMJ191" s="1"/>
      <c r="OMK191" s="1"/>
      <c r="OML191" s="1"/>
      <c r="OMM191" s="1"/>
      <c r="OMN191" s="1"/>
      <c r="OMO191" s="1"/>
      <c r="OMP191" s="1"/>
      <c r="OMQ191" s="1"/>
      <c r="OMR191" s="1"/>
      <c r="OMS191" s="1"/>
      <c r="OMT191" s="1"/>
      <c r="OMU191" s="1"/>
      <c r="OMV191" s="1"/>
      <c r="OMW191" s="1"/>
      <c r="OMX191" s="1"/>
      <c r="OMY191" s="1"/>
      <c r="OMZ191" s="1"/>
      <c r="ONA191" s="1"/>
      <c r="ONB191" s="1"/>
      <c r="ONC191" s="1"/>
      <c r="OND191" s="1"/>
      <c r="ONE191" s="1"/>
      <c r="ONF191" s="1"/>
      <c r="ONG191" s="1"/>
      <c r="ONH191" s="1"/>
      <c r="ONI191" s="1"/>
      <c r="ONJ191" s="1"/>
      <c r="ONK191" s="1"/>
      <c r="ONL191" s="1"/>
      <c r="ONM191" s="1"/>
      <c r="ONN191" s="1"/>
      <c r="ONO191" s="1"/>
      <c r="ONP191" s="1"/>
      <c r="ONQ191" s="1"/>
      <c r="ONR191" s="1"/>
      <c r="ONS191" s="1"/>
      <c r="ONT191" s="1"/>
      <c r="ONU191" s="1"/>
      <c r="ONV191" s="1"/>
      <c r="ONW191" s="1"/>
      <c r="ONX191" s="1"/>
      <c r="ONY191" s="1"/>
      <c r="ONZ191" s="1"/>
      <c r="OOA191" s="1"/>
      <c r="OOB191" s="1"/>
      <c r="OOC191" s="1"/>
      <c r="OOD191" s="1"/>
      <c r="OOE191" s="1"/>
      <c r="OOF191" s="1"/>
      <c r="OOG191" s="1"/>
      <c r="OOH191" s="1"/>
      <c r="OOI191" s="1"/>
      <c r="OOJ191" s="1"/>
      <c r="OOK191" s="1"/>
      <c r="OOL191" s="1"/>
      <c r="OOM191" s="1"/>
      <c r="OON191" s="1"/>
      <c r="OOO191" s="1"/>
      <c r="OOP191" s="1"/>
      <c r="OOQ191" s="1"/>
      <c r="OOR191" s="1"/>
      <c r="OOS191" s="1"/>
      <c r="OOT191" s="1"/>
      <c r="OOU191" s="1"/>
      <c r="OOV191" s="1"/>
      <c r="OOW191" s="1"/>
      <c r="OOX191" s="1"/>
      <c r="OOY191" s="1"/>
      <c r="OOZ191" s="1"/>
      <c r="OPA191" s="1"/>
      <c r="OPB191" s="1"/>
      <c r="OPC191" s="1"/>
      <c r="OPD191" s="1"/>
      <c r="OPE191" s="1"/>
      <c r="OPF191" s="1"/>
      <c r="OPG191" s="1"/>
      <c r="OPH191" s="1"/>
      <c r="OPI191" s="1"/>
      <c r="OPJ191" s="1"/>
      <c r="OPK191" s="1"/>
      <c r="OPL191" s="1"/>
      <c r="OPM191" s="1"/>
      <c r="OPN191" s="1"/>
      <c r="OPO191" s="1"/>
      <c r="OPP191" s="1"/>
      <c r="OPQ191" s="1"/>
      <c r="OPR191" s="1"/>
      <c r="OPS191" s="1"/>
      <c r="OPT191" s="1"/>
      <c r="OPU191" s="1"/>
      <c r="OPV191" s="1"/>
      <c r="OPW191" s="1"/>
      <c r="OPX191" s="1"/>
      <c r="OPY191" s="1"/>
      <c r="OPZ191" s="1"/>
      <c r="OQA191" s="1"/>
      <c r="OQB191" s="1"/>
      <c r="OQC191" s="1"/>
      <c r="OQD191" s="1"/>
      <c r="OQE191" s="1"/>
      <c r="OQF191" s="1"/>
      <c r="OQG191" s="1"/>
      <c r="OQH191" s="1"/>
      <c r="OQI191" s="1"/>
      <c r="OQJ191" s="1"/>
      <c r="OQK191" s="1"/>
      <c r="OQL191" s="1"/>
      <c r="OQM191" s="1"/>
      <c r="OQN191" s="1"/>
      <c r="OQO191" s="1"/>
      <c r="OQP191" s="1"/>
      <c r="OQQ191" s="1"/>
      <c r="OQR191" s="1"/>
      <c r="OQS191" s="1"/>
      <c r="OQT191" s="1"/>
      <c r="OQU191" s="1"/>
      <c r="OQV191" s="1"/>
      <c r="OQW191" s="1"/>
      <c r="OQX191" s="1"/>
      <c r="OQY191" s="1"/>
      <c r="OQZ191" s="1"/>
      <c r="ORA191" s="1"/>
      <c r="ORB191" s="1"/>
      <c r="ORC191" s="1"/>
      <c r="ORD191" s="1"/>
      <c r="ORE191" s="1"/>
      <c r="ORF191" s="1"/>
      <c r="ORG191" s="1"/>
      <c r="ORH191" s="1"/>
      <c r="ORI191" s="1"/>
      <c r="ORJ191" s="1"/>
      <c r="ORK191" s="1"/>
      <c r="ORL191" s="1"/>
      <c r="ORM191" s="1"/>
      <c r="ORN191" s="1"/>
      <c r="ORO191" s="1"/>
      <c r="ORP191" s="1"/>
      <c r="ORQ191" s="1"/>
      <c r="ORR191" s="1"/>
      <c r="ORS191" s="1"/>
      <c r="ORT191" s="1"/>
      <c r="ORU191" s="1"/>
      <c r="ORV191" s="1"/>
      <c r="ORW191" s="1"/>
      <c r="ORX191" s="1"/>
      <c r="ORY191" s="1"/>
      <c r="ORZ191" s="1"/>
      <c r="OSA191" s="1"/>
      <c r="OSB191" s="1"/>
      <c r="OSC191" s="1"/>
      <c r="OSD191" s="1"/>
      <c r="OSE191" s="1"/>
      <c r="OSF191" s="1"/>
      <c r="OSG191" s="1"/>
      <c r="OSH191" s="1"/>
      <c r="OSI191" s="1"/>
      <c r="OSJ191" s="1"/>
      <c r="OSK191" s="1"/>
      <c r="OSL191" s="1"/>
      <c r="OSM191" s="1"/>
      <c r="OSN191" s="1"/>
      <c r="OSO191" s="1"/>
      <c r="OSP191" s="1"/>
      <c r="OSQ191" s="1"/>
      <c r="OSR191" s="1"/>
      <c r="OSS191" s="1"/>
      <c r="OST191" s="1"/>
      <c r="OSU191" s="1"/>
      <c r="OSV191" s="1"/>
      <c r="OSW191" s="1"/>
      <c r="OSX191" s="1"/>
      <c r="OSY191" s="1"/>
      <c r="OSZ191" s="1"/>
      <c r="OTA191" s="1"/>
      <c r="OTB191" s="1"/>
      <c r="OTC191" s="1"/>
      <c r="OTD191" s="1"/>
      <c r="OTE191" s="1"/>
      <c r="OTF191" s="1"/>
      <c r="OTG191" s="1"/>
      <c r="OTH191" s="1"/>
      <c r="OTI191" s="1"/>
      <c r="OTJ191" s="1"/>
      <c r="OTK191" s="1"/>
      <c r="OTL191" s="1"/>
      <c r="OTM191" s="1"/>
      <c r="OTN191" s="1"/>
      <c r="OTO191" s="1"/>
      <c r="OTP191" s="1"/>
      <c r="OTQ191" s="1"/>
      <c r="OTR191" s="1"/>
      <c r="OTS191" s="1"/>
      <c r="OTT191" s="1"/>
      <c r="OTU191" s="1"/>
      <c r="OTV191" s="1"/>
      <c r="OTW191" s="1"/>
      <c r="OTX191" s="1"/>
      <c r="OTY191" s="1"/>
      <c r="OTZ191" s="1"/>
      <c r="OUA191" s="1"/>
      <c r="OUB191" s="1"/>
      <c r="OUC191" s="1"/>
      <c r="OUD191" s="1"/>
      <c r="OUE191" s="1"/>
      <c r="OUF191" s="1"/>
      <c r="OUG191" s="1"/>
      <c r="OUH191" s="1"/>
      <c r="OUI191" s="1"/>
      <c r="OUJ191" s="1"/>
      <c r="OUK191" s="1"/>
      <c r="OUL191" s="1"/>
      <c r="OUM191" s="1"/>
      <c r="OUN191" s="1"/>
      <c r="OUO191" s="1"/>
      <c r="OUP191" s="1"/>
      <c r="OUQ191" s="1"/>
      <c r="OUR191" s="1"/>
      <c r="OUS191" s="1"/>
      <c r="OUT191" s="1"/>
      <c r="OUU191" s="1"/>
      <c r="OUV191" s="1"/>
      <c r="OUW191" s="1"/>
      <c r="OUX191" s="1"/>
      <c r="OUY191" s="1"/>
      <c r="OUZ191" s="1"/>
      <c r="OVA191" s="1"/>
      <c r="OVB191" s="1"/>
      <c r="OVC191" s="1"/>
      <c r="OVD191" s="1"/>
      <c r="OVE191" s="1"/>
      <c r="OVF191" s="1"/>
      <c r="OVG191" s="1"/>
      <c r="OVH191" s="1"/>
      <c r="OVI191" s="1"/>
      <c r="OVJ191" s="1"/>
      <c r="OVK191" s="1"/>
      <c r="OVL191" s="1"/>
      <c r="OVM191" s="1"/>
      <c r="OVN191" s="1"/>
      <c r="OVO191" s="1"/>
      <c r="OVP191" s="1"/>
      <c r="OVQ191" s="1"/>
      <c r="OVR191" s="1"/>
      <c r="OVS191" s="1"/>
      <c r="OVT191" s="1"/>
      <c r="OVU191" s="1"/>
      <c r="OVV191" s="1"/>
      <c r="OVW191" s="1"/>
      <c r="OVX191" s="1"/>
      <c r="OVY191" s="1"/>
      <c r="OVZ191" s="1"/>
      <c r="OWA191" s="1"/>
      <c r="OWB191" s="1"/>
      <c r="OWC191" s="1"/>
      <c r="OWD191" s="1"/>
      <c r="OWE191" s="1"/>
      <c r="OWF191" s="1"/>
      <c r="OWG191" s="1"/>
      <c r="OWH191" s="1"/>
      <c r="OWI191" s="1"/>
      <c r="OWJ191" s="1"/>
      <c r="OWK191" s="1"/>
      <c r="OWL191" s="1"/>
      <c r="OWM191" s="1"/>
      <c r="OWN191" s="1"/>
      <c r="OWO191" s="1"/>
      <c r="OWP191" s="1"/>
      <c r="OWQ191" s="1"/>
      <c r="OWR191" s="1"/>
      <c r="OWS191" s="1"/>
      <c r="OWT191" s="1"/>
      <c r="OWU191" s="1"/>
      <c r="OWV191" s="1"/>
      <c r="OWW191" s="1"/>
      <c r="OWX191" s="1"/>
      <c r="OWY191" s="1"/>
      <c r="OWZ191" s="1"/>
      <c r="OXA191" s="1"/>
      <c r="OXB191" s="1"/>
      <c r="OXC191" s="1"/>
      <c r="OXD191" s="1"/>
      <c r="OXE191" s="1"/>
      <c r="OXF191" s="1"/>
      <c r="OXG191" s="1"/>
      <c r="OXH191" s="1"/>
      <c r="OXI191" s="1"/>
      <c r="OXJ191" s="1"/>
      <c r="OXK191" s="1"/>
      <c r="OXL191" s="1"/>
      <c r="OXM191" s="1"/>
      <c r="OXN191" s="1"/>
      <c r="OXO191" s="1"/>
      <c r="OXP191" s="1"/>
      <c r="OXQ191" s="1"/>
      <c r="OXR191" s="1"/>
      <c r="OXS191" s="1"/>
      <c r="OXT191" s="1"/>
      <c r="OXU191" s="1"/>
      <c r="OXV191" s="1"/>
      <c r="OXW191" s="1"/>
      <c r="OXX191" s="1"/>
      <c r="OXY191" s="1"/>
      <c r="OXZ191" s="1"/>
      <c r="OYA191" s="1"/>
      <c r="OYB191" s="1"/>
      <c r="OYC191" s="1"/>
      <c r="OYD191" s="1"/>
      <c r="OYE191" s="1"/>
      <c r="OYF191" s="1"/>
      <c r="OYG191" s="1"/>
      <c r="OYH191" s="1"/>
      <c r="OYI191" s="1"/>
      <c r="OYJ191" s="1"/>
      <c r="OYK191" s="1"/>
      <c r="OYL191" s="1"/>
      <c r="OYM191" s="1"/>
      <c r="OYN191" s="1"/>
      <c r="OYO191" s="1"/>
      <c r="OYP191" s="1"/>
      <c r="OYQ191" s="1"/>
      <c r="OYR191" s="1"/>
      <c r="OYS191" s="1"/>
      <c r="OYT191" s="1"/>
      <c r="OYU191" s="1"/>
      <c r="OYV191" s="1"/>
      <c r="OYW191" s="1"/>
      <c r="OYX191" s="1"/>
      <c r="OYY191" s="1"/>
      <c r="OYZ191" s="1"/>
      <c r="OZA191" s="1"/>
      <c r="OZB191" s="1"/>
      <c r="OZC191" s="1"/>
      <c r="OZD191" s="1"/>
      <c r="OZE191" s="1"/>
      <c r="OZF191" s="1"/>
      <c r="OZG191" s="1"/>
      <c r="OZH191" s="1"/>
      <c r="OZI191" s="1"/>
      <c r="OZJ191" s="1"/>
      <c r="OZK191" s="1"/>
      <c r="OZL191" s="1"/>
      <c r="OZM191" s="1"/>
      <c r="OZN191" s="1"/>
      <c r="OZO191" s="1"/>
      <c r="OZP191" s="1"/>
      <c r="OZQ191" s="1"/>
      <c r="OZR191" s="1"/>
      <c r="OZS191" s="1"/>
      <c r="OZT191" s="1"/>
      <c r="OZU191" s="1"/>
      <c r="OZV191" s="1"/>
      <c r="OZW191" s="1"/>
      <c r="OZX191" s="1"/>
      <c r="OZY191" s="1"/>
      <c r="OZZ191" s="1"/>
      <c r="PAA191" s="1"/>
      <c r="PAB191" s="1"/>
      <c r="PAC191" s="1"/>
      <c r="PAD191" s="1"/>
      <c r="PAE191" s="1"/>
      <c r="PAF191" s="1"/>
      <c r="PAG191" s="1"/>
      <c r="PAH191" s="1"/>
      <c r="PAI191" s="1"/>
      <c r="PAJ191" s="1"/>
      <c r="PAK191" s="1"/>
      <c r="PAL191" s="1"/>
      <c r="PAM191" s="1"/>
      <c r="PAN191" s="1"/>
      <c r="PAO191" s="1"/>
      <c r="PAP191" s="1"/>
      <c r="PAQ191" s="1"/>
      <c r="PAR191" s="1"/>
      <c r="PAS191" s="1"/>
      <c r="PAT191" s="1"/>
      <c r="PAU191" s="1"/>
      <c r="PAV191" s="1"/>
      <c r="PAW191" s="1"/>
      <c r="PAX191" s="1"/>
      <c r="PAY191" s="1"/>
      <c r="PAZ191" s="1"/>
      <c r="PBA191" s="1"/>
      <c r="PBB191" s="1"/>
      <c r="PBC191" s="1"/>
      <c r="PBD191" s="1"/>
      <c r="PBE191" s="1"/>
      <c r="PBF191" s="1"/>
      <c r="PBG191" s="1"/>
      <c r="PBH191" s="1"/>
      <c r="PBI191" s="1"/>
      <c r="PBJ191" s="1"/>
      <c r="PBK191" s="1"/>
      <c r="PBL191" s="1"/>
      <c r="PBM191" s="1"/>
      <c r="PBN191" s="1"/>
      <c r="PBO191" s="1"/>
      <c r="PBP191" s="1"/>
      <c r="PBQ191" s="1"/>
      <c r="PBR191" s="1"/>
      <c r="PBS191" s="1"/>
      <c r="PBT191" s="1"/>
      <c r="PBU191" s="1"/>
      <c r="PBV191" s="1"/>
      <c r="PBW191" s="1"/>
      <c r="PBX191" s="1"/>
      <c r="PBY191" s="1"/>
      <c r="PBZ191" s="1"/>
      <c r="PCA191" s="1"/>
      <c r="PCB191" s="1"/>
      <c r="PCC191" s="1"/>
      <c r="PCD191" s="1"/>
      <c r="PCE191" s="1"/>
      <c r="PCF191" s="1"/>
      <c r="PCG191" s="1"/>
      <c r="PCH191" s="1"/>
      <c r="PCI191" s="1"/>
      <c r="PCJ191" s="1"/>
      <c r="PCK191" s="1"/>
      <c r="PCL191" s="1"/>
      <c r="PCM191" s="1"/>
      <c r="PCN191" s="1"/>
      <c r="PCO191" s="1"/>
      <c r="PCP191" s="1"/>
      <c r="PCQ191" s="1"/>
      <c r="PCR191" s="1"/>
      <c r="PCS191" s="1"/>
      <c r="PCT191" s="1"/>
      <c r="PCU191" s="1"/>
      <c r="PCV191" s="1"/>
      <c r="PCW191" s="1"/>
      <c r="PCX191" s="1"/>
      <c r="PCY191" s="1"/>
      <c r="PCZ191" s="1"/>
      <c r="PDA191" s="1"/>
      <c r="PDB191" s="1"/>
      <c r="PDC191" s="1"/>
      <c r="PDD191" s="1"/>
      <c r="PDE191" s="1"/>
      <c r="PDF191" s="1"/>
      <c r="PDG191" s="1"/>
      <c r="PDH191" s="1"/>
      <c r="PDI191" s="1"/>
      <c r="PDJ191" s="1"/>
      <c r="PDK191" s="1"/>
      <c r="PDL191" s="1"/>
      <c r="PDM191" s="1"/>
      <c r="PDN191" s="1"/>
      <c r="PDO191" s="1"/>
      <c r="PDP191" s="1"/>
      <c r="PDQ191" s="1"/>
      <c r="PDR191" s="1"/>
      <c r="PDS191" s="1"/>
      <c r="PDT191" s="1"/>
      <c r="PDU191" s="1"/>
      <c r="PDV191" s="1"/>
      <c r="PDW191" s="1"/>
      <c r="PDX191" s="1"/>
      <c r="PDY191" s="1"/>
      <c r="PDZ191" s="1"/>
      <c r="PEA191" s="1"/>
      <c r="PEB191" s="1"/>
      <c r="PEC191" s="1"/>
      <c r="PED191" s="1"/>
      <c r="PEE191" s="1"/>
      <c r="PEF191" s="1"/>
      <c r="PEG191" s="1"/>
      <c r="PEH191" s="1"/>
      <c r="PEI191" s="1"/>
      <c r="PEJ191" s="1"/>
      <c r="PEK191" s="1"/>
      <c r="PEL191" s="1"/>
      <c r="PEM191" s="1"/>
      <c r="PEN191" s="1"/>
      <c r="PEO191" s="1"/>
      <c r="PEP191" s="1"/>
      <c r="PEQ191" s="1"/>
      <c r="PER191" s="1"/>
      <c r="PES191" s="1"/>
      <c r="PET191" s="1"/>
      <c r="PEU191" s="1"/>
      <c r="PEV191" s="1"/>
      <c r="PEW191" s="1"/>
      <c r="PEX191" s="1"/>
      <c r="PEY191" s="1"/>
      <c r="PEZ191" s="1"/>
      <c r="PFA191" s="1"/>
      <c r="PFB191" s="1"/>
      <c r="PFC191" s="1"/>
      <c r="PFD191" s="1"/>
      <c r="PFE191" s="1"/>
      <c r="PFF191" s="1"/>
      <c r="PFG191" s="1"/>
      <c r="PFH191" s="1"/>
      <c r="PFI191" s="1"/>
      <c r="PFJ191" s="1"/>
      <c r="PFK191" s="1"/>
      <c r="PFL191" s="1"/>
      <c r="PFM191" s="1"/>
      <c r="PFN191" s="1"/>
      <c r="PFO191" s="1"/>
      <c r="PFP191" s="1"/>
      <c r="PFQ191" s="1"/>
      <c r="PFR191" s="1"/>
      <c r="PFS191" s="1"/>
      <c r="PFT191" s="1"/>
      <c r="PFU191" s="1"/>
      <c r="PFV191" s="1"/>
      <c r="PFW191" s="1"/>
      <c r="PFX191" s="1"/>
      <c r="PFY191" s="1"/>
      <c r="PFZ191" s="1"/>
      <c r="PGA191" s="1"/>
      <c r="PGB191" s="1"/>
      <c r="PGC191" s="1"/>
      <c r="PGD191" s="1"/>
      <c r="PGE191" s="1"/>
      <c r="PGF191" s="1"/>
      <c r="PGG191" s="1"/>
      <c r="PGH191" s="1"/>
      <c r="PGI191" s="1"/>
      <c r="PGJ191" s="1"/>
      <c r="PGK191" s="1"/>
      <c r="PGL191" s="1"/>
      <c r="PGM191" s="1"/>
      <c r="PGN191" s="1"/>
      <c r="PGO191" s="1"/>
      <c r="PGP191" s="1"/>
      <c r="PGQ191" s="1"/>
      <c r="PGR191" s="1"/>
      <c r="PGS191" s="1"/>
      <c r="PGT191" s="1"/>
      <c r="PGU191" s="1"/>
      <c r="PGV191" s="1"/>
      <c r="PGW191" s="1"/>
      <c r="PGX191" s="1"/>
      <c r="PGY191" s="1"/>
      <c r="PGZ191" s="1"/>
      <c r="PHA191" s="1"/>
      <c r="PHB191" s="1"/>
      <c r="PHC191" s="1"/>
      <c r="PHD191" s="1"/>
      <c r="PHE191" s="1"/>
      <c r="PHF191" s="1"/>
      <c r="PHG191" s="1"/>
      <c r="PHH191" s="1"/>
      <c r="PHI191" s="1"/>
      <c r="PHJ191" s="1"/>
      <c r="PHK191" s="1"/>
      <c r="PHL191" s="1"/>
      <c r="PHM191" s="1"/>
      <c r="PHN191" s="1"/>
      <c r="PHO191" s="1"/>
      <c r="PHP191" s="1"/>
      <c r="PHQ191" s="1"/>
      <c r="PHR191" s="1"/>
      <c r="PHS191" s="1"/>
      <c r="PHT191" s="1"/>
      <c r="PHU191" s="1"/>
      <c r="PHV191" s="1"/>
      <c r="PHW191" s="1"/>
      <c r="PHX191" s="1"/>
      <c r="PHY191" s="1"/>
      <c r="PHZ191" s="1"/>
      <c r="PIA191" s="1"/>
      <c r="PIB191" s="1"/>
      <c r="PIC191" s="1"/>
      <c r="PID191" s="1"/>
      <c r="PIE191" s="1"/>
      <c r="PIF191" s="1"/>
      <c r="PIG191" s="1"/>
      <c r="PIH191" s="1"/>
      <c r="PII191" s="1"/>
      <c r="PIJ191" s="1"/>
      <c r="PIK191" s="1"/>
      <c r="PIL191" s="1"/>
      <c r="PIM191" s="1"/>
      <c r="PIN191" s="1"/>
      <c r="PIO191" s="1"/>
      <c r="PIP191" s="1"/>
      <c r="PIQ191" s="1"/>
      <c r="PIR191" s="1"/>
      <c r="PIS191" s="1"/>
      <c r="PIT191" s="1"/>
      <c r="PIU191" s="1"/>
      <c r="PIV191" s="1"/>
      <c r="PIW191" s="1"/>
      <c r="PIX191" s="1"/>
      <c r="PIY191" s="1"/>
      <c r="PIZ191" s="1"/>
      <c r="PJA191" s="1"/>
      <c r="PJB191" s="1"/>
      <c r="PJC191" s="1"/>
      <c r="PJD191" s="1"/>
      <c r="PJE191" s="1"/>
      <c r="PJF191" s="1"/>
      <c r="PJG191" s="1"/>
      <c r="PJH191" s="1"/>
      <c r="PJI191" s="1"/>
      <c r="PJJ191" s="1"/>
      <c r="PJK191" s="1"/>
      <c r="PJL191" s="1"/>
      <c r="PJM191" s="1"/>
      <c r="PJN191" s="1"/>
      <c r="PJO191" s="1"/>
      <c r="PJP191" s="1"/>
      <c r="PJQ191" s="1"/>
      <c r="PJR191" s="1"/>
      <c r="PJS191" s="1"/>
      <c r="PJT191" s="1"/>
      <c r="PJU191" s="1"/>
      <c r="PJV191" s="1"/>
      <c r="PJW191" s="1"/>
      <c r="PJX191" s="1"/>
      <c r="PJY191" s="1"/>
      <c r="PJZ191" s="1"/>
      <c r="PKA191" s="1"/>
      <c r="PKB191" s="1"/>
      <c r="PKC191" s="1"/>
      <c r="PKD191" s="1"/>
      <c r="PKE191" s="1"/>
      <c r="PKF191" s="1"/>
      <c r="PKG191" s="1"/>
      <c r="PKH191" s="1"/>
      <c r="PKI191" s="1"/>
      <c r="PKJ191" s="1"/>
      <c r="PKK191" s="1"/>
      <c r="PKL191" s="1"/>
      <c r="PKM191" s="1"/>
      <c r="PKN191" s="1"/>
      <c r="PKO191" s="1"/>
      <c r="PKP191" s="1"/>
      <c r="PKQ191" s="1"/>
      <c r="PKR191" s="1"/>
      <c r="PKS191" s="1"/>
      <c r="PKT191" s="1"/>
      <c r="PKU191" s="1"/>
      <c r="PKV191" s="1"/>
      <c r="PKW191" s="1"/>
      <c r="PKX191" s="1"/>
      <c r="PKY191" s="1"/>
      <c r="PKZ191" s="1"/>
      <c r="PLA191" s="1"/>
      <c r="PLB191" s="1"/>
      <c r="PLC191" s="1"/>
      <c r="PLD191" s="1"/>
      <c r="PLE191" s="1"/>
      <c r="PLF191" s="1"/>
      <c r="PLG191" s="1"/>
      <c r="PLH191" s="1"/>
      <c r="PLI191" s="1"/>
      <c r="PLJ191" s="1"/>
      <c r="PLK191" s="1"/>
      <c r="PLL191" s="1"/>
      <c r="PLM191" s="1"/>
      <c r="PLN191" s="1"/>
      <c r="PLO191" s="1"/>
      <c r="PLP191" s="1"/>
      <c r="PLQ191" s="1"/>
      <c r="PLR191" s="1"/>
      <c r="PLS191" s="1"/>
      <c r="PLT191" s="1"/>
      <c r="PLU191" s="1"/>
      <c r="PLV191" s="1"/>
      <c r="PLW191" s="1"/>
      <c r="PLX191" s="1"/>
      <c r="PLY191" s="1"/>
      <c r="PLZ191" s="1"/>
      <c r="PMA191" s="1"/>
      <c r="PMB191" s="1"/>
      <c r="PMC191" s="1"/>
      <c r="PMD191" s="1"/>
      <c r="PME191" s="1"/>
      <c r="PMF191" s="1"/>
      <c r="PMG191" s="1"/>
      <c r="PMH191" s="1"/>
      <c r="PMI191" s="1"/>
      <c r="PMJ191" s="1"/>
      <c r="PMK191" s="1"/>
      <c r="PML191" s="1"/>
      <c r="PMM191" s="1"/>
      <c r="PMN191" s="1"/>
      <c r="PMO191" s="1"/>
      <c r="PMP191" s="1"/>
      <c r="PMQ191" s="1"/>
      <c r="PMR191" s="1"/>
      <c r="PMS191" s="1"/>
      <c r="PMT191" s="1"/>
      <c r="PMU191" s="1"/>
      <c r="PMV191" s="1"/>
      <c r="PMW191" s="1"/>
      <c r="PMX191" s="1"/>
      <c r="PMY191" s="1"/>
      <c r="PMZ191" s="1"/>
      <c r="PNA191" s="1"/>
      <c r="PNB191" s="1"/>
      <c r="PNC191" s="1"/>
      <c r="PND191" s="1"/>
      <c r="PNE191" s="1"/>
      <c r="PNF191" s="1"/>
      <c r="PNG191" s="1"/>
      <c r="PNH191" s="1"/>
      <c r="PNI191" s="1"/>
      <c r="PNJ191" s="1"/>
      <c r="PNK191" s="1"/>
      <c r="PNL191" s="1"/>
      <c r="PNM191" s="1"/>
      <c r="PNN191" s="1"/>
      <c r="PNO191" s="1"/>
      <c r="PNP191" s="1"/>
      <c r="PNQ191" s="1"/>
      <c r="PNR191" s="1"/>
      <c r="PNS191" s="1"/>
      <c r="PNT191" s="1"/>
      <c r="PNU191" s="1"/>
      <c r="PNV191" s="1"/>
      <c r="PNW191" s="1"/>
      <c r="PNX191" s="1"/>
      <c r="PNY191" s="1"/>
      <c r="PNZ191" s="1"/>
      <c r="POA191" s="1"/>
      <c r="POB191" s="1"/>
      <c r="POC191" s="1"/>
      <c r="POD191" s="1"/>
      <c r="POE191" s="1"/>
      <c r="POF191" s="1"/>
      <c r="POG191" s="1"/>
      <c r="POH191" s="1"/>
      <c r="POI191" s="1"/>
      <c r="POJ191" s="1"/>
      <c r="POK191" s="1"/>
      <c r="POL191" s="1"/>
      <c r="POM191" s="1"/>
      <c r="PON191" s="1"/>
      <c r="POO191" s="1"/>
      <c r="POP191" s="1"/>
      <c r="POQ191" s="1"/>
      <c r="POR191" s="1"/>
      <c r="POS191" s="1"/>
      <c r="POT191" s="1"/>
      <c r="POU191" s="1"/>
      <c r="POV191" s="1"/>
      <c r="POW191" s="1"/>
      <c r="POX191" s="1"/>
      <c r="POY191" s="1"/>
      <c r="POZ191" s="1"/>
      <c r="PPA191" s="1"/>
      <c r="PPB191" s="1"/>
      <c r="PPC191" s="1"/>
      <c r="PPD191" s="1"/>
      <c r="PPE191" s="1"/>
      <c r="PPF191" s="1"/>
      <c r="PPG191" s="1"/>
      <c r="PPH191" s="1"/>
      <c r="PPI191" s="1"/>
      <c r="PPJ191" s="1"/>
      <c r="PPK191" s="1"/>
      <c r="PPL191" s="1"/>
      <c r="PPM191" s="1"/>
      <c r="PPN191" s="1"/>
      <c r="PPO191" s="1"/>
      <c r="PPP191" s="1"/>
      <c r="PPQ191" s="1"/>
      <c r="PPR191" s="1"/>
      <c r="PPS191" s="1"/>
      <c r="PPT191" s="1"/>
      <c r="PPU191" s="1"/>
      <c r="PPV191" s="1"/>
      <c r="PPW191" s="1"/>
      <c r="PPX191" s="1"/>
      <c r="PPY191" s="1"/>
      <c r="PPZ191" s="1"/>
      <c r="PQA191" s="1"/>
      <c r="PQB191" s="1"/>
      <c r="PQC191" s="1"/>
      <c r="PQD191" s="1"/>
      <c r="PQE191" s="1"/>
      <c r="PQF191" s="1"/>
      <c r="PQG191" s="1"/>
      <c r="PQH191" s="1"/>
      <c r="PQI191" s="1"/>
      <c r="PQJ191" s="1"/>
      <c r="PQK191" s="1"/>
      <c r="PQL191" s="1"/>
      <c r="PQM191" s="1"/>
      <c r="PQN191" s="1"/>
      <c r="PQO191" s="1"/>
      <c r="PQP191" s="1"/>
      <c r="PQQ191" s="1"/>
      <c r="PQR191" s="1"/>
      <c r="PQS191" s="1"/>
      <c r="PQT191" s="1"/>
      <c r="PQU191" s="1"/>
      <c r="PQV191" s="1"/>
      <c r="PQW191" s="1"/>
      <c r="PQX191" s="1"/>
      <c r="PQY191" s="1"/>
      <c r="PQZ191" s="1"/>
      <c r="PRA191" s="1"/>
      <c r="PRB191" s="1"/>
      <c r="PRC191" s="1"/>
      <c r="PRD191" s="1"/>
      <c r="PRE191" s="1"/>
      <c r="PRF191" s="1"/>
      <c r="PRG191" s="1"/>
      <c r="PRH191" s="1"/>
      <c r="PRI191" s="1"/>
      <c r="PRJ191" s="1"/>
      <c r="PRK191" s="1"/>
      <c r="PRL191" s="1"/>
      <c r="PRM191" s="1"/>
      <c r="PRN191" s="1"/>
      <c r="PRO191" s="1"/>
      <c r="PRP191" s="1"/>
      <c r="PRQ191" s="1"/>
      <c r="PRR191" s="1"/>
      <c r="PRS191" s="1"/>
      <c r="PRT191" s="1"/>
      <c r="PRU191" s="1"/>
      <c r="PRV191" s="1"/>
      <c r="PRW191" s="1"/>
      <c r="PRX191" s="1"/>
      <c r="PRY191" s="1"/>
      <c r="PRZ191" s="1"/>
      <c r="PSA191" s="1"/>
      <c r="PSB191" s="1"/>
      <c r="PSC191" s="1"/>
      <c r="PSD191" s="1"/>
      <c r="PSE191" s="1"/>
      <c r="PSF191" s="1"/>
      <c r="PSG191" s="1"/>
      <c r="PSH191" s="1"/>
      <c r="PSI191" s="1"/>
      <c r="PSJ191" s="1"/>
      <c r="PSK191" s="1"/>
      <c r="PSL191" s="1"/>
      <c r="PSM191" s="1"/>
      <c r="PSN191" s="1"/>
      <c r="PSO191" s="1"/>
      <c r="PSP191" s="1"/>
      <c r="PSQ191" s="1"/>
      <c r="PSR191" s="1"/>
      <c r="PSS191" s="1"/>
      <c r="PST191" s="1"/>
      <c r="PSU191" s="1"/>
      <c r="PSV191" s="1"/>
      <c r="PSW191" s="1"/>
      <c r="PSX191" s="1"/>
      <c r="PSY191" s="1"/>
      <c r="PSZ191" s="1"/>
      <c r="PTA191" s="1"/>
      <c r="PTB191" s="1"/>
      <c r="PTC191" s="1"/>
      <c r="PTD191" s="1"/>
      <c r="PTE191" s="1"/>
      <c r="PTF191" s="1"/>
      <c r="PTG191" s="1"/>
      <c r="PTH191" s="1"/>
      <c r="PTI191" s="1"/>
      <c r="PTJ191" s="1"/>
      <c r="PTK191" s="1"/>
      <c r="PTL191" s="1"/>
      <c r="PTM191" s="1"/>
      <c r="PTN191" s="1"/>
      <c r="PTO191" s="1"/>
      <c r="PTP191" s="1"/>
      <c r="PTQ191" s="1"/>
      <c r="PTR191" s="1"/>
      <c r="PTS191" s="1"/>
      <c r="PTT191" s="1"/>
      <c r="PTU191" s="1"/>
      <c r="PTV191" s="1"/>
      <c r="PTW191" s="1"/>
      <c r="PTX191" s="1"/>
      <c r="PTY191" s="1"/>
      <c r="PTZ191" s="1"/>
      <c r="PUA191" s="1"/>
      <c r="PUB191" s="1"/>
      <c r="PUC191" s="1"/>
      <c r="PUD191" s="1"/>
      <c r="PUE191" s="1"/>
      <c r="PUF191" s="1"/>
      <c r="PUG191" s="1"/>
      <c r="PUH191" s="1"/>
      <c r="PUI191" s="1"/>
      <c r="PUJ191" s="1"/>
      <c r="PUK191" s="1"/>
      <c r="PUL191" s="1"/>
      <c r="PUM191" s="1"/>
      <c r="PUN191" s="1"/>
      <c r="PUO191" s="1"/>
      <c r="PUP191" s="1"/>
      <c r="PUQ191" s="1"/>
      <c r="PUR191" s="1"/>
      <c r="PUS191" s="1"/>
      <c r="PUT191" s="1"/>
      <c r="PUU191" s="1"/>
      <c r="PUV191" s="1"/>
      <c r="PUW191" s="1"/>
      <c r="PUX191" s="1"/>
      <c r="PUY191" s="1"/>
      <c r="PUZ191" s="1"/>
      <c r="PVA191" s="1"/>
      <c r="PVB191" s="1"/>
      <c r="PVC191" s="1"/>
      <c r="PVD191" s="1"/>
      <c r="PVE191" s="1"/>
      <c r="PVF191" s="1"/>
      <c r="PVG191" s="1"/>
      <c r="PVH191" s="1"/>
      <c r="PVI191" s="1"/>
      <c r="PVJ191" s="1"/>
      <c r="PVK191" s="1"/>
      <c r="PVL191" s="1"/>
      <c r="PVM191" s="1"/>
      <c r="PVN191" s="1"/>
      <c r="PVO191" s="1"/>
      <c r="PVP191" s="1"/>
      <c r="PVQ191" s="1"/>
      <c r="PVR191" s="1"/>
      <c r="PVS191" s="1"/>
      <c r="PVT191" s="1"/>
      <c r="PVU191" s="1"/>
      <c r="PVV191" s="1"/>
      <c r="PVW191" s="1"/>
      <c r="PVX191" s="1"/>
      <c r="PVY191" s="1"/>
      <c r="PVZ191" s="1"/>
      <c r="PWA191" s="1"/>
      <c r="PWB191" s="1"/>
      <c r="PWC191" s="1"/>
      <c r="PWD191" s="1"/>
      <c r="PWE191" s="1"/>
      <c r="PWF191" s="1"/>
      <c r="PWG191" s="1"/>
      <c r="PWH191" s="1"/>
      <c r="PWI191" s="1"/>
      <c r="PWJ191" s="1"/>
      <c r="PWK191" s="1"/>
      <c r="PWL191" s="1"/>
      <c r="PWM191" s="1"/>
      <c r="PWN191" s="1"/>
      <c r="PWO191" s="1"/>
      <c r="PWP191" s="1"/>
      <c r="PWQ191" s="1"/>
      <c r="PWR191" s="1"/>
      <c r="PWS191" s="1"/>
      <c r="PWT191" s="1"/>
      <c r="PWU191" s="1"/>
      <c r="PWV191" s="1"/>
      <c r="PWW191" s="1"/>
      <c r="PWX191" s="1"/>
      <c r="PWY191" s="1"/>
      <c r="PWZ191" s="1"/>
      <c r="PXA191" s="1"/>
      <c r="PXB191" s="1"/>
      <c r="PXC191" s="1"/>
      <c r="PXD191" s="1"/>
      <c r="PXE191" s="1"/>
      <c r="PXF191" s="1"/>
      <c r="PXG191" s="1"/>
      <c r="PXH191" s="1"/>
      <c r="PXI191" s="1"/>
      <c r="PXJ191" s="1"/>
      <c r="PXK191" s="1"/>
      <c r="PXL191" s="1"/>
      <c r="PXM191" s="1"/>
      <c r="PXN191" s="1"/>
      <c r="PXO191" s="1"/>
      <c r="PXP191" s="1"/>
      <c r="PXQ191" s="1"/>
      <c r="PXR191" s="1"/>
      <c r="PXS191" s="1"/>
      <c r="PXT191" s="1"/>
      <c r="PXU191" s="1"/>
      <c r="PXV191" s="1"/>
      <c r="PXW191" s="1"/>
      <c r="PXX191" s="1"/>
      <c r="PXY191" s="1"/>
      <c r="PXZ191" s="1"/>
      <c r="PYA191" s="1"/>
      <c r="PYB191" s="1"/>
      <c r="PYC191" s="1"/>
      <c r="PYD191" s="1"/>
      <c r="PYE191" s="1"/>
      <c r="PYF191" s="1"/>
      <c r="PYG191" s="1"/>
      <c r="PYH191" s="1"/>
      <c r="PYI191" s="1"/>
      <c r="PYJ191" s="1"/>
      <c r="PYK191" s="1"/>
      <c r="PYL191" s="1"/>
      <c r="PYM191" s="1"/>
      <c r="PYN191" s="1"/>
      <c r="PYO191" s="1"/>
      <c r="PYP191" s="1"/>
      <c r="PYQ191" s="1"/>
      <c r="PYR191" s="1"/>
      <c r="PYS191" s="1"/>
      <c r="PYT191" s="1"/>
      <c r="PYU191" s="1"/>
      <c r="PYV191" s="1"/>
      <c r="PYW191" s="1"/>
      <c r="PYX191" s="1"/>
      <c r="PYY191" s="1"/>
      <c r="PYZ191" s="1"/>
      <c r="PZA191" s="1"/>
      <c r="PZB191" s="1"/>
      <c r="PZC191" s="1"/>
      <c r="PZD191" s="1"/>
      <c r="PZE191" s="1"/>
      <c r="PZF191" s="1"/>
      <c r="PZG191" s="1"/>
      <c r="PZH191" s="1"/>
      <c r="PZI191" s="1"/>
      <c r="PZJ191" s="1"/>
      <c r="PZK191" s="1"/>
      <c r="PZL191" s="1"/>
      <c r="PZM191" s="1"/>
      <c r="PZN191" s="1"/>
      <c r="PZO191" s="1"/>
      <c r="PZP191" s="1"/>
      <c r="PZQ191" s="1"/>
      <c r="PZR191" s="1"/>
      <c r="PZS191" s="1"/>
      <c r="PZT191" s="1"/>
      <c r="PZU191" s="1"/>
      <c r="PZV191" s="1"/>
      <c r="PZW191" s="1"/>
      <c r="PZX191" s="1"/>
      <c r="PZY191" s="1"/>
      <c r="PZZ191" s="1"/>
      <c r="QAA191" s="1"/>
      <c r="QAB191" s="1"/>
      <c r="QAC191" s="1"/>
      <c r="QAD191" s="1"/>
      <c r="QAE191" s="1"/>
      <c r="QAF191" s="1"/>
      <c r="QAG191" s="1"/>
      <c r="QAH191" s="1"/>
      <c r="QAI191" s="1"/>
      <c r="QAJ191" s="1"/>
      <c r="QAK191" s="1"/>
      <c r="QAL191" s="1"/>
      <c r="QAM191" s="1"/>
      <c r="QAN191" s="1"/>
      <c r="QAO191" s="1"/>
      <c r="QAP191" s="1"/>
      <c r="QAQ191" s="1"/>
      <c r="QAR191" s="1"/>
      <c r="QAS191" s="1"/>
      <c r="QAT191" s="1"/>
      <c r="QAU191" s="1"/>
      <c r="QAV191" s="1"/>
      <c r="QAW191" s="1"/>
      <c r="QAX191" s="1"/>
      <c r="QAY191" s="1"/>
      <c r="QAZ191" s="1"/>
      <c r="QBA191" s="1"/>
      <c r="QBB191" s="1"/>
      <c r="QBC191" s="1"/>
      <c r="QBD191" s="1"/>
      <c r="QBE191" s="1"/>
      <c r="QBF191" s="1"/>
      <c r="QBG191" s="1"/>
      <c r="QBH191" s="1"/>
      <c r="QBI191" s="1"/>
      <c r="QBJ191" s="1"/>
      <c r="QBK191" s="1"/>
      <c r="QBL191" s="1"/>
      <c r="QBM191" s="1"/>
      <c r="QBN191" s="1"/>
      <c r="QBO191" s="1"/>
      <c r="QBP191" s="1"/>
      <c r="QBQ191" s="1"/>
      <c r="QBR191" s="1"/>
      <c r="QBS191" s="1"/>
      <c r="QBT191" s="1"/>
      <c r="QBU191" s="1"/>
      <c r="QBV191" s="1"/>
      <c r="QBW191" s="1"/>
      <c r="QBX191" s="1"/>
      <c r="QBY191" s="1"/>
      <c r="QBZ191" s="1"/>
      <c r="QCA191" s="1"/>
      <c r="QCB191" s="1"/>
      <c r="QCC191" s="1"/>
      <c r="QCD191" s="1"/>
      <c r="QCE191" s="1"/>
      <c r="QCF191" s="1"/>
      <c r="QCG191" s="1"/>
      <c r="QCH191" s="1"/>
      <c r="QCI191" s="1"/>
      <c r="QCJ191" s="1"/>
      <c r="QCK191" s="1"/>
      <c r="QCL191" s="1"/>
      <c r="QCM191" s="1"/>
      <c r="QCN191" s="1"/>
      <c r="QCO191" s="1"/>
      <c r="QCP191" s="1"/>
      <c r="QCQ191" s="1"/>
      <c r="QCR191" s="1"/>
      <c r="QCS191" s="1"/>
      <c r="QCT191" s="1"/>
      <c r="QCU191" s="1"/>
      <c r="QCV191" s="1"/>
      <c r="QCW191" s="1"/>
      <c r="QCX191" s="1"/>
      <c r="QCY191" s="1"/>
      <c r="QCZ191" s="1"/>
      <c r="QDA191" s="1"/>
      <c r="QDB191" s="1"/>
      <c r="QDC191" s="1"/>
      <c r="QDD191" s="1"/>
      <c r="QDE191" s="1"/>
      <c r="QDF191" s="1"/>
      <c r="QDG191" s="1"/>
      <c r="QDH191" s="1"/>
      <c r="QDI191" s="1"/>
      <c r="QDJ191" s="1"/>
      <c r="QDK191" s="1"/>
      <c r="QDL191" s="1"/>
      <c r="QDM191" s="1"/>
      <c r="QDN191" s="1"/>
      <c r="QDO191" s="1"/>
      <c r="QDP191" s="1"/>
      <c r="QDQ191" s="1"/>
      <c r="QDR191" s="1"/>
      <c r="QDS191" s="1"/>
      <c r="QDT191" s="1"/>
      <c r="QDU191" s="1"/>
      <c r="QDV191" s="1"/>
      <c r="QDW191" s="1"/>
      <c r="QDX191" s="1"/>
      <c r="QDY191" s="1"/>
      <c r="QDZ191" s="1"/>
      <c r="QEA191" s="1"/>
      <c r="QEB191" s="1"/>
      <c r="QEC191" s="1"/>
      <c r="QED191" s="1"/>
      <c r="QEE191" s="1"/>
      <c r="QEF191" s="1"/>
      <c r="QEG191" s="1"/>
      <c r="QEH191" s="1"/>
      <c r="QEI191" s="1"/>
      <c r="QEJ191" s="1"/>
      <c r="QEK191" s="1"/>
      <c r="QEL191" s="1"/>
      <c r="QEM191" s="1"/>
      <c r="QEN191" s="1"/>
      <c r="QEO191" s="1"/>
      <c r="QEP191" s="1"/>
      <c r="QEQ191" s="1"/>
      <c r="QER191" s="1"/>
      <c r="QES191" s="1"/>
      <c r="QET191" s="1"/>
      <c r="QEU191" s="1"/>
      <c r="QEV191" s="1"/>
      <c r="QEW191" s="1"/>
      <c r="QEX191" s="1"/>
      <c r="QEY191" s="1"/>
      <c r="QEZ191" s="1"/>
      <c r="QFA191" s="1"/>
      <c r="QFB191" s="1"/>
      <c r="QFC191" s="1"/>
      <c r="QFD191" s="1"/>
      <c r="QFE191" s="1"/>
      <c r="QFF191" s="1"/>
      <c r="QFG191" s="1"/>
      <c r="QFH191" s="1"/>
      <c r="QFI191" s="1"/>
      <c r="QFJ191" s="1"/>
      <c r="QFK191" s="1"/>
      <c r="QFL191" s="1"/>
      <c r="QFM191" s="1"/>
      <c r="QFN191" s="1"/>
      <c r="QFO191" s="1"/>
      <c r="QFP191" s="1"/>
      <c r="QFQ191" s="1"/>
      <c r="QFR191" s="1"/>
      <c r="QFS191" s="1"/>
      <c r="QFT191" s="1"/>
      <c r="QFU191" s="1"/>
      <c r="QFV191" s="1"/>
      <c r="QFW191" s="1"/>
      <c r="QFX191" s="1"/>
      <c r="QFY191" s="1"/>
      <c r="QFZ191" s="1"/>
      <c r="QGA191" s="1"/>
      <c r="QGB191" s="1"/>
      <c r="QGC191" s="1"/>
      <c r="QGD191" s="1"/>
      <c r="QGE191" s="1"/>
      <c r="QGF191" s="1"/>
      <c r="QGG191" s="1"/>
      <c r="QGH191" s="1"/>
      <c r="QGI191" s="1"/>
      <c r="QGJ191" s="1"/>
      <c r="QGK191" s="1"/>
      <c r="QGL191" s="1"/>
      <c r="QGM191" s="1"/>
      <c r="QGN191" s="1"/>
      <c r="QGO191" s="1"/>
      <c r="QGP191" s="1"/>
      <c r="QGQ191" s="1"/>
      <c r="QGR191" s="1"/>
      <c r="QGS191" s="1"/>
      <c r="QGT191" s="1"/>
      <c r="QGU191" s="1"/>
      <c r="QGV191" s="1"/>
      <c r="QGW191" s="1"/>
      <c r="QGX191" s="1"/>
      <c r="QGY191" s="1"/>
      <c r="QGZ191" s="1"/>
      <c r="QHA191" s="1"/>
      <c r="QHB191" s="1"/>
      <c r="QHC191" s="1"/>
      <c r="QHD191" s="1"/>
      <c r="QHE191" s="1"/>
      <c r="QHF191" s="1"/>
      <c r="QHG191" s="1"/>
      <c r="QHH191" s="1"/>
      <c r="QHI191" s="1"/>
      <c r="QHJ191" s="1"/>
      <c r="QHK191" s="1"/>
      <c r="QHL191" s="1"/>
      <c r="QHM191" s="1"/>
      <c r="QHN191" s="1"/>
      <c r="QHO191" s="1"/>
      <c r="QHP191" s="1"/>
      <c r="QHQ191" s="1"/>
      <c r="QHR191" s="1"/>
      <c r="QHS191" s="1"/>
      <c r="QHT191" s="1"/>
      <c r="QHU191" s="1"/>
      <c r="QHV191" s="1"/>
      <c r="QHW191" s="1"/>
      <c r="QHX191" s="1"/>
      <c r="QHY191" s="1"/>
      <c r="QHZ191" s="1"/>
      <c r="QIA191" s="1"/>
      <c r="QIB191" s="1"/>
      <c r="QIC191" s="1"/>
      <c r="QID191" s="1"/>
      <c r="QIE191" s="1"/>
      <c r="QIF191" s="1"/>
      <c r="QIG191" s="1"/>
      <c r="QIH191" s="1"/>
      <c r="QII191" s="1"/>
      <c r="QIJ191" s="1"/>
      <c r="QIK191" s="1"/>
      <c r="QIL191" s="1"/>
      <c r="QIM191" s="1"/>
      <c r="QIN191" s="1"/>
      <c r="QIO191" s="1"/>
      <c r="QIP191" s="1"/>
      <c r="QIQ191" s="1"/>
      <c r="QIR191" s="1"/>
      <c r="QIS191" s="1"/>
      <c r="QIT191" s="1"/>
      <c r="QIU191" s="1"/>
      <c r="QIV191" s="1"/>
      <c r="QIW191" s="1"/>
      <c r="QIX191" s="1"/>
      <c r="QIY191" s="1"/>
      <c r="QIZ191" s="1"/>
      <c r="QJA191" s="1"/>
      <c r="QJB191" s="1"/>
      <c r="QJC191" s="1"/>
      <c r="QJD191" s="1"/>
      <c r="QJE191" s="1"/>
      <c r="QJF191" s="1"/>
      <c r="QJG191" s="1"/>
      <c r="QJH191" s="1"/>
      <c r="QJI191" s="1"/>
      <c r="QJJ191" s="1"/>
      <c r="QJK191" s="1"/>
      <c r="QJL191" s="1"/>
      <c r="QJM191" s="1"/>
      <c r="QJN191" s="1"/>
      <c r="QJO191" s="1"/>
      <c r="QJP191" s="1"/>
      <c r="QJQ191" s="1"/>
      <c r="QJR191" s="1"/>
      <c r="QJS191" s="1"/>
      <c r="QJT191" s="1"/>
      <c r="QJU191" s="1"/>
      <c r="QJV191" s="1"/>
      <c r="QJW191" s="1"/>
      <c r="QJX191" s="1"/>
      <c r="QJY191" s="1"/>
      <c r="QJZ191" s="1"/>
      <c r="QKA191" s="1"/>
      <c r="QKB191" s="1"/>
      <c r="QKC191" s="1"/>
      <c r="QKD191" s="1"/>
      <c r="QKE191" s="1"/>
      <c r="QKF191" s="1"/>
      <c r="QKG191" s="1"/>
      <c r="QKH191" s="1"/>
      <c r="QKI191" s="1"/>
      <c r="QKJ191" s="1"/>
      <c r="QKK191" s="1"/>
      <c r="QKL191" s="1"/>
      <c r="QKM191" s="1"/>
      <c r="QKN191" s="1"/>
      <c r="QKO191" s="1"/>
      <c r="QKP191" s="1"/>
      <c r="QKQ191" s="1"/>
      <c r="QKR191" s="1"/>
      <c r="QKS191" s="1"/>
      <c r="QKT191" s="1"/>
      <c r="QKU191" s="1"/>
      <c r="QKV191" s="1"/>
      <c r="QKW191" s="1"/>
      <c r="QKX191" s="1"/>
      <c r="QKY191" s="1"/>
      <c r="QKZ191" s="1"/>
      <c r="QLA191" s="1"/>
      <c r="QLB191" s="1"/>
      <c r="QLC191" s="1"/>
      <c r="QLD191" s="1"/>
      <c r="QLE191" s="1"/>
      <c r="QLF191" s="1"/>
      <c r="QLG191" s="1"/>
      <c r="QLH191" s="1"/>
      <c r="QLI191" s="1"/>
      <c r="QLJ191" s="1"/>
      <c r="QLK191" s="1"/>
      <c r="QLL191" s="1"/>
      <c r="QLM191" s="1"/>
      <c r="QLN191" s="1"/>
      <c r="QLO191" s="1"/>
      <c r="QLP191" s="1"/>
      <c r="QLQ191" s="1"/>
      <c r="QLR191" s="1"/>
      <c r="QLS191" s="1"/>
      <c r="QLT191" s="1"/>
      <c r="QLU191" s="1"/>
      <c r="QLV191" s="1"/>
      <c r="QLW191" s="1"/>
      <c r="QLX191" s="1"/>
      <c r="QLY191" s="1"/>
      <c r="QLZ191" s="1"/>
      <c r="QMA191" s="1"/>
      <c r="QMB191" s="1"/>
      <c r="QMC191" s="1"/>
      <c r="QMD191" s="1"/>
      <c r="QME191" s="1"/>
      <c r="QMF191" s="1"/>
      <c r="QMG191" s="1"/>
      <c r="QMH191" s="1"/>
      <c r="QMI191" s="1"/>
      <c r="QMJ191" s="1"/>
      <c r="QMK191" s="1"/>
      <c r="QML191" s="1"/>
      <c r="QMM191" s="1"/>
      <c r="QMN191" s="1"/>
      <c r="QMO191" s="1"/>
      <c r="QMP191" s="1"/>
      <c r="QMQ191" s="1"/>
      <c r="QMR191" s="1"/>
      <c r="QMS191" s="1"/>
      <c r="QMT191" s="1"/>
      <c r="QMU191" s="1"/>
      <c r="QMV191" s="1"/>
      <c r="QMW191" s="1"/>
      <c r="QMX191" s="1"/>
      <c r="QMY191" s="1"/>
      <c r="QMZ191" s="1"/>
      <c r="QNA191" s="1"/>
      <c r="QNB191" s="1"/>
      <c r="QNC191" s="1"/>
      <c r="QND191" s="1"/>
      <c r="QNE191" s="1"/>
      <c r="QNF191" s="1"/>
      <c r="QNG191" s="1"/>
      <c r="QNH191" s="1"/>
      <c r="QNI191" s="1"/>
      <c r="QNJ191" s="1"/>
      <c r="QNK191" s="1"/>
      <c r="QNL191" s="1"/>
      <c r="QNM191" s="1"/>
      <c r="QNN191" s="1"/>
      <c r="QNO191" s="1"/>
      <c r="QNP191" s="1"/>
      <c r="QNQ191" s="1"/>
      <c r="QNR191" s="1"/>
      <c r="QNS191" s="1"/>
      <c r="QNT191" s="1"/>
      <c r="QNU191" s="1"/>
      <c r="QNV191" s="1"/>
      <c r="QNW191" s="1"/>
      <c r="QNX191" s="1"/>
      <c r="QNY191" s="1"/>
      <c r="QNZ191" s="1"/>
      <c r="QOA191" s="1"/>
      <c r="QOB191" s="1"/>
      <c r="QOC191" s="1"/>
      <c r="QOD191" s="1"/>
      <c r="QOE191" s="1"/>
      <c r="QOF191" s="1"/>
      <c r="QOG191" s="1"/>
      <c r="QOH191" s="1"/>
      <c r="QOI191" s="1"/>
      <c r="QOJ191" s="1"/>
      <c r="QOK191" s="1"/>
      <c r="QOL191" s="1"/>
      <c r="QOM191" s="1"/>
      <c r="QON191" s="1"/>
      <c r="QOO191" s="1"/>
      <c r="QOP191" s="1"/>
      <c r="QOQ191" s="1"/>
      <c r="QOR191" s="1"/>
      <c r="QOS191" s="1"/>
      <c r="QOT191" s="1"/>
      <c r="QOU191" s="1"/>
      <c r="QOV191" s="1"/>
      <c r="QOW191" s="1"/>
      <c r="QOX191" s="1"/>
      <c r="QOY191" s="1"/>
      <c r="QOZ191" s="1"/>
      <c r="QPA191" s="1"/>
      <c r="QPB191" s="1"/>
      <c r="QPC191" s="1"/>
      <c r="QPD191" s="1"/>
      <c r="QPE191" s="1"/>
      <c r="QPF191" s="1"/>
      <c r="QPG191" s="1"/>
      <c r="QPH191" s="1"/>
      <c r="QPI191" s="1"/>
      <c r="QPJ191" s="1"/>
      <c r="QPK191" s="1"/>
      <c r="QPL191" s="1"/>
      <c r="QPM191" s="1"/>
      <c r="QPN191" s="1"/>
      <c r="QPO191" s="1"/>
      <c r="QPP191" s="1"/>
      <c r="QPQ191" s="1"/>
      <c r="QPR191" s="1"/>
      <c r="QPS191" s="1"/>
      <c r="QPT191" s="1"/>
      <c r="QPU191" s="1"/>
      <c r="QPV191" s="1"/>
      <c r="QPW191" s="1"/>
      <c r="QPX191" s="1"/>
      <c r="QPY191" s="1"/>
      <c r="QPZ191" s="1"/>
      <c r="QQA191" s="1"/>
      <c r="QQB191" s="1"/>
      <c r="QQC191" s="1"/>
      <c r="QQD191" s="1"/>
      <c r="QQE191" s="1"/>
      <c r="QQF191" s="1"/>
      <c r="QQG191" s="1"/>
      <c r="QQH191" s="1"/>
      <c r="QQI191" s="1"/>
      <c r="QQJ191" s="1"/>
      <c r="QQK191" s="1"/>
      <c r="QQL191" s="1"/>
      <c r="QQM191" s="1"/>
      <c r="QQN191" s="1"/>
      <c r="QQO191" s="1"/>
      <c r="QQP191" s="1"/>
      <c r="QQQ191" s="1"/>
      <c r="QQR191" s="1"/>
      <c r="QQS191" s="1"/>
      <c r="QQT191" s="1"/>
      <c r="QQU191" s="1"/>
      <c r="QQV191" s="1"/>
      <c r="QQW191" s="1"/>
      <c r="QQX191" s="1"/>
      <c r="QQY191" s="1"/>
      <c r="QQZ191" s="1"/>
      <c r="QRA191" s="1"/>
      <c r="QRB191" s="1"/>
      <c r="QRC191" s="1"/>
      <c r="QRD191" s="1"/>
      <c r="QRE191" s="1"/>
      <c r="QRF191" s="1"/>
      <c r="QRG191" s="1"/>
      <c r="QRH191" s="1"/>
      <c r="QRI191" s="1"/>
      <c r="QRJ191" s="1"/>
      <c r="QRK191" s="1"/>
      <c r="QRL191" s="1"/>
      <c r="QRM191" s="1"/>
      <c r="QRN191" s="1"/>
      <c r="QRO191" s="1"/>
      <c r="QRP191" s="1"/>
      <c r="QRQ191" s="1"/>
      <c r="QRR191" s="1"/>
      <c r="QRS191" s="1"/>
      <c r="QRT191" s="1"/>
      <c r="QRU191" s="1"/>
      <c r="QRV191" s="1"/>
      <c r="QRW191" s="1"/>
      <c r="QRX191" s="1"/>
      <c r="QRY191" s="1"/>
      <c r="QRZ191" s="1"/>
      <c r="QSA191" s="1"/>
      <c r="QSB191" s="1"/>
      <c r="QSC191" s="1"/>
      <c r="QSD191" s="1"/>
      <c r="QSE191" s="1"/>
      <c r="QSF191" s="1"/>
      <c r="QSG191" s="1"/>
      <c r="QSH191" s="1"/>
      <c r="QSI191" s="1"/>
      <c r="QSJ191" s="1"/>
      <c r="QSK191" s="1"/>
      <c r="QSL191" s="1"/>
      <c r="QSM191" s="1"/>
      <c r="QSN191" s="1"/>
      <c r="QSO191" s="1"/>
      <c r="QSP191" s="1"/>
      <c r="QSQ191" s="1"/>
      <c r="QSR191" s="1"/>
      <c r="QSS191" s="1"/>
      <c r="QST191" s="1"/>
      <c r="QSU191" s="1"/>
      <c r="QSV191" s="1"/>
      <c r="QSW191" s="1"/>
      <c r="QSX191" s="1"/>
      <c r="QSY191" s="1"/>
      <c r="QSZ191" s="1"/>
      <c r="QTA191" s="1"/>
      <c r="QTB191" s="1"/>
      <c r="QTC191" s="1"/>
      <c r="QTD191" s="1"/>
      <c r="QTE191" s="1"/>
      <c r="QTF191" s="1"/>
      <c r="QTG191" s="1"/>
      <c r="QTH191" s="1"/>
      <c r="QTI191" s="1"/>
      <c r="QTJ191" s="1"/>
      <c r="QTK191" s="1"/>
      <c r="QTL191" s="1"/>
      <c r="QTM191" s="1"/>
      <c r="QTN191" s="1"/>
      <c r="QTO191" s="1"/>
      <c r="QTP191" s="1"/>
      <c r="QTQ191" s="1"/>
      <c r="QTR191" s="1"/>
      <c r="QTS191" s="1"/>
      <c r="QTT191" s="1"/>
      <c r="QTU191" s="1"/>
      <c r="QTV191" s="1"/>
      <c r="QTW191" s="1"/>
      <c r="QTX191" s="1"/>
      <c r="QTY191" s="1"/>
      <c r="QTZ191" s="1"/>
      <c r="QUA191" s="1"/>
      <c r="QUB191" s="1"/>
      <c r="QUC191" s="1"/>
      <c r="QUD191" s="1"/>
      <c r="QUE191" s="1"/>
      <c r="QUF191" s="1"/>
      <c r="QUG191" s="1"/>
      <c r="QUH191" s="1"/>
      <c r="QUI191" s="1"/>
      <c r="QUJ191" s="1"/>
      <c r="QUK191" s="1"/>
      <c r="QUL191" s="1"/>
      <c r="QUM191" s="1"/>
      <c r="QUN191" s="1"/>
      <c r="QUO191" s="1"/>
      <c r="QUP191" s="1"/>
      <c r="QUQ191" s="1"/>
      <c r="QUR191" s="1"/>
      <c r="QUS191" s="1"/>
      <c r="QUT191" s="1"/>
      <c r="QUU191" s="1"/>
      <c r="QUV191" s="1"/>
      <c r="QUW191" s="1"/>
      <c r="QUX191" s="1"/>
      <c r="QUY191" s="1"/>
      <c r="QUZ191" s="1"/>
      <c r="QVA191" s="1"/>
      <c r="QVB191" s="1"/>
      <c r="QVC191" s="1"/>
      <c r="QVD191" s="1"/>
      <c r="QVE191" s="1"/>
      <c r="QVF191" s="1"/>
      <c r="QVG191" s="1"/>
      <c r="QVH191" s="1"/>
      <c r="QVI191" s="1"/>
      <c r="QVJ191" s="1"/>
      <c r="QVK191" s="1"/>
      <c r="QVL191" s="1"/>
      <c r="QVM191" s="1"/>
      <c r="QVN191" s="1"/>
      <c r="QVO191" s="1"/>
      <c r="QVP191" s="1"/>
      <c r="QVQ191" s="1"/>
      <c r="QVR191" s="1"/>
      <c r="QVS191" s="1"/>
      <c r="QVT191" s="1"/>
      <c r="QVU191" s="1"/>
      <c r="QVV191" s="1"/>
      <c r="QVW191" s="1"/>
      <c r="QVX191" s="1"/>
      <c r="QVY191" s="1"/>
      <c r="QVZ191" s="1"/>
      <c r="QWA191" s="1"/>
      <c r="QWB191" s="1"/>
      <c r="QWC191" s="1"/>
      <c r="QWD191" s="1"/>
      <c r="QWE191" s="1"/>
      <c r="QWF191" s="1"/>
      <c r="QWG191" s="1"/>
      <c r="QWH191" s="1"/>
      <c r="QWI191" s="1"/>
      <c r="QWJ191" s="1"/>
      <c r="QWK191" s="1"/>
      <c r="QWL191" s="1"/>
      <c r="QWM191" s="1"/>
      <c r="QWN191" s="1"/>
      <c r="QWO191" s="1"/>
      <c r="QWP191" s="1"/>
      <c r="QWQ191" s="1"/>
      <c r="QWR191" s="1"/>
      <c r="QWS191" s="1"/>
      <c r="QWT191" s="1"/>
      <c r="QWU191" s="1"/>
      <c r="QWV191" s="1"/>
      <c r="QWW191" s="1"/>
      <c r="QWX191" s="1"/>
      <c r="QWY191" s="1"/>
      <c r="QWZ191" s="1"/>
      <c r="QXA191" s="1"/>
      <c r="QXB191" s="1"/>
      <c r="QXC191" s="1"/>
      <c r="QXD191" s="1"/>
      <c r="QXE191" s="1"/>
      <c r="QXF191" s="1"/>
      <c r="QXG191" s="1"/>
      <c r="QXH191" s="1"/>
      <c r="QXI191" s="1"/>
      <c r="QXJ191" s="1"/>
      <c r="QXK191" s="1"/>
      <c r="QXL191" s="1"/>
      <c r="QXM191" s="1"/>
      <c r="QXN191" s="1"/>
      <c r="QXO191" s="1"/>
      <c r="QXP191" s="1"/>
      <c r="QXQ191" s="1"/>
      <c r="QXR191" s="1"/>
      <c r="QXS191" s="1"/>
      <c r="QXT191" s="1"/>
      <c r="QXU191" s="1"/>
      <c r="QXV191" s="1"/>
      <c r="QXW191" s="1"/>
      <c r="QXX191" s="1"/>
      <c r="QXY191" s="1"/>
      <c r="QXZ191" s="1"/>
      <c r="QYA191" s="1"/>
      <c r="QYB191" s="1"/>
      <c r="QYC191" s="1"/>
      <c r="QYD191" s="1"/>
      <c r="QYE191" s="1"/>
      <c r="QYF191" s="1"/>
      <c r="QYG191" s="1"/>
      <c r="QYH191" s="1"/>
      <c r="QYI191" s="1"/>
      <c r="QYJ191" s="1"/>
      <c r="QYK191" s="1"/>
      <c r="QYL191" s="1"/>
      <c r="QYM191" s="1"/>
      <c r="QYN191" s="1"/>
      <c r="QYO191" s="1"/>
      <c r="QYP191" s="1"/>
      <c r="QYQ191" s="1"/>
      <c r="QYR191" s="1"/>
      <c r="QYS191" s="1"/>
      <c r="QYT191" s="1"/>
      <c r="QYU191" s="1"/>
      <c r="QYV191" s="1"/>
      <c r="QYW191" s="1"/>
      <c r="QYX191" s="1"/>
      <c r="QYY191" s="1"/>
      <c r="QYZ191" s="1"/>
      <c r="QZA191" s="1"/>
      <c r="QZB191" s="1"/>
      <c r="QZC191" s="1"/>
      <c r="QZD191" s="1"/>
      <c r="QZE191" s="1"/>
      <c r="QZF191" s="1"/>
      <c r="QZG191" s="1"/>
      <c r="QZH191" s="1"/>
      <c r="QZI191" s="1"/>
      <c r="QZJ191" s="1"/>
      <c r="QZK191" s="1"/>
      <c r="QZL191" s="1"/>
      <c r="QZM191" s="1"/>
      <c r="QZN191" s="1"/>
      <c r="QZO191" s="1"/>
      <c r="QZP191" s="1"/>
      <c r="QZQ191" s="1"/>
      <c r="QZR191" s="1"/>
      <c r="QZS191" s="1"/>
      <c r="QZT191" s="1"/>
      <c r="QZU191" s="1"/>
      <c r="QZV191" s="1"/>
      <c r="QZW191" s="1"/>
      <c r="QZX191" s="1"/>
      <c r="QZY191" s="1"/>
      <c r="QZZ191" s="1"/>
      <c r="RAA191" s="1"/>
      <c r="RAB191" s="1"/>
      <c r="RAC191" s="1"/>
      <c r="RAD191" s="1"/>
      <c r="RAE191" s="1"/>
      <c r="RAF191" s="1"/>
      <c r="RAG191" s="1"/>
      <c r="RAH191" s="1"/>
      <c r="RAI191" s="1"/>
      <c r="RAJ191" s="1"/>
      <c r="RAK191" s="1"/>
      <c r="RAL191" s="1"/>
      <c r="RAM191" s="1"/>
      <c r="RAN191" s="1"/>
      <c r="RAO191" s="1"/>
      <c r="RAP191" s="1"/>
      <c r="RAQ191" s="1"/>
      <c r="RAR191" s="1"/>
      <c r="RAS191" s="1"/>
      <c r="RAT191" s="1"/>
      <c r="RAU191" s="1"/>
      <c r="RAV191" s="1"/>
      <c r="RAW191" s="1"/>
      <c r="RAX191" s="1"/>
      <c r="RAY191" s="1"/>
      <c r="RAZ191" s="1"/>
      <c r="RBA191" s="1"/>
      <c r="RBB191" s="1"/>
      <c r="RBC191" s="1"/>
      <c r="RBD191" s="1"/>
      <c r="RBE191" s="1"/>
      <c r="RBF191" s="1"/>
      <c r="RBG191" s="1"/>
      <c r="RBH191" s="1"/>
      <c r="RBI191" s="1"/>
      <c r="RBJ191" s="1"/>
      <c r="RBK191" s="1"/>
      <c r="RBL191" s="1"/>
      <c r="RBM191" s="1"/>
      <c r="RBN191" s="1"/>
      <c r="RBO191" s="1"/>
      <c r="RBP191" s="1"/>
      <c r="RBQ191" s="1"/>
      <c r="RBR191" s="1"/>
      <c r="RBS191" s="1"/>
      <c r="RBT191" s="1"/>
      <c r="RBU191" s="1"/>
      <c r="RBV191" s="1"/>
      <c r="RBW191" s="1"/>
      <c r="RBX191" s="1"/>
      <c r="RBY191" s="1"/>
      <c r="RBZ191" s="1"/>
      <c r="RCA191" s="1"/>
      <c r="RCB191" s="1"/>
      <c r="RCC191" s="1"/>
      <c r="RCD191" s="1"/>
      <c r="RCE191" s="1"/>
      <c r="RCF191" s="1"/>
      <c r="RCG191" s="1"/>
      <c r="RCH191" s="1"/>
      <c r="RCI191" s="1"/>
      <c r="RCJ191" s="1"/>
      <c r="RCK191" s="1"/>
      <c r="RCL191" s="1"/>
      <c r="RCM191" s="1"/>
      <c r="RCN191" s="1"/>
      <c r="RCO191" s="1"/>
      <c r="RCP191" s="1"/>
      <c r="RCQ191" s="1"/>
      <c r="RCR191" s="1"/>
      <c r="RCS191" s="1"/>
      <c r="RCT191" s="1"/>
      <c r="RCU191" s="1"/>
      <c r="RCV191" s="1"/>
      <c r="RCW191" s="1"/>
      <c r="RCX191" s="1"/>
      <c r="RCY191" s="1"/>
      <c r="RCZ191" s="1"/>
      <c r="RDA191" s="1"/>
      <c r="RDB191" s="1"/>
      <c r="RDC191" s="1"/>
      <c r="RDD191" s="1"/>
      <c r="RDE191" s="1"/>
      <c r="RDF191" s="1"/>
      <c r="RDG191" s="1"/>
      <c r="RDH191" s="1"/>
      <c r="RDI191" s="1"/>
      <c r="RDJ191" s="1"/>
      <c r="RDK191" s="1"/>
      <c r="RDL191" s="1"/>
      <c r="RDM191" s="1"/>
      <c r="RDN191" s="1"/>
      <c r="RDO191" s="1"/>
      <c r="RDP191" s="1"/>
      <c r="RDQ191" s="1"/>
      <c r="RDR191" s="1"/>
      <c r="RDS191" s="1"/>
      <c r="RDT191" s="1"/>
      <c r="RDU191" s="1"/>
      <c r="RDV191" s="1"/>
      <c r="RDW191" s="1"/>
      <c r="RDX191" s="1"/>
      <c r="RDY191" s="1"/>
      <c r="RDZ191" s="1"/>
      <c r="REA191" s="1"/>
      <c r="REB191" s="1"/>
      <c r="REC191" s="1"/>
      <c r="RED191" s="1"/>
      <c r="REE191" s="1"/>
      <c r="REF191" s="1"/>
      <c r="REG191" s="1"/>
      <c r="REH191" s="1"/>
      <c r="REI191" s="1"/>
      <c r="REJ191" s="1"/>
      <c r="REK191" s="1"/>
      <c r="REL191" s="1"/>
      <c r="REM191" s="1"/>
      <c r="REN191" s="1"/>
      <c r="REO191" s="1"/>
      <c r="REP191" s="1"/>
      <c r="REQ191" s="1"/>
      <c r="RER191" s="1"/>
      <c r="RES191" s="1"/>
      <c r="RET191" s="1"/>
      <c r="REU191" s="1"/>
      <c r="REV191" s="1"/>
      <c r="REW191" s="1"/>
      <c r="REX191" s="1"/>
      <c r="REY191" s="1"/>
      <c r="REZ191" s="1"/>
      <c r="RFA191" s="1"/>
      <c r="RFB191" s="1"/>
      <c r="RFC191" s="1"/>
      <c r="RFD191" s="1"/>
      <c r="RFE191" s="1"/>
      <c r="RFF191" s="1"/>
      <c r="RFG191" s="1"/>
      <c r="RFH191" s="1"/>
      <c r="RFI191" s="1"/>
      <c r="RFJ191" s="1"/>
      <c r="RFK191" s="1"/>
      <c r="RFL191" s="1"/>
      <c r="RFM191" s="1"/>
      <c r="RFN191" s="1"/>
      <c r="RFO191" s="1"/>
      <c r="RFP191" s="1"/>
      <c r="RFQ191" s="1"/>
      <c r="RFR191" s="1"/>
      <c r="RFS191" s="1"/>
      <c r="RFT191" s="1"/>
      <c r="RFU191" s="1"/>
      <c r="RFV191" s="1"/>
      <c r="RFW191" s="1"/>
      <c r="RFX191" s="1"/>
      <c r="RFY191" s="1"/>
      <c r="RFZ191" s="1"/>
      <c r="RGA191" s="1"/>
      <c r="RGB191" s="1"/>
      <c r="RGC191" s="1"/>
      <c r="RGD191" s="1"/>
      <c r="RGE191" s="1"/>
      <c r="RGF191" s="1"/>
      <c r="RGG191" s="1"/>
      <c r="RGH191" s="1"/>
      <c r="RGI191" s="1"/>
      <c r="RGJ191" s="1"/>
      <c r="RGK191" s="1"/>
      <c r="RGL191" s="1"/>
      <c r="RGM191" s="1"/>
      <c r="RGN191" s="1"/>
      <c r="RGO191" s="1"/>
      <c r="RGP191" s="1"/>
      <c r="RGQ191" s="1"/>
      <c r="RGR191" s="1"/>
      <c r="RGS191" s="1"/>
      <c r="RGT191" s="1"/>
      <c r="RGU191" s="1"/>
      <c r="RGV191" s="1"/>
      <c r="RGW191" s="1"/>
      <c r="RGX191" s="1"/>
      <c r="RGY191" s="1"/>
      <c r="RGZ191" s="1"/>
      <c r="RHA191" s="1"/>
      <c r="RHB191" s="1"/>
      <c r="RHC191" s="1"/>
      <c r="RHD191" s="1"/>
      <c r="RHE191" s="1"/>
      <c r="RHF191" s="1"/>
      <c r="RHG191" s="1"/>
      <c r="RHH191" s="1"/>
      <c r="RHI191" s="1"/>
      <c r="RHJ191" s="1"/>
      <c r="RHK191" s="1"/>
      <c r="RHL191" s="1"/>
      <c r="RHM191" s="1"/>
      <c r="RHN191" s="1"/>
      <c r="RHO191" s="1"/>
      <c r="RHP191" s="1"/>
      <c r="RHQ191" s="1"/>
      <c r="RHR191" s="1"/>
      <c r="RHS191" s="1"/>
      <c r="RHT191" s="1"/>
      <c r="RHU191" s="1"/>
      <c r="RHV191" s="1"/>
      <c r="RHW191" s="1"/>
      <c r="RHX191" s="1"/>
      <c r="RHY191" s="1"/>
      <c r="RHZ191" s="1"/>
      <c r="RIA191" s="1"/>
      <c r="RIB191" s="1"/>
      <c r="RIC191" s="1"/>
      <c r="RID191" s="1"/>
      <c r="RIE191" s="1"/>
      <c r="RIF191" s="1"/>
      <c r="RIG191" s="1"/>
      <c r="RIH191" s="1"/>
      <c r="RII191" s="1"/>
      <c r="RIJ191" s="1"/>
      <c r="RIK191" s="1"/>
      <c r="RIL191" s="1"/>
      <c r="RIM191" s="1"/>
      <c r="RIN191" s="1"/>
      <c r="RIO191" s="1"/>
      <c r="RIP191" s="1"/>
      <c r="RIQ191" s="1"/>
      <c r="RIR191" s="1"/>
      <c r="RIS191" s="1"/>
      <c r="RIT191" s="1"/>
      <c r="RIU191" s="1"/>
      <c r="RIV191" s="1"/>
      <c r="RIW191" s="1"/>
      <c r="RIX191" s="1"/>
      <c r="RIY191" s="1"/>
      <c r="RIZ191" s="1"/>
      <c r="RJA191" s="1"/>
      <c r="RJB191" s="1"/>
      <c r="RJC191" s="1"/>
      <c r="RJD191" s="1"/>
      <c r="RJE191" s="1"/>
      <c r="RJF191" s="1"/>
      <c r="RJG191" s="1"/>
      <c r="RJH191" s="1"/>
      <c r="RJI191" s="1"/>
      <c r="RJJ191" s="1"/>
      <c r="RJK191" s="1"/>
      <c r="RJL191" s="1"/>
      <c r="RJM191" s="1"/>
      <c r="RJN191" s="1"/>
      <c r="RJO191" s="1"/>
      <c r="RJP191" s="1"/>
      <c r="RJQ191" s="1"/>
      <c r="RJR191" s="1"/>
      <c r="RJS191" s="1"/>
      <c r="RJT191" s="1"/>
      <c r="RJU191" s="1"/>
      <c r="RJV191" s="1"/>
      <c r="RJW191" s="1"/>
      <c r="RJX191" s="1"/>
      <c r="RJY191" s="1"/>
      <c r="RJZ191" s="1"/>
      <c r="RKA191" s="1"/>
      <c r="RKB191" s="1"/>
      <c r="RKC191" s="1"/>
      <c r="RKD191" s="1"/>
      <c r="RKE191" s="1"/>
      <c r="RKF191" s="1"/>
      <c r="RKG191" s="1"/>
      <c r="RKH191" s="1"/>
      <c r="RKI191" s="1"/>
      <c r="RKJ191" s="1"/>
      <c r="RKK191" s="1"/>
      <c r="RKL191" s="1"/>
      <c r="RKM191" s="1"/>
      <c r="RKN191" s="1"/>
      <c r="RKO191" s="1"/>
      <c r="RKP191" s="1"/>
      <c r="RKQ191" s="1"/>
      <c r="RKR191" s="1"/>
      <c r="RKS191" s="1"/>
      <c r="RKT191" s="1"/>
      <c r="RKU191" s="1"/>
      <c r="RKV191" s="1"/>
      <c r="RKW191" s="1"/>
      <c r="RKX191" s="1"/>
      <c r="RKY191" s="1"/>
      <c r="RKZ191" s="1"/>
      <c r="RLA191" s="1"/>
      <c r="RLB191" s="1"/>
      <c r="RLC191" s="1"/>
      <c r="RLD191" s="1"/>
      <c r="RLE191" s="1"/>
      <c r="RLF191" s="1"/>
      <c r="RLG191" s="1"/>
      <c r="RLH191" s="1"/>
      <c r="RLI191" s="1"/>
      <c r="RLJ191" s="1"/>
      <c r="RLK191" s="1"/>
      <c r="RLL191" s="1"/>
      <c r="RLM191" s="1"/>
      <c r="RLN191" s="1"/>
      <c r="RLO191" s="1"/>
      <c r="RLP191" s="1"/>
      <c r="RLQ191" s="1"/>
      <c r="RLR191" s="1"/>
      <c r="RLS191" s="1"/>
      <c r="RLT191" s="1"/>
      <c r="RLU191" s="1"/>
      <c r="RLV191" s="1"/>
      <c r="RLW191" s="1"/>
      <c r="RLX191" s="1"/>
      <c r="RLY191" s="1"/>
      <c r="RLZ191" s="1"/>
      <c r="RMA191" s="1"/>
      <c r="RMB191" s="1"/>
      <c r="RMC191" s="1"/>
      <c r="RMD191" s="1"/>
      <c r="RME191" s="1"/>
      <c r="RMF191" s="1"/>
      <c r="RMG191" s="1"/>
      <c r="RMH191" s="1"/>
      <c r="RMI191" s="1"/>
      <c r="RMJ191" s="1"/>
      <c r="RMK191" s="1"/>
      <c r="RML191" s="1"/>
      <c r="RMM191" s="1"/>
      <c r="RMN191" s="1"/>
      <c r="RMO191" s="1"/>
      <c r="RMP191" s="1"/>
      <c r="RMQ191" s="1"/>
      <c r="RMR191" s="1"/>
      <c r="RMS191" s="1"/>
      <c r="RMT191" s="1"/>
      <c r="RMU191" s="1"/>
      <c r="RMV191" s="1"/>
      <c r="RMW191" s="1"/>
      <c r="RMX191" s="1"/>
      <c r="RMY191" s="1"/>
      <c r="RMZ191" s="1"/>
      <c r="RNA191" s="1"/>
      <c r="RNB191" s="1"/>
      <c r="RNC191" s="1"/>
      <c r="RND191" s="1"/>
      <c r="RNE191" s="1"/>
      <c r="RNF191" s="1"/>
      <c r="RNG191" s="1"/>
      <c r="RNH191" s="1"/>
      <c r="RNI191" s="1"/>
      <c r="RNJ191" s="1"/>
      <c r="RNK191" s="1"/>
      <c r="RNL191" s="1"/>
      <c r="RNM191" s="1"/>
      <c r="RNN191" s="1"/>
      <c r="RNO191" s="1"/>
      <c r="RNP191" s="1"/>
      <c r="RNQ191" s="1"/>
      <c r="RNR191" s="1"/>
      <c r="RNS191" s="1"/>
      <c r="RNT191" s="1"/>
      <c r="RNU191" s="1"/>
      <c r="RNV191" s="1"/>
      <c r="RNW191" s="1"/>
      <c r="RNX191" s="1"/>
      <c r="RNY191" s="1"/>
      <c r="RNZ191" s="1"/>
      <c r="ROA191" s="1"/>
      <c r="ROB191" s="1"/>
      <c r="ROC191" s="1"/>
      <c r="ROD191" s="1"/>
      <c r="ROE191" s="1"/>
      <c r="ROF191" s="1"/>
      <c r="ROG191" s="1"/>
      <c r="ROH191" s="1"/>
      <c r="ROI191" s="1"/>
      <c r="ROJ191" s="1"/>
      <c r="ROK191" s="1"/>
      <c r="ROL191" s="1"/>
      <c r="ROM191" s="1"/>
      <c r="RON191" s="1"/>
      <c r="ROO191" s="1"/>
      <c r="ROP191" s="1"/>
      <c r="ROQ191" s="1"/>
      <c r="ROR191" s="1"/>
      <c r="ROS191" s="1"/>
      <c r="ROT191" s="1"/>
      <c r="ROU191" s="1"/>
      <c r="ROV191" s="1"/>
      <c r="ROW191" s="1"/>
      <c r="ROX191" s="1"/>
      <c r="ROY191" s="1"/>
      <c r="ROZ191" s="1"/>
      <c r="RPA191" s="1"/>
      <c r="RPB191" s="1"/>
      <c r="RPC191" s="1"/>
      <c r="RPD191" s="1"/>
      <c r="RPE191" s="1"/>
      <c r="RPF191" s="1"/>
      <c r="RPG191" s="1"/>
      <c r="RPH191" s="1"/>
      <c r="RPI191" s="1"/>
      <c r="RPJ191" s="1"/>
      <c r="RPK191" s="1"/>
      <c r="RPL191" s="1"/>
      <c r="RPM191" s="1"/>
      <c r="RPN191" s="1"/>
      <c r="RPO191" s="1"/>
      <c r="RPP191" s="1"/>
      <c r="RPQ191" s="1"/>
      <c r="RPR191" s="1"/>
      <c r="RPS191" s="1"/>
      <c r="RPT191" s="1"/>
      <c r="RPU191" s="1"/>
      <c r="RPV191" s="1"/>
      <c r="RPW191" s="1"/>
      <c r="RPX191" s="1"/>
      <c r="RPY191" s="1"/>
      <c r="RPZ191" s="1"/>
      <c r="RQA191" s="1"/>
      <c r="RQB191" s="1"/>
      <c r="RQC191" s="1"/>
      <c r="RQD191" s="1"/>
      <c r="RQE191" s="1"/>
      <c r="RQF191" s="1"/>
      <c r="RQG191" s="1"/>
      <c r="RQH191" s="1"/>
      <c r="RQI191" s="1"/>
      <c r="RQJ191" s="1"/>
      <c r="RQK191" s="1"/>
      <c r="RQL191" s="1"/>
      <c r="RQM191" s="1"/>
      <c r="RQN191" s="1"/>
      <c r="RQO191" s="1"/>
      <c r="RQP191" s="1"/>
      <c r="RQQ191" s="1"/>
      <c r="RQR191" s="1"/>
      <c r="RQS191" s="1"/>
      <c r="RQT191" s="1"/>
      <c r="RQU191" s="1"/>
      <c r="RQV191" s="1"/>
      <c r="RQW191" s="1"/>
      <c r="RQX191" s="1"/>
      <c r="RQY191" s="1"/>
      <c r="RQZ191" s="1"/>
      <c r="RRA191" s="1"/>
      <c r="RRB191" s="1"/>
      <c r="RRC191" s="1"/>
      <c r="RRD191" s="1"/>
      <c r="RRE191" s="1"/>
      <c r="RRF191" s="1"/>
      <c r="RRG191" s="1"/>
      <c r="RRH191" s="1"/>
      <c r="RRI191" s="1"/>
      <c r="RRJ191" s="1"/>
      <c r="RRK191" s="1"/>
      <c r="RRL191" s="1"/>
      <c r="RRM191" s="1"/>
      <c r="RRN191" s="1"/>
      <c r="RRO191" s="1"/>
      <c r="RRP191" s="1"/>
      <c r="RRQ191" s="1"/>
      <c r="RRR191" s="1"/>
      <c r="RRS191" s="1"/>
      <c r="RRT191" s="1"/>
      <c r="RRU191" s="1"/>
      <c r="RRV191" s="1"/>
      <c r="RRW191" s="1"/>
      <c r="RRX191" s="1"/>
      <c r="RRY191" s="1"/>
      <c r="RRZ191" s="1"/>
      <c r="RSA191" s="1"/>
      <c r="RSB191" s="1"/>
      <c r="RSC191" s="1"/>
      <c r="RSD191" s="1"/>
      <c r="RSE191" s="1"/>
      <c r="RSF191" s="1"/>
      <c r="RSG191" s="1"/>
      <c r="RSH191" s="1"/>
      <c r="RSI191" s="1"/>
      <c r="RSJ191" s="1"/>
      <c r="RSK191" s="1"/>
      <c r="RSL191" s="1"/>
      <c r="RSM191" s="1"/>
      <c r="RSN191" s="1"/>
      <c r="RSO191" s="1"/>
      <c r="RSP191" s="1"/>
      <c r="RSQ191" s="1"/>
      <c r="RSR191" s="1"/>
      <c r="RSS191" s="1"/>
      <c r="RST191" s="1"/>
      <c r="RSU191" s="1"/>
      <c r="RSV191" s="1"/>
      <c r="RSW191" s="1"/>
      <c r="RSX191" s="1"/>
      <c r="RSY191" s="1"/>
      <c r="RSZ191" s="1"/>
      <c r="RTA191" s="1"/>
      <c r="RTB191" s="1"/>
      <c r="RTC191" s="1"/>
      <c r="RTD191" s="1"/>
      <c r="RTE191" s="1"/>
      <c r="RTF191" s="1"/>
      <c r="RTG191" s="1"/>
      <c r="RTH191" s="1"/>
      <c r="RTI191" s="1"/>
      <c r="RTJ191" s="1"/>
      <c r="RTK191" s="1"/>
      <c r="RTL191" s="1"/>
      <c r="RTM191" s="1"/>
      <c r="RTN191" s="1"/>
      <c r="RTO191" s="1"/>
      <c r="RTP191" s="1"/>
      <c r="RTQ191" s="1"/>
      <c r="RTR191" s="1"/>
      <c r="RTS191" s="1"/>
      <c r="RTT191" s="1"/>
      <c r="RTU191" s="1"/>
      <c r="RTV191" s="1"/>
      <c r="RTW191" s="1"/>
      <c r="RTX191" s="1"/>
      <c r="RTY191" s="1"/>
      <c r="RTZ191" s="1"/>
      <c r="RUA191" s="1"/>
      <c r="RUB191" s="1"/>
      <c r="RUC191" s="1"/>
      <c r="RUD191" s="1"/>
      <c r="RUE191" s="1"/>
      <c r="RUF191" s="1"/>
      <c r="RUG191" s="1"/>
      <c r="RUH191" s="1"/>
      <c r="RUI191" s="1"/>
      <c r="RUJ191" s="1"/>
      <c r="RUK191" s="1"/>
      <c r="RUL191" s="1"/>
      <c r="RUM191" s="1"/>
      <c r="RUN191" s="1"/>
      <c r="RUO191" s="1"/>
      <c r="RUP191" s="1"/>
      <c r="RUQ191" s="1"/>
      <c r="RUR191" s="1"/>
      <c r="RUS191" s="1"/>
      <c r="RUT191" s="1"/>
      <c r="RUU191" s="1"/>
      <c r="RUV191" s="1"/>
      <c r="RUW191" s="1"/>
      <c r="RUX191" s="1"/>
      <c r="RUY191" s="1"/>
      <c r="RUZ191" s="1"/>
      <c r="RVA191" s="1"/>
      <c r="RVB191" s="1"/>
      <c r="RVC191" s="1"/>
      <c r="RVD191" s="1"/>
      <c r="RVE191" s="1"/>
      <c r="RVF191" s="1"/>
      <c r="RVG191" s="1"/>
      <c r="RVH191" s="1"/>
      <c r="RVI191" s="1"/>
      <c r="RVJ191" s="1"/>
      <c r="RVK191" s="1"/>
      <c r="RVL191" s="1"/>
      <c r="RVM191" s="1"/>
      <c r="RVN191" s="1"/>
      <c r="RVO191" s="1"/>
      <c r="RVP191" s="1"/>
      <c r="RVQ191" s="1"/>
      <c r="RVR191" s="1"/>
      <c r="RVS191" s="1"/>
      <c r="RVT191" s="1"/>
      <c r="RVU191" s="1"/>
      <c r="RVV191" s="1"/>
      <c r="RVW191" s="1"/>
      <c r="RVX191" s="1"/>
      <c r="RVY191" s="1"/>
      <c r="RVZ191" s="1"/>
      <c r="RWA191" s="1"/>
      <c r="RWB191" s="1"/>
      <c r="RWC191" s="1"/>
      <c r="RWD191" s="1"/>
      <c r="RWE191" s="1"/>
      <c r="RWF191" s="1"/>
      <c r="RWG191" s="1"/>
      <c r="RWH191" s="1"/>
      <c r="RWI191" s="1"/>
      <c r="RWJ191" s="1"/>
      <c r="RWK191" s="1"/>
      <c r="RWL191" s="1"/>
      <c r="RWM191" s="1"/>
      <c r="RWN191" s="1"/>
      <c r="RWO191" s="1"/>
      <c r="RWP191" s="1"/>
      <c r="RWQ191" s="1"/>
      <c r="RWR191" s="1"/>
      <c r="RWS191" s="1"/>
      <c r="RWT191" s="1"/>
      <c r="RWU191" s="1"/>
      <c r="RWV191" s="1"/>
      <c r="RWW191" s="1"/>
      <c r="RWX191" s="1"/>
      <c r="RWY191" s="1"/>
      <c r="RWZ191" s="1"/>
      <c r="RXA191" s="1"/>
      <c r="RXB191" s="1"/>
      <c r="RXC191" s="1"/>
      <c r="RXD191" s="1"/>
      <c r="RXE191" s="1"/>
      <c r="RXF191" s="1"/>
      <c r="RXG191" s="1"/>
      <c r="RXH191" s="1"/>
      <c r="RXI191" s="1"/>
      <c r="RXJ191" s="1"/>
      <c r="RXK191" s="1"/>
      <c r="RXL191" s="1"/>
      <c r="RXM191" s="1"/>
      <c r="RXN191" s="1"/>
      <c r="RXO191" s="1"/>
      <c r="RXP191" s="1"/>
      <c r="RXQ191" s="1"/>
      <c r="RXR191" s="1"/>
      <c r="RXS191" s="1"/>
      <c r="RXT191" s="1"/>
      <c r="RXU191" s="1"/>
      <c r="RXV191" s="1"/>
      <c r="RXW191" s="1"/>
      <c r="RXX191" s="1"/>
      <c r="RXY191" s="1"/>
      <c r="RXZ191" s="1"/>
      <c r="RYA191" s="1"/>
      <c r="RYB191" s="1"/>
      <c r="RYC191" s="1"/>
      <c r="RYD191" s="1"/>
      <c r="RYE191" s="1"/>
      <c r="RYF191" s="1"/>
      <c r="RYG191" s="1"/>
      <c r="RYH191" s="1"/>
      <c r="RYI191" s="1"/>
      <c r="RYJ191" s="1"/>
      <c r="RYK191" s="1"/>
      <c r="RYL191" s="1"/>
      <c r="RYM191" s="1"/>
      <c r="RYN191" s="1"/>
      <c r="RYO191" s="1"/>
      <c r="RYP191" s="1"/>
      <c r="RYQ191" s="1"/>
      <c r="RYR191" s="1"/>
      <c r="RYS191" s="1"/>
      <c r="RYT191" s="1"/>
      <c r="RYU191" s="1"/>
      <c r="RYV191" s="1"/>
      <c r="RYW191" s="1"/>
      <c r="RYX191" s="1"/>
      <c r="RYY191" s="1"/>
      <c r="RYZ191" s="1"/>
      <c r="RZA191" s="1"/>
      <c r="RZB191" s="1"/>
      <c r="RZC191" s="1"/>
      <c r="RZD191" s="1"/>
      <c r="RZE191" s="1"/>
      <c r="RZF191" s="1"/>
      <c r="RZG191" s="1"/>
      <c r="RZH191" s="1"/>
      <c r="RZI191" s="1"/>
      <c r="RZJ191" s="1"/>
      <c r="RZK191" s="1"/>
      <c r="RZL191" s="1"/>
      <c r="RZM191" s="1"/>
      <c r="RZN191" s="1"/>
      <c r="RZO191" s="1"/>
      <c r="RZP191" s="1"/>
      <c r="RZQ191" s="1"/>
      <c r="RZR191" s="1"/>
      <c r="RZS191" s="1"/>
      <c r="RZT191" s="1"/>
      <c r="RZU191" s="1"/>
      <c r="RZV191" s="1"/>
      <c r="RZW191" s="1"/>
      <c r="RZX191" s="1"/>
      <c r="RZY191" s="1"/>
      <c r="RZZ191" s="1"/>
      <c r="SAA191" s="1"/>
      <c r="SAB191" s="1"/>
      <c r="SAC191" s="1"/>
      <c r="SAD191" s="1"/>
      <c r="SAE191" s="1"/>
      <c r="SAF191" s="1"/>
      <c r="SAG191" s="1"/>
      <c r="SAH191" s="1"/>
      <c r="SAI191" s="1"/>
      <c r="SAJ191" s="1"/>
      <c r="SAK191" s="1"/>
      <c r="SAL191" s="1"/>
      <c r="SAM191" s="1"/>
      <c r="SAN191" s="1"/>
      <c r="SAO191" s="1"/>
      <c r="SAP191" s="1"/>
      <c r="SAQ191" s="1"/>
      <c r="SAR191" s="1"/>
      <c r="SAS191" s="1"/>
      <c r="SAT191" s="1"/>
      <c r="SAU191" s="1"/>
      <c r="SAV191" s="1"/>
      <c r="SAW191" s="1"/>
      <c r="SAX191" s="1"/>
      <c r="SAY191" s="1"/>
      <c r="SAZ191" s="1"/>
      <c r="SBA191" s="1"/>
      <c r="SBB191" s="1"/>
      <c r="SBC191" s="1"/>
      <c r="SBD191" s="1"/>
      <c r="SBE191" s="1"/>
      <c r="SBF191" s="1"/>
      <c r="SBG191" s="1"/>
      <c r="SBH191" s="1"/>
      <c r="SBI191" s="1"/>
      <c r="SBJ191" s="1"/>
      <c r="SBK191" s="1"/>
      <c r="SBL191" s="1"/>
      <c r="SBM191" s="1"/>
      <c r="SBN191" s="1"/>
      <c r="SBO191" s="1"/>
      <c r="SBP191" s="1"/>
      <c r="SBQ191" s="1"/>
      <c r="SBR191" s="1"/>
      <c r="SBS191" s="1"/>
      <c r="SBT191" s="1"/>
      <c r="SBU191" s="1"/>
      <c r="SBV191" s="1"/>
      <c r="SBW191" s="1"/>
      <c r="SBX191" s="1"/>
      <c r="SBY191" s="1"/>
      <c r="SBZ191" s="1"/>
      <c r="SCA191" s="1"/>
      <c r="SCB191" s="1"/>
      <c r="SCC191" s="1"/>
      <c r="SCD191" s="1"/>
      <c r="SCE191" s="1"/>
      <c r="SCF191" s="1"/>
      <c r="SCG191" s="1"/>
      <c r="SCH191" s="1"/>
      <c r="SCI191" s="1"/>
      <c r="SCJ191" s="1"/>
      <c r="SCK191" s="1"/>
      <c r="SCL191" s="1"/>
      <c r="SCM191" s="1"/>
      <c r="SCN191" s="1"/>
      <c r="SCO191" s="1"/>
      <c r="SCP191" s="1"/>
      <c r="SCQ191" s="1"/>
      <c r="SCR191" s="1"/>
      <c r="SCS191" s="1"/>
      <c r="SCT191" s="1"/>
      <c r="SCU191" s="1"/>
      <c r="SCV191" s="1"/>
      <c r="SCW191" s="1"/>
      <c r="SCX191" s="1"/>
      <c r="SCY191" s="1"/>
      <c r="SCZ191" s="1"/>
      <c r="SDA191" s="1"/>
      <c r="SDB191" s="1"/>
      <c r="SDC191" s="1"/>
      <c r="SDD191" s="1"/>
      <c r="SDE191" s="1"/>
      <c r="SDF191" s="1"/>
      <c r="SDG191" s="1"/>
      <c r="SDH191" s="1"/>
      <c r="SDI191" s="1"/>
      <c r="SDJ191" s="1"/>
      <c r="SDK191" s="1"/>
      <c r="SDL191" s="1"/>
      <c r="SDM191" s="1"/>
      <c r="SDN191" s="1"/>
      <c r="SDO191" s="1"/>
      <c r="SDP191" s="1"/>
      <c r="SDQ191" s="1"/>
      <c r="SDR191" s="1"/>
      <c r="SDS191" s="1"/>
      <c r="SDT191" s="1"/>
      <c r="SDU191" s="1"/>
      <c r="SDV191" s="1"/>
      <c r="SDW191" s="1"/>
      <c r="SDX191" s="1"/>
      <c r="SDY191" s="1"/>
      <c r="SDZ191" s="1"/>
      <c r="SEA191" s="1"/>
      <c r="SEB191" s="1"/>
      <c r="SEC191" s="1"/>
      <c r="SED191" s="1"/>
      <c r="SEE191" s="1"/>
      <c r="SEF191" s="1"/>
      <c r="SEG191" s="1"/>
      <c r="SEH191" s="1"/>
      <c r="SEI191" s="1"/>
      <c r="SEJ191" s="1"/>
      <c r="SEK191" s="1"/>
      <c r="SEL191" s="1"/>
      <c r="SEM191" s="1"/>
      <c r="SEN191" s="1"/>
      <c r="SEO191" s="1"/>
      <c r="SEP191" s="1"/>
      <c r="SEQ191" s="1"/>
      <c r="SER191" s="1"/>
      <c r="SES191" s="1"/>
      <c r="SET191" s="1"/>
      <c r="SEU191" s="1"/>
      <c r="SEV191" s="1"/>
      <c r="SEW191" s="1"/>
      <c r="SEX191" s="1"/>
      <c r="SEY191" s="1"/>
      <c r="SEZ191" s="1"/>
      <c r="SFA191" s="1"/>
      <c r="SFB191" s="1"/>
      <c r="SFC191" s="1"/>
      <c r="SFD191" s="1"/>
      <c r="SFE191" s="1"/>
      <c r="SFF191" s="1"/>
      <c r="SFG191" s="1"/>
      <c r="SFH191" s="1"/>
      <c r="SFI191" s="1"/>
      <c r="SFJ191" s="1"/>
      <c r="SFK191" s="1"/>
      <c r="SFL191" s="1"/>
      <c r="SFM191" s="1"/>
      <c r="SFN191" s="1"/>
      <c r="SFO191" s="1"/>
      <c r="SFP191" s="1"/>
      <c r="SFQ191" s="1"/>
      <c r="SFR191" s="1"/>
      <c r="SFS191" s="1"/>
      <c r="SFT191" s="1"/>
      <c r="SFU191" s="1"/>
      <c r="SFV191" s="1"/>
      <c r="SFW191" s="1"/>
      <c r="SFX191" s="1"/>
      <c r="SFY191" s="1"/>
      <c r="SFZ191" s="1"/>
      <c r="SGA191" s="1"/>
      <c r="SGB191" s="1"/>
      <c r="SGC191" s="1"/>
      <c r="SGD191" s="1"/>
      <c r="SGE191" s="1"/>
      <c r="SGF191" s="1"/>
      <c r="SGG191" s="1"/>
      <c r="SGH191" s="1"/>
      <c r="SGI191" s="1"/>
      <c r="SGJ191" s="1"/>
      <c r="SGK191" s="1"/>
      <c r="SGL191" s="1"/>
      <c r="SGM191" s="1"/>
      <c r="SGN191" s="1"/>
      <c r="SGO191" s="1"/>
      <c r="SGP191" s="1"/>
      <c r="SGQ191" s="1"/>
      <c r="SGR191" s="1"/>
      <c r="SGS191" s="1"/>
      <c r="SGT191" s="1"/>
      <c r="SGU191" s="1"/>
      <c r="SGV191" s="1"/>
      <c r="SGW191" s="1"/>
      <c r="SGX191" s="1"/>
      <c r="SGY191" s="1"/>
      <c r="SGZ191" s="1"/>
      <c r="SHA191" s="1"/>
      <c r="SHB191" s="1"/>
      <c r="SHC191" s="1"/>
      <c r="SHD191" s="1"/>
      <c r="SHE191" s="1"/>
      <c r="SHF191" s="1"/>
      <c r="SHG191" s="1"/>
      <c r="SHH191" s="1"/>
      <c r="SHI191" s="1"/>
      <c r="SHJ191" s="1"/>
      <c r="SHK191" s="1"/>
      <c r="SHL191" s="1"/>
      <c r="SHM191" s="1"/>
      <c r="SHN191" s="1"/>
      <c r="SHO191" s="1"/>
      <c r="SHP191" s="1"/>
      <c r="SHQ191" s="1"/>
      <c r="SHR191" s="1"/>
      <c r="SHS191" s="1"/>
      <c r="SHT191" s="1"/>
      <c r="SHU191" s="1"/>
      <c r="SHV191" s="1"/>
      <c r="SHW191" s="1"/>
      <c r="SHX191" s="1"/>
      <c r="SHY191" s="1"/>
      <c r="SHZ191" s="1"/>
      <c r="SIA191" s="1"/>
      <c r="SIB191" s="1"/>
      <c r="SIC191" s="1"/>
      <c r="SID191" s="1"/>
      <c r="SIE191" s="1"/>
      <c r="SIF191" s="1"/>
      <c r="SIG191" s="1"/>
      <c r="SIH191" s="1"/>
      <c r="SII191" s="1"/>
      <c r="SIJ191" s="1"/>
      <c r="SIK191" s="1"/>
      <c r="SIL191" s="1"/>
      <c r="SIM191" s="1"/>
      <c r="SIN191" s="1"/>
      <c r="SIO191" s="1"/>
      <c r="SIP191" s="1"/>
      <c r="SIQ191" s="1"/>
      <c r="SIR191" s="1"/>
      <c r="SIS191" s="1"/>
      <c r="SIT191" s="1"/>
      <c r="SIU191" s="1"/>
      <c r="SIV191" s="1"/>
      <c r="SIW191" s="1"/>
      <c r="SIX191" s="1"/>
      <c r="SIY191" s="1"/>
      <c r="SIZ191" s="1"/>
      <c r="SJA191" s="1"/>
      <c r="SJB191" s="1"/>
      <c r="SJC191" s="1"/>
      <c r="SJD191" s="1"/>
      <c r="SJE191" s="1"/>
      <c r="SJF191" s="1"/>
      <c r="SJG191" s="1"/>
      <c r="SJH191" s="1"/>
      <c r="SJI191" s="1"/>
      <c r="SJJ191" s="1"/>
      <c r="SJK191" s="1"/>
      <c r="SJL191" s="1"/>
      <c r="SJM191" s="1"/>
      <c r="SJN191" s="1"/>
      <c r="SJO191" s="1"/>
      <c r="SJP191" s="1"/>
      <c r="SJQ191" s="1"/>
      <c r="SJR191" s="1"/>
      <c r="SJS191" s="1"/>
      <c r="SJT191" s="1"/>
      <c r="SJU191" s="1"/>
      <c r="SJV191" s="1"/>
      <c r="SJW191" s="1"/>
      <c r="SJX191" s="1"/>
      <c r="SJY191" s="1"/>
      <c r="SJZ191" s="1"/>
      <c r="SKA191" s="1"/>
      <c r="SKB191" s="1"/>
      <c r="SKC191" s="1"/>
      <c r="SKD191" s="1"/>
      <c r="SKE191" s="1"/>
      <c r="SKF191" s="1"/>
      <c r="SKG191" s="1"/>
      <c r="SKH191" s="1"/>
      <c r="SKI191" s="1"/>
      <c r="SKJ191" s="1"/>
      <c r="SKK191" s="1"/>
      <c r="SKL191" s="1"/>
      <c r="SKM191" s="1"/>
      <c r="SKN191" s="1"/>
      <c r="SKO191" s="1"/>
      <c r="SKP191" s="1"/>
      <c r="SKQ191" s="1"/>
      <c r="SKR191" s="1"/>
      <c r="SKS191" s="1"/>
      <c r="SKT191" s="1"/>
      <c r="SKU191" s="1"/>
      <c r="SKV191" s="1"/>
      <c r="SKW191" s="1"/>
      <c r="SKX191" s="1"/>
      <c r="SKY191" s="1"/>
      <c r="SKZ191" s="1"/>
      <c r="SLA191" s="1"/>
      <c r="SLB191" s="1"/>
      <c r="SLC191" s="1"/>
      <c r="SLD191" s="1"/>
      <c r="SLE191" s="1"/>
      <c r="SLF191" s="1"/>
      <c r="SLG191" s="1"/>
      <c r="SLH191" s="1"/>
      <c r="SLI191" s="1"/>
      <c r="SLJ191" s="1"/>
      <c r="SLK191" s="1"/>
      <c r="SLL191" s="1"/>
      <c r="SLM191" s="1"/>
      <c r="SLN191" s="1"/>
      <c r="SLO191" s="1"/>
      <c r="SLP191" s="1"/>
      <c r="SLQ191" s="1"/>
      <c r="SLR191" s="1"/>
      <c r="SLS191" s="1"/>
      <c r="SLT191" s="1"/>
      <c r="SLU191" s="1"/>
      <c r="SLV191" s="1"/>
      <c r="SLW191" s="1"/>
      <c r="SLX191" s="1"/>
      <c r="SLY191" s="1"/>
      <c r="SLZ191" s="1"/>
      <c r="SMA191" s="1"/>
      <c r="SMB191" s="1"/>
      <c r="SMC191" s="1"/>
      <c r="SMD191" s="1"/>
      <c r="SME191" s="1"/>
      <c r="SMF191" s="1"/>
      <c r="SMG191" s="1"/>
      <c r="SMH191" s="1"/>
      <c r="SMI191" s="1"/>
      <c r="SMJ191" s="1"/>
      <c r="SMK191" s="1"/>
      <c r="SML191" s="1"/>
      <c r="SMM191" s="1"/>
      <c r="SMN191" s="1"/>
      <c r="SMO191" s="1"/>
      <c r="SMP191" s="1"/>
      <c r="SMQ191" s="1"/>
      <c r="SMR191" s="1"/>
      <c r="SMS191" s="1"/>
      <c r="SMT191" s="1"/>
      <c r="SMU191" s="1"/>
      <c r="SMV191" s="1"/>
      <c r="SMW191" s="1"/>
      <c r="SMX191" s="1"/>
      <c r="SMY191" s="1"/>
      <c r="SMZ191" s="1"/>
      <c r="SNA191" s="1"/>
      <c r="SNB191" s="1"/>
      <c r="SNC191" s="1"/>
      <c r="SND191" s="1"/>
      <c r="SNE191" s="1"/>
      <c r="SNF191" s="1"/>
      <c r="SNG191" s="1"/>
      <c r="SNH191" s="1"/>
      <c r="SNI191" s="1"/>
      <c r="SNJ191" s="1"/>
      <c r="SNK191" s="1"/>
      <c r="SNL191" s="1"/>
      <c r="SNM191" s="1"/>
      <c r="SNN191" s="1"/>
      <c r="SNO191" s="1"/>
      <c r="SNP191" s="1"/>
      <c r="SNQ191" s="1"/>
      <c r="SNR191" s="1"/>
      <c r="SNS191" s="1"/>
      <c r="SNT191" s="1"/>
      <c r="SNU191" s="1"/>
      <c r="SNV191" s="1"/>
      <c r="SNW191" s="1"/>
      <c r="SNX191" s="1"/>
      <c r="SNY191" s="1"/>
      <c r="SNZ191" s="1"/>
      <c r="SOA191" s="1"/>
      <c r="SOB191" s="1"/>
      <c r="SOC191" s="1"/>
      <c r="SOD191" s="1"/>
      <c r="SOE191" s="1"/>
      <c r="SOF191" s="1"/>
      <c r="SOG191" s="1"/>
      <c r="SOH191" s="1"/>
      <c r="SOI191" s="1"/>
      <c r="SOJ191" s="1"/>
      <c r="SOK191" s="1"/>
      <c r="SOL191" s="1"/>
      <c r="SOM191" s="1"/>
      <c r="SON191" s="1"/>
      <c r="SOO191" s="1"/>
      <c r="SOP191" s="1"/>
      <c r="SOQ191" s="1"/>
      <c r="SOR191" s="1"/>
      <c r="SOS191" s="1"/>
      <c r="SOT191" s="1"/>
      <c r="SOU191" s="1"/>
      <c r="SOV191" s="1"/>
      <c r="SOW191" s="1"/>
      <c r="SOX191" s="1"/>
      <c r="SOY191" s="1"/>
      <c r="SOZ191" s="1"/>
      <c r="SPA191" s="1"/>
      <c r="SPB191" s="1"/>
      <c r="SPC191" s="1"/>
      <c r="SPD191" s="1"/>
      <c r="SPE191" s="1"/>
      <c r="SPF191" s="1"/>
      <c r="SPG191" s="1"/>
      <c r="SPH191" s="1"/>
      <c r="SPI191" s="1"/>
      <c r="SPJ191" s="1"/>
      <c r="SPK191" s="1"/>
      <c r="SPL191" s="1"/>
      <c r="SPM191" s="1"/>
      <c r="SPN191" s="1"/>
      <c r="SPO191" s="1"/>
      <c r="SPP191" s="1"/>
      <c r="SPQ191" s="1"/>
      <c r="SPR191" s="1"/>
      <c r="SPS191" s="1"/>
      <c r="SPT191" s="1"/>
      <c r="SPU191" s="1"/>
      <c r="SPV191" s="1"/>
      <c r="SPW191" s="1"/>
      <c r="SPX191" s="1"/>
      <c r="SPY191" s="1"/>
      <c r="SPZ191" s="1"/>
      <c r="SQA191" s="1"/>
      <c r="SQB191" s="1"/>
      <c r="SQC191" s="1"/>
      <c r="SQD191" s="1"/>
      <c r="SQE191" s="1"/>
      <c r="SQF191" s="1"/>
      <c r="SQG191" s="1"/>
      <c r="SQH191" s="1"/>
      <c r="SQI191" s="1"/>
      <c r="SQJ191" s="1"/>
      <c r="SQK191" s="1"/>
      <c r="SQL191" s="1"/>
      <c r="SQM191" s="1"/>
      <c r="SQN191" s="1"/>
      <c r="SQO191" s="1"/>
      <c r="SQP191" s="1"/>
      <c r="SQQ191" s="1"/>
      <c r="SQR191" s="1"/>
      <c r="SQS191" s="1"/>
      <c r="SQT191" s="1"/>
      <c r="SQU191" s="1"/>
      <c r="SQV191" s="1"/>
      <c r="SQW191" s="1"/>
      <c r="SQX191" s="1"/>
      <c r="SQY191" s="1"/>
      <c r="SQZ191" s="1"/>
      <c r="SRA191" s="1"/>
      <c r="SRB191" s="1"/>
      <c r="SRC191" s="1"/>
      <c r="SRD191" s="1"/>
      <c r="SRE191" s="1"/>
      <c r="SRF191" s="1"/>
      <c r="SRG191" s="1"/>
      <c r="SRH191" s="1"/>
      <c r="SRI191" s="1"/>
      <c r="SRJ191" s="1"/>
      <c r="SRK191" s="1"/>
      <c r="SRL191" s="1"/>
      <c r="SRM191" s="1"/>
      <c r="SRN191" s="1"/>
      <c r="SRO191" s="1"/>
      <c r="SRP191" s="1"/>
      <c r="SRQ191" s="1"/>
      <c r="SRR191" s="1"/>
      <c r="SRS191" s="1"/>
      <c r="SRT191" s="1"/>
      <c r="SRU191" s="1"/>
      <c r="SRV191" s="1"/>
      <c r="SRW191" s="1"/>
      <c r="SRX191" s="1"/>
      <c r="SRY191" s="1"/>
      <c r="SRZ191" s="1"/>
      <c r="SSA191" s="1"/>
      <c r="SSB191" s="1"/>
      <c r="SSC191" s="1"/>
      <c r="SSD191" s="1"/>
      <c r="SSE191" s="1"/>
      <c r="SSF191" s="1"/>
      <c r="SSG191" s="1"/>
      <c r="SSH191" s="1"/>
      <c r="SSI191" s="1"/>
      <c r="SSJ191" s="1"/>
      <c r="SSK191" s="1"/>
      <c r="SSL191" s="1"/>
      <c r="SSM191" s="1"/>
      <c r="SSN191" s="1"/>
      <c r="SSO191" s="1"/>
      <c r="SSP191" s="1"/>
      <c r="SSQ191" s="1"/>
      <c r="SSR191" s="1"/>
      <c r="SSS191" s="1"/>
      <c r="SST191" s="1"/>
      <c r="SSU191" s="1"/>
      <c r="SSV191" s="1"/>
      <c r="SSW191" s="1"/>
      <c r="SSX191" s="1"/>
      <c r="SSY191" s="1"/>
      <c r="SSZ191" s="1"/>
      <c r="STA191" s="1"/>
      <c r="STB191" s="1"/>
      <c r="STC191" s="1"/>
      <c r="STD191" s="1"/>
      <c r="STE191" s="1"/>
      <c r="STF191" s="1"/>
      <c r="STG191" s="1"/>
      <c r="STH191" s="1"/>
      <c r="STI191" s="1"/>
      <c r="STJ191" s="1"/>
      <c r="STK191" s="1"/>
      <c r="STL191" s="1"/>
      <c r="STM191" s="1"/>
      <c r="STN191" s="1"/>
      <c r="STO191" s="1"/>
      <c r="STP191" s="1"/>
      <c r="STQ191" s="1"/>
      <c r="STR191" s="1"/>
      <c r="STS191" s="1"/>
      <c r="STT191" s="1"/>
      <c r="STU191" s="1"/>
      <c r="STV191" s="1"/>
      <c r="STW191" s="1"/>
      <c r="STX191" s="1"/>
      <c r="STY191" s="1"/>
      <c r="STZ191" s="1"/>
      <c r="SUA191" s="1"/>
      <c r="SUB191" s="1"/>
      <c r="SUC191" s="1"/>
      <c r="SUD191" s="1"/>
      <c r="SUE191" s="1"/>
      <c r="SUF191" s="1"/>
      <c r="SUG191" s="1"/>
      <c r="SUH191" s="1"/>
      <c r="SUI191" s="1"/>
      <c r="SUJ191" s="1"/>
      <c r="SUK191" s="1"/>
      <c r="SUL191" s="1"/>
      <c r="SUM191" s="1"/>
      <c r="SUN191" s="1"/>
      <c r="SUO191" s="1"/>
      <c r="SUP191" s="1"/>
      <c r="SUQ191" s="1"/>
      <c r="SUR191" s="1"/>
      <c r="SUS191" s="1"/>
      <c r="SUT191" s="1"/>
      <c r="SUU191" s="1"/>
      <c r="SUV191" s="1"/>
      <c r="SUW191" s="1"/>
      <c r="SUX191" s="1"/>
      <c r="SUY191" s="1"/>
      <c r="SUZ191" s="1"/>
      <c r="SVA191" s="1"/>
      <c r="SVB191" s="1"/>
      <c r="SVC191" s="1"/>
      <c r="SVD191" s="1"/>
      <c r="SVE191" s="1"/>
      <c r="SVF191" s="1"/>
      <c r="SVG191" s="1"/>
      <c r="SVH191" s="1"/>
      <c r="SVI191" s="1"/>
      <c r="SVJ191" s="1"/>
      <c r="SVK191" s="1"/>
      <c r="SVL191" s="1"/>
      <c r="SVM191" s="1"/>
      <c r="SVN191" s="1"/>
      <c r="SVO191" s="1"/>
      <c r="SVP191" s="1"/>
      <c r="SVQ191" s="1"/>
      <c r="SVR191" s="1"/>
      <c r="SVS191" s="1"/>
      <c r="SVT191" s="1"/>
      <c r="SVU191" s="1"/>
      <c r="SVV191" s="1"/>
      <c r="SVW191" s="1"/>
      <c r="SVX191" s="1"/>
      <c r="SVY191" s="1"/>
      <c r="SVZ191" s="1"/>
      <c r="SWA191" s="1"/>
      <c r="SWB191" s="1"/>
      <c r="SWC191" s="1"/>
      <c r="SWD191" s="1"/>
      <c r="SWE191" s="1"/>
      <c r="SWF191" s="1"/>
      <c r="SWG191" s="1"/>
      <c r="SWH191" s="1"/>
      <c r="SWI191" s="1"/>
      <c r="SWJ191" s="1"/>
      <c r="SWK191" s="1"/>
      <c r="SWL191" s="1"/>
      <c r="SWM191" s="1"/>
      <c r="SWN191" s="1"/>
      <c r="SWO191" s="1"/>
      <c r="SWP191" s="1"/>
      <c r="SWQ191" s="1"/>
      <c r="SWR191" s="1"/>
      <c r="SWS191" s="1"/>
      <c r="SWT191" s="1"/>
      <c r="SWU191" s="1"/>
      <c r="SWV191" s="1"/>
      <c r="SWW191" s="1"/>
      <c r="SWX191" s="1"/>
      <c r="SWY191" s="1"/>
      <c r="SWZ191" s="1"/>
      <c r="SXA191" s="1"/>
      <c r="SXB191" s="1"/>
      <c r="SXC191" s="1"/>
      <c r="SXD191" s="1"/>
      <c r="SXE191" s="1"/>
      <c r="SXF191" s="1"/>
      <c r="SXG191" s="1"/>
      <c r="SXH191" s="1"/>
      <c r="SXI191" s="1"/>
      <c r="SXJ191" s="1"/>
      <c r="SXK191" s="1"/>
      <c r="SXL191" s="1"/>
      <c r="SXM191" s="1"/>
      <c r="SXN191" s="1"/>
      <c r="SXO191" s="1"/>
      <c r="SXP191" s="1"/>
      <c r="SXQ191" s="1"/>
      <c r="SXR191" s="1"/>
      <c r="SXS191" s="1"/>
      <c r="SXT191" s="1"/>
      <c r="SXU191" s="1"/>
      <c r="SXV191" s="1"/>
      <c r="SXW191" s="1"/>
      <c r="SXX191" s="1"/>
      <c r="SXY191" s="1"/>
      <c r="SXZ191" s="1"/>
      <c r="SYA191" s="1"/>
      <c r="SYB191" s="1"/>
      <c r="SYC191" s="1"/>
      <c r="SYD191" s="1"/>
      <c r="SYE191" s="1"/>
      <c r="SYF191" s="1"/>
      <c r="SYG191" s="1"/>
      <c r="SYH191" s="1"/>
      <c r="SYI191" s="1"/>
      <c r="SYJ191" s="1"/>
      <c r="SYK191" s="1"/>
      <c r="SYL191" s="1"/>
      <c r="SYM191" s="1"/>
      <c r="SYN191" s="1"/>
      <c r="SYO191" s="1"/>
      <c r="SYP191" s="1"/>
      <c r="SYQ191" s="1"/>
      <c r="SYR191" s="1"/>
      <c r="SYS191" s="1"/>
      <c r="SYT191" s="1"/>
      <c r="SYU191" s="1"/>
      <c r="SYV191" s="1"/>
      <c r="SYW191" s="1"/>
      <c r="SYX191" s="1"/>
      <c r="SYY191" s="1"/>
      <c r="SYZ191" s="1"/>
      <c r="SZA191" s="1"/>
      <c r="SZB191" s="1"/>
      <c r="SZC191" s="1"/>
      <c r="SZD191" s="1"/>
      <c r="SZE191" s="1"/>
      <c r="SZF191" s="1"/>
      <c r="SZG191" s="1"/>
      <c r="SZH191" s="1"/>
      <c r="SZI191" s="1"/>
      <c r="SZJ191" s="1"/>
      <c r="SZK191" s="1"/>
      <c r="SZL191" s="1"/>
      <c r="SZM191" s="1"/>
      <c r="SZN191" s="1"/>
      <c r="SZO191" s="1"/>
      <c r="SZP191" s="1"/>
      <c r="SZQ191" s="1"/>
      <c r="SZR191" s="1"/>
      <c r="SZS191" s="1"/>
      <c r="SZT191" s="1"/>
      <c r="SZU191" s="1"/>
      <c r="SZV191" s="1"/>
      <c r="SZW191" s="1"/>
      <c r="SZX191" s="1"/>
      <c r="SZY191" s="1"/>
      <c r="SZZ191" s="1"/>
      <c r="TAA191" s="1"/>
      <c r="TAB191" s="1"/>
      <c r="TAC191" s="1"/>
      <c r="TAD191" s="1"/>
      <c r="TAE191" s="1"/>
      <c r="TAF191" s="1"/>
      <c r="TAG191" s="1"/>
      <c r="TAH191" s="1"/>
      <c r="TAI191" s="1"/>
      <c r="TAJ191" s="1"/>
      <c r="TAK191" s="1"/>
      <c r="TAL191" s="1"/>
      <c r="TAM191" s="1"/>
      <c r="TAN191" s="1"/>
      <c r="TAO191" s="1"/>
      <c r="TAP191" s="1"/>
      <c r="TAQ191" s="1"/>
      <c r="TAR191" s="1"/>
      <c r="TAS191" s="1"/>
      <c r="TAT191" s="1"/>
      <c r="TAU191" s="1"/>
      <c r="TAV191" s="1"/>
      <c r="TAW191" s="1"/>
      <c r="TAX191" s="1"/>
      <c r="TAY191" s="1"/>
      <c r="TAZ191" s="1"/>
      <c r="TBA191" s="1"/>
      <c r="TBB191" s="1"/>
      <c r="TBC191" s="1"/>
      <c r="TBD191" s="1"/>
      <c r="TBE191" s="1"/>
      <c r="TBF191" s="1"/>
      <c r="TBG191" s="1"/>
      <c r="TBH191" s="1"/>
      <c r="TBI191" s="1"/>
      <c r="TBJ191" s="1"/>
      <c r="TBK191" s="1"/>
      <c r="TBL191" s="1"/>
      <c r="TBM191" s="1"/>
      <c r="TBN191" s="1"/>
      <c r="TBO191" s="1"/>
      <c r="TBP191" s="1"/>
      <c r="TBQ191" s="1"/>
      <c r="TBR191" s="1"/>
      <c r="TBS191" s="1"/>
      <c r="TBT191" s="1"/>
      <c r="TBU191" s="1"/>
      <c r="TBV191" s="1"/>
      <c r="TBW191" s="1"/>
      <c r="TBX191" s="1"/>
      <c r="TBY191" s="1"/>
      <c r="TBZ191" s="1"/>
      <c r="TCA191" s="1"/>
      <c r="TCB191" s="1"/>
      <c r="TCC191" s="1"/>
      <c r="TCD191" s="1"/>
      <c r="TCE191" s="1"/>
      <c r="TCF191" s="1"/>
      <c r="TCG191" s="1"/>
      <c r="TCH191" s="1"/>
      <c r="TCI191" s="1"/>
      <c r="TCJ191" s="1"/>
      <c r="TCK191" s="1"/>
      <c r="TCL191" s="1"/>
      <c r="TCM191" s="1"/>
      <c r="TCN191" s="1"/>
      <c r="TCO191" s="1"/>
      <c r="TCP191" s="1"/>
      <c r="TCQ191" s="1"/>
      <c r="TCR191" s="1"/>
      <c r="TCS191" s="1"/>
      <c r="TCT191" s="1"/>
      <c r="TCU191" s="1"/>
      <c r="TCV191" s="1"/>
      <c r="TCW191" s="1"/>
      <c r="TCX191" s="1"/>
      <c r="TCY191" s="1"/>
      <c r="TCZ191" s="1"/>
      <c r="TDA191" s="1"/>
      <c r="TDB191" s="1"/>
      <c r="TDC191" s="1"/>
      <c r="TDD191" s="1"/>
      <c r="TDE191" s="1"/>
      <c r="TDF191" s="1"/>
      <c r="TDG191" s="1"/>
      <c r="TDH191" s="1"/>
      <c r="TDI191" s="1"/>
      <c r="TDJ191" s="1"/>
      <c r="TDK191" s="1"/>
      <c r="TDL191" s="1"/>
      <c r="TDM191" s="1"/>
      <c r="TDN191" s="1"/>
      <c r="TDO191" s="1"/>
      <c r="TDP191" s="1"/>
      <c r="TDQ191" s="1"/>
      <c r="TDR191" s="1"/>
      <c r="TDS191" s="1"/>
      <c r="TDT191" s="1"/>
      <c r="TDU191" s="1"/>
      <c r="TDV191" s="1"/>
      <c r="TDW191" s="1"/>
      <c r="TDX191" s="1"/>
      <c r="TDY191" s="1"/>
      <c r="TDZ191" s="1"/>
      <c r="TEA191" s="1"/>
      <c r="TEB191" s="1"/>
      <c r="TEC191" s="1"/>
      <c r="TED191" s="1"/>
      <c r="TEE191" s="1"/>
      <c r="TEF191" s="1"/>
      <c r="TEG191" s="1"/>
      <c r="TEH191" s="1"/>
      <c r="TEI191" s="1"/>
      <c r="TEJ191" s="1"/>
      <c r="TEK191" s="1"/>
      <c r="TEL191" s="1"/>
      <c r="TEM191" s="1"/>
      <c r="TEN191" s="1"/>
      <c r="TEO191" s="1"/>
      <c r="TEP191" s="1"/>
      <c r="TEQ191" s="1"/>
      <c r="TER191" s="1"/>
      <c r="TES191" s="1"/>
      <c r="TET191" s="1"/>
      <c r="TEU191" s="1"/>
      <c r="TEV191" s="1"/>
      <c r="TEW191" s="1"/>
      <c r="TEX191" s="1"/>
      <c r="TEY191" s="1"/>
      <c r="TEZ191" s="1"/>
      <c r="TFA191" s="1"/>
      <c r="TFB191" s="1"/>
      <c r="TFC191" s="1"/>
      <c r="TFD191" s="1"/>
      <c r="TFE191" s="1"/>
      <c r="TFF191" s="1"/>
      <c r="TFG191" s="1"/>
      <c r="TFH191" s="1"/>
      <c r="TFI191" s="1"/>
      <c r="TFJ191" s="1"/>
      <c r="TFK191" s="1"/>
      <c r="TFL191" s="1"/>
      <c r="TFM191" s="1"/>
      <c r="TFN191" s="1"/>
      <c r="TFO191" s="1"/>
      <c r="TFP191" s="1"/>
      <c r="TFQ191" s="1"/>
      <c r="TFR191" s="1"/>
      <c r="TFS191" s="1"/>
      <c r="TFT191" s="1"/>
      <c r="TFU191" s="1"/>
      <c r="TFV191" s="1"/>
      <c r="TFW191" s="1"/>
      <c r="TFX191" s="1"/>
      <c r="TFY191" s="1"/>
      <c r="TFZ191" s="1"/>
      <c r="TGA191" s="1"/>
      <c r="TGB191" s="1"/>
      <c r="TGC191" s="1"/>
      <c r="TGD191" s="1"/>
      <c r="TGE191" s="1"/>
      <c r="TGF191" s="1"/>
      <c r="TGG191" s="1"/>
      <c r="TGH191" s="1"/>
      <c r="TGI191" s="1"/>
      <c r="TGJ191" s="1"/>
      <c r="TGK191" s="1"/>
      <c r="TGL191" s="1"/>
      <c r="TGM191" s="1"/>
      <c r="TGN191" s="1"/>
      <c r="TGO191" s="1"/>
      <c r="TGP191" s="1"/>
      <c r="TGQ191" s="1"/>
      <c r="TGR191" s="1"/>
      <c r="TGS191" s="1"/>
      <c r="TGT191" s="1"/>
      <c r="TGU191" s="1"/>
      <c r="TGV191" s="1"/>
      <c r="TGW191" s="1"/>
      <c r="TGX191" s="1"/>
      <c r="TGY191" s="1"/>
      <c r="TGZ191" s="1"/>
      <c r="THA191" s="1"/>
      <c r="THB191" s="1"/>
      <c r="THC191" s="1"/>
      <c r="THD191" s="1"/>
      <c r="THE191" s="1"/>
      <c r="THF191" s="1"/>
      <c r="THG191" s="1"/>
      <c r="THH191" s="1"/>
      <c r="THI191" s="1"/>
      <c r="THJ191" s="1"/>
      <c r="THK191" s="1"/>
      <c r="THL191" s="1"/>
      <c r="THM191" s="1"/>
      <c r="THN191" s="1"/>
      <c r="THO191" s="1"/>
      <c r="THP191" s="1"/>
      <c r="THQ191" s="1"/>
      <c r="THR191" s="1"/>
      <c r="THS191" s="1"/>
      <c r="THT191" s="1"/>
      <c r="THU191" s="1"/>
      <c r="THV191" s="1"/>
      <c r="THW191" s="1"/>
      <c r="THX191" s="1"/>
      <c r="THY191" s="1"/>
      <c r="THZ191" s="1"/>
      <c r="TIA191" s="1"/>
      <c r="TIB191" s="1"/>
      <c r="TIC191" s="1"/>
      <c r="TID191" s="1"/>
      <c r="TIE191" s="1"/>
      <c r="TIF191" s="1"/>
      <c r="TIG191" s="1"/>
      <c r="TIH191" s="1"/>
      <c r="TII191" s="1"/>
      <c r="TIJ191" s="1"/>
      <c r="TIK191" s="1"/>
      <c r="TIL191" s="1"/>
      <c r="TIM191" s="1"/>
      <c r="TIN191" s="1"/>
      <c r="TIO191" s="1"/>
      <c r="TIP191" s="1"/>
      <c r="TIQ191" s="1"/>
      <c r="TIR191" s="1"/>
      <c r="TIS191" s="1"/>
      <c r="TIT191" s="1"/>
      <c r="TIU191" s="1"/>
      <c r="TIV191" s="1"/>
      <c r="TIW191" s="1"/>
      <c r="TIX191" s="1"/>
      <c r="TIY191" s="1"/>
      <c r="TIZ191" s="1"/>
      <c r="TJA191" s="1"/>
      <c r="TJB191" s="1"/>
      <c r="TJC191" s="1"/>
      <c r="TJD191" s="1"/>
      <c r="TJE191" s="1"/>
      <c r="TJF191" s="1"/>
      <c r="TJG191" s="1"/>
      <c r="TJH191" s="1"/>
      <c r="TJI191" s="1"/>
      <c r="TJJ191" s="1"/>
      <c r="TJK191" s="1"/>
      <c r="TJL191" s="1"/>
      <c r="TJM191" s="1"/>
      <c r="TJN191" s="1"/>
      <c r="TJO191" s="1"/>
      <c r="TJP191" s="1"/>
      <c r="TJQ191" s="1"/>
      <c r="TJR191" s="1"/>
      <c r="TJS191" s="1"/>
      <c r="TJT191" s="1"/>
      <c r="TJU191" s="1"/>
      <c r="TJV191" s="1"/>
      <c r="TJW191" s="1"/>
      <c r="TJX191" s="1"/>
      <c r="TJY191" s="1"/>
      <c r="TJZ191" s="1"/>
      <c r="TKA191" s="1"/>
      <c r="TKB191" s="1"/>
      <c r="TKC191" s="1"/>
      <c r="TKD191" s="1"/>
      <c r="TKE191" s="1"/>
      <c r="TKF191" s="1"/>
      <c r="TKG191" s="1"/>
      <c r="TKH191" s="1"/>
      <c r="TKI191" s="1"/>
      <c r="TKJ191" s="1"/>
      <c r="TKK191" s="1"/>
      <c r="TKL191" s="1"/>
      <c r="TKM191" s="1"/>
      <c r="TKN191" s="1"/>
      <c r="TKO191" s="1"/>
      <c r="TKP191" s="1"/>
      <c r="TKQ191" s="1"/>
      <c r="TKR191" s="1"/>
      <c r="TKS191" s="1"/>
      <c r="TKT191" s="1"/>
      <c r="TKU191" s="1"/>
      <c r="TKV191" s="1"/>
      <c r="TKW191" s="1"/>
      <c r="TKX191" s="1"/>
      <c r="TKY191" s="1"/>
      <c r="TKZ191" s="1"/>
      <c r="TLA191" s="1"/>
      <c r="TLB191" s="1"/>
      <c r="TLC191" s="1"/>
      <c r="TLD191" s="1"/>
      <c r="TLE191" s="1"/>
      <c r="TLF191" s="1"/>
      <c r="TLG191" s="1"/>
      <c r="TLH191" s="1"/>
      <c r="TLI191" s="1"/>
      <c r="TLJ191" s="1"/>
      <c r="TLK191" s="1"/>
      <c r="TLL191" s="1"/>
      <c r="TLM191" s="1"/>
      <c r="TLN191" s="1"/>
      <c r="TLO191" s="1"/>
      <c r="TLP191" s="1"/>
      <c r="TLQ191" s="1"/>
      <c r="TLR191" s="1"/>
      <c r="TLS191" s="1"/>
      <c r="TLT191" s="1"/>
      <c r="TLU191" s="1"/>
      <c r="TLV191" s="1"/>
      <c r="TLW191" s="1"/>
      <c r="TLX191" s="1"/>
      <c r="TLY191" s="1"/>
      <c r="TLZ191" s="1"/>
      <c r="TMA191" s="1"/>
      <c r="TMB191" s="1"/>
      <c r="TMC191" s="1"/>
      <c r="TMD191" s="1"/>
      <c r="TME191" s="1"/>
      <c r="TMF191" s="1"/>
      <c r="TMG191" s="1"/>
      <c r="TMH191" s="1"/>
      <c r="TMI191" s="1"/>
      <c r="TMJ191" s="1"/>
      <c r="TMK191" s="1"/>
      <c r="TML191" s="1"/>
      <c r="TMM191" s="1"/>
      <c r="TMN191" s="1"/>
      <c r="TMO191" s="1"/>
      <c r="TMP191" s="1"/>
      <c r="TMQ191" s="1"/>
      <c r="TMR191" s="1"/>
      <c r="TMS191" s="1"/>
      <c r="TMT191" s="1"/>
      <c r="TMU191" s="1"/>
      <c r="TMV191" s="1"/>
      <c r="TMW191" s="1"/>
      <c r="TMX191" s="1"/>
      <c r="TMY191" s="1"/>
      <c r="TMZ191" s="1"/>
      <c r="TNA191" s="1"/>
      <c r="TNB191" s="1"/>
      <c r="TNC191" s="1"/>
      <c r="TND191" s="1"/>
      <c r="TNE191" s="1"/>
      <c r="TNF191" s="1"/>
      <c r="TNG191" s="1"/>
      <c r="TNH191" s="1"/>
      <c r="TNI191" s="1"/>
      <c r="TNJ191" s="1"/>
      <c r="TNK191" s="1"/>
      <c r="TNL191" s="1"/>
      <c r="TNM191" s="1"/>
      <c r="TNN191" s="1"/>
      <c r="TNO191" s="1"/>
      <c r="TNP191" s="1"/>
      <c r="TNQ191" s="1"/>
      <c r="TNR191" s="1"/>
      <c r="TNS191" s="1"/>
      <c r="TNT191" s="1"/>
      <c r="TNU191" s="1"/>
      <c r="TNV191" s="1"/>
      <c r="TNW191" s="1"/>
      <c r="TNX191" s="1"/>
      <c r="TNY191" s="1"/>
      <c r="TNZ191" s="1"/>
      <c r="TOA191" s="1"/>
      <c r="TOB191" s="1"/>
      <c r="TOC191" s="1"/>
      <c r="TOD191" s="1"/>
      <c r="TOE191" s="1"/>
      <c r="TOF191" s="1"/>
      <c r="TOG191" s="1"/>
      <c r="TOH191" s="1"/>
      <c r="TOI191" s="1"/>
      <c r="TOJ191" s="1"/>
      <c r="TOK191" s="1"/>
      <c r="TOL191" s="1"/>
      <c r="TOM191" s="1"/>
      <c r="TON191" s="1"/>
      <c r="TOO191" s="1"/>
      <c r="TOP191" s="1"/>
      <c r="TOQ191" s="1"/>
      <c r="TOR191" s="1"/>
      <c r="TOS191" s="1"/>
      <c r="TOT191" s="1"/>
      <c r="TOU191" s="1"/>
      <c r="TOV191" s="1"/>
      <c r="TOW191" s="1"/>
      <c r="TOX191" s="1"/>
      <c r="TOY191" s="1"/>
      <c r="TOZ191" s="1"/>
      <c r="TPA191" s="1"/>
      <c r="TPB191" s="1"/>
      <c r="TPC191" s="1"/>
      <c r="TPD191" s="1"/>
      <c r="TPE191" s="1"/>
      <c r="TPF191" s="1"/>
      <c r="TPG191" s="1"/>
      <c r="TPH191" s="1"/>
      <c r="TPI191" s="1"/>
      <c r="TPJ191" s="1"/>
      <c r="TPK191" s="1"/>
      <c r="TPL191" s="1"/>
      <c r="TPM191" s="1"/>
      <c r="TPN191" s="1"/>
      <c r="TPO191" s="1"/>
      <c r="TPP191" s="1"/>
      <c r="TPQ191" s="1"/>
      <c r="TPR191" s="1"/>
      <c r="TPS191" s="1"/>
      <c r="TPT191" s="1"/>
      <c r="TPU191" s="1"/>
      <c r="TPV191" s="1"/>
      <c r="TPW191" s="1"/>
      <c r="TPX191" s="1"/>
      <c r="TPY191" s="1"/>
      <c r="TPZ191" s="1"/>
      <c r="TQA191" s="1"/>
      <c r="TQB191" s="1"/>
      <c r="TQC191" s="1"/>
      <c r="TQD191" s="1"/>
      <c r="TQE191" s="1"/>
      <c r="TQF191" s="1"/>
      <c r="TQG191" s="1"/>
      <c r="TQH191" s="1"/>
      <c r="TQI191" s="1"/>
      <c r="TQJ191" s="1"/>
      <c r="TQK191" s="1"/>
      <c r="TQL191" s="1"/>
      <c r="TQM191" s="1"/>
      <c r="TQN191" s="1"/>
      <c r="TQO191" s="1"/>
      <c r="TQP191" s="1"/>
      <c r="TQQ191" s="1"/>
      <c r="TQR191" s="1"/>
      <c r="TQS191" s="1"/>
      <c r="TQT191" s="1"/>
      <c r="TQU191" s="1"/>
      <c r="TQV191" s="1"/>
      <c r="TQW191" s="1"/>
      <c r="TQX191" s="1"/>
      <c r="TQY191" s="1"/>
      <c r="TQZ191" s="1"/>
      <c r="TRA191" s="1"/>
      <c r="TRB191" s="1"/>
      <c r="TRC191" s="1"/>
      <c r="TRD191" s="1"/>
      <c r="TRE191" s="1"/>
      <c r="TRF191" s="1"/>
      <c r="TRG191" s="1"/>
      <c r="TRH191" s="1"/>
      <c r="TRI191" s="1"/>
      <c r="TRJ191" s="1"/>
      <c r="TRK191" s="1"/>
      <c r="TRL191" s="1"/>
      <c r="TRM191" s="1"/>
      <c r="TRN191" s="1"/>
      <c r="TRO191" s="1"/>
      <c r="TRP191" s="1"/>
      <c r="TRQ191" s="1"/>
      <c r="TRR191" s="1"/>
      <c r="TRS191" s="1"/>
      <c r="TRT191" s="1"/>
      <c r="TRU191" s="1"/>
      <c r="TRV191" s="1"/>
      <c r="TRW191" s="1"/>
      <c r="TRX191" s="1"/>
      <c r="TRY191" s="1"/>
      <c r="TRZ191" s="1"/>
      <c r="TSA191" s="1"/>
      <c r="TSB191" s="1"/>
      <c r="TSC191" s="1"/>
      <c r="TSD191" s="1"/>
      <c r="TSE191" s="1"/>
      <c r="TSF191" s="1"/>
      <c r="TSG191" s="1"/>
      <c r="TSH191" s="1"/>
      <c r="TSI191" s="1"/>
      <c r="TSJ191" s="1"/>
      <c r="TSK191" s="1"/>
      <c r="TSL191" s="1"/>
      <c r="TSM191" s="1"/>
      <c r="TSN191" s="1"/>
      <c r="TSO191" s="1"/>
      <c r="TSP191" s="1"/>
      <c r="TSQ191" s="1"/>
      <c r="TSR191" s="1"/>
      <c r="TSS191" s="1"/>
      <c r="TST191" s="1"/>
      <c r="TSU191" s="1"/>
      <c r="TSV191" s="1"/>
      <c r="TSW191" s="1"/>
      <c r="TSX191" s="1"/>
      <c r="TSY191" s="1"/>
      <c r="TSZ191" s="1"/>
      <c r="TTA191" s="1"/>
      <c r="TTB191" s="1"/>
      <c r="TTC191" s="1"/>
      <c r="TTD191" s="1"/>
      <c r="TTE191" s="1"/>
      <c r="TTF191" s="1"/>
      <c r="TTG191" s="1"/>
      <c r="TTH191" s="1"/>
      <c r="TTI191" s="1"/>
      <c r="TTJ191" s="1"/>
      <c r="TTK191" s="1"/>
      <c r="TTL191" s="1"/>
      <c r="TTM191" s="1"/>
      <c r="TTN191" s="1"/>
      <c r="TTO191" s="1"/>
      <c r="TTP191" s="1"/>
      <c r="TTQ191" s="1"/>
      <c r="TTR191" s="1"/>
      <c r="TTS191" s="1"/>
      <c r="TTT191" s="1"/>
      <c r="TTU191" s="1"/>
      <c r="TTV191" s="1"/>
      <c r="TTW191" s="1"/>
      <c r="TTX191" s="1"/>
      <c r="TTY191" s="1"/>
      <c r="TTZ191" s="1"/>
      <c r="TUA191" s="1"/>
      <c r="TUB191" s="1"/>
      <c r="TUC191" s="1"/>
      <c r="TUD191" s="1"/>
      <c r="TUE191" s="1"/>
      <c r="TUF191" s="1"/>
      <c r="TUG191" s="1"/>
      <c r="TUH191" s="1"/>
      <c r="TUI191" s="1"/>
      <c r="TUJ191" s="1"/>
      <c r="TUK191" s="1"/>
      <c r="TUL191" s="1"/>
      <c r="TUM191" s="1"/>
      <c r="TUN191" s="1"/>
      <c r="TUO191" s="1"/>
      <c r="TUP191" s="1"/>
      <c r="TUQ191" s="1"/>
      <c r="TUR191" s="1"/>
      <c r="TUS191" s="1"/>
      <c r="TUT191" s="1"/>
      <c r="TUU191" s="1"/>
      <c r="TUV191" s="1"/>
      <c r="TUW191" s="1"/>
      <c r="TUX191" s="1"/>
      <c r="TUY191" s="1"/>
      <c r="TUZ191" s="1"/>
      <c r="TVA191" s="1"/>
      <c r="TVB191" s="1"/>
      <c r="TVC191" s="1"/>
      <c r="TVD191" s="1"/>
      <c r="TVE191" s="1"/>
      <c r="TVF191" s="1"/>
      <c r="TVG191" s="1"/>
      <c r="TVH191" s="1"/>
      <c r="TVI191" s="1"/>
      <c r="TVJ191" s="1"/>
      <c r="TVK191" s="1"/>
      <c r="TVL191" s="1"/>
      <c r="TVM191" s="1"/>
      <c r="TVN191" s="1"/>
      <c r="TVO191" s="1"/>
      <c r="TVP191" s="1"/>
      <c r="TVQ191" s="1"/>
      <c r="TVR191" s="1"/>
      <c r="TVS191" s="1"/>
      <c r="TVT191" s="1"/>
      <c r="TVU191" s="1"/>
      <c r="TVV191" s="1"/>
      <c r="TVW191" s="1"/>
      <c r="TVX191" s="1"/>
      <c r="TVY191" s="1"/>
      <c r="TVZ191" s="1"/>
      <c r="TWA191" s="1"/>
      <c r="TWB191" s="1"/>
      <c r="TWC191" s="1"/>
      <c r="TWD191" s="1"/>
      <c r="TWE191" s="1"/>
      <c r="TWF191" s="1"/>
      <c r="TWG191" s="1"/>
      <c r="TWH191" s="1"/>
      <c r="TWI191" s="1"/>
      <c r="TWJ191" s="1"/>
      <c r="TWK191" s="1"/>
      <c r="TWL191" s="1"/>
      <c r="TWM191" s="1"/>
      <c r="TWN191" s="1"/>
      <c r="TWO191" s="1"/>
      <c r="TWP191" s="1"/>
      <c r="TWQ191" s="1"/>
      <c r="TWR191" s="1"/>
      <c r="TWS191" s="1"/>
      <c r="TWT191" s="1"/>
      <c r="TWU191" s="1"/>
      <c r="TWV191" s="1"/>
      <c r="TWW191" s="1"/>
      <c r="TWX191" s="1"/>
      <c r="TWY191" s="1"/>
      <c r="TWZ191" s="1"/>
      <c r="TXA191" s="1"/>
      <c r="TXB191" s="1"/>
      <c r="TXC191" s="1"/>
      <c r="TXD191" s="1"/>
      <c r="TXE191" s="1"/>
      <c r="TXF191" s="1"/>
      <c r="TXG191" s="1"/>
      <c r="TXH191" s="1"/>
      <c r="TXI191" s="1"/>
      <c r="TXJ191" s="1"/>
      <c r="TXK191" s="1"/>
      <c r="TXL191" s="1"/>
      <c r="TXM191" s="1"/>
      <c r="TXN191" s="1"/>
      <c r="TXO191" s="1"/>
      <c r="TXP191" s="1"/>
      <c r="TXQ191" s="1"/>
      <c r="TXR191" s="1"/>
      <c r="TXS191" s="1"/>
      <c r="TXT191" s="1"/>
      <c r="TXU191" s="1"/>
      <c r="TXV191" s="1"/>
      <c r="TXW191" s="1"/>
      <c r="TXX191" s="1"/>
      <c r="TXY191" s="1"/>
      <c r="TXZ191" s="1"/>
      <c r="TYA191" s="1"/>
      <c r="TYB191" s="1"/>
      <c r="TYC191" s="1"/>
      <c r="TYD191" s="1"/>
      <c r="TYE191" s="1"/>
      <c r="TYF191" s="1"/>
      <c r="TYG191" s="1"/>
      <c r="TYH191" s="1"/>
      <c r="TYI191" s="1"/>
      <c r="TYJ191" s="1"/>
      <c r="TYK191" s="1"/>
      <c r="TYL191" s="1"/>
      <c r="TYM191" s="1"/>
      <c r="TYN191" s="1"/>
      <c r="TYO191" s="1"/>
      <c r="TYP191" s="1"/>
      <c r="TYQ191" s="1"/>
      <c r="TYR191" s="1"/>
      <c r="TYS191" s="1"/>
      <c r="TYT191" s="1"/>
      <c r="TYU191" s="1"/>
      <c r="TYV191" s="1"/>
      <c r="TYW191" s="1"/>
      <c r="TYX191" s="1"/>
      <c r="TYY191" s="1"/>
      <c r="TYZ191" s="1"/>
      <c r="TZA191" s="1"/>
      <c r="TZB191" s="1"/>
      <c r="TZC191" s="1"/>
      <c r="TZD191" s="1"/>
      <c r="TZE191" s="1"/>
      <c r="TZF191" s="1"/>
      <c r="TZG191" s="1"/>
      <c r="TZH191" s="1"/>
      <c r="TZI191" s="1"/>
      <c r="TZJ191" s="1"/>
      <c r="TZK191" s="1"/>
      <c r="TZL191" s="1"/>
      <c r="TZM191" s="1"/>
      <c r="TZN191" s="1"/>
      <c r="TZO191" s="1"/>
      <c r="TZP191" s="1"/>
      <c r="TZQ191" s="1"/>
      <c r="TZR191" s="1"/>
      <c r="TZS191" s="1"/>
      <c r="TZT191" s="1"/>
      <c r="TZU191" s="1"/>
      <c r="TZV191" s="1"/>
      <c r="TZW191" s="1"/>
      <c r="TZX191" s="1"/>
      <c r="TZY191" s="1"/>
      <c r="TZZ191" s="1"/>
      <c r="UAA191" s="1"/>
      <c r="UAB191" s="1"/>
      <c r="UAC191" s="1"/>
      <c r="UAD191" s="1"/>
      <c r="UAE191" s="1"/>
      <c r="UAF191" s="1"/>
      <c r="UAG191" s="1"/>
      <c r="UAH191" s="1"/>
      <c r="UAI191" s="1"/>
      <c r="UAJ191" s="1"/>
      <c r="UAK191" s="1"/>
      <c r="UAL191" s="1"/>
      <c r="UAM191" s="1"/>
      <c r="UAN191" s="1"/>
      <c r="UAO191" s="1"/>
      <c r="UAP191" s="1"/>
      <c r="UAQ191" s="1"/>
      <c r="UAR191" s="1"/>
      <c r="UAS191" s="1"/>
      <c r="UAT191" s="1"/>
      <c r="UAU191" s="1"/>
      <c r="UAV191" s="1"/>
      <c r="UAW191" s="1"/>
      <c r="UAX191" s="1"/>
      <c r="UAY191" s="1"/>
      <c r="UAZ191" s="1"/>
      <c r="UBA191" s="1"/>
      <c r="UBB191" s="1"/>
      <c r="UBC191" s="1"/>
      <c r="UBD191" s="1"/>
      <c r="UBE191" s="1"/>
      <c r="UBF191" s="1"/>
      <c r="UBG191" s="1"/>
      <c r="UBH191" s="1"/>
      <c r="UBI191" s="1"/>
      <c r="UBJ191" s="1"/>
      <c r="UBK191" s="1"/>
      <c r="UBL191" s="1"/>
      <c r="UBM191" s="1"/>
      <c r="UBN191" s="1"/>
      <c r="UBO191" s="1"/>
      <c r="UBP191" s="1"/>
      <c r="UBQ191" s="1"/>
      <c r="UBR191" s="1"/>
      <c r="UBS191" s="1"/>
      <c r="UBT191" s="1"/>
      <c r="UBU191" s="1"/>
      <c r="UBV191" s="1"/>
      <c r="UBW191" s="1"/>
      <c r="UBX191" s="1"/>
      <c r="UBY191" s="1"/>
      <c r="UBZ191" s="1"/>
      <c r="UCA191" s="1"/>
      <c r="UCB191" s="1"/>
      <c r="UCC191" s="1"/>
      <c r="UCD191" s="1"/>
      <c r="UCE191" s="1"/>
      <c r="UCF191" s="1"/>
      <c r="UCG191" s="1"/>
      <c r="UCH191" s="1"/>
      <c r="UCI191" s="1"/>
      <c r="UCJ191" s="1"/>
      <c r="UCK191" s="1"/>
      <c r="UCL191" s="1"/>
      <c r="UCM191" s="1"/>
      <c r="UCN191" s="1"/>
      <c r="UCO191" s="1"/>
      <c r="UCP191" s="1"/>
      <c r="UCQ191" s="1"/>
      <c r="UCR191" s="1"/>
      <c r="UCS191" s="1"/>
      <c r="UCT191" s="1"/>
      <c r="UCU191" s="1"/>
      <c r="UCV191" s="1"/>
      <c r="UCW191" s="1"/>
      <c r="UCX191" s="1"/>
      <c r="UCY191" s="1"/>
      <c r="UCZ191" s="1"/>
      <c r="UDA191" s="1"/>
      <c r="UDB191" s="1"/>
      <c r="UDC191" s="1"/>
      <c r="UDD191" s="1"/>
      <c r="UDE191" s="1"/>
      <c r="UDF191" s="1"/>
      <c r="UDG191" s="1"/>
      <c r="UDH191" s="1"/>
      <c r="UDI191" s="1"/>
      <c r="UDJ191" s="1"/>
      <c r="UDK191" s="1"/>
      <c r="UDL191" s="1"/>
      <c r="UDM191" s="1"/>
      <c r="UDN191" s="1"/>
      <c r="UDO191" s="1"/>
      <c r="UDP191" s="1"/>
      <c r="UDQ191" s="1"/>
      <c r="UDR191" s="1"/>
      <c r="UDS191" s="1"/>
      <c r="UDT191" s="1"/>
      <c r="UDU191" s="1"/>
      <c r="UDV191" s="1"/>
      <c r="UDW191" s="1"/>
      <c r="UDX191" s="1"/>
      <c r="UDY191" s="1"/>
      <c r="UDZ191" s="1"/>
      <c r="UEA191" s="1"/>
      <c r="UEB191" s="1"/>
      <c r="UEC191" s="1"/>
      <c r="UED191" s="1"/>
      <c r="UEE191" s="1"/>
      <c r="UEF191" s="1"/>
      <c r="UEG191" s="1"/>
      <c r="UEH191" s="1"/>
      <c r="UEI191" s="1"/>
      <c r="UEJ191" s="1"/>
      <c r="UEK191" s="1"/>
      <c r="UEL191" s="1"/>
      <c r="UEM191" s="1"/>
      <c r="UEN191" s="1"/>
      <c r="UEO191" s="1"/>
      <c r="UEP191" s="1"/>
      <c r="UEQ191" s="1"/>
      <c r="UER191" s="1"/>
      <c r="UES191" s="1"/>
      <c r="UET191" s="1"/>
      <c r="UEU191" s="1"/>
      <c r="UEV191" s="1"/>
      <c r="UEW191" s="1"/>
      <c r="UEX191" s="1"/>
      <c r="UEY191" s="1"/>
      <c r="UEZ191" s="1"/>
      <c r="UFA191" s="1"/>
      <c r="UFB191" s="1"/>
      <c r="UFC191" s="1"/>
      <c r="UFD191" s="1"/>
      <c r="UFE191" s="1"/>
      <c r="UFF191" s="1"/>
      <c r="UFG191" s="1"/>
      <c r="UFH191" s="1"/>
      <c r="UFI191" s="1"/>
      <c r="UFJ191" s="1"/>
      <c r="UFK191" s="1"/>
      <c r="UFL191" s="1"/>
      <c r="UFM191" s="1"/>
      <c r="UFN191" s="1"/>
      <c r="UFO191" s="1"/>
      <c r="UFP191" s="1"/>
      <c r="UFQ191" s="1"/>
      <c r="UFR191" s="1"/>
      <c r="UFS191" s="1"/>
      <c r="UFT191" s="1"/>
      <c r="UFU191" s="1"/>
      <c r="UFV191" s="1"/>
      <c r="UFW191" s="1"/>
      <c r="UFX191" s="1"/>
      <c r="UFY191" s="1"/>
      <c r="UFZ191" s="1"/>
      <c r="UGA191" s="1"/>
      <c r="UGB191" s="1"/>
      <c r="UGC191" s="1"/>
      <c r="UGD191" s="1"/>
      <c r="UGE191" s="1"/>
      <c r="UGF191" s="1"/>
      <c r="UGG191" s="1"/>
      <c r="UGH191" s="1"/>
      <c r="UGI191" s="1"/>
      <c r="UGJ191" s="1"/>
      <c r="UGK191" s="1"/>
      <c r="UGL191" s="1"/>
      <c r="UGM191" s="1"/>
      <c r="UGN191" s="1"/>
      <c r="UGO191" s="1"/>
      <c r="UGP191" s="1"/>
      <c r="UGQ191" s="1"/>
      <c r="UGR191" s="1"/>
      <c r="UGS191" s="1"/>
      <c r="UGT191" s="1"/>
      <c r="UGU191" s="1"/>
      <c r="UGV191" s="1"/>
      <c r="UGW191" s="1"/>
      <c r="UGX191" s="1"/>
      <c r="UGY191" s="1"/>
      <c r="UGZ191" s="1"/>
      <c r="UHA191" s="1"/>
      <c r="UHB191" s="1"/>
      <c r="UHC191" s="1"/>
      <c r="UHD191" s="1"/>
      <c r="UHE191" s="1"/>
      <c r="UHF191" s="1"/>
      <c r="UHG191" s="1"/>
      <c r="UHH191" s="1"/>
      <c r="UHI191" s="1"/>
      <c r="UHJ191" s="1"/>
      <c r="UHK191" s="1"/>
      <c r="UHL191" s="1"/>
      <c r="UHM191" s="1"/>
      <c r="UHN191" s="1"/>
      <c r="UHO191" s="1"/>
      <c r="UHP191" s="1"/>
      <c r="UHQ191" s="1"/>
      <c r="UHR191" s="1"/>
      <c r="UHS191" s="1"/>
      <c r="UHT191" s="1"/>
      <c r="UHU191" s="1"/>
      <c r="UHV191" s="1"/>
      <c r="UHW191" s="1"/>
      <c r="UHX191" s="1"/>
      <c r="UHY191" s="1"/>
      <c r="UHZ191" s="1"/>
      <c r="UIA191" s="1"/>
      <c r="UIB191" s="1"/>
      <c r="UIC191" s="1"/>
      <c r="UID191" s="1"/>
      <c r="UIE191" s="1"/>
      <c r="UIF191" s="1"/>
      <c r="UIG191" s="1"/>
      <c r="UIH191" s="1"/>
      <c r="UII191" s="1"/>
      <c r="UIJ191" s="1"/>
      <c r="UIK191" s="1"/>
      <c r="UIL191" s="1"/>
      <c r="UIM191" s="1"/>
      <c r="UIN191" s="1"/>
      <c r="UIO191" s="1"/>
      <c r="UIP191" s="1"/>
      <c r="UIQ191" s="1"/>
      <c r="UIR191" s="1"/>
      <c r="UIS191" s="1"/>
      <c r="UIT191" s="1"/>
      <c r="UIU191" s="1"/>
      <c r="UIV191" s="1"/>
      <c r="UIW191" s="1"/>
      <c r="UIX191" s="1"/>
      <c r="UIY191" s="1"/>
      <c r="UIZ191" s="1"/>
      <c r="UJA191" s="1"/>
      <c r="UJB191" s="1"/>
      <c r="UJC191" s="1"/>
      <c r="UJD191" s="1"/>
      <c r="UJE191" s="1"/>
      <c r="UJF191" s="1"/>
      <c r="UJG191" s="1"/>
      <c r="UJH191" s="1"/>
      <c r="UJI191" s="1"/>
      <c r="UJJ191" s="1"/>
      <c r="UJK191" s="1"/>
      <c r="UJL191" s="1"/>
      <c r="UJM191" s="1"/>
      <c r="UJN191" s="1"/>
      <c r="UJO191" s="1"/>
      <c r="UJP191" s="1"/>
      <c r="UJQ191" s="1"/>
      <c r="UJR191" s="1"/>
      <c r="UJS191" s="1"/>
      <c r="UJT191" s="1"/>
      <c r="UJU191" s="1"/>
      <c r="UJV191" s="1"/>
      <c r="UJW191" s="1"/>
      <c r="UJX191" s="1"/>
      <c r="UJY191" s="1"/>
      <c r="UJZ191" s="1"/>
      <c r="UKA191" s="1"/>
      <c r="UKB191" s="1"/>
      <c r="UKC191" s="1"/>
      <c r="UKD191" s="1"/>
      <c r="UKE191" s="1"/>
      <c r="UKF191" s="1"/>
      <c r="UKG191" s="1"/>
      <c r="UKH191" s="1"/>
      <c r="UKI191" s="1"/>
      <c r="UKJ191" s="1"/>
      <c r="UKK191" s="1"/>
      <c r="UKL191" s="1"/>
      <c r="UKM191" s="1"/>
      <c r="UKN191" s="1"/>
      <c r="UKO191" s="1"/>
      <c r="UKP191" s="1"/>
      <c r="UKQ191" s="1"/>
      <c r="UKR191" s="1"/>
      <c r="UKS191" s="1"/>
      <c r="UKT191" s="1"/>
      <c r="UKU191" s="1"/>
      <c r="UKV191" s="1"/>
      <c r="UKW191" s="1"/>
      <c r="UKX191" s="1"/>
      <c r="UKY191" s="1"/>
      <c r="UKZ191" s="1"/>
      <c r="ULA191" s="1"/>
      <c r="ULB191" s="1"/>
      <c r="ULC191" s="1"/>
      <c r="ULD191" s="1"/>
      <c r="ULE191" s="1"/>
      <c r="ULF191" s="1"/>
      <c r="ULG191" s="1"/>
      <c r="ULH191" s="1"/>
      <c r="ULI191" s="1"/>
      <c r="ULJ191" s="1"/>
      <c r="ULK191" s="1"/>
      <c r="ULL191" s="1"/>
      <c r="ULM191" s="1"/>
      <c r="ULN191" s="1"/>
      <c r="ULO191" s="1"/>
      <c r="ULP191" s="1"/>
      <c r="ULQ191" s="1"/>
      <c r="ULR191" s="1"/>
      <c r="ULS191" s="1"/>
      <c r="ULT191" s="1"/>
      <c r="ULU191" s="1"/>
      <c r="ULV191" s="1"/>
      <c r="ULW191" s="1"/>
      <c r="ULX191" s="1"/>
      <c r="ULY191" s="1"/>
      <c r="ULZ191" s="1"/>
      <c r="UMA191" s="1"/>
      <c r="UMB191" s="1"/>
      <c r="UMC191" s="1"/>
      <c r="UMD191" s="1"/>
      <c r="UME191" s="1"/>
      <c r="UMF191" s="1"/>
      <c r="UMG191" s="1"/>
      <c r="UMH191" s="1"/>
      <c r="UMI191" s="1"/>
      <c r="UMJ191" s="1"/>
      <c r="UMK191" s="1"/>
      <c r="UML191" s="1"/>
      <c r="UMM191" s="1"/>
      <c r="UMN191" s="1"/>
      <c r="UMO191" s="1"/>
      <c r="UMP191" s="1"/>
      <c r="UMQ191" s="1"/>
      <c r="UMR191" s="1"/>
      <c r="UMS191" s="1"/>
      <c r="UMT191" s="1"/>
      <c r="UMU191" s="1"/>
      <c r="UMV191" s="1"/>
      <c r="UMW191" s="1"/>
      <c r="UMX191" s="1"/>
      <c r="UMY191" s="1"/>
      <c r="UMZ191" s="1"/>
      <c r="UNA191" s="1"/>
      <c r="UNB191" s="1"/>
      <c r="UNC191" s="1"/>
      <c r="UND191" s="1"/>
      <c r="UNE191" s="1"/>
      <c r="UNF191" s="1"/>
      <c r="UNG191" s="1"/>
      <c r="UNH191" s="1"/>
      <c r="UNI191" s="1"/>
      <c r="UNJ191" s="1"/>
      <c r="UNK191" s="1"/>
      <c r="UNL191" s="1"/>
      <c r="UNM191" s="1"/>
      <c r="UNN191" s="1"/>
      <c r="UNO191" s="1"/>
      <c r="UNP191" s="1"/>
      <c r="UNQ191" s="1"/>
      <c r="UNR191" s="1"/>
      <c r="UNS191" s="1"/>
      <c r="UNT191" s="1"/>
      <c r="UNU191" s="1"/>
      <c r="UNV191" s="1"/>
      <c r="UNW191" s="1"/>
      <c r="UNX191" s="1"/>
      <c r="UNY191" s="1"/>
      <c r="UNZ191" s="1"/>
      <c r="UOA191" s="1"/>
      <c r="UOB191" s="1"/>
      <c r="UOC191" s="1"/>
      <c r="UOD191" s="1"/>
      <c r="UOE191" s="1"/>
      <c r="UOF191" s="1"/>
      <c r="UOG191" s="1"/>
      <c r="UOH191" s="1"/>
      <c r="UOI191" s="1"/>
      <c r="UOJ191" s="1"/>
      <c r="UOK191" s="1"/>
      <c r="UOL191" s="1"/>
      <c r="UOM191" s="1"/>
      <c r="UON191" s="1"/>
      <c r="UOO191" s="1"/>
      <c r="UOP191" s="1"/>
      <c r="UOQ191" s="1"/>
      <c r="UOR191" s="1"/>
      <c r="UOS191" s="1"/>
      <c r="UOT191" s="1"/>
      <c r="UOU191" s="1"/>
      <c r="UOV191" s="1"/>
      <c r="UOW191" s="1"/>
      <c r="UOX191" s="1"/>
      <c r="UOY191" s="1"/>
      <c r="UOZ191" s="1"/>
      <c r="UPA191" s="1"/>
      <c r="UPB191" s="1"/>
      <c r="UPC191" s="1"/>
      <c r="UPD191" s="1"/>
      <c r="UPE191" s="1"/>
      <c r="UPF191" s="1"/>
      <c r="UPG191" s="1"/>
      <c r="UPH191" s="1"/>
      <c r="UPI191" s="1"/>
      <c r="UPJ191" s="1"/>
      <c r="UPK191" s="1"/>
      <c r="UPL191" s="1"/>
      <c r="UPM191" s="1"/>
      <c r="UPN191" s="1"/>
      <c r="UPO191" s="1"/>
      <c r="UPP191" s="1"/>
      <c r="UPQ191" s="1"/>
      <c r="UPR191" s="1"/>
      <c r="UPS191" s="1"/>
      <c r="UPT191" s="1"/>
      <c r="UPU191" s="1"/>
      <c r="UPV191" s="1"/>
      <c r="UPW191" s="1"/>
      <c r="UPX191" s="1"/>
      <c r="UPY191" s="1"/>
      <c r="UPZ191" s="1"/>
      <c r="UQA191" s="1"/>
      <c r="UQB191" s="1"/>
      <c r="UQC191" s="1"/>
      <c r="UQD191" s="1"/>
      <c r="UQE191" s="1"/>
      <c r="UQF191" s="1"/>
      <c r="UQG191" s="1"/>
      <c r="UQH191" s="1"/>
      <c r="UQI191" s="1"/>
      <c r="UQJ191" s="1"/>
      <c r="UQK191" s="1"/>
      <c r="UQL191" s="1"/>
      <c r="UQM191" s="1"/>
      <c r="UQN191" s="1"/>
      <c r="UQO191" s="1"/>
      <c r="UQP191" s="1"/>
      <c r="UQQ191" s="1"/>
      <c r="UQR191" s="1"/>
      <c r="UQS191" s="1"/>
      <c r="UQT191" s="1"/>
      <c r="UQU191" s="1"/>
      <c r="UQV191" s="1"/>
      <c r="UQW191" s="1"/>
      <c r="UQX191" s="1"/>
      <c r="UQY191" s="1"/>
      <c r="UQZ191" s="1"/>
      <c r="URA191" s="1"/>
      <c r="URB191" s="1"/>
      <c r="URC191" s="1"/>
      <c r="URD191" s="1"/>
      <c r="URE191" s="1"/>
      <c r="URF191" s="1"/>
      <c r="URG191" s="1"/>
      <c r="URH191" s="1"/>
      <c r="URI191" s="1"/>
      <c r="URJ191" s="1"/>
      <c r="URK191" s="1"/>
      <c r="URL191" s="1"/>
      <c r="URM191" s="1"/>
      <c r="URN191" s="1"/>
      <c r="URO191" s="1"/>
      <c r="URP191" s="1"/>
      <c r="URQ191" s="1"/>
      <c r="URR191" s="1"/>
      <c r="URS191" s="1"/>
      <c r="URT191" s="1"/>
      <c r="URU191" s="1"/>
      <c r="URV191" s="1"/>
      <c r="URW191" s="1"/>
      <c r="URX191" s="1"/>
      <c r="URY191" s="1"/>
      <c r="URZ191" s="1"/>
      <c r="USA191" s="1"/>
      <c r="USB191" s="1"/>
      <c r="USC191" s="1"/>
      <c r="USD191" s="1"/>
      <c r="USE191" s="1"/>
      <c r="USF191" s="1"/>
      <c r="USG191" s="1"/>
      <c r="USH191" s="1"/>
      <c r="USI191" s="1"/>
      <c r="USJ191" s="1"/>
      <c r="USK191" s="1"/>
      <c r="USL191" s="1"/>
      <c r="USM191" s="1"/>
      <c r="USN191" s="1"/>
      <c r="USO191" s="1"/>
      <c r="USP191" s="1"/>
      <c r="USQ191" s="1"/>
      <c r="USR191" s="1"/>
      <c r="USS191" s="1"/>
      <c r="UST191" s="1"/>
      <c r="USU191" s="1"/>
      <c r="USV191" s="1"/>
      <c r="USW191" s="1"/>
      <c r="USX191" s="1"/>
      <c r="USY191" s="1"/>
      <c r="USZ191" s="1"/>
      <c r="UTA191" s="1"/>
      <c r="UTB191" s="1"/>
      <c r="UTC191" s="1"/>
      <c r="UTD191" s="1"/>
      <c r="UTE191" s="1"/>
      <c r="UTF191" s="1"/>
      <c r="UTG191" s="1"/>
      <c r="UTH191" s="1"/>
      <c r="UTI191" s="1"/>
      <c r="UTJ191" s="1"/>
      <c r="UTK191" s="1"/>
      <c r="UTL191" s="1"/>
      <c r="UTM191" s="1"/>
      <c r="UTN191" s="1"/>
      <c r="UTO191" s="1"/>
      <c r="UTP191" s="1"/>
      <c r="UTQ191" s="1"/>
      <c r="UTR191" s="1"/>
      <c r="UTS191" s="1"/>
      <c r="UTT191" s="1"/>
      <c r="UTU191" s="1"/>
      <c r="UTV191" s="1"/>
      <c r="UTW191" s="1"/>
      <c r="UTX191" s="1"/>
      <c r="UTY191" s="1"/>
      <c r="UTZ191" s="1"/>
      <c r="UUA191" s="1"/>
      <c r="UUB191" s="1"/>
      <c r="UUC191" s="1"/>
      <c r="UUD191" s="1"/>
      <c r="UUE191" s="1"/>
      <c r="UUF191" s="1"/>
      <c r="UUG191" s="1"/>
      <c r="UUH191" s="1"/>
      <c r="UUI191" s="1"/>
      <c r="UUJ191" s="1"/>
      <c r="UUK191" s="1"/>
      <c r="UUL191" s="1"/>
      <c r="UUM191" s="1"/>
      <c r="UUN191" s="1"/>
      <c r="UUO191" s="1"/>
      <c r="UUP191" s="1"/>
      <c r="UUQ191" s="1"/>
      <c r="UUR191" s="1"/>
      <c r="UUS191" s="1"/>
      <c r="UUT191" s="1"/>
      <c r="UUU191" s="1"/>
      <c r="UUV191" s="1"/>
      <c r="UUW191" s="1"/>
      <c r="UUX191" s="1"/>
      <c r="UUY191" s="1"/>
      <c r="UUZ191" s="1"/>
      <c r="UVA191" s="1"/>
      <c r="UVB191" s="1"/>
      <c r="UVC191" s="1"/>
      <c r="UVD191" s="1"/>
      <c r="UVE191" s="1"/>
      <c r="UVF191" s="1"/>
      <c r="UVG191" s="1"/>
      <c r="UVH191" s="1"/>
      <c r="UVI191" s="1"/>
      <c r="UVJ191" s="1"/>
      <c r="UVK191" s="1"/>
      <c r="UVL191" s="1"/>
      <c r="UVM191" s="1"/>
      <c r="UVN191" s="1"/>
      <c r="UVO191" s="1"/>
      <c r="UVP191" s="1"/>
      <c r="UVQ191" s="1"/>
      <c r="UVR191" s="1"/>
      <c r="UVS191" s="1"/>
      <c r="UVT191" s="1"/>
      <c r="UVU191" s="1"/>
      <c r="UVV191" s="1"/>
      <c r="UVW191" s="1"/>
      <c r="UVX191" s="1"/>
      <c r="UVY191" s="1"/>
      <c r="UVZ191" s="1"/>
      <c r="UWA191" s="1"/>
      <c r="UWB191" s="1"/>
      <c r="UWC191" s="1"/>
      <c r="UWD191" s="1"/>
      <c r="UWE191" s="1"/>
      <c r="UWF191" s="1"/>
      <c r="UWG191" s="1"/>
      <c r="UWH191" s="1"/>
      <c r="UWI191" s="1"/>
      <c r="UWJ191" s="1"/>
      <c r="UWK191" s="1"/>
      <c r="UWL191" s="1"/>
      <c r="UWM191" s="1"/>
      <c r="UWN191" s="1"/>
      <c r="UWO191" s="1"/>
      <c r="UWP191" s="1"/>
      <c r="UWQ191" s="1"/>
      <c r="UWR191" s="1"/>
      <c r="UWS191" s="1"/>
      <c r="UWT191" s="1"/>
      <c r="UWU191" s="1"/>
      <c r="UWV191" s="1"/>
      <c r="UWW191" s="1"/>
      <c r="UWX191" s="1"/>
      <c r="UWY191" s="1"/>
      <c r="UWZ191" s="1"/>
      <c r="UXA191" s="1"/>
      <c r="UXB191" s="1"/>
      <c r="UXC191" s="1"/>
      <c r="UXD191" s="1"/>
      <c r="UXE191" s="1"/>
      <c r="UXF191" s="1"/>
      <c r="UXG191" s="1"/>
      <c r="UXH191" s="1"/>
      <c r="UXI191" s="1"/>
      <c r="UXJ191" s="1"/>
      <c r="UXK191" s="1"/>
      <c r="UXL191" s="1"/>
      <c r="UXM191" s="1"/>
      <c r="UXN191" s="1"/>
      <c r="UXO191" s="1"/>
      <c r="UXP191" s="1"/>
      <c r="UXQ191" s="1"/>
      <c r="UXR191" s="1"/>
      <c r="UXS191" s="1"/>
      <c r="UXT191" s="1"/>
      <c r="UXU191" s="1"/>
      <c r="UXV191" s="1"/>
      <c r="UXW191" s="1"/>
      <c r="UXX191" s="1"/>
      <c r="UXY191" s="1"/>
      <c r="UXZ191" s="1"/>
      <c r="UYA191" s="1"/>
      <c r="UYB191" s="1"/>
      <c r="UYC191" s="1"/>
      <c r="UYD191" s="1"/>
      <c r="UYE191" s="1"/>
      <c r="UYF191" s="1"/>
      <c r="UYG191" s="1"/>
      <c r="UYH191" s="1"/>
      <c r="UYI191" s="1"/>
      <c r="UYJ191" s="1"/>
      <c r="UYK191" s="1"/>
      <c r="UYL191" s="1"/>
      <c r="UYM191" s="1"/>
      <c r="UYN191" s="1"/>
      <c r="UYO191" s="1"/>
      <c r="UYP191" s="1"/>
      <c r="UYQ191" s="1"/>
      <c r="UYR191" s="1"/>
      <c r="UYS191" s="1"/>
      <c r="UYT191" s="1"/>
      <c r="UYU191" s="1"/>
      <c r="UYV191" s="1"/>
      <c r="UYW191" s="1"/>
      <c r="UYX191" s="1"/>
      <c r="UYY191" s="1"/>
      <c r="UYZ191" s="1"/>
      <c r="UZA191" s="1"/>
      <c r="UZB191" s="1"/>
      <c r="UZC191" s="1"/>
      <c r="UZD191" s="1"/>
      <c r="UZE191" s="1"/>
      <c r="UZF191" s="1"/>
      <c r="UZG191" s="1"/>
      <c r="UZH191" s="1"/>
      <c r="UZI191" s="1"/>
      <c r="UZJ191" s="1"/>
      <c r="UZK191" s="1"/>
      <c r="UZL191" s="1"/>
      <c r="UZM191" s="1"/>
      <c r="UZN191" s="1"/>
      <c r="UZO191" s="1"/>
      <c r="UZP191" s="1"/>
      <c r="UZQ191" s="1"/>
      <c r="UZR191" s="1"/>
      <c r="UZS191" s="1"/>
      <c r="UZT191" s="1"/>
      <c r="UZU191" s="1"/>
      <c r="UZV191" s="1"/>
      <c r="UZW191" s="1"/>
      <c r="UZX191" s="1"/>
      <c r="UZY191" s="1"/>
      <c r="UZZ191" s="1"/>
      <c r="VAA191" s="1"/>
      <c r="VAB191" s="1"/>
      <c r="VAC191" s="1"/>
      <c r="VAD191" s="1"/>
      <c r="VAE191" s="1"/>
      <c r="VAF191" s="1"/>
      <c r="VAG191" s="1"/>
      <c r="VAH191" s="1"/>
      <c r="VAI191" s="1"/>
      <c r="VAJ191" s="1"/>
      <c r="VAK191" s="1"/>
      <c r="VAL191" s="1"/>
      <c r="VAM191" s="1"/>
      <c r="VAN191" s="1"/>
      <c r="VAO191" s="1"/>
      <c r="VAP191" s="1"/>
      <c r="VAQ191" s="1"/>
      <c r="VAR191" s="1"/>
      <c r="VAS191" s="1"/>
      <c r="VAT191" s="1"/>
      <c r="VAU191" s="1"/>
      <c r="VAV191" s="1"/>
      <c r="VAW191" s="1"/>
      <c r="VAX191" s="1"/>
      <c r="VAY191" s="1"/>
      <c r="VAZ191" s="1"/>
      <c r="VBA191" s="1"/>
      <c r="VBB191" s="1"/>
      <c r="VBC191" s="1"/>
      <c r="VBD191" s="1"/>
      <c r="VBE191" s="1"/>
      <c r="VBF191" s="1"/>
      <c r="VBG191" s="1"/>
      <c r="VBH191" s="1"/>
      <c r="VBI191" s="1"/>
      <c r="VBJ191" s="1"/>
      <c r="VBK191" s="1"/>
      <c r="VBL191" s="1"/>
      <c r="VBM191" s="1"/>
      <c r="VBN191" s="1"/>
      <c r="VBO191" s="1"/>
      <c r="VBP191" s="1"/>
      <c r="VBQ191" s="1"/>
      <c r="VBR191" s="1"/>
      <c r="VBS191" s="1"/>
      <c r="VBT191" s="1"/>
      <c r="VBU191" s="1"/>
      <c r="VBV191" s="1"/>
      <c r="VBW191" s="1"/>
      <c r="VBX191" s="1"/>
      <c r="VBY191" s="1"/>
      <c r="VBZ191" s="1"/>
      <c r="VCA191" s="1"/>
      <c r="VCB191" s="1"/>
      <c r="VCC191" s="1"/>
      <c r="VCD191" s="1"/>
      <c r="VCE191" s="1"/>
      <c r="VCF191" s="1"/>
      <c r="VCG191" s="1"/>
      <c r="VCH191" s="1"/>
      <c r="VCI191" s="1"/>
      <c r="VCJ191" s="1"/>
      <c r="VCK191" s="1"/>
      <c r="VCL191" s="1"/>
      <c r="VCM191" s="1"/>
      <c r="VCN191" s="1"/>
      <c r="VCO191" s="1"/>
      <c r="VCP191" s="1"/>
      <c r="VCQ191" s="1"/>
      <c r="VCR191" s="1"/>
      <c r="VCS191" s="1"/>
      <c r="VCT191" s="1"/>
      <c r="VCU191" s="1"/>
      <c r="VCV191" s="1"/>
      <c r="VCW191" s="1"/>
      <c r="VCX191" s="1"/>
      <c r="VCY191" s="1"/>
      <c r="VCZ191" s="1"/>
      <c r="VDA191" s="1"/>
      <c r="VDB191" s="1"/>
      <c r="VDC191" s="1"/>
      <c r="VDD191" s="1"/>
      <c r="VDE191" s="1"/>
      <c r="VDF191" s="1"/>
      <c r="VDG191" s="1"/>
      <c r="VDH191" s="1"/>
      <c r="VDI191" s="1"/>
      <c r="VDJ191" s="1"/>
      <c r="VDK191" s="1"/>
      <c r="VDL191" s="1"/>
      <c r="VDM191" s="1"/>
      <c r="VDN191" s="1"/>
      <c r="VDO191" s="1"/>
      <c r="VDP191" s="1"/>
      <c r="VDQ191" s="1"/>
      <c r="VDR191" s="1"/>
      <c r="VDS191" s="1"/>
      <c r="VDT191" s="1"/>
      <c r="VDU191" s="1"/>
      <c r="VDV191" s="1"/>
      <c r="VDW191" s="1"/>
      <c r="VDX191" s="1"/>
      <c r="VDY191" s="1"/>
      <c r="VDZ191" s="1"/>
      <c r="VEA191" s="1"/>
      <c r="VEB191" s="1"/>
      <c r="VEC191" s="1"/>
      <c r="VED191" s="1"/>
      <c r="VEE191" s="1"/>
      <c r="VEF191" s="1"/>
      <c r="VEG191" s="1"/>
      <c r="VEH191" s="1"/>
      <c r="VEI191" s="1"/>
      <c r="VEJ191" s="1"/>
      <c r="VEK191" s="1"/>
      <c r="VEL191" s="1"/>
      <c r="VEM191" s="1"/>
      <c r="VEN191" s="1"/>
      <c r="VEO191" s="1"/>
      <c r="VEP191" s="1"/>
      <c r="VEQ191" s="1"/>
      <c r="VER191" s="1"/>
      <c r="VES191" s="1"/>
      <c r="VET191" s="1"/>
      <c r="VEU191" s="1"/>
      <c r="VEV191" s="1"/>
      <c r="VEW191" s="1"/>
      <c r="VEX191" s="1"/>
      <c r="VEY191" s="1"/>
      <c r="VEZ191" s="1"/>
      <c r="VFA191" s="1"/>
      <c r="VFB191" s="1"/>
      <c r="VFC191" s="1"/>
      <c r="VFD191" s="1"/>
      <c r="VFE191" s="1"/>
      <c r="VFF191" s="1"/>
      <c r="VFG191" s="1"/>
      <c r="VFH191" s="1"/>
      <c r="VFI191" s="1"/>
      <c r="VFJ191" s="1"/>
      <c r="VFK191" s="1"/>
      <c r="VFL191" s="1"/>
      <c r="VFM191" s="1"/>
      <c r="VFN191" s="1"/>
      <c r="VFO191" s="1"/>
      <c r="VFP191" s="1"/>
      <c r="VFQ191" s="1"/>
      <c r="VFR191" s="1"/>
      <c r="VFS191" s="1"/>
      <c r="VFT191" s="1"/>
      <c r="VFU191" s="1"/>
      <c r="VFV191" s="1"/>
      <c r="VFW191" s="1"/>
      <c r="VFX191" s="1"/>
      <c r="VFY191" s="1"/>
      <c r="VFZ191" s="1"/>
      <c r="VGA191" s="1"/>
      <c r="VGB191" s="1"/>
      <c r="VGC191" s="1"/>
      <c r="VGD191" s="1"/>
      <c r="VGE191" s="1"/>
      <c r="VGF191" s="1"/>
      <c r="VGG191" s="1"/>
      <c r="VGH191" s="1"/>
      <c r="VGI191" s="1"/>
      <c r="VGJ191" s="1"/>
      <c r="VGK191" s="1"/>
      <c r="VGL191" s="1"/>
      <c r="VGM191" s="1"/>
      <c r="VGN191" s="1"/>
      <c r="VGO191" s="1"/>
      <c r="VGP191" s="1"/>
      <c r="VGQ191" s="1"/>
      <c r="VGR191" s="1"/>
      <c r="VGS191" s="1"/>
      <c r="VGT191" s="1"/>
      <c r="VGU191" s="1"/>
      <c r="VGV191" s="1"/>
      <c r="VGW191" s="1"/>
      <c r="VGX191" s="1"/>
      <c r="VGY191" s="1"/>
      <c r="VGZ191" s="1"/>
      <c r="VHA191" s="1"/>
      <c r="VHB191" s="1"/>
      <c r="VHC191" s="1"/>
      <c r="VHD191" s="1"/>
      <c r="VHE191" s="1"/>
      <c r="VHF191" s="1"/>
      <c r="VHG191" s="1"/>
      <c r="VHH191" s="1"/>
      <c r="VHI191" s="1"/>
      <c r="VHJ191" s="1"/>
      <c r="VHK191" s="1"/>
      <c r="VHL191" s="1"/>
      <c r="VHM191" s="1"/>
      <c r="VHN191" s="1"/>
      <c r="VHO191" s="1"/>
      <c r="VHP191" s="1"/>
      <c r="VHQ191" s="1"/>
      <c r="VHR191" s="1"/>
      <c r="VHS191" s="1"/>
      <c r="VHT191" s="1"/>
      <c r="VHU191" s="1"/>
      <c r="VHV191" s="1"/>
      <c r="VHW191" s="1"/>
      <c r="VHX191" s="1"/>
      <c r="VHY191" s="1"/>
      <c r="VHZ191" s="1"/>
      <c r="VIA191" s="1"/>
      <c r="VIB191" s="1"/>
      <c r="VIC191" s="1"/>
      <c r="VID191" s="1"/>
      <c r="VIE191" s="1"/>
      <c r="VIF191" s="1"/>
      <c r="VIG191" s="1"/>
      <c r="VIH191" s="1"/>
      <c r="VII191" s="1"/>
      <c r="VIJ191" s="1"/>
      <c r="VIK191" s="1"/>
      <c r="VIL191" s="1"/>
      <c r="VIM191" s="1"/>
      <c r="VIN191" s="1"/>
      <c r="VIO191" s="1"/>
      <c r="VIP191" s="1"/>
      <c r="VIQ191" s="1"/>
      <c r="VIR191" s="1"/>
      <c r="VIS191" s="1"/>
      <c r="VIT191" s="1"/>
      <c r="VIU191" s="1"/>
      <c r="VIV191" s="1"/>
      <c r="VIW191" s="1"/>
      <c r="VIX191" s="1"/>
      <c r="VIY191" s="1"/>
      <c r="VIZ191" s="1"/>
      <c r="VJA191" s="1"/>
      <c r="VJB191" s="1"/>
      <c r="VJC191" s="1"/>
      <c r="VJD191" s="1"/>
      <c r="VJE191" s="1"/>
      <c r="VJF191" s="1"/>
      <c r="VJG191" s="1"/>
      <c r="VJH191" s="1"/>
      <c r="VJI191" s="1"/>
      <c r="VJJ191" s="1"/>
      <c r="VJK191" s="1"/>
      <c r="VJL191" s="1"/>
      <c r="VJM191" s="1"/>
      <c r="VJN191" s="1"/>
      <c r="VJO191" s="1"/>
      <c r="VJP191" s="1"/>
      <c r="VJQ191" s="1"/>
      <c r="VJR191" s="1"/>
      <c r="VJS191" s="1"/>
      <c r="VJT191" s="1"/>
      <c r="VJU191" s="1"/>
      <c r="VJV191" s="1"/>
      <c r="VJW191" s="1"/>
      <c r="VJX191" s="1"/>
      <c r="VJY191" s="1"/>
      <c r="VJZ191" s="1"/>
      <c r="VKA191" s="1"/>
      <c r="VKB191" s="1"/>
      <c r="VKC191" s="1"/>
      <c r="VKD191" s="1"/>
      <c r="VKE191" s="1"/>
      <c r="VKF191" s="1"/>
      <c r="VKG191" s="1"/>
      <c r="VKH191" s="1"/>
      <c r="VKI191" s="1"/>
      <c r="VKJ191" s="1"/>
      <c r="VKK191" s="1"/>
      <c r="VKL191" s="1"/>
      <c r="VKM191" s="1"/>
      <c r="VKN191" s="1"/>
      <c r="VKO191" s="1"/>
      <c r="VKP191" s="1"/>
      <c r="VKQ191" s="1"/>
      <c r="VKR191" s="1"/>
      <c r="VKS191" s="1"/>
      <c r="VKT191" s="1"/>
      <c r="VKU191" s="1"/>
      <c r="VKV191" s="1"/>
      <c r="VKW191" s="1"/>
      <c r="VKX191" s="1"/>
      <c r="VKY191" s="1"/>
      <c r="VKZ191" s="1"/>
      <c r="VLA191" s="1"/>
      <c r="VLB191" s="1"/>
      <c r="VLC191" s="1"/>
      <c r="VLD191" s="1"/>
      <c r="VLE191" s="1"/>
      <c r="VLF191" s="1"/>
      <c r="VLG191" s="1"/>
      <c r="VLH191" s="1"/>
      <c r="VLI191" s="1"/>
      <c r="VLJ191" s="1"/>
      <c r="VLK191" s="1"/>
      <c r="VLL191" s="1"/>
      <c r="VLM191" s="1"/>
      <c r="VLN191" s="1"/>
      <c r="VLO191" s="1"/>
      <c r="VLP191" s="1"/>
      <c r="VLQ191" s="1"/>
      <c r="VLR191" s="1"/>
      <c r="VLS191" s="1"/>
      <c r="VLT191" s="1"/>
      <c r="VLU191" s="1"/>
      <c r="VLV191" s="1"/>
      <c r="VLW191" s="1"/>
      <c r="VLX191" s="1"/>
      <c r="VLY191" s="1"/>
      <c r="VLZ191" s="1"/>
      <c r="VMA191" s="1"/>
      <c r="VMB191" s="1"/>
      <c r="VMC191" s="1"/>
      <c r="VMD191" s="1"/>
      <c r="VME191" s="1"/>
      <c r="VMF191" s="1"/>
      <c r="VMG191" s="1"/>
      <c r="VMH191" s="1"/>
      <c r="VMI191" s="1"/>
      <c r="VMJ191" s="1"/>
      <c r="VMK191" s="1"/>
      <c r="VML191" s="1"/>
      <c r="VMM191" s="1"/>
      <c r="VMN191" s="1"/>
      <c r="VMO191" s="1"/>
      <c r="VMP191" s="1"/>
      <c r="VMQ191" s="1"/>
      <c r="VMR191" s="1"/>
      <c r="VMS191" s="1"/>
      <c r="VMT191" s="1"/>
      <c r="VMU191" s="1"/>
      <c r="VMV191" s="1"/>
      <c r="VMW191" s="1"/>
      <c r="VMX191" s="1"/>
      <c r="VMY191" s="1"/>
      <c r="VMZ191" s="1"/>
      <c r="VNA191" s="1"/>
      <c r="VNB191" s="1"/>
      <c r="VNC191" s="1"/>
      <c r="VND191" s="1"/>
      <c r="VNE191" s="1"/>
      <c r="VNF191" s="1"/>
      <c r="VNG191" s="1"/>
      <c r="VNH191" s="1"/>
      <c r="VNI191" s="1"/>
      <c r="VNJ191" s="1"/>
      <c r="VNK191" s="1"/>
      <c r="VNL191" s="1"/>
      <c r="VNM191" s="1"/>
      <c r="VNN191" s="1"/>
      <c r="VNO191" s="1"/>
      <c r="VNP191" s="1"/>
      <c r="VNQ191" s="1"/>
      <c r="VNR191" s="1"/>
      <c r="VNS191" s="1"/>
      <c r="VNT191" s="1"/>
      <c r="VNU191" s="1"/>
      <c r="VNV191" s="1"/>
      <c r="VNW191" s="1"/>
      <c r="VNX191" s="1"/>
      <c r="VNY191" s="1"/>
      <c r="VNZ191" s="1"/>
      <c r="VOA191" s="1"/>
      <c r="VOB191" s="1"/>
      <c r="VOC191" s="1"/>
      <c r="VOD191" s="1"/>
      <c r="VOE191" s="1"/>
      <c r="VOF191" s="1"/>
      <c r="VOG191" s="1"/>
      <c r="VOH191" s="1"/>
      <c r="VOI191" s="1"/>
      <c r="VOJ191" s="1"/>
      <c r="VOK191" s="1"/>
      <c r="VOL191" s="1"/>
      <c r="VOM191" s="1"/>
      <c r="VON191" s="1"/>
      <c r="VOO191" s="1"/>
      <c r="VOP191" s="1"/>
      <c r="VOQ191" s="1"/>
      <c r="VOR191" s="1"/>
      <c r="VOS191" s="1"/>
      <c r="VOT191" s="1"/>
      <c r="VOU191" s="1"/>
      <c r="VOV191" s="1"/>
      <c r="VOW191" s="1"/>
      <c r="VOX191" s="1"/>
      <c r="VOY191" s="1"/>
      <c r="VOZ191" s="1"/>
      <c r="VPA191" s="1"/>
      <c r="VPB191" s="1"/>
      <c r="VPC191" s="1"/>
      <c r="VPD191" s="1"/>
      <c r="VPE191" s="1"/>
      <c r="VPF191" s="1"/>
      <c r="VPG191" s="1"/>
      <c r="VPH191" s="1"/>
      <c r="VPI191" s="1"/>
      <c r="VPJ191" s="1"/>
      <c r="VPK191" s="1"/>
      <c r="VPL191" s="1"/>
      <c r="VPM191" s="1"/>
      <c r="VPN191" s="1"/>
      <c r="VPO191" s="1"/>
      <c r="VPP191" s="1"/>
      <c r="VPQ191" s="1"/>
      <c r="VPR191" s="1"/>
      <c r="VPS191" s="1"/>
      <c r="VPT191" s="1"/>
      <c r="VPU191" s="1"/>
      <c r="VPV191" s="1"/>
      <c r="VPW191" s="1"/>
      <c r="VPX191" s="1"/>
      <c r="VPY191" s="1"/>
      <c r="VPZ191" s="1"/>
      <c r="VQA191" s="1"/>
      <c r="VQB191" s="1"/>
      <c r="VQC191" s="1"/>
      <c r="VQD191" s="1"/>
      <c r="VQE191" s="1"/>
      <c r="VQF191" s="1"/>
      <c r="VQG191" s="1"/>
      <c r="VQH191" s="1"/>
      <c r="VQI191" s="1"/>
      <c r="VQJ191" s="1"/>
      <c r="VQK191" s="1"/>
      <c r="VQL191" s="1"/>
      <c r="VQM191" s="1"/>
      <c r="VQN191" s="1"/>
      <c r="VQO191" s="1"/>
      <c r="VQP191" s="1"/>
      <c r="VQQ191" s="1"/>
      <c r="VQR191" s="1"/>
      <c r="VQS191" s="1"/>
      <c r="VQT191" s="1"/>
      <c r="VQU191" s="1"/>
      <c r="VQV191" s="1"/>
      <c r="VQW191" s="1"/>
      <c r="VQX191" s="1"/>
      <c r="VQY191" s="1"/>
      <c r="VQZ191" s="1"/>
      <c r="VRA191" s="1"/>
      <c r="VRB191" s="1"/>
      <c r="VRC191" s="1"/>
      <c r="VRD191" s="1"/>
      <c r="VRE191" s="1"/>
      <c r="VRF191" s="1"/>
      <c r="VRG191" s="1"/>
      <c r="VRH191" s="1"/>
      <c r="VRI191" s="1"/>
      <c r="VRJ191" s="1"/>
      <c r="VRK191" s="1"/>
      <c r="VRL191" s="1"/>
      <c r="VRM191" s="1"/>
      <c r="VRN191" s="1"/>
      <c r="VRO191" s="1"/>
      <c r="VRP191" s="1"/>
      <c r="VRQ191" s="1"/>
      <c r="VRR191" s="1"/>
      <c r="VRS191" s="1"/>
      <c r="VRT191" s="1"/>
      <c r="VRU191" s="1"/>
      <c r="VRV191" s="1"/>
      <c r="VRW191" s="1"/>
      <c r="VRX191" s="1"/>
      <c r="VRY191" s="1"/>
      <c r="VRZ191" s="1"/>
      <c r="VSA191" s="1"/>
      <c r="VSB191" s="1"/>
      <c r="VSC191" s="1"/>
      <c r="VSD191" s="1"/>
      <c r="VSE191" s="1"/>
      <c r="VSF191" s="1"/>
      <c r="VSG191" s="1"/>
      <c r="VSH191" s="1"/>
      <c r="VSI191" s="1"/>
      <c r="VSJ191" s="1"/>
      <c r="VSK191" s="1"/>
      <c r="VSL191" s="1"/>
      <c r="VSM191" s="1"/>
      <c r="VSN191" s="1"/>
      <c r="VSO191" s="1"/>
      <c r="VSP191" s="1"/>
      <c r="VSQ191" s="1"/>
      <c r="VSR191" s="1"/>
      <c r="VSS191" s="1"/>
      <c r="VST191" s="1"/>
      <c r="VSU191" s="1"/>
      <c r="VSV191" s="1"/>
      <c r="VSW191" s="1"/>
      <c r="VSX191" s="1"/>
      <c r="VSY191" s="1"/>
      <c r="VSZ191" s="1"/>
      <c r="VTA191" s="1"/>
      <c r="VTB191" s="1"/>
      <c r="VTC191" s="1"/>
      <c r="VTD191" s="1"/>
      <c r="VTE191" s="1"/>
      <c r="VTF191" s="1"/>
      <c r="VTG191" s="1"/>
      <c r="VTH191" s="1"/>
      <c r="VTI191" s="1"/>
      <c r="VTJ191" s="1"/>
      <c r="VTK191" s="1"/>
      <c r="VTL191" s="1"/>
      <c r="VTM191" s="1"/>
      <c r="VTN191" s="1"/>
      <c r="VTO191" s="1"/>
      <c r="VTP191" s="1"/>
      <c r="VTQ191" s="1"/>
      <c r="VTR191" s="1"/>
      <c r="VTS191" s="1"/>
      <c r="VTT191" s="1"/>
      <c r="VTU191" s="1"/>
      <c r="VTV191" s="1"/>
      <c r="VTW191" s="1"/>
      <c r="VTX191" s="1"/>
      <c r="VTY191" s="1"/>
      <c r="VTZ191" s="1"/>
      <c r="VUA191" s="1"/>
      <c r="VUB191" s="1"/>
      <c r="VUC191" s="1"/>
      <c r="VUD191" s="1"/>
      <c r="VUE191" s="1"/>
      <c r="VUF191" s="1"/>
      <c r="VUG191" s="1"/>
      <c r="VUH191" s="1"/>
      <c r="VUI191" s="1"/>
      <c r="VUJ191" s="1"/>
      <c r="VUK191" s="1"/>
      <c r="VUL191" s="1"/>
      <c r="VUM191" s="1"/>
      <c r="VUN191" s="1"/>
      <c r="VUO191" s="1"/>
      <c r="VUP191" s="1"/>
      <c r="VUQ191" s="1"/>
      <c r="VUR191" s="1"/>
      <c r="VUS191" s="1"/>
      <c r="VUT191" s="1"/>
      <c r="VUU191" s="1"/>
      <c r="VUV191" s="1"/>
      <c r="VUW191" s="1"/>
      <c r="VUX191" s="1"/>
      <c r="VUY191" s="1"/>
      <c r="VUZ191" s="1"/>
      <c r="VVA191" s="1"/>
      <c r="VVB191" s="1"/>
      <c r="VVC191" s="1"/>
      <c r="VVD191" s="1"/>
      <c r="VVE191" s="1"/>
      <c r="VVF191" s="1"/>
      <c r="VVG191" s="1"/>
      <c r="VVH191" s="1"/>
      <c r="VVI191" s="1"/>
      <c r="VVJ191" s="1"/>
      <c r="VVK191" s="1"/>
      <c r="VVL191" s="1"/>
      <c r="VVM191" s="1"/>
      <c r="VVN191" s="1"/>
      <c r="VVO191" s="1"/>
      <c r="VVP191" s="1"/>
      <c r="VVQ191" s="1"/>
      <c r="VVR191" s="1"/>
      <c r="VVS191" s="1"/>
      <c r="VVT191" s="1"/>
      <c r="VVU191" s="1"/>
      <c r="VVV191" s="1"/>
      <c r="VVW191" s="1"/>
      <c r="VVX191" s="1"/>
      <c r="VVY191" s="1"/>
      <c r="VVZ191" s="1"/>
      <c r="VWA191" s="1"/>
      <c r="VWB191" s="1"/>
      <c r="VWC191" s="1"/>
      <c r="VWD191" s="1"/>
      <c r="VWE191" s="1"/>
      <c r="VWF191" s="1"/>
      <c r="VWG191" s="1"/>
      <c r="VWH191" s="1"/>
      <c r="VWI191" s="1"/>
      <c r="VWJ191" s="1"/>
      <c r="VWK191" s="1"/>
      <c r="VWL191" s="1"/>
      <c r="VWM191" s="1"/>
      <c r="VWN191" s="1"/>
      <c r="VWO191" s="1"/>
      <c r="VWP191" s="1"/>
      <c r="VWQ191" s="1"/>
      <c r="VWR191" s="1"/>
      <c r="VWS191" s="1"/>
      <c r="VWT191" s="1"/>
      <c r="VWU191" s="1"/>
      <c r="VWV191" s="1"/>
      <c r="VWW191" s="1"/>
      <c r="VWX191" s="1"/>
      <c r="VWY191" s="1"/>
      <c r="VWZ191" s="1"/>
      <c r="VXA191" s="1"/>
      <c r="VXB191" s="1"/>
      <c r="VXC191" s="1"/>
      <c r="VXD191" s="1"/>
      <c r="VXE191" s="1"/>
      <c r="VXF191" s="1"/>
      <c r="VXG191" s="1"/>
      <c r="VXH191" s="1"/>
      <c r="VXI191" s="1"/>
      <c r="VXJ191" s="1"/>
      <c r="VXK191" s="1"/>
      <c r="VXL191" s="1"/>
      <c r="VXM191" s="1"/>
      <c r="VXN191" s="1"/>
      <c r="VXO191" s="1"/>
      <c r="VXP191" s="1"/>
      <c r="VXQ191" s="1"/>
      <c r="VXR191" s="1"/>
      <c r="VXS191" s="1"/>
      <c r="VXT191" s="1"/>
      <c r="VXU191" s="1"/>
      <c r="VXV191" s="1"/>
      <c r="VXW191" s="1"/>
      <c r="VXX191" s="1"/>
      <c r="VXY191" s="1"/>
      <c r="VXZ191" s="1"/>
      <c r="VYA191" s="1"/>
      <c r="VYB191" s="1"/>
      <c r="VYC191" s="1"/>
      <c r="VYD191" s="1"/>
      <c r="VYE191" s="1"/>
      <c r="VYF191" s="1"/>
      <c r="VYG191" s="1"/>
      <c r="VYH191" s="1"/>
      <c r="VYI191" s="1"/>
      <c r="VYJ191" s="1"/>
      <c r="VYK191" s="1"/>
      <c r="VYL191" s="1"/>
      <c r="VYM191" s="1"/>
      <c r="VYN191" s="1"/>
      <c r="VYO191" s="1"/>
      <c r="VYP191" s="1"/>
      <c r="VYQ191" s="1"/>
      <c r="VYR191" s="1"/>
      <c r="VYS191" s="1"/>
      <c r="VYT191" s="1"/>
      <c r="VYU191" s="1"/>
      <c r="VYV191" s="1"/>
      <c r="VYW191" s="1"/>
      <c r="VYX191" s="1"/>
      <c r="VYY191" s="1"/>
      <c r="VYZ191" s="1"/>
      <c r="VZA191" s="1"/>
      <c r="VZB191" s="1"/>
      <c r="VZC191" s="1"/>
      <c r="VZD191" s="1"/>
      <c r="VZE191" s="1"/>
      <c r="VZF191" s="1"/>
      <c r="VZG191" s="1"/>
      <c r="VZH191" s="1"/>
      <c r="VZI191" s="1"/>
      <c r="VZJ191" s="1"/>
      <c r="VZK191" s="1"/>
      <c r="VZL191" s="1"/>
      <c r="VZM191" s="1"/>
      <c r="VZN191" s="1"/>
      <c r="VZO191" s="1"/>
      <c r="VZP191" s="1"/>
      <c r="VZQ191" s="1"/>
      <c r="VZR191" s="1"/>
      <c r="VZS191" s="1"/>
      <c r="VZT191" s="1"/>
      <c r="VZU191" s="1"/>
      <c r="VZV191" s="1"/>
      <c r="VZW191" s="1"/>
      <c r="VZX191" s="1"/>
      <c r="VZY191" s="1"/>
      <c r="VZZ191" s="1"/>
      <c r="WAA191" s="1"/>
      <c r="WAB191" s="1"/>
      <c r="WAC191" s="1"/>
      <c r="WAD191" s="1"/>
      <c r="WAE191" s="1"/>
      <c r="WAF191" s="1"/>
      <c r="WAG191" s="1"/>
      <c r="WAH191" s="1"/>
      <c r="WAI191" s="1"/>
      <c r="WAJ191" s="1"/>
      <c r="WAK191" s="1"/>
      <c r="WAL191" s="1"/>
      <c r="WAM191" s="1"/>
      <c r="WAN191" s="1"/>
      <c r="WAO191" s="1"/>
      <c r="WAP191" s="1"/>
      <c r="WAQ191" s="1"/>
      <c r="WAR191" s="1"/>
      <c r="WAS191" s="1"/>
      <c r="WAT191" s="1"/>
      <c r="WAU191" s="1"/>
      <c r="WAV191" s="1"/>
      <c r="WAW191" s="1"/>
      <c r="WAX191" s="1"/>
      <c r="WAY191" s="1"/>
      <c r="WAZ191" s="1"/>
      <c r="WBA191" s="1"/>
      <c r="WBB191" s="1"/>
      <c r="WBC191" s="1"/>
      <c r="WBD191" s="1"/>
      <c r="WBE191" s="1"/>
      <c r="WBF191" s="1"/>
      <c r="WBG191" s="1"/>
      <c r="WBH191" s="1"/>
      <c r="WBI191" s="1"/>
      <c r="WBJ191" s="1"/>
      <c r="WBK191" s="1"/>
      <c r="WBL191" s="1"/>
      <c r="WBM191" s="1"/>
      <c r="WBN191" s="1"/>
      <c r="WBO191" s="1"/>
      <c r="WBP191" s="1"/>
      <c r="WBQ191" s="1"/>
      <c r="WBR191" s="1"/>
      <c r="WBS191" s="1"/>
      <c r="WBT191" s="1"/>
      <c r="WBU191" s="1"/>
      <c r="WBV191" s="1"/>
      <c r="WBW191" s="1"/>
      <c r="WBX191" s="1"/>
      <c r="WBY191" s="1"/>
      <c r="WBZ191" s="1"/>
      <c r="WCA191" s="1"/>
      <c r="WCB191" s="1"/>
      <c r="WCC191" s="1"/>
      <c r="WCD191" s="1"/>
      <c r="WCE191" s="1"/>
      <c r="WCF191" s="1"/>
      <c r="WCG191" s="1"/>
      <c r="WCH191" s="1"/>
      <c r="WCI191" s="1"/>
      <c r="WCJ191" s="1"/>
      <c r="WCK191" s="1"/>
      <c r="WCL191" s="1"/>
      <c r="WCM191" s="1"/>
      <c r="WCN191" s="1"/>
      <c r="WCO191" s="1"/>
      <c r="WCP191" s="1"/>
      <c r="WCQ191" s="1"/>
      <c r="WCR191" s="1"/>
      <c r="WCS191" s="1"/>
      <c r="WCT191" s="1"/>
      <c r="WCU191" s="1"/>
      <c r="WCV191" s="1"/>
      <c r="WCW191" s="1"/>
      <c r="WCX191" s="1"/>
      <c r="WCY191" s="1"/>
      <c r="WCZ191" s="1"/>
      <c r="WDA191" s="1"/>
      <c r="WDB191" s="1"/>
      <c r="WDC191" s="1"/>
      <c r="WDD191" s="1"/>
      <c r="WDE191" s="1"/>
      <c r="WDF191" s="1"/>
      <c r="WDG191" s="1"/>
      <c r="WDH191" s="1"/>
      <c r="WDI191" s="1"/>
      <c r="WDJ191" s="1"/>
      <c r="WDK191" s="1"/>
      <c r="WDL191" s="1"/>
      <c r="WDM191" s="1"/>
      <c r="WDN191" s="1"/>
      <c r="WDO191" s="1"/>
      <c r="WDP191" s="1"/>
      <c r="WDQ191" s="1"/>
      <c r="WDR191" s="1"/>
      <c r="WDS191" s="1"/>
      <c r="WDT191" s="1"/>
      <c r="WDU191" s="1"/>
      <c r="WDV191" s="1"/>
      <c r="WDW191" s="1"/>
      <c r="WDX191" s="1"/>
      <c r="WDY191" s="1"/>
      <c r="WDZ191" s="1"/>
      <c r="WEA191" s="1"/>
      <c r="WEB191" s="1"/>
      <c r="WEC191" s="1"/>
      <c r="WED191" s="1"/>
      <c r="WEE191" s="1"/>
      <c r="WEF191" s="1"/>
      <c r="WEG191" s="1"/>
      <c r="WEH191" s="1"/>
      <c r="WEI191" s="1"/>
      <c r="WEJ191" s="1"/>
      <c r="WEK191" s="1"/>
      <c r="WEL191" s="1"/>
      <c r="WEM191" s="1"/>
      <c r="WEN191" s="1"/>
      <c r="WEO191" s="1"/>
      <c r="WEP191" s="1"/>
      <c r="WEQ191" s="1"/>
      <c r="WER191" s="1"/>
      <c r="WES191" s="1"/>
      <c r="WET191" s="1"/>
      <c r="WEU191" s="1"/>
      <c r="WEV191" s="1"/>
      <c r="WEW191" s="1"/>
      <c r="WEX191" s="1"/>
      <c r="WEY191" s="1"/>
      <c r="WEZ191" s="1"/>
      <c r="WFA191" s="1"/>
      <c r="WFB191" s="1"/>
      <c r="WFC191" s="1"/>
      <c r="WFD191" s="1"/>
      <c r="WFE191" s="1"/>
      <c r="WFF191" s="1"/>
      <c r="WFG191" s="1"/>
      <c r="WFH191" s="1"/>
      <c r="WFI191" s="1"/>
      <c r="WFJ191" s="1"/>
      <c r="WFK191" s="1"/>
      <c r="WFL191" s="1"/>
      <c r="WFM191" s="1"/>
      <c r="WFN191" s="1"/>
      <c r="WFO191" s="1"/>
      <c r="WFP191" s="1"/>
      <c r="WFQ191" s="1"/>
      <c r="WFR191" s="1"/>
      <c r="WFS191" s="1"/>
      <c r="WFT191" s="1"/>
      <c r="WFU191" s="1"/>
      <c r="WFV191" s="1"/>
      <c r="WFW191" s="1"/>
      <c r="WFX191" s="1"/>
      <c r="WFY191" s="1"/>
      <c r="WFZ191" s="1"/>
      <c r="WGA191" s="1"/>
      <c r="WGB191" s="1"/>
      <c r="WGC191" s="1"/>
      <c r="WGD191" s="1"/>
      <c r="WGE191" s="1"/>
      <c r="WGF191" s="1"/>
      <c r="WGG191" s="1"/>
      <c r="WGH191" s="1"/>
      <c r="WGI191" s="1"/>
      <c r="WGJ191" s="1"/>
      <c r="WGK191" s="1"/>
      <c r="WGL191" s="1"/>
      <c r="WGM191" s="1"/>
      <c r="WGN191" s="1"/>
      <c r="WGO191" s="1"/>
      <c r="WGP191" s="1"/>
      <c r="WGQ191" s="1"/>
      <c r="WGR191" s="1"/>
      <c r="WGS191" s="1"/>
      <c r="WGT191" s="1"/>
      <c r="WGU191" s="1"/>
      <c r="WGV191" s="1"/>
      <c r="WGW191" s="1"/>
      <c r="WGX191" s="1"/>
      <c r="WGY191" s="1"/>
      <c r="WGZ191" s="1"/>
      <c r="WHA191" s="1"/>
      <c r="WHB191" s="1"/>
      <c r="WHC191" s="1"/>
      <c r="WHD191" s="1"/>
      <c r="WHE191" s="1"/>
      <c r="WHF191" s="1"/>
      <c r="WHG191" s="1"/>
      <c r="WHH191" s="1"/>
      <c r="WHI191" s="1"/>
      <c r="WHJ191" s="1"/>
      <c r="WHK191" s="1"/>
      <c r="WHL191" s="1"/>
      <c r="WHM191" s="1"/>
      <c r="WHN191" s="1"/>
      <c r="WHO191" s="1"/>
      <c r="WHP191" s="1"/>
      <c r="WHQ191" s="1"/>
      <c r="WHR191" s="1"/>
      <c r="WHS191" s="1"/>
      <c r="WHT191" s="1"/>
      <c r="WHU191" s="1"/>
      <c r="WHV191" s="1"/>
      <c r="WHW191" s="1"/>
      <c r="WHX191" s="1"/>
      <c r="WHY191" s="1"/>
      <c r="WHZ191" s="1"/>
      <c r="WIA191" s="1"/>
      <c r="WIB191" s="1"/>
      <c r="WIC191" s="1"/>
      <c r="WID191" s="1"/>
      <c r="WIE191" s="1"/>
      <c r="WIF191" s="1"/>
      <c r="WIG191" s="1"/>
      <c r="WIH191" s="1"/>
      <c r="WII191" s="1"/>
      <c r="WIJ191" s="1"/>
      <c r="WIK191" s="1"/>
      <c r="WIL191" s="1"/>
      <c r="WIM191" s="1"/>
      <c r="WIN191" s="1"/>
      <c r="WIO191" s="1"/>
      <c r="WIP191" s="1"/>
      <c r="WIQ191" s="1"/>
      <c r="WIR191" s="1"/>
      <c r="WIS191" s="1"/>
      <c r="WIT191" s="1"/>
      <c r="WIU191" s="1"/>
      <c r="WIV191" s="1"/>
      <c r="WIW191" s="1"/>
      <c r="WIX191" s="1"/>
      <c r="WIY191" s="1"/>
      <c r="WIZ191" s="1"/>
      <c r="WJA191" s="1"/>
      <c r="WJB191" s="1"/>
      <c r="WJC191" s="1"/>
      <c r="WJD191" s="1"/>
      <c r="WJE191" s="1"/>
      <c r="WJF191" s="1"/>
      <c r="WJG191" s="1"/>
      <c r="WJH191" s="1"/>
      <c r="WJI191" s="1"/>
      <c r="WJJ191" s="1"/>
      <c r="WJK191" s="1"/>
      <c r="WJL191" s="1"/>
      <c r="WJM191" s="1"/>
      <c r="WJN191" s="1"/>
      <c r="WJO191" s="1"/>
      <c r="WJP191" s="1"/>
      <c r="WJQ191" s="1"/>
      <c r="WJR191" s="1"/>
      <c r="WJS191" s="1"/>
      <c r="WJT191" s="1"/>
      <c r="WJU191" s="1"/>
      <c r="WJV191" s="1"/>
      <c r="WJW191" s="1"/>
      <c r="WJX191" s="1"/>
      <c r="WJY191" s="1"/>
      <c r="WJZ191" s="1"/>
      <c r="WKA191" s="1"/>
      <c r="WKB191" s="1"/>
      <c r="WKC191" s="1"/>
      <c r="WKD191" s="1"/>
      <c r="WKE191" s="1"/>
      <c r="WKF191" s="1"/>
      <c r="WKG191" s="1"/>
      <c r="WKH191" s="1"/>
      <c r="WKI191" s="1"/>
      <c r="WKJ191" s="1"/>
      <c r="WKK191" s="1"/>
      <c r="WKL191" s="1"/>
      <c r="WKM191" s="1"/>
      <c r="WKN191" s="1"/>
      <c r="WKO191" s="1"/>
      <c r="WKP191" s="1"/>
      <c r="WKQ191" s="1"/>
      <c r="WKR191" s="1"/>
      <c r="WKS191" s="1"/>
      <c r="WKT191" s="1"/>
      <c r="WKU191" s="1"/>
      <c r="WKV191" s="1"/>
      <c r="WKW191" s="1"/>
      <c r="WKX191" s="1"/>
      <c r="WKY191" s="1"/>
      <c r="WKZ191" s="1"/>
      <c r="WLA191" s="1"/>
      <c r="WLB191" s="1"/>
      <c r="WLC191" s="1"/>
      <c r="WLD191" s="1"/>
      <c r="WLE191" s="1"/>
      <c r="WLF191" s="1"/>
      <c r="WLG191" s="1"/>
      <c r="WLH191" s="1"/>
      <c r="WLI191" s="1"/>
      <c r="WLJ191" s="1"/>
      <c r="WLK191" s="1"/>
      <c r="WLL191" s="1"/>
      <c r="WLM191" s="1"/>
      <c r="WLN191" s="1"/>
      <c r="WLO191" s="1"/>
      <c r="WLP191" s="1"/>
      <c r="WLQ191" s="1"/>
      <c r="WLR191" s="1"/>
      <c r="WLS191" s="1"/>
      <c r="WLT191" s="1"/>
      <c r="WLU191" s="1"/>
      <c r="WLV191" s="1"/>
      <c r="WLW191" s="1"/>
      <c r="WLX191" s="1"/>
      <c r="WLY191" s="1"/>
      <c r="WLZ191" s="1"/>
      <c r="WMA191" s="1"/>
      <c r="WMB191" s="1"/>
      <c r="WMC191" s="1"/>
      <c r="WMD191" s="1"/>
      <c r="WME191" s="1"/>
      <c r="WMF191" s="1"/>
      <c r="WMG191" s="1"/>
      <c r="WMH191" s="1"/>
      <c r="WMI191" s="1"/>
      <c r="WMJ191" s="1"/>
      <c r="WMK191" s="1"/>
      <c r="WML191" s="1"/>
      <c r="WMM191" s="1"/>
      <c r="WMN191" s="1"/>
      <c r="WMO191" s="1"/>
      <c r="WMP191" s="1"/>
      <c r="WMQ191" s="1"/>
      <c r="WMR191" s="1"/>
      <c r="WMS191" s="1"/>
      <c r="WMT191" s="1"/>
      <c r="WMU191" s="1"/>
      <c r="WMV191" s="1"/>
      <c r="WMW191" s="1"/>
      <c r="WMX191" s="1"/>
      <c r="WMY191" s="1"/>
      <c r="WMZ191" s="1"/>
      <c r="WNA191" s="1"/>
      <c r="WNB191" s="1"/>
      <c r="WNC191" s="1"/>
      <c r="WND191" s="1"/>
      <c r="WNE191" s="1"/>
      <c r="WNF191" s="1"/>
      <c r="WNG191" s="1"/>
      <c r="WNH191" s="1"/>
      <c r="WNI191" s="1"/>
      <c r="WNJ191" s="1"/>
      <c r="WNK191" s="1"/>
      <c r="WNL191" s="1"/>
      <c r="WNM191" s="1"/>
      <c r="WNN191" s="1"/>
      <c r="WNO191" s="1"/>
      <c r="WNP191" s="1"/>
      <c r="WNQ191" s="1"/>
      <c r="WNR191" s="1"/>
      <c r="WNS191" s="1"/>
      <c r="WNT191" s="1"/>
      <c r="WNU191" s="1"/>
      <c r="WNV191" s="1"/>
      <c r="WNW191" s="1"/>
      <c r="WNX191" s="1"/>
      <c r="WNY191" s="1"/>
      <c r="WNZ191" s="1"/>
      <c r="WOA191" s="1"/>
      <c r="WOB191" s="1"/>
      <c r="WOC191" s="1"/>
      <c r="WOD191" s="1"/>
      <c r="WOE191" s="1"/>
      <c r="WOF191" s="1"/>
      <c r="WOG191" s="1"/>
      <c r="WOH191" s="1"/>
      <c r="WOI191" s="1"/>
      <c r="WOJ191" s="1"/>
      <c r="WOK191" s="1"/>
      <c r="WOL191" s="1"/>
      <c r="WOM191" s="1"/>
      <c r="WON191" s="1"/>
      <c r="WOO191" s="1"/>
      <c r="WOP191" s="1"/>
      <c r="WOQ191" s="1"/>
      <c r="WOR191" s="1"/>
      <c r="WOS191" s="1"/>
      <c r="WOT191" s="1"/>
      <c r="WOU191" s="1"/>
      <c r="WOV191" s="1"/>
      <c r="WOW191" s="1"/>
      <c r="WOX191" s="1"/>
      <c r="WOY191" s="1"/>
      <c r="WOZ191" s="1"/>
      <c r="WPA191" s="1"/>
      <c r="WPB191" s="1"/>
      <c r="WPC191" s="1"/>
      <c r="WPD191" s="1"/>
      <c r="WPE191" s="1"/>
      <c r="WPF191" s="1"/>
      <c r="WPG191" s="1"/>
      <c r="WPH191" s="1"/>
      <c r="WPI191" s="1"/>
      <c r="WPJ191" s="1"/>
      <c r="WPK191" s="1"/>
      <c r="WPL191" s="1"/>
      <c r="WPM191" s="1"/>
      <c r="WPN191" s="1"/>
      <c r="WPO191" s="1"/>
      <c r="WPP191" s="1"/>
      <c r="WPQ191" s="1"/>
      <c r="WPR191" s="1"/>
      <c r="WPS191" s="1"/>
      <c r="WPT191" s="1"/>
      <c r="WPU191" s="1"/>
      <c r="WPV191" s="1"/>
      <c r="WPW191" s="1"/>
      <c r="WPX191" s="1"/>
      <c r="WPY191" s="1"/>
      <c r="WPZ191" s="1"/>
      <c r="WQA191" s="1"/>
      <c r="WQB191" s="1"/>
      <c r="WQC191" s="1"/>
      <c r="WQD191" s="1"/>
      <c r="WQE191" s="1"/>
      <c r="WQF191" s="1"/>
      <c r="WQG191" s="1"/>
      <c r="WQH191" s="1"/>
      <c r="WQI191" s="1"/>
      <c r="WQJ191" s="1"/>
      <c r="WQK191" s="1"/>
      <c r="WQL191" s="1"/>
      <c r="WQM191" s="1"/>
      <c r="WQN191" s="1"/>
      <c r="WQO191" s="1"/>
      <c r="WQP191" s="1"/>
      <c r="WQQ191" s="1"/>
      <c r="WQR191" s="1"/>
      <c r="WQS191" s="1"/>
      <c r="WQT191" s="1"/>
      <c r="WQU191" s="1"/>
      <c r="WQV191" s="1"/>
      <c r="WQW191" s="1"/>
      <c r="WQX191" s="1"/>
      <c r="WQY191" s="1"/>
      <c r="WQZ191" s="1"/>
      <c r="WRA191" s="1"/>
      <c r="WRB191" s="1"/>
      <c r="WRC191" s="1"/>
      <c r="WRD191" s="1"/>
      <c r="WRE191" s="1"/>
      <c r="WRF191" s="1"/>
      <c r="WRG191" s="1"/>
      <c r="WRH191" s="1"/>
      <c r="WRI191" s="1"/>
      <c r="WRJ191" s="1"/>
      <c r="WRK191" s="1"/>
      <c r="WRL191" s="1"/>
      <c r="WRM191" s="1"/>
      <c r="WRN191" s="1"/>
      <c r="WRO191" s="1"/>
      <c r="WRP191" s="1"/>
      <c r="WRQ191" s="1"/>
      <c r="WRR191" s="1"/>
      <c r="WRS191" s="1"/>
      <c r="WRT191" s="1"/>
      <c r="WRU191" s="1"/>
      <c r="WRV191" s="1"/>
      <c r="WRW191" s="1"/>
      <c r="WRX191" s="1"/>
      <c r="WRY191" s="1"/>
      <c r="WRZ191" s="1"/>
      <c r="WSA191" s="1"/>
      <c r="WSB191" s="1"/>
      <c r="WSC191" s="1"/>
      <c r="WSD191" s="1"/>
      <c r="WSE191" s="1"/>
      <c r="WSF191" s="1"/>
      <c r="WSG191" s="1"/>
      <c r="WSH191" s="1"/>
      <c r="WSI191" s="1"/>
      <c r="WSJ191" s="1"/>
      <c r="WSK191" s="1"/>
      <c r="WSL191" s="1"/>
      <c r="WSM191" s="1"/>
      <c r="WSN191" s="1"/>
      <c r="WSO191" s="1"/>
      <c r="WSP191" s="1"/>
      <c r="WSQ191" s="1"/>
      <c r="WSR191" s="1"/>
      <c r="WSS191" s="1"/>
      <c r="WST191" s="1"/>
      <c r="WSU191" s="1"/>
      <c r="WSV191" s="1"/>
      <c r="WSW191" s="1"/>
      <c r="WSX191" s="1"/>
      <c r="WSY191" s="1"/>
      <c r="WSZ191" s="1"/>
      <c r="WTA191" s="1"/>
      <c r="WTB191" s="1"/>
      <c r="WTC191" s="1"/>
      <c r="WTD191" s="1"/>
      <c r="WTE191" s="1"/>
      <c r="WTF191" s="1"/>
      <c r="WTG191" s="1"/>
      <c r="WTH191" s="1"/>
      <c r="WTI191" s="1"/>
      <c r="WTJ191" s="1"/>
      <c r="WTK191" s="1"/>
      <c r="WTL191" s="1"/>
      <c r="WTM191" s="1"/>
      <c r="WTN191" s="1"/>
      <c r="WTO191" s="1"/>
      <c r="WTP191" s="1"/>
      <c r="WTQ191" s="1"/>
      <c r="WTR191" s="1"/>
      <c r="WTS191" s="1"/>
      <c r="WTT191" s="1"/>
      <c r="WTU191" s="1"/>
      <c r="WTV191" s="1"/>
      <c r="WTW191" s="1"/>
      <c r="WTX191" s="1"/>
      <c r="WTY191" s="1"/>
      <c r="WTZ191" s="1"/>
      <c r="WUA191" s="1"/>
      <c r="WUB191" s="1"/>
      <c r="WUC191" s="1"/>
      <c r="WUD191" s="1"/>
      <c r="WUE191" s="1"/>
      <c r="WUF191" s="1"/>
      <c r="WUG191" s="1"/>
      <c r="WUH191" s="1"/>
      <c r="WUI191" s="1"/>
      <c r="WUJ191" s="1"/>
      <c r="WUK191" s="1"/>
      <c r="WUL191" s="1"/>
      <c r="WUM191" s="1"/>
      <c r="WUN191" s="1"/>
      <c r="WUO191" s="1"/>
      <c r="WUP191" s="1"/>
      <c r="WUQ191" s="1"/>
      <c r="WUR191" s="1"/>
      <c r="WUS191" s="1"/>
      <c r="WUT191" s="1"/>
      <c r="WUU191" s="1"/>
      <c r="WUV191" s="1"/>
      <c r="WUW191" s="1"/>
      <c r="WUX191" s="1"/>
      <c r="WUY191" s="1"/>
      <c r="WUZ191" s="1"/>
      <c r="WVA191" s="1"/>
      <c r="WVB191" s="1"/>
      <c r="WVC191" s="1"/>
      <c r="WVD191" s="1"/>
      <c r="WVE191" s="1"/>
      <c r="WVF191" s="1"/>
      <c r="WVG191" s="1"/>
      <c r="WVH191" s="1"/>
      <c r="WVI191" s="1"/>
      <c r="WVJ191" s="1"/>
      <c r="WVK191" s="1"/>
      <c r="WVL191" s="1"/>
      <c r="WVM191" s="1"/>
      <c r="WVN191" s="1"/>
      <c r="WVO191" s="1"/>
      <c r="WVP191" s="1"/>
      <c r="WVQ191" s="1"/>
      <c r="WVR191" s="1"/>
      <c r="WVS191" s="1"/>
      <c r="WVT191" s="1"/>
      <c r="WVU191" s="1"/>
      <c r="WVV191" s="1"/>
      <c r="WVW191" s="1"/>
      <c r="WVX191" s="1"/>
      <c r="WVY191" s="1"/>
      <c r="WVZ191" s="1"/>
      <c r="WWA191" s="1"/>
      <c r="WWB191" s="1"/>
      <c r="WWC191" s="1"/>
      <c r="WWD191" s="1"/>
      <c r="WWE191" s="1"/>
      <c r="WWF191" s="1"/>
      <c r="WWG191" s="1"/>
      <c r="WWH191" s="1"/>
      <c r="WWI191" s="1"/>
      <c r="WWJ191" s="1"/>
      <c r="WWK191" s="1"/>
      <c r="WWL191" s="1"/>
      <c r="WWM191" s="1"/>
      <c r="WWN191" s="1"/>
      <c r="WWO191" s="1"/>
      <c r="WWP191" s="1"/>
      <c r="WWQ191" s="1"/>
      <c r="WWR191" s="1"/>
      <c r="WWS191" s="1"/>
      <c r="WWT191" s="1"/>
      <c r="WWU191" s="1"/>
      <c r="WWV191" s="1"/>
      <c r="WWW191" s="1"/>
      <c r="WWX191" s="1"/>
      <c r="WWY191" s="1"/>
      <c r="WWZ191" s="1"/>
      <c r="WXA191" s="1"/>
      <c r="WXB191" s="1"/>
      <c r="WXC191" s="1"/>
      <c r="WXD191" s="1"/>
      <c r="WXE191" s="1"/>
      <c r="WXF191" s="1"/>
      <c r="WXG191" s="1"/>
      <c r="WXH191" s="1"/>
      <c r="WXI191" s="1"/>
      <c r="WXJ191" s="1"/>
      <c r="WXK191" s="1"/>
      <c r="WXL191" s="1"/>
      <c r="WXM191" s="1"/>
      <c r="WXN191" s="1"/>
      <c r="WXO191" s="1"/>
      <c r="WXP191" s="1"/>
      <c r="WXQ191" s="1"/>
      <c r="WXR191" s="1"/>
      <c r="WXS191" s="1"/>
      <c r="WXT191" s="1"/>
      <c r="WXU191" s="1"/>
      <c r="WXV191" s="1"/>
      <c r="WXW191" s="1"/>
      <c r="WXX191" s="1"/>
      <c r="WXY191" s="1"/>
      <c r="WXZ191" s="1"/>
      <c r="WYA191" s="1"/>
      <c r="WYB191" s="1"/>
      <c r="WYC191" s="1"/>
      <c r="WYD191" s="1"/>
      <c r="WYE191" s="1"/>
      <c r="WYF191" s="1"/>
      <c r="WYG191" s="1"/>
      <c r="WYH191" s="1"/>
      <c r="WYI191" s="1"/>
      <c r="WYJ191" s="1"/>
      <c r="WYK191" s="1"/>
      <c r="WYL191" s="1"/>
      <c r="WYM191" s="1"/>
      <c r="WYN191" s="1"/>
      <c r="WYO191" s="1"/>
      <c r="WYP191" s="1"/>
      <c r="WYQ191" s="1"/>
      <c r="WYR191" s="1"/>
      <c r="WYS191" s="1"/>
      <c r="WYT191" s="1"/>
      <c r="WYU191" s="1"/>
      <c r="WYV191" s="1"/>
      <c r="WYW191" s="1"/>
      <c r="WYX191" s="1"/>
      <c r="WYY191" s="1"/>
      <c r="WYZ191" s="1"/>
      <c r="WZA191" s="1"/>
      <c r="WZB191" s="1"/>
      <c r="WZC191" s="1"/>
      <c r="WZD191" s="1"/>
      <c r="WZE191" s="1"/>
      <c r="WZF191" s="1"/>
      <c r="WZG191" s="1"/>
      <c r="WZH191" s="1"/>
      <c r="WZI191" s="1"/>
      <c r="WZJ191" s="1"/>
      <c r="WZK191" s="1"/>
      <c r="WZL191" s="1"/>
      <c r="WZM191" s="1"/>
      <c r="WZN191" s="1"/>
      <c r="WZO191" s="1"/>
      <c r="WZP191" s="1"/>
      <c r="WZQ191" s="1"/>
      <c r="WZR191" s="1"/>
      <c r="WZS191" s="1"/>
    </row>
    <row r="192" spans="1:16248" s="98" customFormat="1" ht="12.75" customHeight="1">
      <c r="A192" s="89" t="s">
        <v>549</v>
      </c>
      <c r="B192" s="1" t="s">
        <v>159</v>
      </c>
      <c r="C192" s="1" t="s">
        <v>200</v>
      </c>
      <c r="D192" s="84">
        <v>0</v>
      </c>
      <c r="E192" s="1" t="s">
        <v>4</v>
      </c>
      <c r="F192" s="90">
        <v>43861</v>
      </c>
      <c r="G192" s="122">
        <v>4.9000000000000002E-2</v>
      </c>
      <c r="H192" s="91">
        <v>6.8597999999999999</v>
      </c>
      <c r="I192" s="2">
        <f>G192*K192/H192</f>
        <v>0</v>
      </c>
      <c r="J192" s="2">
        <f>G192*L192/H192</f>
        <v>0</v>
      </c>
      <c r="K192" s="2">
        <f t="shared" si="5"/>
        <v>0</v>
      </c>
      <c r="L192" s="2">
        <f t="shared" si="6"/>
        <v>0</v>
      </c>
      <c r="M192" s="86"/>
      <c r="N192" s="86"/>
      <c r="O192" s="86"/>
      <c r="P192" s="86"/>
      <c r="Q192" s="86"/>
      <c r="R192" s="86"/>
      <c r="S192" s="86"/>
      <c r="T192" s="86"/>
      <c r="U192" s="86"/>
      <c r="V192" s="101"/>
      <c r="W192" s="101"/>
      <c r="X192" s="101"/>
      <c r="Y192" s="101"/>
      <c r="Z192" s="101"/>
      <c r="AA192" s="101"/>
      <c r="AB192" s="101"/>
      <c r="AC192" s="101"/>
      <c r="AD192" s="101"/>
      <c r="AE192" s="101"/>
      <c r="AF192" s="101"/>
      <c r="AG192" s="101"/>
      <c r="AH192" s="101"/>
      <c r="AI192" s="101"/>
      <c r="AJ192" s="101"/>
      <c r="AK192" s="101"/>
      <c r="AL192" s="101"/>
      <c r="AM192" s="101"/>
      <c r="AN192" s="101"/>
      <c r="AO192" s="101"/>
      <c r="AP192" s="101"/>
      <c r="AQ192" s="101"/>
      <c r="AR192" s="101"/>
      <c r="AS192" s="101"/>
      <c r="WZT192" s="1"/>
      <c r="WZU192" s="1"/>
      <c r="WZV192" s="1"/>
      <c r="WZW192" s="1"/>
      <c r="WZX192" s="90"/>
    </row>
    <row r="193" spans="1:45 16244:16248" s="98" customFormat="1" ht="12.75" customHeight="1">
      <c r="A193" s="1" t="s">
        <v>673</v>
      </c>
      <c r="B193" s="1" t="s">
        <v>672</v>
      </c>
      <c r="C193" s="1" t="s">
        <v>200</v>
      </c>
      <c r="D193" s="84">
        <v>0</v>
      </c>
      <c r="E193" s="1" t="s">
        <v>4</v>
      </c>
      <c r="F193" s="90">
        <v>43861</v>
      </c>
      <c r="G193" s="91">
        <v>4.1000000000000002E-2</v>
      </c>
      <c r="H193" s="91">
        <v>6.8597999999999999</v>
      </c>
      <c r="I193" s="2">
        <f>G193*K193/H193</f>
        <v>29453.919939356834</v>
      </c>
      <c r="J193" s="2">
        <f>G193*L193/H193</f>
        <v>32609.697075716493</v>
      </c>
      <c r="K193" s="2">
        <f t="shared" si="5"/>
        <v>4928000</v>
      </c>
      <c r="L193" s="2">
        <f t="shared" si="6"/>
        <v>5456000</v>
      </c>
      <c r="M193" s="86">
        <v>1232000</v>
      </c>
      <c r="N193" s="86">
        <v>1232000</v>
      </c>
      <c r="O193" s="86">
        <v>1232000</v>
      </c>
      <c r="P193" s="86">
        <v>1232000</v>
      </c>
      <c r="Q193" s="86">
        <v>1232000</v>
      </c>
      <c r="R193" s="86">
        <v>1232000</v>
      </c>
      <c r="S193" s="86">
        <v>1232000</v>
      </c>
      <c r="T193" s="86">
        <v>1232000</v>
      </c>
      <c r="U193" s="86">
        <v>1232000</v>
      </c>
      <c r="V193" s="101"/>
      <c r="W193" s="101"/>
      <c r="X193" s="101"/>
      <c r="Y193" s="101"/>
      <c r="Z193" s="101"/>
      <c r="AA193" s="101"/>
      <c r="AB193" s="101"/>
      <c r="AC193" s="101"/>
      <c r="AD193" s="101"/>
      <c r="AE193" s="101"/>
      <c r="AF193" s="101"/>
      <c r="AG193" s="101"/>
      <c r="AH193" s="101"/>
      <c r="AI193" s="101"/>
      <c r="AJ193" s="101"/>
      <c r="AK193" s="101"/>
      <c r="AL193" s="101"/>
      <c r="AM193" s="101"/>
      <c r="AN193" s="101"/>
      <c r="AO193" s="101"/>
      <c r="AP193" s="101"/>
      <c r="AQ193" s="101"/>
      <c r="AR193" s="101"/>
      <c r="AS193" s="101"/>
      <c r="WZT193" s="1"/>
      <c r="WZU193" s="1"/>
      <c r="WZV193" s="1"/>
      <c r="WZW193" s="1"/>
      <c r="WZX193" s="90"/>
    </row>
    <row r="194" spans="1:45 16244:16248" s="3" customFormat="1" ht="12.75" customHeight="1">
      <c r="A194" s="95" t="s">
        <v>160</v>
      </c>
      <c r="B194" s="96" t="s">
        <v>161</v>
      </c>
      <c r="C194" s="96" t="s">
        <v>162</v>
      </c>
      <c r="D194" s="84">
        <v>0</v>
      </c>
      <c r="E194" s="96" t="s">
        <v>4</v>
      </c>
      <c r="F194" s="90">
        <v>43861</v>
      </c>
      <c r="G194" s="91">
        <v>8.1199999999999994E-2</v>
      </c>
      <c r="H194" s="91">
        <v>6.8597999999999999</v>
      </c>
      <c r="I194" s="2">
        <f>G194*K194/H194</f>
        <v>0</v>
      </c>
      <c r="J194" s="2">
        <f>G194*L194/H194</f>
        <v>0</v>
      </c>
      <c r="K194" s="2">
        <f t="shared" si="5"/>
        <v>0</v>
      </c>
      <c r="L194" s="2">
        <f t="shared" si="6"/>
        <v>0</v>
      </c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  <c r="AA194" s="86"/>
      <c r="AB194" s="86"/>
      <c r="AC194" s="86"/>
      <c r="AD194" s="86"/>
      <c r="AE194" s="86"/>
      <c r="AF194" s="86"/>
      <c r="AG194" s="86"/>
      <c r="AH194" s="86"/>
      <c r="AI194" s="86"/>
      <c r="AJ194" s="86"/>
      <c r="AK194" s="86"/>
      <c r="AL194" s="86"/>
      <c r="AM194" s="86"/>
      <c r="AN194" s="86"/>
      <c r="AO194" s="86"/>
      <c r="AP194" s="86"/>
      <c r="AQ194" s="86"/>
      <c r="AR194" s="86"/>
      <c r="AS194" s="86"/>
    </row>
    <row r="195" spans="1:45 16244:16248" s="3" customFormat="1" ht="12.75" customHeight="1">
      <c r="A195" s="95" t="s">
        <v>163</v>
      </c>
      <c r="B195" s="96" t="s">
        <v>164</v>
      </c>
      <c r="C195" s="96" t="s">
        <v>162</v>
      </c>
      <c r="D195" s="84">
        <v>0</v>
      </c>
      <c r="E195" s="96" t="s">
        <v>4</v>
      </c>
      <c r="F195" s="90">
        <v>43861</v>
      </c>
      <c r="G195" s="113">
        <v>0.13350000000000001</v>
      </c>
      <c r="H195" s="91">
        <v>6.8597999999999999</v>
      </c>
      <c r="I195" s="2">
        <f>G195*K195/H195</f>
        <v>0</v>
      </c>
      <c r="J195" s="2">
        <f>G195*L195/H195</f>
        <v>0</v>
      </c>
      <c r="K195" s="2">
        <f t="shared" si="5"/>
        <v>0</v>
      </c>
      <c r="L195" s="2">
        <f t="shared" si="6"/>
        <v>0</v>
      </c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  <c r="AA195" s="86"/>
      <c r="AB195" s="86"/>
      <c r="AC195" s="86"/>
      <c r="AD195" s="86"/>
      <c r="AE195" s="86"/>
      <c r="AF195" s="86"/>
      <c r="AG195" s="86"/>
      <c r="AH195" s="86"/>
      <c r="AI195" s="86"/>
      <c r="AJ195" s="86"/>
      <c r="AK195" s="86"/>
      <c r="AL195" s="86"/>
      <c r="AM195" s="86"/>
      <c r="AN195" s="86"/>
      <c r="AO195" s="86"/>
      <c r="AP195" s="86"/>
      <c r="AQ195" s="86"/>
      <c r="AR195" s="86"/>
      <c r="AS195" s="86"/>
    </row>
    <row r="196" spans="1:45 16244:16248" s="1" customFormat="1" ht="12.75" customHeight="1">
      <c r="A196" s="89" t="s">
        <v>478</v>
      </c>
      <c r="B196" s="1" t="s">
        <v>479</v>
      </c>
      <c r="C196" s="1" t="s">
        <v>162</v>
      </c>
      <c r="D196" s="84">
        <v>0</v>
      </c>
      <c r="E196" s="1" t="s">
        <v>4</v>
      </c>
      <c r="F196" s="90">
        <v>43861</v>
      </c>
      <c r="G196" s="122">
        <v>0.18110000000000001</v>
      </c>
      <c r="H196" s="91">
        <v>6.8597999999999999</v>
      </c>
      <c r="I196" s="2">
        <f>G196*K196/H196</f>
        <v>1858.5731362430392</v>
      </c>
      <c r="J196" s="2">
        <f>G196*L196/H196</f>
        <v>2057.7059722690792</v>
      </c>
      <c r="K196" s="2">
        <f t="shared" ref="K196:K260" si="7">SUM(M196:P196)</f>
        <v>70400</v>
      </c>
      <c r="L196" s="2">
        <f t="shared" ref="L196:L260" si="8">SUM(Q196:T196)+U196/7*3</f>
        <v>77942.857142857145</v>
      </c>
      <c r="M196" s="86">
        <v>17600</v>
      </c>
      <c r="N196" s="86">
        <v>17600</v>
      </c>
      <c r="O196" s="86">
        <v>17600</v>
      </c>
      <c r="P196" s="86">
        <v>17600</v>
      </c>
      <c r="Q196" s="86">
        <v>17600</v>
      </c>
      <c r="R196" s="86">
        <v>17600</v>
      </c>
      <c r="S196" s="86">
        <v>17600</v>
      </c>
      <c r="T196" s="86">
        <v>17600</v>
      </c>
      <c r="U196" s="86">
        <v>17600</v>
      </c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 16244:16248" s="1" customFormat="1" ht="12.75" customHeight="1">
      <c r="A197" s="89" t="s">
        <v>165</v>
      </c>
      <c r="B197" s="1" t="s">
        <v>166</v>
      </c>
      <c r="C197" s="1" t="s">
        <v>162</v>
      </c>
      <c r="D197" s="84">
        <v>0</v>
      </c>
      <c r="E197" s="1" t="s">
        <v>4</v>
      </c>
      <c r="F197" s="90">
        <v>43861</v>
      </c>
      <c r="G197" s="91">
        <v>0.16237800000000002</v>
      </c>
      <c r="H197" s="91">
        <v>6.8597999999999999</v>
      </c>
      <c r="I197" s="2">
        <f>G197*K197/H197</f>
        <v>0</v>
      </c>
      <c r="J197" s="2">
        <f>G197*L197/H197</f>
        <v>0</v>
      </c>
      <c r="K197" s="2">
        <f t="shared" si="7"/>
        <v>0</v>
      </c>
      <c r="L197" s="2">
        <f t="shared" si="8"/>
        <v>0</v>
      </c>
      <c r="M197" s="86"/>
      <c r="N197" s="86"/>
      <c r="O197" s="86"/>
      <c r="P197" s="86"/>
      <c r="Q197" s="86"/>
      <c r="R197" s="86"/>
      <c r="S197" s="86"/>
      <c r="T197" s="86"/>
      <c r="U197" s="86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 16244:16248" s="1" customFormat="1" ht="12.75" customHeight="1">
      <c r="A198" s="89" t="s">
        <v>460</v>
      </c>
      <c r="B198" s="89" t="s">
        <v>461</v>
      </c>
      <c r="C198" s="1" t="s">
        <v>162</v>
      </c>
      <c r="D198" s="84">
        <v>0</v>
      </c>
      <c r="E198" s="1" t="s">
        <v>4</v>
      </c>
      <c r="F198" s="90">
        <v>43861</v>
      </c>
      <c r="G198" s="122">
        <v>5.5300000000000002E-2</v>
      </c>
      <c r="H198" s="91">
        <v>6.8597999999999999</v>
      </c>
      <c r="I198" s="2">
        <f>G198*K198/H198</f>
        <v>36115.338639610483</v>
      </c>
      <c r="J198" s="2">
        <f>G198*L198/H198</f>
        <v>39984.839208140176</v>
      </c>
      <c r="K198" s="2">
        <f t="shared" si="7"/>
        <v>4480000</v>
      </c>
      <c r="L198" s="2">
        <f t="shared" si="8"/>
        <v>4960000</v>
      </c>
      <c r="M198" s="86">
        <v>1120000</v>
      </c>
      <c r="N198" s="86">
        <v>1120000</v>
      </c>
      <c r="O198" s="86">
        <v>1120000</v>
      </c>
      <c r="P198" s="86">
        <v>1120000</v>
      </c>
      <c r="Q198" s="86">
        <v>1120000</v>
      </c>
      <c r="R198" s="86">
        <v>1120000</v>
      </c>
      <c r="S198" s="86">
        <v>1120000</v>
      </c>
      <c r="T198" s="86">
        <v>1120000</v>
      </c>
      <c r="U198" s="86">
        <v>1120000</v>
      </c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 16244:16248" s="1" customFormat="1" ht="12.75" customHeight="1">
      <c r="A199" s="89" t="s">
        <v>167</v>
      </c>
      <c r="B199" s="1" t="s">
        <v>168</v>
      </c>
      <c r="C199" s="1" t="s">
        <v>162</v>
      </c>
      <c r="D199" s="84">
        <v>0</v>
      </c>
      <c r="E199" s="1" t="s">
        <v>4</v>
      </c>
      <c r="F199" s="90">
        <v>43861</v>
      </c>
      <c r="G199" s="113">
        <v>2.35E-2</v>
      </c>
      <c r="H199" s="91">
        <v>6.8597999999999999</v>
      </c>
      <c r="I199" s="2">
        <f>G199*K199/H199</f>
        <v>15347.38622117263</v>
      </c>
      <c r="J199" s="2">
        <f>G199*L199/H199</f>
        <v>16991.749030583982</v>
      </c>
      <c r="K199" s="2">
        <f t="shared" si="7"/>
        <v>4480000</v>
      </c>
      <c r="L199" s="2">
        <f t="shared" si="8"/>
        <v>4960000</v>
      </c>
      <c r="M199" s="86">
        <v>1120000</v>
      </c>
      <c r="N199" s="86">
        <v>1120000</v>
      </c>
      <c r="O199" s="86">
        <v>1120000</v>
      </c>
      <c r="P199" s="86">
        <v>1120000</v>
      </c>
      <c r="Q199" s="86">
        <v>1120000</v>
      </c>
      <c r="R199" s="86">
        <v>1120000</v>
      </c>
      <c r="S199" s="86">
        <v>1120000</v>
      </c>
      <c r="T199" s="86">
        <v>1120000</v>
      </c>
      <c r="U199" s="86">
        <v>1120000</v>
      </c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 16244:16248" s="1" customFormat="1" ht="12.75" customHeight="1">
      <c r="A200" s="1" t="s">
        <v>671</v>
      </c>
      <c r="B200" s="1" t="s">
        <v>670</v>
      </c>
      <c r="C200" s="1" t="s">
        <v>162</v>
      </c>
      <c r="D200" s="84">
        <v>0</v>
      </c>
      <c r="E200" s="1" t="s">
        <v>4</v>
      </c>
      <c r="F200" s="90">
        <v>43861</v>
      </c>
      <c r="G200" s="125">
        <v>2.231E-2</v>
      </c>
      <c r="H200" s="91">
        <v>6.8597999999999999</v>
      </c>
      <c r="I200" s="2">
        <f>G200*K200/H200</f>
        <v>3252.2814076212135</v>
      </c>
      <c r="J200" s="2">
        <f>G200*L200/H200</f>
        <v>2230.1358223688321</v>
      </c>
      <c r="K200" s="2">
        <f t="shared" si="7"/>
        <v>1000000</v>
      </c>
      <c r="L200" s="2">
        <f t="shared" si="8"/>
        <v>685714.28571428568</v>
      </c>
      <c r="M200" s="86">
        <v>350000</v>
      </c>
      <c r="N200" s="86">
        <v>350000</v>
      </c>
      <c r="O200" s="86">
        <v>150000</v>
      </c>
      <c r="P200" s="86">
        <v>150000</v>
      </c>
      <c r="Q200" s="86">
        <v>150000</v>
      </c>
      <c r="R200" s="86">
        <v>150000</v>
      </c>
      <c r="S200" s="86">
        <v>150000</v>
      </c>
      <c r="T200" s="86">
        <v>150000</v>
      </c>
      <c r="U200" s="86">
        <v>200000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 16244:16248" s="89" customFormat="1" ht="12.75" customHeight="1">
      <c r="A201" s="89" t="s">
        <v>169</v>
      </c>
      <c r="B201" s="89" t="s">
        <v>170</v>
      </c>
      <c r="C201" s="89" t="s">
        <v>162</v>
      </c>
      <c r="D201" s="84">
        <v>0</v>
      </c>
      <c r="E201" s="89" t="s">
        <v>4</v>
      </c>
      <c r="F201" s="90">
        <v>43861</v>
      </c>
      <c r="G201" s="91">
        <v>7.3999999999999996E-2</v>
      </c>
      <c r="H201" s="91">
        <v>6.8597999999999999</v>
      </c>
      <c r="I201" s="2">
        <f>G201*K201/H201</f>
        <v>0</v>
      </c>
      <c r="J201" s="2">
        <f>G201*L201/H201</f>
        <v>0</v>
      </c>
      <c r="K201" s="2">
        <f t="shared" si="7"/>
        <v>0</v>
      </c>
      <c r="L201" s="2">
        <f t="shared" si="8"/>
        <v>0</v>
      </c>
      <c r="M201" s="100"/>
      <c r="N201" s="100"/>
      <c r="O201" s="100"/>
      <c r="P201" s="100"/>
      <c r="Q201" s="100"/>
      <c r="R201" s="100"/>
      <c r="S201" s="100"/>
      <c r="T201" s="100"/>
      <c r="U201" s="100"/>
      <c r="V201" s="93"/>
      <c r="W201" s="93"/>
      <c r="X201" s="93"/>
      <c r="Y201" s="93"/>
      <c r="Z201" s="93"/>
      <c r="AA201" s="93"/>
      <c r="AB201" s="93"/>
      <c r="AC201" s="93"/>
      <c r="AD201" s="93"/>
      <c r="AE201" s="93"/>
      <c r="AF201" s="93"/>
      <c r="AG201" s="93"/>
      <c r="AH201" s="93"/>
      <c r="AI201" s="93"/>
      <c r="AJ201" s="93"/>
      <c r="AK201" s="93"/>
      <c r="AL201" s="93"/>
      <c r="AM201" s="93"/>
      <c r="AN201" s="93"/>
      <c r="AO201" s="93"/>
      <c r="AP201" s="93"/>
      <c r="AQ201" s="93"/>
      <c r="AR201" s="93"/>
      <c r="AS201" s="93"/>
    </row>
    <row r="202" spans="1:45 16244:16248" s="1" customFormat="1" ht="12.75" customHeight="1">
      <c r="A202" s="89" t="s">
        <v>171</v>
      </c>
      <c r="B202" s="1" t="s">
        <v>172</v>
      </c>
      <c r="C202" s="1" t="s">
        <v>162</v>
      </c>
      <c r="D202" s="84">
        <v>0</v>
      </c>
      <c r="E202" s="1" t="s">
        <v>4</v>
      </c>
      <c r="F202" s="90">
        <v>43861</v>
      </c>
      <c r="G202" s="122">
        <v>6.9000000000000006E-2</v>
      </c>
      <c r="H202" s="91">
        <v>6.8597999999999999</v>
      </c>
      <c r="I202" s="2">
        <f>G202*K202/H202</f>
        <v>85715.385288200821</v>
      </c>
      <c r="J202" s="2">
        <f>G202*L202/H202</f>
        <v>64216.416138746237</v>
      </c>
      <c r="K202" s="2">
        <f t="shared" si="7"/>
        <v>8521600</v>
      </c>
      <c r="L202" s="2">
        <f t="shared" si="8"/>
        <v>6384228.5714285709</v>
      </c>
      <c r="M202" s="86">
        <v>1441600</v>
      </c>
      <c r="N202" s="86">
        <v>1441600</v>
      </c>
      <c r="O202" s="86">
        <v>4196800</v>
      </c>
      <c r="P202" s="86">
        <v>1441600</v>
      </c>
      <c r="Q202" s="86">
        <v>1441600</v>
      </c>
      <c r="R202" s="86">
        <v>1441600</v>
      </c>
      <c r="S202" s="86">
        <v>1441600</v>
      </c>
      <c r="T202" s="86">
        <v>1441600</v>
      </c>
      <c r="U202" s="86">
        <v>1441600</v>
      </c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 16244:16248" s="1" customFormat="1" ht="12.75" customHeight="1">
      <c r="A203" s="89" t="s">
        <v>173</v>
      </c>
      <c r="B203" s="1" t="s">
        <v>174</v>
      </c>
      <c r="C203" s="1" t="s">
        <v>175</v>
      </c>
      <c r="D203" s="84" t="s">
        <v>603</v>
      </c>
      <c r="E203" s="1" t="s">
        <v>4</v>
      </c>
      <c r="F203" s="90">
        <v>43861</v>
      </c>
      <c r="G203" s="91">
        <v>0.88280000000000003</v>
      </c>
      <c r="H203" s="91">
        <v>6.8597999999999999</v>
      </c>
      <c r="I203" s="2">
        <f>G203*K203/H203</f>
        <v>0</v>
      </c>
      <c r="J203" s="2">
        <f>G203*L203/H203</f>
        <v>0</v>
      </c>
      <c r="K203" s="2">
        <f t="shared" si="7"/>
        <v>0</v>
      </c>
      <c r="L203" s="2">
        <f t="shared" si="8"/>
        <v>0</v>
      </c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 16244:16248" s="1" customFormat="1" ht="12.75" customHeight="1">
      <c r="A204" s="89" t="s">
        <v>176</v>
      </c>
      <c r="B204" s="1" t="s">
        <v>177</v>
      </c>
      <c r="C204" s="1" t="s">
        <v>175</v>
      </c>
      <c r="D204" s="84" t="s">
        <v>603</v>
      </c>
      <c r="E204" s="1" t="s">
        <v>4</v>
      </c>
      <c r="F204" s="90">
        <v>43861</v>
      </c>
      <c r="G204" s="91">
        <v>0.55820000000000003</v>
      </c>
      <c r="H204" s="91">
        <v>6.8597999999999999</v>
      </c>
      <c r="I204" s="2">
        <f>G204*K204/H204</f>
        <v>756.68413073267436</v>
      </c>
      <c r="J204" s="2">
        <f>G204*L204/H204</f>
        <v>779.38709583369791</v>
      </c>
      <c r="K204" s="2">
        <f t="shared" si="7"/>
        <v>9299</v>
      </c>
      <c r="L204" s="2">
        <f t="shared" si="8"/>
        <v>9578</v>
      </c>
      <c r="M204" s="86">
        <v>0</v>
      </c>
      <c r="N204" s="86">
        <v>0</v>
      </c>
      <c r="O204" s="86">
        <v>9299</v>
      </c>
      <c r="P204" s="86">
        <v>0</v>
      </c>
      <c r="Q204" s="86">
        <v>9578</v>
      </c>
      <c r="R204" s="86">
        <v>0</v>
      </c>
      <c r="S204" s="86">
        <v>0</v>
      </c>
      <c r="T204" s="86">
        <v>0</v>
      </c>
      <c r="U204" s="86">
        <v>0</v>
      </c>
      <c r="V204" s="86"/>
      <c r="W204" s="86"/>
      <c r="X204" s="86"/>
      <c r="Y204" s="86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 16244:16248" s="1" customFormat="1" ht="12.75" customHeight="1">
      <c r="A205" s="89" t="s">
        <v>178</v>
      </c>
      <c r="B205" s="1" t="s">
        <v>179</v>
      </c>
      <c r="C205" s="1" t="s">
        <v>175</v>
      </c>
      <c r="D205" s="84">
        <v>0</v>
      </c>
      <c r="E205" s="1" t="s">
        <v>4</v>
      </c>
      <c r="F205" s="90">
        <v>43861</v>
      </c>
      <c r="G205" s="91">
        <v>4.8099999999999997E-2</v>
      </c>
      <c r="H205" s="91">
        <v>6.8597999999999999</v>
      </c>
      <c r="I205" s="2">
        <f>G205*K205/H205</f>
        <v>63.61165048543689</v>
      </c>
      <c r="J205" s="2">
        <f>G205*L205/H205</f>
        <v>64.726537216828476</v>
      </c>
      <c r="K205" s="2">
        <f t="shared" si="7"/>
        <v>9072</v>
      </c>
      <c r="L205" s="2">
        <f t="shared" si="8"/>
        <v>9231</v>
      </c>
      <c r="M205" s="86">
        <v>0</v>
      </c>
      <c r="N205" s="86">
        <v>0</v>
      </c>
      <c r="O205" s="86">
        <v>9072</v>
      </c>
      <c r="P205" s="86">
        <v>0</v>
      </c>
      <c r="Q205" s="86">
        <v>9231</v>
      </c>
      <c r="R205" s="86">
        <v>0</v>
      </c>
      <c r="S205" s="86">
        <v>0</v>
      </c>
      <c r="T205" s="86">
        <v>0</v>
      </c>
      <c r="U205" s="86">
        <v>0</v>
      </c>
      <c r="V205" s="86"/>
      <c r="W205" s="86"/>
      <c r="X205" s="86"/>
      <c r="Y205" s="86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 16244:16248" s="1" customFormat="1" ht="12.75" customHeight="1">
      <c r="A206" s="89" t="s">
        <v>180</v>
      </c>
      <c r="B206" s="1" t="s">
        <v>181</v>
      </c>
      <c r="C206" s="1" t="s">
        <v>175</v>
      </c>
      <c r="D206" s="84" t="s">
        <v>603</v>
      </c>
      <c r="E206" s="1" t="s">
        <v>4</v>
      </c>
      <c r="F206" s="90">
        <v>43861</v>
      </c>
      <c r="G206" s="91">
        <v>0.5948</v>
      </c>
      <c r="H206" s="91">
        <v>6.8597999999999999</v>
      </c>
      <c r="I206" s="2">
        <f>G206*K206/H206</f>
        <v>0</v>
      </c>
      <c r="J206" s="2">
        <f>G206*L206/H206</f>
        <v>0</v>
      </c>
      <c r="K206" s="2">
        <f t="shared" si="7"/>
        <v>0</v>
      </c>
      <c r="L206" s="2">
        <f t="shared" si="8"/>
        <v>0</v>
      </c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 16244:16248" s="1" customFormat="1" ht="12.75" customHeight="1">
      <c r="A207" s="89" t="s">
        <v>182</v>
      </c>
      <c r="B207" s="1" t="s">
        <v>183</v>
      </c>
      <c r="C207" s="1" t="s">
        <v>175</v>
      </c>
      <c r="D207" s="84">
        <v>0</v>
      </c>
      <c r="E207" s="1" t="s">
        <v>4</v>
      </c>
      <c r="F207" s="90">
        <v>43861</v>
      </c>
      <c r="G207" s="91">
        <v>6.9519215083000005E-2</v>
      </c>
      <c r="H207" s="91">
        <v>6.8597999999999999</v>
      </c>
      <c r="I207" s="2">
        <f>G207*K207/H207</f>
        <v>89.870899932365973</v>
      </c>
      <c r="J207" s="2">
        <f>G207*L207/H207</f>
        <v>93.549647865997997</v>
      </c>
      <c r="K207" s="2">
        <f t="shared" si="7"/>
        <v>8868</v>
      </c>
      <c r="L207" s="2">
        <f t="shared" si="8"/>
        <v>9231</v>
      </c>
      <c r="M207" s="86">
        <v>0</v>
      </c>
      <c r="N207" s="86">
        <v>0</v>
      </c>
      <c r="O207" s="86">
        <v>8868</v>
      </c>
      <c r="P207" s="86">
        <v>0</v>
      </c>
      <c r="Q207" s="86">
        <v>9231</v>
      </c>
      <c r="R207" s="86">
        <v>0</v>
      </c>
      <c r="S207" s="86">
        <v>0</v>
      </c>
      <c r="T207" s="86">
        <v>0</v>
      </c>
      <c r="U207" s="86">
        <v>0</v>
      </c>
      <c r="V207" s="86"/>
      <c r="W207" s="86"/>
      <c r="X207" s="86"/>
      <c r="Y207" s="86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 16244:16248" s="1" customFormat="1" ht="12.75" customHeight="1">
      <c r="A208" s="89" t="s">
        <v>184</v>
      </c>
      <c r="B208" s="1" t="s">
        <v>185</v>
      </c>
      <c r="C208" s="1" t="s">
        <v>175</v>
      </c>
      <c r="D208" s="84">
        <v>0</v>
      </c>
      <c r="E208" s="1" t="s">
        <v>4</v>
      </c>
      <c r="F208" s="90">
        <v>43861</v>
      </c>
      <c r="G208" s="91">
        <v>6.59E-2</v>
      </c>
      <c r="H208" s="91">
        <v>6.8597999999999999</v>
      </c>
      <c r="I208" s="2">
        <f>G208*K208/H208</f>
        <v>0</v>
      </c>
      <c r="J208" s="2">
        <f>G208*L208/H208</f>
        <v>0</v>
      </c>
      <c r="K208" s="2">
        <f t="shared" si="7"/>
        <v>0</v>
      </c>
      <c r="L208" s="2">
        <f t="shared" si="8"/>
        <v>0</v>
      </c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s="89" customFormat="1" ht="12.75" customHeight="1">
      <c r="A209" s="89" t="s">
        <v>186</v>
      </c>
      <c r="B209" s="1" t="s">
        <v>187</v>
      </c>
      <c r="C209" s="1" t="s">
        <v>188</v>
      </c>
      <c r="D209" s="84">
        <v>0</v>
      </c>
      <c r="E209" s="1" t="s">
        <v>4</v>
      </c>
      <c r="F209" s="90">
        <v>43861</v>
      </c>
      <c r="G209" s="113">
        <v>0.10199999999999999</v>
      </c>
      <c r="H209" s="91">
        <v>6.8597999999999999</v>
      </c>
      <c r="I209" s="2">
        <f>G209*K209/H209</f>
        <v>0</v>
      </c>
      <c r="J209" s="2">
        <f>G209*L209/H209</f>
        <v>0</v>
      </c>
      <c r="K209" s="2">
        <f t="shared" si="7"/>
        <v>0</v>
      </c>
      <c r="L209" s="2">
        <f t="shared" si="8"/>
        <v>0</v>
      </c>
      <c r="M209" s="100"/>
      <c r="N209" s="100"/>
      <c r="O209" s="100"/>
      <c r="P209" s="100"/>
      <c r="Q209" s="100"/>
      <c r="R209" s="100"/>
      <c r="S209" s="100"/>
      <c r="T209" s="100"/>
      <c r="U209" s="100"/>
      <c r="V209" s="93"/>
      <c r="W209" s="93"/>
      <c r="X209" s="93"/>
      <c r="Y209" s="93"/>
      <c r="Z209" s="93"/>
      <c r="AA209" s="93"/>
      <c r="AB209" s="93"/>
      <c r="AC209" s="93"/>
      <c r="AD209" s="93"/>
      <c r="AE209" s="93"/>
      <c r="AF209" s="93"/>
      <c r="AG209" s="93"/>
      <c r="AH209" s="93"/>
      <c r="AI209" s="93"/>
      <c r="AJ209" s="93"/>
      <c r="AK209" s="93"/>
      <c r="AL209" s="93"/>
      <c r="AM209" s="93"/>
      <c r="AN209" s="93"/>
      <c r="AO209" s="93"/>
      <c r="AP209" s="93"/>
      <c r="AQ209" s="93"/>
      <c r="AR209" s="93"/>
      <c r="AS209" s="93"/>
    </row>
    <row r="210" spans="1:45" s="89" customFormat="1" ht="12.75" customHeight="1">
      <c r="A210" s="89" t="s">
        <v>189</v>
      </c>
      <c r="B210" s="1" t="s">
        <v>190</v>
      </c>
      <c r="C210" s="1" t="s">
        <v>188</v>
      </c>
      <c r="D210" s="84">
        <v>0</v>
      </c>
      <c r="E210" s="1" t="s">
        <v>4</v>
      </c>
      <c r="F210" s="90">
        <v>43861</v>
      </c>
      <c r="G210" s="91">
        <v>0.1547</v>
      </c>
      <c r="H210" s="91">
        <v>6.8597999999999999</v>
      </c>
      <c r="I210" s="2">
        <f>G210*K210/H210</f>
        <v>0</v>
      </c>
      <c r="J210" s="2">
        <f>G210*L210/H210</f>
        <v>0</v>
      </c>
      <c r="K210" s="2">
        <f t="shared" si="7"/>
        <v>0</v>
      </c>
      <c r="L210" s="2">
        <f t="shared" si="8"/>
        <v>0</v>
      </c>
      <c r="M210" s="100"/>
      <c r="N210" s="100"/>
      <c r="O210" s="100"/>
      <c r="P210" s="100"/>
      <c r="Q210" s="100"/>
      <c r="R210" s="100"/>
      <c r="S210" s="100"/>
      <c r="T210" s="100"/>
      <c r="U210" s="100"/>
      <c r="V210" s="93"/>
      <c r="W210" s="93"/>
      <c r="X210" s="93"/>
      <c r="Y210" s="93"/>
      <c r="Z210" s="93"/>
      <c r="AA210" s="93"/>
      <c r="AB210" s="93"/>
      <c r="AC210" s="93"/>
      <c r="AD210" s="93"/>
      <c r="AE210" s="93"/>
      <c r="AF210" s="93"/>
      <c r="AG210" s="93"/>
      <c r="AH210" s="93"/>
      <c r="AI210" s="93"/>
      <c r="AJ210" s="93"/>
      <c r="AK210" s="93"/>
      <c r="AL210" s="93"/>
      <c r="AM210" s="93"/>
      <c r="AN210" s="93"/>
      <c r="AO210" s="93"/>
      <c r="AP210" s="93"/>
      <c r="AQ210" s="93"/>
      <c r="AR210" s="93"/>
      <c r="AS210" s="93"/>
    </row>
    <row r="211" spans="1:45" s="89" customFormat="1" ht="12.75" customHeight="1">
      <c r="A211" s="1" t="s">
        <v>587</v>
      </c>
      <c r="B211" s="1" t="s">
        <v>586</v>
      </c>
      <c r="C211" s="1" t="s">
        <v>188</v>
      </c>
      <c r="D211" s="84">
        <v>0</v>
      </c>
      <c r="E211" s="1" t="s">
        <v>4</v>
      </c>
      <c r="F211" s="90">
        <v>43861</v>
      </c>
      <c r="G211" s="122">
        <v>0.10929999999999999</v>
      </c>
      <c r="H211" s="91">
        <v>6.8597999999999999</v>
      </c>
      <c r="I211" s="2">
        <f>G211*K211/H211</f>
        <v>0</v>
      </c>
      <c r="J211" s="2">
        <f>G211*L211/H211</f>
        <v>0</v>
      </c>
      <c r="K211" s="2">
        <f t="shared" si="7"/>
        <v>0</v>
      </c>
      <c r="L211" s="2">
        <f t="shared" si="8"/>
        <v>0</v>
      </c>
      <c r="M211" s="100"/>
      <c r="N211" s="100"/>
      <c r="O211" s="100"/>
      <c r="P211" s="100"/>
      <c r="Q211" s="100"/>
      <c r="R211" s="100"/>
      <c r="S211" s="100"/>
      <c r="T211" s="100"/>
      <c r="U211" s="100"/>
      <c r="V211" s="93"/>
      <c r="W211" s="93"/>
      <c r="X211" s="93"/>
      <c r="Y211" s="93"/>
      <c r="Z211" s="93"/>
      <c r="AA211" s="93"/>
      <c r="AB211" s="93"/>
      <c r="AC211" s="93"/>
      <c r="AD211" s="93"/>
      <c r="AE211" s="93"/>
      <c r="AF211" s="93"/>
      <c r="AG211" s="93"/>
      <c r="AH211" s="93"/>
      <c r="AI211" s="93"/>
      <c r="AJ211" s="93"/>
      <c r="AK211" s="93"/>
      <c r="AL211" s="93"/>
      <c r="AM211" s="93"/>
      <c r="AN211" s="93"/>
      <c r="AO211" s="93"/>
      <c r="AP211" s="93"/>
      <c r="AQ211" s="93"/>
      <c r="AR211" s="93"/>
      <c r="AS211" s="93"/>
    </row>
    <row r="212" spans="1:45" s="89" customFormat="1" ht="12.75" customHeight="1">
      <c r="A212" s="1" t="s">
        <v>575</v>
      </c>
      <c r="B212" s="1" t="s">
        <v>573</v>
      </c>
      <c r="C212" s="1" t="s">
        <v>188</v>
      </c>
      <c r="D212" s="84">
        <v>0</v>
      </c>
      <c r="E212" s="1" t="s">
        <v>4</v>
      </c>
      <c r="F212" s="90">
        <v>43861</v>
      </c>
      <c r="G212" s="122">
        <v>6.2399999999999997E-2</v>
      </c>
      <c r="H212" s="91">
        <v>6.8597999999999999</v>
      </c>
      <c r="I212" s="2">
        <f>G212*K212/H212</f>
        <v>0</v>
      </c>
      <c r="J212" s="2">
        <f>G212*L212/H212</f>
        <v>0</v>
      </c>
      <c r="K212" s="2">
        <f t="shared" si="7"/>
        <v>0</v>
      </c>
      <c r="L212" s="2">
        <f t="shared" si="8"/>
        <v>0</v>
      </c>
      <c r="M212" s="100"/>
      <c r="N212" s="100"/>
      <c r="O212" s="100"/>
      <c r="P212" s="100"/>
      <c r="Q212" s="100"/>
      <c r="R212" s="100"/>
      <c r="S212" s="100"/>
      <c r="T212" s="100"/>
      <c r="U212" s="100"/>
      <c r="V212" s="93"/>
      <c r="W212" s="93"/>
      <c r="X212" s="93"/>
      <c r="Y212" s="93"/>
      <c r="Z212" s="93"/>
      <c r="AA212" s="93"/>
      <c r="AB212" s="93"/>
      <c r="AC212" s="93"/>
      <c r="AD212" s="93"/>
      <c r="AE212" s="93"/>
      <c r="AF212" s="93"/>
      <c r="AG212" s="93"/>
      <c r="AH212" s="93"/>
      <c r="AI212" s="93"/>
      <c r="AJ212" s="93"/>
      <c r="AK212" s="93"/>
      <c r="AL212" s="93"/>
      <c r="AM212" s="93"/>
      <c r="AN212" s="93"/>
      <c r="AO212" s="93"/>
      <c r="AP212" s="93"/>
      <c r="AQ212" s="93"/>
      <c r="AR212" s="93"/>
      <c r="AS212" s="93"/>
    </row>
    <row r="213" spans="1:45" s="89" customFormat="1" ht="12.75" customHeight="1">
      <c r="A213" s="1" t="s">
        <v>576</v>
      </c>
      <c r="B213" s="1" t="s">
        <v>574</v>
      </c>
      <c r="C213" s="1" t="s">
        <v>188</v>
      </c>
      <c r="D213" s="84">
        <v>0</v>
      </c>
      <c r="E213" s="1" t="s">
        <v>4</v>
      </c>
      <c r="F213" s="90">
        <v>43861</v>
      </c>
      <c r="G213" s="113">
        <v>0.15647167000000001</v>
      </c>
      <c r="H213" s="91">
        <v>6.8597999999999999</v>
      </c>
      <c r="I213" s="2">
        <f>G213*K213/H213</f>
        <v>0</v>
      </c>
      <c r="J213" s="2">
        <f>G213*L213/H213</f>
        <v>0</v>
      </c>
      <c r="K213" s="2">
        <f t="shared" si="7"/>
        <v>0</v>
      </c>
      <c r="L213" s="2">
        <f t="shared" si="8"/>
        <v>0</v>
      </c>
      <c r="M213" s="100"/>
      <c r="N213" s="100"/>
      <c r="O213" s="100"/>
      <c r="P213" s="100"/>
      <c r="Q213" s="100"/>
      <c r="R213" s="100"/>
      <c r="S213" s="100"/>
      <c r="T213" s="100"/>
      <c r="U213" s="100"/>
      <c r="V213" s="93"/>
      <c r="W213" s="93"/>
      <c r="X213" s="93"/>
      <c r="Y213" s="93"/>
      <c r="Z213" s="93"/>
      <c r="AA213" s="93"/>
      <c r="AB213" s="93"/>
      <c r="AC213" s="93"/>
      <c r="AD213" s="93"/>
      <c r="AE213" s="93"/>
      <c r="AF213" s="93"/>
      <c r="AG213" s="93"/>
      <c r="AH213" s="93"/>
      <c r="AI213" s="93"/>
      <c r="AJ213" s="93"/>
      <c r="AK213" s="93"/>
      <c r="AL213" s="93"/>
      <c r="AM213" s="93"/>
      <c r="AN213" s="93"/>
      <c r="AO213" s="93"/>
      <c r="AP213" s="93"/>
      <c r="AQ213" s="93"/>
      <c r="AR213" s="93"/>
      <c r="AS213" s="93"/>
    </row>
    <row r="214" spans="1:45" s="99" customFormat="1" ht="12.75" customHeight="1">
      <c r="A214" s="89" t="s">
        <v>191</v>
      </c>
      <c r="B214" s="1" t="s">
        <v>192</v>
      </c>
      <c r="C214" s="1" t="s">
        <v>188</v>
      </c>
      <c r="D214" s="84">
        <v>0</v>
      </c>
      <c r="E214" s="1" t="s">
        <v>4</v>
      </c>
      <c r="F214" s="90">
        <v>43861</v>
      </c>
      <c r="G214" s="91">
        <v>0.17195700000000003</v>
      </c>
      <c r="H214" s="91">
        <v>6.8597999999999999</v>
      </c>
      <c r="I214" s="2">
        <f>G214*K214/H214</f>
        <v>0</v>
      </c>
      <c r="J214" s="2">
        <f>G214*L214/H214</f>
        <v>0</v>
      </c>
      <c r="K214" s="2">
        <f t="shared" si="7"/>
        <v>0</v>
      </c>
      <c r="L214" s="2">
        <f t="shared" si="8"/>
        <v>0</v>
      </c>
      <c r="M214" s="100"/>
      <c r="N214" s="100"/>
      <c r="O214" s="100"/>
      <c r="P214" s="100"/>
      <c r="Q214" s="100"/>
      <c r="R214" s="100"/>
      <c r="S214" s="100"/>
      <c r="T214" s="100"/>
      <c r="U214" s="100"/>
      <c r="V214" s="106"/>
      <c r="W214" s="106"/>
      <c r="X214" s="106"/>
      <c r="Y214" s="106"/>
      <c r="Z214" s="106"/>
      <c r="AA214" s="106"/>
      <c r="AB214" s="106"/>
      <c r="AC214" s="106"/>
      <c r="AD214" s="106"/>
      <c r="AE214" s="106"/>
      <c r="AF214" s="106"/>
      <c r="AG214" s="106"/>
      <c r="AH214" s="106"/>
      <c r="AI214" s="106"/>
      <c r="AJ214" s="106"/>
      <c r="AK214" s="106"/>
      <c r="AL214" s="106"/>
      <c r="AM214" s="106"/>
      <c r="AN214" s="106"/>
      <c r="AO214" s="106"/>
      <c r="AP214" s="106"/>
      <c r="AQ214" s="106"/>
      <c r="AR214" s="106"/>
      <c r="AS214" s="106"/>
    </row>
    <row r="215" spans="1:45" s="99" customFormat="1" ht="12.75" customHeight="1">
      <c r="A215" s="89" t="s">
        <v>193</v>
      </c>
      <c r="B215" s="1" t="s">
        <v>194</v>
      </c>
      <c r="C215" s="1" t="s">
        <v>188</v>
      </c>
      <c r="D215" s="84" t="s">
        <v>604</v>
      </c>
      <c r="E215" s="1" t="s">
        <v>4</v>
      </c>
      <c r="F215" s="90">
        <v>43861</v>
      </c>
      <c r="G215" s="113">
        <v>6.3760932957749997E-2</v>
      </c>
      <c r="H215" s="91">
        <v>6.8597999999999999</v>
      </c>
      <c r="I215" s="2">
        <f>G215*K215/H215</f>
        <v>0</v>
      </c>
      <c r="J215" s="2">
        <f>G215*L215/H215</f>
        <v>0</v>
      </c>
      <c r="K215" s="2">
        <f t="shared" si="7"/>
        <v>0</v>
      </c>
      <c r="L215" s="2">
        <f t="shared" si="8"/>
        <v>0</v>
      </c>
      <c r="M215" s="100"/>
      <c r="N215" s="100"/>
      <c r="O215" s="100"/>
      <c r="P215" s="100"/>
      <c r="Q215" s="100"/>
      <c r="R215" s="100"/>
      <c r="S215" s="100"/>
      <c r="T215" s="100"/>
      <c r="U215" s="100"/>
      <c r="V215" s="106"/>
      <c r="W215" s="106"/>
      <c r="X215" s="106"/>
      <c r="Y215" s="106"/>
      <c r="Z215" s="106"/>
      <c r="AA215" s="106"/>
      <c r="AB215" s="106"/>
      <c r="AC215" s="106"/>
      <c r="AD215" s="106"/>
      <c r="AE215" s="106"/>
      <c r="AF215" s="106"/>
      <c r="AG215" s="106"/>
      <c r="AH215" s="106"/>
      <c r="AI215" s="106"/>
      <c r="AJ215" s="106"/>
      <c r="AK215" s="106"/>
      <c r="AL215" s="106"/>
      <c r="AM215" s="106"/>
      <c r="AN215" s="106"/>
      <c r="AO215" s="106"/>
      <c r="AP215" s="106"/>
      <c r="AQ215" s="106"/>
      <c r="AR215" s="106"/>
      <c r="AS215" s="106"/>
    </row>
    <row r="216" spans="1:45" s="99" customFormat="1" ht="12.75" customHeight="1">
      <c r="A216" s="89" t="s">
        <v>450</v>
      </c>
      <c r="B216" s="1" t="s">
        <v>194</v>
      </c>
      <c r="C216" s="1" t="s">
        <v>188</v>
      </c>
      <c r="D216" s="84">
        <v>0</v>
      </c>
      <c r="E216" s="1" t="s">
        <v>4</v>
      </c>
      <c r="F216" s="90">
        <v>43861</v>
      </c>
      <c r="G216" s="113">
        <v>6.3760932957749997E-2</v>
      </c>
      <c r="H216" s="91">
        <v>6.8597999999999999</v>
      </c>
      <c r="I216" s="2">
        <f>G216*K216/H216</f>
        <v>8701.8550737697242</v>
      </c>
      <c r="J216" s="2">
        <f>G216*L216/H216</f>
        <v>8758.1554148335726</v>
      </c>
      <c r="K216" s="2">
        <f t="shared" si="7"/>
        <v>936200</v>
      </c>
      <c r="L216" s="2">
        <f t="shared" si="8"/>
        <v>942257.14285714284</v>
      </c>
      <c r="M216" s="100">
        <v>297900</v>
      </c>
      <c r="N216" s="100">
        <v>212800</v>
      </c>
      <c r="O216" s="100">
        <v>212800</v>
      </c>
      <c r="P216" s="100">
        <v>212700</v>
      </c>
      <c r="Q216" s="100">
        <v>212800</v>
      </c>
      <c r="R216" s="100">
        <v>212700</v>
      </c>
      <c r="S216" s="100">
        <v>212800</v>
      </c>
      <c r="T216" s="100">
        <v>212800</v>
      </c>
      <c r="U216" s="100">
        <v>212700</v>
      </c>
      <c r="V216" s="106"/>
      <c r="W216" s="106"/>
      <c r="X216" s="106"/>
      <c r="Y216" s="106"/>
      <c r="Z216" s="106"/>
      <c r="AA216" s="106"/>
      <c r="AB216" s="106"/>
      <c r="AC216" s="106"/>
      <c r="AD216" s="106"/>
      <c r="AE216" s="106"/>
      <c r="AF216" s="106"/>
      <c r="AG216" s="106"/>
      <c r="AH216" s="106"/>
      <c r="AI216" s="106"/>
      <c r="AJ216" s="106"/>
      <c r="AK216" s="106"/>
      <c r="AL216" s="106"/>
      <c r="AM216" s="106"/>
      <c r="AN216" s="106"/>
      <c r="AO216" s="106"/>
      <c r="AP216" s="106"/>
      <c r="AQ216" s="106"/>
      <c r="AR216" s="106"/>
      <c r="AS216" s="106"/>
    </row>
    <row r="217" spans="1:45" s="99" customFormat="1" ht="12.75" customHeight="1">
      <c r="A217" s="89" t="s">
        <v>597</v>
      </c>
      <c r="B217" s="1" t="s">
        <v>195</v>
      </c>
      <c r="C217" s="1" t="s">
        <v>188</v>
      </c>
      <c r="D217" s="84">
        <v>0</v>
      </c>
      <c r="E217" s="1" t="s">
        <v>4</v>
      </c>
      <c r="F217" s="90">
        <v>43861</v>
      </c>
      <c r="G217" s="91">
        <v>8.1699999999999995E-2</v>
      </c>
      <c r="H217" s="91">
        <v>6.8597999999999999</v>
      </c>
      <c r="I217" s="2">
        <f>G217*K217/H217</f>
        <v>0</v>
      </c>
      <c r="J217" s="2">
        <f>G217*L217/H217</f>
        <v>0</v>
      </c>
      <c r="K217" s="2">
        <f t="shared" si="7"/>
        <v>0</v>
      </c>
      <c r="L217" s="2">
        <f t="shared" si="8"/>
        <v>0</v>
      </c>
      <c r="M217" s="100"/>
      <c r="N217" s="100"/>
      <c r="O217" s="100"/>
      <c r="P217" s="100"/>
      <c r="Q217" s="100"/>
      <c r="R217" s="100"/>
      <c r="S217" s="100"/>
      <c r="T217" s="100"/>
      <c r="U217" s="100"/>
      <c r="V217" s="106"/>
      <c r="W217" s="106"/>
      <c r="X217" s="106"/>
      <c r="Y217" s="106"/>
      <c r="Z217" s="106"/>
      <c r="AA217" s="106"/>
      <c r="AB217" s="106"/>
      <c r="AC217" s="106"/>
      <c r="AD217" s="106"/>
      <c r="AE217" s="106"/>
      <c r="AF217" s="106"/>
      <c r="AG217" s="106"/>
      <c r="AH217" s="106"/>
      <c r="AI217" s="106"/>
      <c r="AJ217" s="106"/>
      <c r="AK217" s="106"/>
      <c r="AL217" s="106"/>
      <c r="AM217" s="106"/>
      <c r="AN217" s="106"/>
      <c r="AO217" s="106"/>
      <c r="AP217" s="106"/>
      <c r="AQ217" s="106"/>
      <c r="AR217" s="106"/>
      <c r="AS217" s="106"/>
    </row>
    <row r="218" spans="1:45" s="99" customFormat="1" ht="12.75" customHeight="1">
      <c r="A218" s="1" t="s">
        <v>611</v>
      </c>
      <c r="B218" s="1" t="s">
        <v>610</v>
      </c>
      <c r="C218" s="1" t="s">
        <v>188</v>
      </c>
      <c r="D218" s="84">
        <v>0</v>
      </c>
      <c r="E218" s="1" t="s">
        <v>4</v>
      </c>
      <c r="F218" s="90">
        <v>43861</v>
      </c>
      <c r="G218" s="125">
        <v>4.8509999999999998E-2</v>
      </c>
      <c r="H218" s="91">
        <v>6.8597999999999999</v>
      </c>
      <c r="I218" s="2">
        <f>G218*K218/H218</f>
        <v>0</v>
      </c>
      <c r="J218" s="2">
        <f>G218*L218/H218</f>
        <v>0</v>
      </c>
      <c r="K218" s="2">
        <f t="shared" si="7"/>
        <v>0</v>
      </c>
      <c r="L218" s="2">
        <f t="shared" si="8"/>
        <v>0</v>
      </c>
      <c r="M218" s="100"/>
      <c r="N218" s="100"/>
      <c r="O218" s="100"/>
      <c r="P218" s="100"/>
      <c r="Q218" s="100"/>
      <c r="R218" s="100"/>
      <c r="S218" s="100"/>
      <c r="T218" s="100"/>
      <c r="U218" s="100"/>
      <c r="V218" s="106"/>
      <c r="W218" s="106"/>
      <c r="X218" s="106"/>
      <c r="Y218" s="106"/>
      <c r="Z218" s="106"/>
      <c r="AA218" s="106"/>
      <c r="AB218" s="106"/>
      <c r="AC218" s="106"/>
      <c r="AD218" s="106"/>
      <c r="AE218" s="106"/>
      <c r="AF218" s="106"/>
      <c r="AG218" s="106"/>
      <c r="AH218" s="106"/>
      <c r="AI218" s="106"/>
      <c r="AJ218" s="106"/>
      <c r="AK218" s="106"/>
      <c r="AL218" s="106"/>
      <c r="AM218" s="106"/>
      <c r="AN218" s="106"/>
      <c r="AO218" s="106"/>
      <c r="AP218" s="106"/>
      <c r="AQ218" s="106"/>
      <c r="AR218" s="106"/>
      <c r="AS218" s="106"/>
    </row>
    <row r="219" spans="1:45" s="99" customFormat="1" ht="12.75" customHeight="1">
      <c r="A219" s="89" t="s">
        <v>196</v>
      </c>
      <c r="B219" s="1" t="s">
        <v>197</v>
      </c>
      <c r="C219" s="1" t="s">
        <v>188</v>
      </c>
      <c r="D219" s="84">
        <v>0</v>
      </c>
      <c r="E219" s="1" t="s">
        <v>4</v>
      </c>
      <c r="F219" s="90">
        <v>43861</v>
      </c>
      <c r="G219" s="91">
        <v>0.10979999999999999</v>
      </c>
      <c r="H219" s="91">
        <v>6.8597999999999999</v>
      </c>
      <c r="I219" s="2">
        <f>G219*K219/H219</f>
        <v>0</v>
      </c>
      <c r="J219" s="2">
        <f>G219*L219/H219</f>
        <v>0</v>
      </c>
      <c r="K219" s="2">
        <f t="shared" si="7"/>
        <v>0</v>
      </c>
      <c r="L219" s="2">
        <f t="shared" si="8"/>
        <v>0</v>
      </c>
      <c r="M219" s="100"/>
      <c r="N219" s="100"/>
      <c r="O219" s="100"/>
      <c r="P219" s="100"/>
      <c r="Q219" s="100"/>
      <c r="R219" s="100"/>
      <c r="S219" s="100"/>
      <c r="T219" s="100"/>
      <c r="U219" s="100"/>
      <c r="V219" s="106"/>
      <c r="W219" s="106"/>
      <c r="X219" s="106"/>
      <c r="Y219" s="106"/>
      <c r="Z219" s="106"/>
      <c r="AA219" s="106"/>
      <c r="AB219" s="106"/>
      <c r="AC219" s="106"/>
      <c r="AD219" s="106"/>
      <c r="AE219" s="106"/>
      <c r="AF219" s="106"/>
      <c r="AG219" s="106"/>
      <c r="AH219" s="106"/>
      <c r="AI219" s="106"/>
      <c r="AJ219" s="106"/>
      <c r="AK219" s="106"/>
      <c r="AL219" s="106"/>
      <c r="AM219" s="106"/>
      <c r="AN219" s="106"/>
      <c r="AO219" s="106"/>
      <c r="AP219" s="106"/>
      <c r="AQ219" s="106"/>
      <c r="AR219" s="106"/>
      <c r="AS219" s="106"/>
    </row>
    <row r="220" spans="1:45" s="99" customFormat="1" ht="12.75" customHeight="1">
      <c r="A220" s="1" t="s">
        <v>621</v>
      </c>
      <c r="B220" s="1" t="s">
        <v>620</v>
      </c>
      <c r="C220" s="1" t="s">
        <v>188</v>
      </c>
      <c r="D220" s="84">
        <v>0</v>
      </c>
      <c r="E220" s="1" t="s">
        <v>4</v>
      </c>
      <c r="F220" s="90">
        <v>43861</v>
      </c>
      <c r="G220" s="122">
        <v>8.8200000000000001E-2</v>
      </c>
      <c r="H220" s="91">
        <v>6.8597999999999999</v>
      </c>
      <c r="I220" s="2">
        <f>G220*K220/H220</f>
        <v>0</v>
      </c>
      <c r="J220" s="2">
        <f>G220*L220/H220</f>
        <v>0</v>
      </c>
      <c r="K220" s="2">
        <f t="shared" si="7"/>
        <v>0</v>
      </c>
      <c r="L220" s="2">
        <f t="shared" si="8"/>
        <v>0</v>
      </c>
      <c r="M220" s="100"/>
      <c r="N220" s="100"/>
      <c r="O220" s="100"/>
      <c r="P220" s="100"/>
      <c r="Q220" s="100"/>
      <c r="R220" s="100"/>
      <c r="S220" s="100"/>
      <c r="T220" s="100"/>
      <c r="U220" s="100"/>
      <c r="V220" s="106"/>
      <c r="W220" s="106"/>
      <c r="X220" s="106"/>
      <c r="Y220" s="106"/>
      <c r="Z220" s="106"/>
      <c r="AA220" s="106"/>
      <c r="AB220" s="106"/>
      <c r="AC220" s="106"/>
      <c r="AD220" s="106"/>
      <c r="AE220" s="106"/>
      <c r="AF220" s="106"/>
      <c r="AG220" s="106"/>
      <c r="AH220" s="106"/>
      <c r="AI220" s="106"/>
      <c r="AJ220" s="106"/>
      <c r="AK220" s="106"/>
      <c r="AL220" s="106"/>
      <c r="AM220" s="106"/>
      <c r="AN220" s="106"/>
      <c r="AO220" s="106"/>
      <c r="AP220" s="106"/>
      <c r="AQ220" s="106"/>
      <c r="AR220" s="106"/>
      <c r="AS220" s="106"/>
    </row>
    <row r="221" spans="1:45" s="98" customFormat="1" ht="12.75">
      <c r="A221" s="89" t="s">
        <v>198</v>
      </c>
      <c r="B221" s="1" t="s">
        <v>199</v>
      </c>
      <c r="C221" s="1" t="s">
        <v>200</v>
      </c>
      <c r="D221" s="84">
        <v>0</v>
      </c>
      <c r="E221" s="1" t="s">
        <v>4</v>
      </c>
      <c r="F221" s="90">
        <v>43861</v>
      </c>
      <c r="G221" s="91">
        <v>4.5999999999999999E-2</v>
      </c>
      <c r="H221" s="91">
        <v>6.8597999999999999</v>
      </c>
      <c r="I221" s="2">
        <f>G221*K221/H221</f>
        <v>0</v>
      </c>
      <c r="J221" s="2">
        <f>G221*L221/H221</f>
        <v>0</v>
      </c>
      <c r="K221" s="2">
        <f t="shared" si="7"/>
        <v>0</v>
      </c>
      <c r="L221" s="2">
        <f t="shared" si="8"/>
        <v>0</v>
      </c>
      <c r="M221" s="86"/>
      <c r="N221" s="86"/>
      <c r="O221" s="86"/>
      <c r="P221" s="86"/>
      <c r="Q221" s="86"/>
      <c r="R221" s="86"/>
      <c r="S221" s="86"/>
      <c r="T221" s="86"/>
      <c r="U221" s="86"/>
      <c r="V221" s="101"/>
      <c r="W221" s="101"/>
      <c r="X221" s="101"/>
      <c r="Y221" s="101"/>
      <c r="Z221" s="101"/>
      <c r="AA221" s="101"/>
      <c r="AB221" s="101"/>
      <c r="AC221" s="101"/>
      <c r="AD221" s="101"/>
      <c r="AE221" s="101"/>
      <c r="AF221" s="101"/>
      <c r="AG221" s="101"/>
      <c r="AH221" s="101"/>
      <c r="AI221" s="101"/>
      <c r="AJ221" s="101"/>
      <c r="AK221" s="101"/>
      <c r="AL221" s="101"/>
      <c r="AM221" s="101"/>
      <c r="AN221" s="101"/>
      <c r="AO221" s="101"/>
      <c r="AP221" s="101"/>
      <c r="AQ221" s="101"/>
      <c r="AR221" s="101"/>
      <c r="AS221" s="101"/>
    </row>
    <row r="222" spans="1:45" s="98" customFormat="1" ht="12.75" customHeight="1">
      <c r="A222" s="89" t="s">
        <v>201</v>
      </c>
      <c r="B222" s="1" t="s">
        <v>202</v>
      </c>
      <c r="C222" s="1" t="s">
        <v>200</v>
      </c>
      <c r="D222" s="2">
        <v>0</v>
      </c>
      <c r="E222" s="1" t="s">
        <v>4</v>
      </c>
      <c r="F222" s="90">
        <v>43861</v>
      </c>
      <c r="G222" s="91">
        <v>4.5999999999999999E-2</v>
      </c>
      <c r="H222" s="91">
        <v>6.8597999999999999</v>
      </c>
      <c r="I222" s="2">
        <f>G222*K222/H222</f>
        <v>0</v>
      </c>
      <c r="J222" s="2">
        <f>G222*L222/H222</f>
        <v>0</v>
      </c>
      <c r="K222" s="2">
        <f t="shared" si="7"/>
        <v>0</v>
      </c>
      <c r="L222" s="2">
        <f t="shared" si="8"/>
        <v>0</v>
      </c>
      <c r="M222" s="86"/>
      <c r="N222" s="86"/>
      <c r="O222" s="86"/>
      <c r="P222" s="86"/>
      <c r="Q222" s="86"/>
      <c r="R222" s="86"/>
      <c r="S222" s="86"/>
      <c r="T222" s="86"/>
      <c r="U222" s="86"/>
      <c r="V222" s="101"/>
      <c r="W222" s="101"/>
      <c r="X222" s="101"/>
      <c r="Y222" s="101"/>
      <c r="Z222" s="101"/>
      <c r="AA222" s="101"/>
      <c r="AB222" s="101"/>
      <c r="AC222" s="101"/>
      <c r="AD222" s="101"/>
      <c r="AE222" s="101"/>
      <c r="AF222" s="101"/>
      <c r="AG222" s="101"/>
      <c r="AH222" s="101"/>
      <c r="AI222" s="101"/>
      <c r="AJ222" s="101"/>
      <c r="AK222" s="101"/>
      <c r="AL222" s="101"/>
      <c r="AM222" s="101"/>
      <c r="AN222" s="101"/>
      <c r="AO222" s="101"/>
      <c r="AP222" s="101"/>
      <c r="AQ222" s="101"/>
      <c r="AR222" s="101"/>
      <c r="AS222" s="101"/>
    </row>
    <row r="223" spans="1:45" s="98" customFormat="1" ht="12.75" customHeight="1">
      <c r="A223" s="1" t="s">
        <v>546</v>
      </c>
      <c r="B223" s="1" t="s">
        <v>543</v>
      </c>
      <c r="C223" s="1" t="s">
        <v>200</v>
      </c>
      <c r="D223" s="2">
        <v>0</v>
      </c>
      <c r="E223" s="1" t="s">
        <v>4</v>
      </c>
      <c r="F223" s="90">
        <v>43861</v>
      </c>
      <c r="G223" s="122">
        <v>2.9600000000000001E-2</v>
      </c>
      <c r="H223" s="91">
        <v>6.8597999999999999</v>
      </c>
      <c r="I223" s="2">
        <f>G223*K223/H223</f>
        <v>18770.226537216829</v>
      </c>
      <c r="J223" s="2">
        <f>G223*L223/H223</f>
        <v>20767.452612112804</v>
      </c>
      <c r="K223" s="2">
        <f t="shared" si="7"/>
        <v>4350000</v>
      </c>
      <c r="L223" s="2">
        <f t="shared" si="8"/>
        <v>4812857.1428571427</v>
      </c>
      <c r="M223" s="86">
        <v>1090000</v>
      </c>
      <c r="N223" s="86">
        <v>1090000</v>
      </c>
      <c r="O223" s="86">
        <v>1080000</v>
      </c>
      <c r="P223" s="86">
        <v>1090000</v>
      </c>
      <c r="Q223" s="86">
        <v>1090000</v>
      </c>
      <c r="R223" s="86">
        <v>1080000</v>
      </c>
      <c r="S223" s="86">
        <v>1090000</v>
      </c>
      <c r="T223" s="86">
        <v>1090000</v>
      </c>
      <c r="U223" s="86">
        <v>1080000</v>
      </c>
      <c r="V223" s="101"/>
      <c r="W223" s="101"/>
      <c r="X223" s="101"/>
      <c r="Y223" s="101"/>
      <c r="Z223" s="101"/>
      <c r="AA223" s="101"/>
      <c r="AB223" s="101"/>
      <c r="AC223" s="101"/>
      <c r="AD223" s="101"/>
      <c r="AE223" s="101"/>
      <c r="AF223" s="101"/>
      <c r="AG223" s="101"/>
      <c r="AH223" s="101"/>
      <c r="AI223" s="101"/>
      <c r="AJ223" s="101"/>
      <c r="AK223" s="101"/>
      <c r="AL223" s="101"/>
      <c r="AM223" s="101"/>
      <c r="AN223" s="101"/>
      <c r="AO223" s="101"/>
      <c r="AP223" s="101"/>
      <c r="AQ223" s="101"/>
      <c r="AR223" s="101"/>
      <c r="AS223" s="101"/>
    </row>
    <row r="224" spans="1:45" s="98" customFormat="1" ht="12.75" customHeight="1">
      <c r="A224" s="1" t="s">
        <v>547</v>
      </c>
      <c r="B224" s="1" t="s">
        <v>544</v>
      </c>
      <c r="C224" s="1" t="s">
        <v>200</v>
      </c>
      <c r="D224" s="2">
        <v>0</v>
      </c>
      <c r="E224" s="1" t="s">
        <v>4</v>
      </c>
      <c r="F224" s="90">
        <v>43861</v>
      </c>
      <c r="G224" s="122">
        <v>2.1899999999999999E-2</v>
      </c>
      <c r="H224" s="91">
        <v>6.8597999999999999</v>
      </c>
      <c r="I224" s="2">
        <f>G224*K224/H224</f>
        <v>27711.011982856642</v>
      </c>
      <c r="J224" s="2">
        <f>G224*L224/H224</f>
        <v>30680.048981019856</v>
      </c>
      <c r="K224" s="2">
        <f t="shared" si="7"/>
        <v>8680000</v>
      </c>
      <c r="L224" s="2">
        <f t="shared" si="8"/>
        <v>9610000</v>
      </c>
      <c r="M224" s="86">
        <v>2170000</v>
      </c>
      <c r="N224" s="86">
        <v>2170000</v>
      </c>
      <c r="O224" s="86">
        <v>2170000</v>
      </c>
      <c r="P224" s="86">
        <v>2170000</v>
      </c>
      <c r="Q224" s="86">
        <v>2170000</v>
      </c>
      <c r="R224" s="86">
        <v>2170000</v>
      </c>
      <c r="S224" s="86">
        <v>2170000</v>
      </c>
      <c r="T224" s="86">
        <v>2170000</v>
      </c>
      <c r="U224" s="86">
        <v>2170000</v>
      </c>
      <c r="V224" s="101"/>
      <c r="W224" s="101"/>
      <c r="X224" s="101"/>
      <c r="Y224" s="101"/>
      <c r="Z224" s="101"/>
      <c r="AA224" s="101"/>
      <c r="AB224" s="101"/>
      <c r="AC224" s="101"/>
      <c r="AD224" s="101"/>
      <c r="AE224" s="101"/>
      <c r="AF224" s="101"/>
      <c r="AG224" s="101"/>
      <c r="AH224" s="101"/>
      <c r="AI224" s="101"/>
      <c r="AJ224" s="101"/>
      <c r="AK224" s="101"/>
      <c r="AL224" s="101"/>
      <c r="AM224" s="101"/>
      <c r="AN224" s="101"/>
      <c r="AO224" s="101"/>
      <c r="AP224" s="101"/>
      <c r="AQ224" s="101"/>
      <c r="AR224" s="101"/>
      <c r="AS224" s="101"/>
    </row>
    <row r="225" spans="1:45" s="98" customFormat="1" ht="12.75" customHeight="1">
      <c r="A225" s="1" t="s">
        <v>548</v>
      </c>
      <c r="B225" s="1" t="s">
        <v>545</v>
      </c>
      <c r="C225" s="1" t="s">
        <v>200</v>
      </c>
      <c r="D225" s="2">
        <v>0</v>
      </c>
      <c r="E225" s="1" t="s">
        <v>4</v>
      </c>
      <c r="F225" s="90">
        <v>43861</v>
      </c>
      <c r="G225" s="122">
        <v>2.9600000000000001E-2</v>
      </c>
      <c r="H225" s="91">
        <v>6.8597999999999999</v>
      </c>
      <c r="I225" s="2">
        <f>G225*K225/H225</f>
        <v>22222.222222222223</v>
      </c>
      <c r="J225" s="2">
        <f>G225*L225/H225</f>
        <v>20742.795500077056</v>
      </c>
      <c r="K225" s="2">
        <f t="shared" si="7"/>
        <v>5150000</v>
      </c>
      <c r="L225" s="2">
        <f t="shared" si="8"/>
        <v>4807142.8571428573</v>
      </c>
      <c r="M225" s="86">
        <v>1890000</v>
      </c>
      <c r="N225" s="86">
        <v>1080000</v>
      </c>
      <c r="O225" s="86">
        <v>1090000</v>
      </c>
      <c r="P225" s="86">
        <v>1090000</v>
      </c>
      <c r="Q225" s="86">
        <v>1080000</v>
      </c>
      <c r="R225" s="86">
        <v>1090000</v>
      </c>
      <c r="S225" s="86">
        <v>1090000</v>
      </c>
      <c r="T225" s="86">
        <v>1080000</v>
      </c>
      <c r="U225" s="86">
        <v>1090000</v>
      </c>
      <c r="V225" s="101"/>
      <c r="W225" s="101"/>
      <c r="X225" s="101"/>
      <c r="Y225" s="101"/>
      <c r="Z225" s="101"/>
      <c r="AA225" s="101"/>
      <c r="AB225" s="101"/>
      <c r="AC225" s="101"/>
      <c r="AD225" s="101"/>
      <c r="AE225" s="101"/>
      <c r="AF225" s="101"/>
      <c r="AG225" s="101"/>
      <c r="AH225" s="101"/>
      <c r="AI225" s="101"/>
      <c r="AJ225" s="101"/>
      <c r="AK225" s="101"/>
      <c r="AL225" s="101"/>
      <c r="AM225" s="101"/>
      <c r="AN225" s="101"/>
      <c r="AO225" s="101"/>
      <c r="AP225" s="101"/>
      <c r="AQ225" s="101"/>
      <c r="AR225" s="101"/>
      <c r="AS225" s="101"/>
    </row>
    <row r="226" spans="1:45" s="98" customFormat="1" ht="12.75" customHeight="1">
      <c r="A226" s="89" t="s">
        <v>486</v>
      </c>
      <c r="B226" s="89" t="s">
        <v>484</v>
      </c>
      <c r="C226" s="1" t="s">
        <v>200</v>
      </c>
      <c r="D226" s="2">
        <v>0</v>
      </c>
      <c r="E226" s="1" t="s">
        <v>4</v>
      </c>
      <c r="F226" s="90">
        <v>43861</v>
      </c>
      <c r="G226" s="127">
        <v>4.1099999999999998E-2</v>
      </c>
      <c r="H226" s="91">
        <v>6.8597999999999999</v>
      </c>
      <c r="I226" s="2">
        <f>G226*K226/H226</f>
        <v>4026.2398320650746</v>
      </c>
      <c r="J226" s="2">
        <f>G226*L226/H226</f>
        <v>4457.6226712149037</v>
      </c>
      <c r="K226" s="2">
        <f t="shared" si="7"/>
        <v>672000</v>
      </c>
      <c r="L226" s="2">
        <f t="shared" si="8"/>
        <v>744000</v>
      </c>
      <c r="M226" s="86">
        <v>168000</v>
      </c>
      <c r="N226" s="86">
        <v>168000</v>
      </c>
      <c r="O226" s="86">
        <v>168000</v>
      </c>
      <c r="P226" s="86">
        <v>168000</v>
      </c>
      <c r="Q226" s="86">
        <v>168000</v>
      </c>
      <c r="R226" s="86">
        <v>168000</v>
      </c>
      <c r="S226" s="86">
        <v>168000</v>
      </c>
      <c r="T226" s="86">
        <v>168000</v>
      </c>
      <c r="U226" s="86">
        <v>168000</v>
      </c>
      <c r="V226" s="101"/>
      <c r="W226" s="101"/>
      <c r="X226" s="101"/>
      <c r="Y226" s="101"/>
      <c r="Z226" s="101"/>
      <c r="AA226" s="101"/>
      <c r="AB226" s="101"/>
      <c r="AC226" s="101"/>
      <c r="AD226" s="101"/>
      <c r="AE226" s="101"/>
      <c r="AF226" s="101"/>
      <c r="AG226" s="101"/>
      <c r="AH226" s="101"/>
      <c r="AI226" s="101"/>
      <c r="AJ226" s="101"/>
      <c r="AK226" s="101"/>
      <c r="AL226" s="101"/>
      <c r="AM226" s="101"/>
      <c r="AN226" s="101"/>
      <c r="AO226" s="101"/>
      <c r="AP226" s="101"/>
      <c r="AQ226" s="101"/>
      <c r="AR226" s="101"/>
      <c r="AS226" s="101"/>
    </row>
    <row r="227" spans="1:45" s="98" customFormat="1" ht="12.75" customHeight="1">
      <c r="A227" s="89" t="s">
        <v>765</v>
      </c>
      <c r="B227" s="89" t="s">
        <v>766</v>
      </c>
      <c r="C227" s="1" t="s">
        <v>200</v>
      </c>
      <c r="D227" s="2">
        <v>0</v>
      </c>
      <c r="E227" s="1" t="s">
        <v>4</v>
      </c>
      <c r="F227" s="90">
        <v>43861</v>
      </c>
      <c r="G227" s="127">
        <v>4.1099999999999998E-2</v>
      </c>
      <c r="H227" s="91">
        <v>6.8597999999999999</v>
      </c>
      <c r="I227" s="2">
        <f>G227*K227/H227</f>
        <v>37027.027027027027</v>
      </c>
      <c r="J227" s="2">
        <f>G227*L227/H227</f>
        <v>34493.508765353428</v>
      </c>
      <c r="K227" s="2">
        <f t="shared" si="7"/>
        <v>6180000</v>
      </c>
      <c r="L227" s="2">
        <f t="shared" si="8"/>
        <v>5757142.8571428573</v>
      </c>
      <c r="M227" s="86">
        <v>2280000</v>
      </c>
      <c r="N227" s="86">
        <v>1300000</v>
      </c>
      <c r="O227" s="86">
        <v>1300000</v>
      </c>
      <c r="P227" s="86">
        <v>1300000</v>
      </c>
      <c r="Q227" s="86">
        <v>1300000</v>
      </c>
      <c r="R227" s="86">
        <v>1300000</v>
      </c>
      <c r="S227" s="86">
        <v>1300000</v>
      </c>
      <c r="T227" s="86">
        <v>1300000</v>
      </c>
      <c r="U227" s="86">
        <v>1300000</v>
      </c>
      <c r="V227" s="101"/>
      <c r="W227" s="101"/>
      <c r="X227" s="101"/>
      <c r="Y227" s="101"/>
      <c r="Z227" s="101"/>
      <c r="AA227" s="101"/>
      <c r="AB227" s="101"/>
      <c r="AC227" s="101"/>
      <c r="AD227" s="101"/>
      <c r="AE227" s="101"/>
      <c r="AF227" s="101"/>
      <c r="AG227" s="101"/>
      <c r="AH227" s="101"/>
      <c r="AI227" s="101"/>
      <c r="AJ227" s="101"/>
      <c r="AK227" s="101"/>
      <c r="AL227" s="101"/>
      <c r="AM227" s="101"/>
      <c r="AN227" s="101"/>
      <c r="AO227" s="101"/>
      <c r="AP227" s="101"/>
      <c r="AQ227" s="101"/>
      <c r="AR227" s="101"/>
      <c r="AS227" s="101"/>
    </row>
    <row r="228" spans="1:45" s="98" customFormat="1" ht="12.75" customHeight="1">
      <c r="A228" s="89" t="s">
        <v>487</v>
      </c>
      <c r="B228" s="89" t="s">
        <v>485</v>
      </c>
      <c r="C228" s="1" t="s">
        <v>200</v>
      </c>
      <c r="D228" s="2">
        <v>0</v>
      </c>
      <c r="E228" s="1" t="s">
        <v>4</v>
      </c>
      <c r="F228" s="90">
        <v>43861</v>
      </c>
      <c r="G228" s="127">
        <v>4.1099999999999998E-2</v>
      </c>
      <c r="H228" s="91">
        <v>6.8597999999999999</v>
      </c>
      <c r="I228" s="2">
        <f>G228*K228/H228</f>
        <v>34894.078544563978</v>
      </c>
      <c r="J228" s="2">
        <f>G228*L228/H228</f>
        <v>38608.764103909729</v>
      </c>
      <c r="K228" s="2">
        <f t="shared" si="7"/>
        <v>5824000</v>
      </c>
      <c r="L228" s="2">
        <f t="shared" si="8"/>
        <v>6444000</v>
      </c>
      <c r="M228" s="86">
        <v>1456000</v>
      </c>
      <c r="N228" s="86">
        <v>1456000</v>
      </c>
      <c r="O228" s="86">
        <v>1456000</v>
      </c>
      <c r="P228" s="86">
        <v>1456000</v>
      </c>
      <c r="Q228" s="86">
        <v>1456000</v>
      </c>
      <c r="R228" s="86">
        <v>1456000</v>
      </c>
      <c r="S228" s="86">
        <v>1456000</v>
      </c>
      <c r="T228" s="86">
        <v>1452000</v>
      </c>
      <c r="U228" s="86">
        <v>1456000</v>
      </c>
      <c r="V228" s="101"/>
      <c r="W228" s="101"/>
      <c r="X228" s="101"/>
      <c r="Y228" s="101"/>
      <c r="Z228" s="101"/>
      <c r="AA228" s="101"/>
      <c r="AB228" s="101"/>
      <c r="AC228" s="101"/>
      <c r="AD228" s="101"/>
      <c r="AE228" s="101"/>
      <c r="AF228" s="101"/>
      <c r="AG228" s="101"/>
      <c r="AH228" s="101"/>
      <c r="AI228" s="101"/>
      <c r="AJ228" s="101"/>
      <c r="AK228" s="101"/>
      <c r="AL228" s="101"/>
      <c r="AM228" s="101"/>
      <c r="AN228" s="101"/>
      <c r="AO228" s="101"/>
      <c r="AP228" s="101"/>
      <c r="AQ228" s="101"/>
      <c r="AR228" s="101"/>
      <c r="AS228" s="101"/>
    </row>
    <row r="229" spans="1:45" s="98" customFormat="1" ht="12.75" customHeight="1">
      <c r="A229" s="89" t="s">
        <v>203</v>
      </c>
      <c r="B229" s="1" t="s">
        <v>204</v>
      </c>
      <c r="C229" s="1" t="s">
        <v>200</v>
      </c>
      <c r="D229" s="2">
        <v>0</v>
      </c>
      <c r="E229" s="1" t="s">
        <v>4</v>
      </c>
      <c r="F229" s="90">
        <v>43861</v>
      </c>
      <c r="G229" s="122">
        <v>5.6899999999999999E-2</v>
      </c>
      <c r="H229" s="91">
        <v>6.8597999999999999</v>
      </c>
      <c r="I229" s="2">
        <f>G229*K229/H229</f>
        <v>0</v>
      </c>
      <c r="J229" s="2">
        <f>G229*L229/H229</f>
        <v>0</v>
      </c>
      <c r="K229" s="2">
        <f t="shared" si="7"/>
        <v>0</v>
      </c>
      <c r="L229" s="2">
        <f t="shared" si="8"/>
        <v>0</v>
      </c>
      <c r="M229" s="86"/>
      <c r="N229" s="86"/>
      <c r="O229" s="86"/>
      <c r="P229" s="86"/>
      <c r="Q229" s="86"/>
      <c r="R229" s="86"/>
      <c r="S229" s="86"/>
      <c r="T229" s="86"/>
      <c r="U229" s="86"/>
      <c r="V229" s="101"/>
      <c r="W229" s="101"/>
      <c r="X229" s="101"/>
      <c r="Y229" s="101"/>
      <c r="Z229" s="101"/>
      <c r="AA229" s="101"/>
      <c r="AB229" s="101"/>
      <c r="AC229" s="101"/>
      <c r="AD229" s="101"/>
      <c r="AE229" s="101"/>
      <c r="AF229" s="101"/>
      <c r="AG229" s="101"/>
      <c r="AH229" s="101"/>
      <c r="AI229" s="101"/>
      <c r="AJ229" s="101"/>
      <c r="AK229" s="101"/>
      <c r="AL229" s="101"/>
      <c r="AM229" s="101"/>
      <c r="AN229" s="101"/>
      <c r="AO229" s="101"/>
      <c r="AP229" s="101"/>
      <c r="AQ229" s="101"/>
      <c r="AR229" s="101"/>
      <c r="AS229" s="101"/>
    </row>
    <row r="230" spans="1:45" s="98" customFormat="1" ht="12.75" customHeight="1">
      <c r="A230" s="89" t="s">
        <v>205</v>
      </c>
      <c r="B230" s="1" t="s">
        <v>206</v>
      </c>
      <c r="C230" s="1" t="s">
        <v>200</v>
      </c>
      <c r="D230" s="2">
        <v>0</v>
      </c>
      <c r="E230" s="1" t="s">
        <v>4</v>
      </c>
      <c r="F230" s="90">
        <v>43861</v>
      </c>
      <c r="G230" s="122">
        <v>5.6899999999999999E-2</v>
      </c>
      <c r="H230" s="91">
        <v>6.8597999999999999</v>
      </c>
      <c r="I230" s="2">
        <f>G230*K230/H230</f>
        <v>0</v>
      </c>
      <c r="J230" s="2">
        <f>G230*L230/H230</f>
        <v>0</v>
      </c>
      <c r="K230" s="2">
        <f t="shared" si="7"/>
        <v>0</v>
      </c>
      <c r="L230" s="2">
        <f t="shared" si="8"/>
        <v>0</v>
      </c>
      <c r="M230" s="86"/>
      <c r="N230" s="86"/>
      <c r="O230" s="86"/>
      <c r="P230" s="86"/>
      <c r="Q230" s="86"/>
      <c r="R230" s="86"/>
      <c r="S230" s="86"/>
      <c r="T230" s="86"/>
      <c r="U230" s="86"/>
      <c r="V230" s="101"/>
      <c r="W230" s="101"/>
      <c r="X230" s="101"/>
      <c r="Y230" s="101"/>
      <c r="Z230" s="101"/>
      <c r="AA230" s="101"/>
      <c r="AB230" s="101"/>
      <c r="AC230" s="101"/>
      <c r="AD230" s="101"/>
      <c r="AE230" s="101"/>
      <c r="AF230" s="101"/>
      <c r="AG230" s="101"/>
      <c r="AH230" s="101"/>
      <c r="AI230" s="101"/>
      <c r="AJ230" s="101"/>
      <c r="AK230" s="101"/>
      <c r="AL230" s="101"/>
      <c r="AM230" s="101"/>
      <c r="AN230" s="101"/>
      <c r="AO230" s="101"/>
      <c r="AP230" s="101"/>
      <c r="AQ230" s="101"/>
      <c r="AR230" s="101"/>
      <c r="AS230" s="101"/>
    </row>
    <row r="231" spans="1:45" s="98" customFormat="1" ht="12.75" customHeight="1">
      <c r="A231" s="89" t="s">
        <v>207</v>
      </c>
      <c r="B231" s="1" t="s">
        <v>208</v>
      </c>
      <c r="C231" s="1" t="s">
        <v>200</v>
      </c>
      <c r="D231" s="2">
        <v>0</v>
      </c>
      <c r="E231" s="1" t="s">
        <v>4</v>
      </c>
      <c r="F231" s="90">
        <v>43861</v>
      </c>
      <c r="G231" s="91">
        <v>5.8400000000000001E-2</v>
      </c>
      <c r="H231" s="91">
        <v>6.8597999999999999</v>
      </c>
      <c r="I231" s="2">
        <f>G231*K231/H231</f>
        <v>0</v>
      </c>
      <c r="J231" s="2">
        <f>G231*L231/H231</f>
        <v>0</v>
      </c>
      <c r="K231" s="2">
        <f t="shared" si="7"/>
        <v>0</v>
      </c>
      <c r="L231" s="2">
        <f t="shared" si="8"/>
        <v>0</v>
      </c>
      <c r="M231" s="86"/>
      <c r="N231" s="86"/>
      <c r="O231" s="86"/>
      <c r="P231" s="86"/>
      <c r="Q231" s="86"/>
      <c r="R231" s="86"/>
      <c r="S231" s="86"/>
      <c r="T231" s="86"/>
      <c r="U231" s="86"/>
      <c r="V231" s="101"/>
      <c r="W231" s="101"/>
      <c r="X231" s="101"/>
      <c r="Y231" s="101"/>
      <c r="Z231" s="101"/>
      <c r="AA231" s="101"/>
      <c r="AB231" s="101"/>
      <c r="AC231" s="101"/>
      <c r="AD231" s="101"/>
      <c r="AE231" s="101"/>
      <c r="AF231" s="101"/>
      <c r="AG231" s="101"/>
      <c r="AH231" s="101"/>
      <c r="AI231" s="101"/>
      <c r="AJ231" s="101"/>
      <c r="AK231" s="101"/>
      <c r="AL231" s="101"/>
      <c r="AM231" s="101"/>
      <c r="AN231" s="101"/>
      <c r="AO231" s="101"/>
      <c r="AP231" s="101"/>
      <c r="AQ231" s="101"/>
      <c r="AR231" s="101"/>
      <c r="AS231" s="101"/>
    </row>
    <row r="232" spans="1:45" s="98" customFormat="1" ht="12.75" customHeight="1">
      <c r="A232" s="89" t="s">
        <v>452</v>
      </c>
      <c r="B232" s="1" t="s">
        <v>451</v>
      </c>
      <c r="C232" s="1" t="s">
        <v>200</v>
      </c>
      <c r="D232" s="2">
        <v>0</v>
      </c>
      <c r="E232" s="1" t="s">
        <v>4</v>
      </c>
      <c r="F232" s="90">
        <v>43861</v>
      </c>
      <c r="G232" s="122">
        <v>3.78E-2</v>
      </c>
      <c r="H232" s="91">
        <v>6.8597999999999999</v>
      </c>
      <c r="I232" s="2">
        <f>G232*K232/H232</f>
        <v>49372.868013644715</v>
      </c>
      <c r="J232" s="2">
        <f>G232*L232/H232</f>
        <v>54662.818157963789</v>
      </c>
      <c r="K232" s="2">
        <f t="shared" si="7"/>
        <v>8960000</v>
      </c>
      <c r="L232" s="2">
        <f t="shared" si="8"/>
        <v>9920000</v>
      </c>
      <c r="M232" s="86">
        <v>2240000</v>
      </c>
      <c r="N232" s="86">
        <v>2240000</v>
      </c>
      <c r="O232" s="86">
        <v>2240000</v>
      </c>
      <c r="P232" s="86">
        <v>2240000</v>
      </c>
      <c r="Q232" s="86">
        <v>2240000</v>
      </c>
      <c r="R232" s="86">
        <v>2240000</v>
      </c>
      <c r="S232" s="86">
        <v>2240000</v>
      </c>
      <c r="T232" s="86">
        <v>2240000</v>
      </c>
      <c r="U232" s="86">
        <v>2240000</v>
      </c>
      <c r="V232" s="101"/>
      <c r="W232" s="101"/>
      <c r="X232" s="101"/>
      <c r="Y232" s="101"/>
      <c r="Z232" s="101"/>
      <c r="AA232" s="101"/>
      <c r="AB232" s="101"/>
      <c r="AC232" s="101"/>
      <c r="AD232" s="101"/>
      <c r="AE232" s="101"/>
      <c r="AF232" s="101"/>
      <c r="AG232" s="101"/>
      <c r="AH232" s="101"/>
      <c r="AI232" s="101"/>
      <c r="AJ232" s="101"/>
      <c r="AK232" s="101"/>
      <c r="AL232" s="101"/>
      <c r="AM232" s="101"/>
      <c r="AN232" s="101"/>
      <c r="AO232" s="101"/>
      <c r="AP232" s="101"/>
      <c r="AQ232" s="101"/>
      <c r="AR232" s="101"/>
      <c r="AS232" s="101"/>
    </row>
    <row r="233" spans="1:45" s="98" customFormat="1" ht="12.75" customHeight="1">
      <c r="A233" s="89" t="s">
        <v>209</v>
      </c>
      <c r="B233" s="1" t="s">
        <v>210</v>
      </c>
      <c r="C233" s="1" t="s">
        <v>200</v>
      </c>
      <c r="D233" s="2">
        <v>0</v>
      </c>
      <c r="E233" s="1" t="s">
        <v>4</v>
      </c>
      <c r="F233" s="90">
        <v>43861</v>
      </c>
      <c r="G233" s="122">
        <v>1.9599999999999999E-2</v>
      </c>
      <c r="H233" s="91">
        <v>6.8597999999999999</v>
      </c>
      <c r="I233" s="2">
        <f>G233*K233/H233</f>
        <v>0</v>
      </c>
      <c r="J233" s="2">
        <f>G233*L233/H233</f>
        <v>0</v>
      </c>
      <c r="K233" s="2">
        <f t="shared" si="7"/>
        <v>0</v>
      </c>
      <c r="L233" s="2">
        <f t="shared" si="8"/>
        <v>0</v>
      </c>
      <c r="M233" s="86">
        <v>0</v>
      </c>
      <c r="N233" s="86">
        <v>0</v>
      </c>
      <c r="O233" s="86">
        <v>0</v>
      </c>
      <c r="P233" s="86">
        <v>0</v>
      </c>
      <c r="Q233" s="86"/>
      <c r="R233" s="86">
        <v>0</v>
      </c>
      <c r="S233" s="86"/>
      <c r="T233" s="86">
        <v>0</v>
      </c>
      <c r="U233" s="86"/>
      <c r="V233" s="101"/>
      <c r="W233" s="101"/>
      <c r="X233" s="101"/>
      <c r="Y233" s="101"/>
      <c r="Z233" s="101"/>
      <c r="AA233" s="101"/>
      <c r="AB233" s="101"/>
      <c r="AC233" s="101"/>
      <c r="AD233" s="101"/>
      <c r="AE233" s="101"/>
      <c r="AF233" s="101"/>
      <c r="AG233" s="101"/>
      <c r="AH233" s="101"/>
      <c r="AI233" s="101"/>
      <c r="AJ233" s="101"/>
      <c r="AK233" s="101"/>
      <c r="AL233" s="101"/>
      <c r="AM233" s="101"/>
      <c r="AN233" s="101"/>
      <c r="AO233" s="101"/>
      <c r="AP233" s="101"/>
      <c r="AQ233" s="101"/>
      <c r="AR233" s="101"/>
      <c r="AS233" s="101"/>
    </row>
    <row r="234" spans="1:45" s="98" customFormat="1" ht="12.75" customHeight="1">
      <c r="A234" s="89" t="s">
        <v>750</v>
      </c>
      <c r="B234" s="89" t="s">
        <v>751</v>
      </c>
      <c r="C234" s="1" t="s">
        <v>200</v>
      </c>
      <c r="D234" s="2">
        <v>0</v>
      </c>
      <c r="E234" s="1" t="s">
        <v>4</v>
      </c>
      <c r="F234" s="90">
        <v>43861</v>
      </c>
      <c r="G234" s="126">
        <v>0.245</v>
      </c>
      <c r="H234" s="91">
        <v>6.8597999999999999</v>
      </c>
      <c r="I234" s="2">
        <f>G234*K234/H234</f>
        <v>3557.2465669553048</v>
      </c>
      <c r="J234" s="2">
        <f>G234*L234/H234</f>
        <v>3939.9107845709786</v>
      </c>
      <c r="K234" s="2">
        <f t="shared" si="7"/>
        <v>99600</v>
      </c>
      <c r="L234" s="2">
        <f t="shared" si="8"/>
        <v>110314.28571428571</v>
      </c>
      <c r="M234" s="86">
        <v>24800</v>
      </c>
      <c r="N234" s="86">
        <v>25000</v>
      </c>
      <c r="O234" s="86">
        <v>25000</v>
      </c>
      <c r="P234" s="86">
        <v>24800</v>
      </c>
      <c r="Q234" s="86">
        <v>25000</v>
      </c>
      <c r="R234" s="86">
        <v>24800</v>
      </c>
      <c r="S234" s="86">
        <v>25000</v>
      </c>
      <c r="T234" s="86">
        <v>24800</v>
      </c>
      <c r="U234" s="86">
        <v>25000</v>
      </c>
      <c r="V234" s="101"/>
      <c r="W234" s="101"/>
      <c r="X234" s="101"/>
      <c r="Y234" s="101"/>
      <c r="Z234" s="101"/>
      <c r="AA234" s="101"/>
      <c r="AB234" s="101"/>
      <c r="AC234" s="101"/>
      <c r="AD234" s="101"/>
      <c r="AE234" s="101"/>
      <c r="AF234" s="101"/>
      <c r="AG234" s="101"/>
      <c r="AH234" s="101"/>
      <c r="AI234" s="101"/>
      <c r="AJ234" s="101"/>
      <c r="AK234" s="101"/>
      <c r="AL234" s="101"/>
      <c r="AM234" s="101"/>
      <c r="AN234" s="101"/>
      <c r="AO234" s="101"/>
      <c r="AP234" s="101"/>
      <c r="AQ234" s="101"/>
      <c r="AR234" s="101"/>
      <c r="AS234" s="101"/>
    </row>
    <row r="235" spans="1:45" s="89" customFormat="1" ht="12.75" customHeight="1">
      <c r="A235" s="89" t="s">
        <v>456</v>
      </c>
      <c r="B235" s="89" t="s">
        <v>358</v>
      </c>
      <c r="C235" s="89" t="s">
        <v>359</v>
      </c>
      <c r="D235" s="2">
        <v>0</v>
      </c>
      <c r="E235" s="89" t="s">
        <v>4</v>
      </c>
      <c r="F235" s="90">
        <v>43861</v>
      </c>
      <c r="G235" s="122">
        <v>0.16439999999999999</v>
      </c>
      <c r="H235" s="91">
        <v>6.8597999999999999</v>
      </c>
      <c r="I235" s="2">
        <f>G235*K235/H235</f>
        <v>258.82970348989767</v>
      </c>
      <c r="J235" s="2">
        <f>G235*L235/H235</f>
        <v>265.33468281041098</v>
      </c>
      <c r="K235" s="2">
        <f t="shared" si="7"/>
        <v>10800</v>
      </c>
      <c r="L235" s="2">
        <f t="shared" si="8"/>
        <v>11071.428571428572</v>
      </c>
      <c r="M235" s="100">
        <v>3300</v>
      </c>
      <c r="N235" s="100">
        <v>2500</v>
      </c>
      <c r="O235" s="100">
        <v>2500</v>
      </c>
      <c r="P235" s="100">
        <v>2500</v>
      </c>
      <c r="Q235" s="100">
        <v>2500</v>
      </c>
      <c r="R235" s="100">
        <v>2500</v>
      </c>
      <c r="S235" s="100">
        <v>2500</v>
      </c>
      <c r="T235" s="100">
        <v>2500</v>
      </c>
      <c r="U235" s="100">
        <v>2500</v>
      </c>
      <c r="V235" s="93"/>
      <c r="W235" s="93"/>
      <c r="X235" s="93"/>
      <c r="Y235" s="93"/>
      <c r="Z235" s="93"/>
      <c r="AA235" s="93"/>
      <c r="AB235" s="93"/>
      <c r="AC235" s="93"/>
      <c r="AD235" s="93"/>
      <c r="AE235" s="93"/>
      <c r="AF235" s="93"/>
      <c r="AG235" s="93"/>
      <c r="AH235" s="93"/>
      <c r="AI235" s="93"/>
      <c r="AJ235" s="93"/>
      <c r="AK235" s="93"/>
      <c r="AL235" s="93"/>
      <c r="AM235" s="93"/>
      <c r="AN235" s="93"/>
      <c r="AO235" s="93"/>
      <c r="AP235" s="93"/>
      <c r="AQ235" s="93"/>
      <c r="AR235" s="93"/>
      <c r="AS235" s="93"/>
    </row>
    <row r="236" spans="1:45" s="1" customFormat="1" ht="12.75">
      <c r="A236" s="89" t="s">
        <v>457</v>
      </c>
      <c r="B236" s="1" t="s">
        <v>360</v>
      </c>
      <c r="C236" s="1" t="s">
        <v>361</v>
      </c>
      <c r="D236" s="2">
        <v>0</v>
      </c>
      <c r="E236" s="1" t="s">
        <v>4</v>
      </c>
      <c r="F236" s="90">
        <v>43861</v>
      </c>
      <c r="G236" s="91">
        <v>8.4612469499999995E-2</v>
      </c>
      <c r="H236" s="91">
        <v>6.8597999999999999</v>
      </c>
      <c r="I236" s="2">
        <f>G236*K236/H236</f>
        <v>0</v>
      </c>
      <c r="J236" s="2">
        <f>G236*L236/H236</f>
        <v>0</v>
      </c>
      <c r="K236" s="2">
        <f t="shared" si="7"/>
        <v>0</v>
      </c>
      <c r="L236" s="2">
        <f t="shared" si="8"/>
        <v>0</v>
      </c>
      <c r="M236" s="86">
        <v>0</v>
      </c>
      <c r="N236" s="86">
        <v>0</v>
      </c>
      <c r="O236" s="86">
        <v>0</v>
      </c>
      <c r="P236" s="86">
        <v>0</v>
      </c>
      <c r="Q236" s="86"/>
      <c r="R236" s="86"/>
      <c r="S236" s="86"/>
      <c r="T236" s="86"/>
      <c r="U236" s="86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s="1" customFormat="1" ht="12.75">
      <c r="A237" s="1" t="s">
        <v>634</v>
      </c>
      <c r="B237" s="1" t="s">
        <v>633</v>
      </c>
      <c r="C237" s="1" t="s">
        <v>361</v>
      </c>
      <c r="D237" s="2">
        <v>0</v>
      </c>
      <c r="E237" s="1" t="s">
        <v>4</v>
      </c>
      <c r="F237" s="90">
        <v>43861</v>
      </c>
      <c r="G237" s="91">
        <v>8.8499999999999995E-2</v>
      </c>
      <c r="H237" s="91">
        <v>6.8597999999999999</v>
      </c>
      <c r="I237" s="2">
        <f>G237*K237/H237</f>
        <v>67086.503979707864</v>
      </c>
      <c r="J237" s="2">
        <f>G237*L237/H237</f>
        <v>74274.34369181942</v>
      </c>
      <c r="K237" s="2">
        <f t="shared" si="7"/>
        <v>5200000</v>
      </c>
      <c r="L237" s="2">
        <f t="shared" si="8"/>
        <v>5757142.8571428573</v>
      </c>
      <c r="M237" s="86">
        <v>1300000</v>
      </c>
      <c r="N237" s="86">
        <v>1300000</v>
      </c>
      <c r="O237" s="86">
        <v>1300000</v>
      </c>
      <c r="P237" s="86">
        <v>1300000</v>
      </c>
      <c r="Q237" s="86">
        <v>1300000</v>
      </c>
      <c r="R237" s="86">
        <v>1300000</v>
      </c>
      <c r="S237" s="86">
        <v>1300000</v>
      </c>
      <c r="T237" s="86">
        <v>1300000</v>
      </c>
      <c r="U237" s="86">
        <v>1300000</v>
      </c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s="1" customFormat="1" ht="12.75">
      <c r="A238" s="1" t="s">
        <v>553</v>
      </c>
      <c r="B238" s="1" t="s">
        <v>552</v>
      </c>
      <c r="C238" s="1" t="s">
        <v>536</v>
      </c>
      <c r="D238" s="2">
        <v>0</v>
      </c>
      <c r="E238" s="1" t="s">
        <v>4</v>
      </c>
      <c r="F238" s="90">
        <v>43861</v>
      </c>
      <c r="G238" s="91">
        <v>118.8</v>
      </c>
      <c r="H238" s="91">
        <v>6.8597999999999999</v>
      </c>
      <c r="I238" s="2">
        <f>G238*K238/H238</f>
        <v>2511.1519286276566</v>
      </c>
      <c r="J238" s="2">
        <f>G238*L238/H238</f>
        <v>2684.3348202571506</v>
      </c>
      <c r="K238" s="2">
        <f t="shared" si="7"/>
        <v>145</v>
      </c>
      <c r="L238" s="2">
        <f t="shared" si="8"/>
        <v>155</v>
      </c>
      <c r="M238" s="86">
        <v>34</v>
      </c>
      <c r="N238" s="86">
        <v>37</v>
      </c>
      <c r="O238" s="86">
        <v>37</v>
      </c>
      <c r="P238" s="86">
        <v>37</v>
      </c>
      <c r="Q238" s="92">
        <v>35</v>
      </c>
      <c r="R238" s="92">
        <v>35</v>
      </c>
      <c r="S238" s="92">
        <v>35</v>
      </c>
      <c r="T238" s="92">
        <v>35</v>
      </c>
      <c r="U238" s="92">
        <v>35</v>
      </c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s="1" customFormat="1" ht="12.75">
      <c r="A239" s="1" t="s">
        <v>528</v>
      </c>
      <c r="B239" s="1" t="s">
        <v>520</v>
      </c>
      <c r="C239" s="1" t="s">
        <v>536</v>
      </c>
      <c r="D239" s="2">
        <v>0</v>
      </c>
      <c r="E239" s="1" t="s">
        <v>4</v>
      </c>
      <c r="F239" s="90">
        <v>43861</v>
      </c>
      <c r="G239" s="122">
        <v>6.1600000000000002E-2</v>
      </c>
      <c r="H239" s="91">
        <v>6.8597999999999999</v>
      </c>
      <c r="I239" s="2">
        <f>G239*K239/H239</f>
        <v>0</v>
      </c>
      <c r="J239" s="2">
        <f>G239*L239/H239</f>
        <v>0</v>
      </c>
      <c r="K239" s="2">
        <f t="shared" si="7"/>
        <v>0</v>
      </c>
      <c r="L239" s="2">
        <f t="shared" si="8"/>
        <v>0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s="1" customFormat="1" ht="12.75">
      <c r="A240" s="1" t="s">
        <v>531</v>
      </c>
      <c r="B240" s="1" t="s">
        <v>523</v>
      </c>
      <c r="C240" s="1" t="s">
        <v>536</v>
      </c>
      <c r="D240" s="2">
        <v>0</v>
      </c>
      <c r="E240" s="1" t="s">
        <v>4</v>
      </c>
      <c r="F240" s="90">
        <v>43861</v>
      </c>
      <c r="G240" s="122">
        <v>6.0299999999999999E-2</v>
      </c>
      <c r="H240" s="91">
        <v>6.8597999999999999</v>
      </c>
      <c r="I240" s="2">
        <f>G240*K240/H240</f>
        <v>0</v>
      </c>
      <c r="J240" s="2">
        <f>G240*L240/H240</f>
        <v>0</v>
      </c>
      <c r="K240" s="2">
        <f t="shared" si="7"/>
        <v>0</v>
      </c>
      <c r="L240" s="2">
        <f t="shared" si="8"/>
        <v>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s="1" customFormat="1" ht="12.75">
      <c r="A241" s="1" t="s">
        <v>476</v>
      </c>
      <c r="B241" s="1" t="s">
        <v>477</v>
      </c>
      <c r="C241" s="1" t="s">
        <v>536</v>
      </c>
      <c r="D241" s="2">
        <v>0</v>
      </c>
      <c r="E241" s="1" t="s">
        <v>4</v>
      </c>
      <c r="F241" s="90">
        <v>43861</v>
      </c>
      <c r="G241" s="91">
        <v>2.7779999999999999E-2</v>
      </c>
      <c r="H241" s="91">
        <v>6.8597999999999999</v>
      </c>
      <c r="I241" s="2">
        <f>G241*K241/H241</f>
        <v>0</v>
      </c>
      <c r="J241" s="2">
        <f>G241*L241/H241</f>
        <v>0</v>
      </c>
      <c r="K241" s="2">
        <f t="shared" si="7"/>
        <v>0</v>
      </c>
      <c r="L241" s="2">
        <f t="shared" si="8"/>
        <v>0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s="1" customFormat="1" ht="12.75">
      <c r="A242" s="1" t="s">
        <v>532</v>
      </c>
      <c r="B242" s="1" t="s">
        <v>524</v>
      </c>
      <c r="C242" s="1" t="s">
        <v>536</v>
      </c>
      <c r="D242" s="2">
        <v>0</v>
      </c>
      <c r="E242" s="1" t="s">
        <v>4</v>
      </c>
      <c r="F242" s="90">
        <v>43861</v>
      </c>
      <c r="G242" s="122">
        <v>2.1700000000000001E-2</v>
      </c>
      <c r="H242" s="91">
        <v>6.8597999999999999</v>
      </c>
      <c r="I242" s="2">
        <f>G242*K242/H242</f>
        <v>0</v>
      </c>
      <c r="J242" s="2">
        <f>G242*L242/H242</f>
        <v>0</v>
      </c>
      <c r="K242" s="2">
        <f t="shared" si="7"/>
        <v>0</v>
      </c>
      <c r="L242" s="2">
        <f t="shared" si="8"/>
        <v>0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s="1" customFormat="1" ht="12.75">
      <c r="A243" s="1" t="s">
        <v>533</v>
      </c>
      <c r="B243" s="1" t="s">
        <v>525</v>
      </c>
      <c r="C243" s="1" t="s">
        <v>536</v>
      </c>
      <c r="D243" s="2">
        <v>0</v>
      </c>
      <c r="E243" s="1" t="s">
        <v>4</v>
      </c>
      <c r="F243" s="90">
        <v>43861</v>
      </c>
      <c r="G243" s="122">
        <v>1.7000000000000001E-2</v>
      </c>
      <c r="H243" s="91">
        <v>6.8597999999999999</v>
      </c>
      <c r="I243" s="2">
        <f>G243*K243/H243</f>
        <v>0</v>
      </c>
      <c r="J243" s="2">
        <f>G243*L243/H243</f>
        <v>0</v>
      </c>
      <c r="K243" s="2">
        <f t="shared" si="7"/>
        <v>0</v>
      </c>
      <c r="L243" s="2">
        <f t="shared" si="8"/>
        <v>0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s="1" customFormat="1" ht="12.75">
      <c r="A244" s="1" t="s">
        <v>534</v>
      </c>
      <c r="B244" s="1" t="s">
        <v>526</v>
      </c>
      <c r="C244" s="1" t="s">
        <v>536</v>
      </c>
      <c r="D244" s="2">
        <v>0</v>
      </c>
      <c r="E244" s="1" t="s">
        <v>4</v>
      </c>
      <c r="F244" s="90">
        <v>43861</v>
      </c>
      <c r="G244" s="122">
        <v>2.1899999999999999E-2</v>
      </c>
      <c r="H244" s="91">
        <v>6.8597999999999999</v>
      </c>
      <c r="I244" s="2">
        <f>G244*K244/H244</f>
        <v>0</v>
      </c>
      <c r="J244" s="2">
        <f>G244*L244/H244</f>
        <v>0</v>
      </c>
      <c r="K244" s="2">
        <f t="shared" si="7"/>
        <v>0</v>
      </c>
      <c r="L244" s="2">
        <f t="shared" si="8"/>
        <v>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s="1" customFormat="1" ht="12.75">
      <c r="A245" s="1" t="s">
        <v>535</v>
      </c>
      <c r="B245" s="1" t="s">
        <v>527</v>
      </c>
      <c r="C245" s="1" t="s">
        <v>536</v>
      </c>
      <c r="D245" s="2">
        <v>0</v>
      </c>
      <c r="E245" s="1" t="s">
        <v>4</v>
      </c>
      <c r="F245" s="90">
        <v>43861</v>
      </c>
      <c r="G245" s="122">
        <v>1.72E-2</v>
      </c>
      <c r="H245" s="91">
        <v>6.8597999999999999</v>
      </c>
      <c r="I245" s="2">
        <f>G245*K245/H245</f>
        <v>0</v>
      </c>
      <c r="J245" s="2">
        <f>G245*L245/H245</f>
        <v>0</v>
      </c>
      <c r="K245" s="2">
        <f t="shared" si="7"/>
        <v>0</v>
      </c>
      <c r="L245" s="2">
        <f t="shared" si="8"/>
        <v>0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s="1" customFormat="1" ht="12.75">
      <c r="A246" s="1" t="s">
        <v>596</v>
      </c>
      <c r="B246" s="1" t="s">
        <v>595</v>
      </c>
      <c r="C246" s="1" t="s">
        <v>536</v>
      </c>
      <c r="D246" s="2">
        <v>0</v>
      </c>
      <c r="E246" s="1" t="s">
        <v>4</v>
      </c>
      <c r="F246" s="90">
        <v>43861</v>
      </c>
      <c r="G246" s="122">
        <v>3.1E-2</v>
      </c>
      <c r="H246" s="91">
        <v>6.8597999999999999</v>
      </c>
      <c r="I246" s="2">
        <f>G246*K246/H246</f>
        <v>0</v>
      </c>
      <c r="J246" s="2">
        <f>G246*L246/H246</f>
        <v>0</v>
      </c>
      <c r="K246" s="2">
        <f t="shared" si="7"/>
        <v>0</v>
      </c>
      <c r="L246" s="2">
        <f t="shared" si="8"/>
        <v>0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s="1" customFormat="1" ht="12.75">
      <c r="A247" s="1" t="s">
        <v>658</v>
      </c>
      <c r="B247" s="1" t="s">
        <v>655</v>
      </c>
      <c r="C247" s="1" t="s">
        <v>536</v>
      </c>
      <c r="D247" s="2">
        <v>0</v>
      </c>
      <c r="E247" s="1" t="s">
        <v>4</v>
      </c>
      <c r="F247" s="90">
        <v>43861</v>
      </c>
      <c r="G247" s="122">
        <v>2.5100000000000001E-2</v>
      </c>
      <c r="H247" s="91">
        <v>6.8597999999999999</v>
      </c>
      <c r="I247" s="2">
        <f>G247*K247/H247</f>
        <v>10245.196652963643</v>
      </c>
      <c r="J247" s="2">
        <f>G247*L247/H247</f>
        <v>9722.4825380165203</v>
      </c>
      <c r="K247" s="2">
        <f t="shared" si="7"/>
        <v>2800000</v>
      </c>
      <c r="L247" s="2">
        <f t="shared" si="8"/>
        <v>2657142.8571428573</v>
      </c>
      <c r="M247" s="86">
        <v>700000</v>
      </c>
      <c r="N247" s="86">
        <v>700000</v>
      </c>
      <c r="O247" s="86">
        <v>700000</v>
      </c>
      <c r="P247" s="86">
        <v>700000</v>
      </c>
      <c r="Q247" s="92">
        <v>600000</v>
      </c>
      <c r="R247" s="92">
        <v>600000</v>
      </c>
      <c r="S247" s="92">
        <v>600000</v>
      </c>
      <c r="T247" s="92">
        <v>600000</v>
      </c>
      <c r="U247" s="92">
        <v>600000</v>
      </c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s="1" customFormat="1" ht="12.75">
      <c r="A248" s="1" t="s">
        <v>659</v>
      </c>
      <c r="B248" s="1" t="s">
        <v>656</v>
      </c>
      <c r="C248" s="1" t="s">
        <v>536</v>
      </c>
      <c r="D248" s="2">
        <v>0</v>
      </c>
      <c r="E248" s="1" t="s">
        <v>4</v>
      </c>
      <c r="F248" s="90">
        <v>43861</v>
      </c>
      <c r="G248" s="122">
        <v>1.8800000000000001E-2</v>
      </c>
      <c r="H248" s="91">
        <v>6.8597999999999999</v>
      </c>
      <c r="I248" s="2">
        <f>G248*K248/H248</f>
        <v>7673.693110586315</v>
      </c>
      <c r="J248" s="2">
        <f>G248*L248/H248</f>
        <v>7282.1781559645642</v>
      </c>
      <c r="K248" s="2">
        <f t="shared" si="7"/>
        <v>2800000</v>
      </c>
      <c r="L248" s="2">
        <f t="shared" si="8"/>
        <v>2657142.8571428573</v>
      </c>
      <c r="M248" s="86">
        <v>700000</v>
      </c>
      <c r="N248" s="86">
        <v>700000</v>
      </c>
      <c r="O248" s="86">
        <v>700000</v>
      </c>
      <c r="P248" s="86">
        <v>700000</v>
      </c>
      <c r="Q248" s="92">
        <v>600000</v>
      </c>
      <c r="R248" s="92">
        <v>600000</v>
      </c>
      <c r="S248" s="92">
        <v>600000</v>
      </c>
      <c r="T248" s="92">
        <v>600000</v>
      </c>
      <c r="U248" s="92">
        <v>600000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s="1" customFormat="1" ht="12.75">
      <c r="A249" s="1" t="s">
        <v>660</v>
      </c>
      <c r="B249" s="1" t="s">
        <v>657</v>
      </c>
      <c r="C249" s="1" t="s">
        <v>536</v>
      </c>
      <c r="D249" s="2">
        <v>0</v>
      </c>
      <c r="E249" s="1" t="s">
        <v>4</v>
      </c>
      <c r="F249" s="90">
        <v>43861</v>
      </c>
      <c r="G249" s="122">
        <v>2.5100000000000001E-2</v>
      </c>
      <c r="H249" s="91">
        <v>6.8597999999999999</v>
      </c>
      <c r="I249" s="2">
        <f>G249*K249/H249</f>
        <v>10245.196652963643</v>
      </c>
      <c r="J249" s="2">
        <f>G249*L249/H249</f>
        <v>9722.4825380165203</v>
      </c>
      <c r="K249" s="2">
        <f t="shared" si="7"/>
        <v>2800000</v>
      </c>
      <c r="L249" s="2">
        <f t="shared" si="8"/>
        <v>2657142.8571428573</v>
      </c>
      <c r="M249" s="86">
        <v>700000</v>
      </c>
      <c r="N249" s="86">
        <v>700000</v>
      </c>
      <c r="O249" s="86">
        <v>700000</v>
      </c>
      <c r="P249" s="86">
        <v>700000</v>
      </c>
      <c r="Q249" s="92">
        <v>600000</v>
      </c>
      <c r="R249" s="92">
        <v>600000</v>
      </c>
      <c r="S249" s="92">
        <v>600000</v>
      </c>
      <c r="T249" s="92">
        <v>600000</v>
      </c>
      <c r="U249" s="92">
        <v>600000</v>
      </c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s="1" customFormat="1" ht="12.75">
      <c r="A250" s="1" t="s">
        <v>608</v>
      </c>
      <c r="B250" s="1" t="s">
        <v>606</v>
      </c>
      <c r="C250" s="1" t="s">
        <v>536</v>
      </c>
      <c r="D250" s="2">
        <v>0</v>
      </c>
      <c r="E250" s="1" t="s">
        <v>4</v>
      </c>
      <c r="F250" s="90">
        <v>43861</v>
      </c>
      <c r="G250" s="113">
        <v>3.1E-2</v>
      </c>
      <c r="H250" s="91">
        <v>6.8597999999999999</v>
      </c>
      <c r="I250" s="2">
        <f>G250*K250/H250</f>
        <v>0</v>
      </c>
      <c r="J250" s="2">
        <f>G250*L250/H250</f>
        <v>0</v>
      </c>
      <c r="K250" s="2">
        <f t="shared" si="7"/>
        <v>0</v>
      </c>
      <c r="L250" s="2">
        <f t="shared" si="8"/>
        <v>0</v>
      </c>
      <c r="M250" s="2">
        <v>0</v>
      </c>
      <c r="N250" s="2">
        <v>0</v>
      </c>
      <c r="O250" s="2">
        <v>0</v>
      </c>
      <c r="P250" s="2">
        <v>0</v>
      </c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s="1" customFormat="1" ht="12.75">
      <c r="A251" s="1" t="s">
        <v>609</v>
      </c>
      <c r="B251" s="1" t="s">
        <v>607</v>
      </c>
      <c r="C251" s="1" t="s">
        <v>536</v>
      </c>
      <c r="D251" s="2">
        <v>0</v>
      </c>
      <c r="E251" s="1" t="s">
        <v>4</v>
      </c>
      <c r="F251" s="90">
        <v>43861</v>
      </c>
      <c r="G251" s="91">
        <v>0.05</v>
      </c>
      <c r="H251" s="91">
        <v>6.8597999999999999</v>
      </c>
      <c r="I251" s="2">
        <f>G251*K251/H251</f>
        <v>1107.9040205253798</v>
      </c>
      <c r="J251" s="2">
        <f>G251*L251/H251</f>
        <v>1097.4913887535249</v>
      </c>
      <c r="K251" s="2">
        <f t="shared" si="7"/>
        <v>152000</v>
      </c>
      <c r="L251" s="2">
        <f t="shared" si="8"/>
        <v>150571.42857142858</v>
      </c>
      <c r="M251" s="86">
        <v>38000</v>
      </c>
      <c r="N251" s="86">
        <v>38000</v>
      </c>
      <c r="O251" s="86">
        <v>38000</v>
      </c>
      <c r="P251" s="86">
        <v>38000</v>
      </c>
      <c r="Q251" s="92">
        <v>34000</v>
      </c>
      <c r="R251" s="92">
        <v>34000</v>
      </c>
      <c r="S251" s="92">
        <v>34000</v>
      </c>
      <c r="T251" s="92">
        <v>34000</v>
      </c>
      <c r="U251" s="92">
        <v>34000</v>
      </c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s="1" customFormat="1" ht="12.75">
      <c r="A252" s="1" t="s">
        <v>645</v>
      </c>
      <c r="B252" s="1" t="s">
        <v>641</v>
      </c>
      <c r="C252" s="1" t="s">
        <v>536</v>
      </c>
      <c r="D252" s="2">
        <v>0</v>
      </c>
      <c r="E252" s="1" t="s">
        <v>4</v>
      </c>
      <c r="F252" s="90">
        <v>43861</v>
      </c>
      <c r="G252" s="122">
        <v>1.9400000000000001E-2</v>
      </c>
      <c r="H252" s="91">
        <v>6.8597999999999999</v>
      </c>
      <c r="I252" s="2">
        <f>G252*K252/H252</f>
        <v>7918.5982098603463</v>
      </c>
      <c r="J252" s="2">
        <f>G252*L252/H252</f>
        <v>8015.5606369198613</v>
      </c>
      <c r="K252" s="2">
        <f t="shared" si="7"/>
        <v>2800000</v>
      </c>
      <c r="L252" s="2">
        <f t="shared" si="8"/>
        <v>2834285.7142857146</v>
      </c>
      <c r="M252" s="86">
        <v>700000</v>
      </c>
      <c r="N252" s="86">
        <v>700000</v>
      </c>
      <c r="O252" s="86">
        <v>700000</v>
      </c>
      <c r="P252" s="86">
        <v>700000</v>
      </c>
      <c r="Q252" s="92">
        <v>640000</v>
      </c>
      <c r="R252" s="92">
        <v>640000</v>
      </c>
      <c r="S252" s="92">
        <v>640000</v>
      </c>
      <c r="T252" s="92">
        <v>640000</v>
      </c>
      <c r="U252" s="92">
        <v>640000</v>
      </c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s="1" customFormat="1" ht="12.75">
      <c r="A253" s="1" t="s">
        <v>646</v>
      </c>
      <c r="B253" s="1" t="s">
        <v>642</v>
      </c>
      <c r="C253" s="1" t="s">
        <v>536</v>
      </c>
      <c r="D253" s="2">
        <v>0</v>
      </c>
      <c r="E253" s="1" t="s">
        <v>4</v>
      </c>
      <c r="F253" s="90">
        <v>43861</v>
      </c>
      <c r="G253" s="122">
        <v>1.9400000000000001E-2</v>
      </c>
      <c r="H253" s="91">
        <v>6.8597999999999999</v>
      </c>
      <c r="I253" s="2">
        <f>G253*K253/H253</f>
        <v>7918.5982098603463</v>
      </c>
      <c r="J253" s="2">
        <f>G253*L253/H253</f>
        <v>8015.5606369198613</v>
      </c>
      <c r="K253" s="2">
        <f t="shared" si="7"/>
        <v>2800000</v>
      </c>
      <c r="L253" s="2">
        <f t="shared" si="8"/>
        <v>2834285.7142857146</v>
      </c>
      <c r="M253" s="86">
        <v>700000</v>
      </c>
      <c r="N253" s="86">
        <v>700000</v>
      </c>
      <c r="O253" s="86">
        <v>700000</v>
      </c>
      <c r="P253" s="86">
        <v>700000</v>
      </c>
      <c r="Q253" s="92">
        <v>640000</v>
      </c>
      <c r="R253" s="92">
        <v>640000</v>
      </c>
      <c r="S253" s="92">
        <v>640000</v>
      </c>
      <c r="T253" s="92">
        <v>640000</v>
      </c>
      <c r="U253" s="92">
        <v>640000</v>
      </c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s="1" customFormat="1" ht="12.75">
      <c r="A254" s="1" t="s">
        <v>647</v>
      </c>
      <c r="B254" s="1" t="s">
        <v>643</v>
      </c>
      <c r="C254" s="1" t="s">
        <v>536</v>
      </c>
      <c r="D254" s="2">
        <v>0</v>
      </c>
      <c r="E254" s="1" t="s">
        <v>4</v>
      </c>
      <c r="F254" s="90">
        <v>43861</v>
      </c>
      <c r="G254" s="122">
        <v>2.69E-2</v>
      </c>
      <c r="H254" s="91">
        <v>6.8597999999999999</v>
      </c>
      <c r="I254" s="2">
        <f>G254*K254/H254</f>
        <v>0</v>
      </c>
      <c r="J254" s="2">
        <f>G254*L254/H254</f>
        <v>0</v>
      </c>
      <c r="K254" s="2">
        <f t="shared" si="7"/>
        <v>0</v>
      </c>
      <c r="L254" s="2">
        <f t="shared" si="8"/>
        <v>0</v>
      </c>
      <c r="M254" s="86"/>
      <c r="N254" s="86"/>
      <c r="O254" s="86"/>
      <c r="P254" s="86"/>
      <c r="Q254" s="86"/>
      <c r="R254" s="86"/>
      <c r="S254" s="86"/>
      <c r="T254" s="86"/>
      <c r="U254" s="86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s="1" customFormat="1" ht="12.75">
      <c r="A255" s="1" t="s">
        <v>648</v>
      </c>
      <c r="B255" s="1" t="s">
        <v>644</v>
      </c>
      <c r="C255" s="1" t="s">
        <v>536</v>
      </c>
      <c r="D255" s="2">
        <v>0</v>
      </c>
      <c r="E255" s="1" t="s">
        <v>4</v>
      </c>
      <c r="F255" s="90">
        <v>43861</v>
      </c>
      <c r="G255" s="122">
        <v>2.69E-2</v>
      </c>
      <c r="H255" s="91">
        <v>6.8597999999999999</v>
      </c>
      <c r="I255" s="2">
        <f>G255*K255/H255</f>
        <v>0</v>
      </c>
      <c r="J255" s="2">
        <f>G255*L255/H255</f>
        <v>0</v>
      </c>
      <c r="K255" s="2">
        <f t="shared" si="7"/>
        <v>0</v>
      </c>
      <c r="L255" s="2">
        <f t="shared" si="8"/>
        <v>0</v>
      </c>
      <c r="M255" s="86"/>
      <c r="N255" s="86"/>
      <c r="O255" s="86"/>
      <c r="P255" s="86"/>
      <c r="Q255" s="86"/>
      <c r="R255" s="86"/>
      <c r="S255" s="86"/>
      <c r="T255" s="86"/>
      <c r="U255" s="86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s="1" customFormat="1" ht="12.75">
      <c r="A256" s="1" t="s">
        <v>723</v>
      </c>
      <c r="B256" s="1" t="s">
        <v>721</v>
      </c>
      <c r="C256" s="1" t="s">
        <v>536</v>
      </c>
      <c r="D256" s="2">
        <v>0</v>
      </c>
      <c r="E256" s="1" t="s">
        <v>4</v>
      </c>
      <c r="F256" s="90">
        <v>43861</v>
      </c>
      <c r="G256" s="91">
        <v>4.5999999999999999E-2</v>
      </c>
      <c r="H256" s="91">
        <v>6.8597999999999999</v>
      </c>
      <c r="I256" s="2">
        <f>G256*K256/H256</f>
        <v>18776.057611009066</v>
      </c>
      <c r="J256" s="2">
        <f>G256*L256/H256</f>
        <v>17818.095487998402</v>
      </c>
      <c r="K256" s="2">
        <f t="shared" si="7"/>
        <v>2800000</v>
      </c>
      <c r="L256" s="2">
        <f t="shared" si="8"/>
        <v>2657142.8571428573</v>
      </c>
      <c r="M256" s="86">
        <v>700000</v>
      </c>
      <c r="N256" s="86">
        <v>700000</v>
      </c>
      <c r="O256" s="86">
        <v>700000</v>
      </c>
      <c r="P256" s="86">
        <v>700000</v>
      </c>
      <c r="Q256" s="92">
        <v>600000</v>
      </c>
      <c r="R256" s="92">
        <v>600000</v>
      </c>
      <c r="S256" s="92">
        <v>600000</v>
      </c>
      <c r="T256" s="92">
        <v>600000</v>
      </c>
      <c r="U256" s="92">
        <v>600000</v>
      </c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s="1" customFormat="1" ht="12.75">
      <c r="A257" s="1" t="s">
        <v>724</v>
      </c>
      <c r="B257" s="1" t="s">
        <v>722</v>
      </c>
      <c r="C257" s="1" t="s">
        <v>536</v>
      </c>
      <c r="D257" s="2">
        <v>0</v>
      </c>
      <c r="E257" s="1" t="s">
        <v>4</v>
      </c>
      <c r="F257" s="90">
        <v>43861</v>
      </c>
      <c r="G257" s="91">
        <v>4.5999999999999999E-2</v>
      </c>
      <c r="H257" s="91">
        <v>6.8597999999999999</v>
      </c>
      <c r="I257" s="2">
        <f>G257*K257/H257</f>
        <v>18776.057611009066</v>
      </c>
      <c r="J257" s="2">
        <f>G257*L257/H257</f>
        <v>17818.095487998402</v>
      </c>
      <c r="K257" s="2">
        <f t="shared" si="7"/>
        <v>2800000</v>
      </c>
      <c r="L257" s="2">
        <f t="shared" si="8"/>
        <v>2657142.8571428573</v>
      </c>
      <c r="M257" s="86">
        <v>700000</v>
      </c>
      <c r="N257" s="86">
        <v>700000</v>
      </c>
      <c r="O257" s="86">
        <v>700000</v>
      </c>
      <c r="P257" s="86">
        <v>700000</v>
      </c>
      <c r="Q257" s="92">
        <v>600000</v>
      </c>
      <c r="R257" s="92">
        <v>600000</v>
      </c>
      <c r="S257" s="92">
        <v>600000</v>
      </c>
      <c r="T257" s="92">
        <v>600000</v>
      </c>
      <c r="U257" s="92">
        <v>600000</v>
      </c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s="1" customFormat="1" ht="12.75">
      <c r="A258" s="1" t="s">
        <v>650</v>
      </c>
      <c r="B258" s="1" t="s">
        <v>649</v>
      </c>
      <c r="C258" s="1" t="s">
        <v>536</v>
      </c>
      <c r="D258" s="2">
        <v>0</v>
      </c>
      <c r="E258" s="1" t="s">
        <v>4</v>
      </c>
      <c r="F258" s="90">
        <v>43861</v>
      </c>
      <c r="G258" s="122">
        <v>1.8800000000000001E-2</v>
      </c>
      <c r="H258" s="91">
        <v>6.8597999999999999</v>
      </c>
      <c r="I258" s="2">
        <f>G258*K258/H258</f>
        <v>7673.693110586315</v>
      </c>
      <c r="J258" s="2">
        <f>G258*L258/H258</f>
        <v>7282.1781559645642</v>
      </c>
      <c r="K258" s="2">
        <f t="shared" si="7"/>
        <v>2800000</v>
      </c>
      <c r="L258" s="2">
        <f t="shared" si="8"/>
        <v>2657142.8571428573</v>
      </c>
      <c r="M258" s="86">
        <v>700000</v>
      </c>
      <c r="N258" s="86">
        <v>700000</v>
      </c>
      <c r="O258" s="86">
        <v>700000</v>
      </c>
      <c r="P258" s="86">
        <v>700000</v>
      </c>
      <c r="Q258" s="92">
        <v>600000</v>
      </c>
      <c r="R258" s="92">
        <v>600000</v>
      </c>
      <c r="S258" s="92">
        <v>600000</v>
      </c>
      <c r="T258" s="92">
        <v>600000</v>
      </c>
      <c r="U258" s="92">
        <v>600000</v>
      </c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s="1" customFormat="1" ht="12.75">
      <c r="A259" s="1" t="s">
        <v>613</v>
      </c>
      <c r="B259" s="1" t="s">
        <v>612</v>
      </c>
      <c r="C259" s="1" t="s">
        <v>539</v>
      </c>
      <c r="D259" s="2">
        <v>0</v>
      </c>
      <c r="E259" s="1" t="s">
        <v>4</v>
      </c>
      <c r="F259" s="90">
        <v>43861</v>
      </c>
      <c r="G259" s="91">
        <v>0.26508999999999999</v>
      </c>
      <c r="H259" s="91">
        <v>6.8597999999999999</v>
      </c>
      <c r="I259" s="2">
        <f>G259*K259/H259</f>
        <v>0</v>
      </c>
      <c r="J259" s="2">
        <f>G259*L259/H259</f>
        <v>0</v>
      </c>
      <c r="K259" s="2">
        <f t="shared" si="7"/>
        <v>0</v>
      </c>
      <c r="L259" s="2">
        <f t="shared" si="8"/>
        <v>0</v>
      </c>
      <c r="M259" s="86"/>
      <c r="N259" s="86"/>
      <c r="O259" s="86"/>
      <c r="P259" s="86"/>
      <c r="Q259" s="86"/>
      <c r="R259" s="86"/>
      <c r="S259" s="86"/>
      <c r="T259" s="86"/>
      <c r="U259" s="86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s="1" customFormat="1" ht="12.75">
      <c r="A260" s="1" t="s">
        <v>529</v>
      </c>
      <c r="B260" s="1" t="s">
        <v>521</v>
      </c>
      <c r="C260" s="1" t="s">
        <v>539</v>
      </c>
      <c r="D260" s="2">
        <v>0</v>
      </c>
      <c r="E260" s="1" t="s">
        <v>4</v>
      </c>
      <c r="F260" s="90">
        <v>43861</v>
      </c>
      <c r="G260" s="91">
        <v>0.33312700000000001</v>
      </c>
      <c r="H260" s="91">
        <v>6.8597999999999999</v>
      </c>
      <c r="I260" s="2">
        <f>G260*K260/H260</f>
        <v>0</v>
      </c>
      <c r="J260" s="2">
        <f>G260*L260/H260</f>
        <v>0</v>
      </c>
      <c r="K260" s="2">
        <f t="shared" si="7"/>
        <v>0</v>
      </c>
      <c r="L260" s="2">
        <f t="shared" si="8"/>
        <v>0</v>
      </c>
      <c r="M260" s="86"/>
      <c r="N260" s="86"/>
      <c r="O260" s="86"/>
      <c r="P260" s="86"/>
      <c r="Q260" s="86"/>
      <c r="R260" s="86"/>
      <c r="S260" s="86"/>
      <c r="T260" s="86"/>
      <c r="U260" s="86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s="1" customFormat="1" ht="12.75">
      <c r="A261" s="1" t="s">
        <v>530</v>
      </c>
      <c r="B261" s="1" t="s">
        <v>522</v>
      </c>
      <c r="C261" s="1" t="s">
        <v>539</v>
      </c>
      <c r="D261" s="2">
        <v>0</v>
      </c>
      <c r="E261" s="1" t="s">
        <v>4</v>
      </c>
      <c r="F261" s="90">
        <v>43861</v>
      </c>
      <c r="G261" s="91">
        <v>0.40438799999999997</v>
      </c>
      <c r="H261" s="91">
        <v>6.8597999999999999</v>
      </c>
      <c r="I261" s="2">
        <f>G261*K261/H261</f>
        <v>0</v>
      </c>
      <c r="J261" s="2">
        <f>G261*L261/H261</f>
        <v>0</v>
      </c>
      <c r="K261" s="2">
        <f t="shared" ref="K261:K295" si="9">SUM(M261:P261)</f>
        <v>0</v>
      </c>
      <c r="L261" s="2">
        <f t="shared" ref="L261:L295" si="10">SUM(Q261:T261)+U261/7*3</f>
        <v>0</v>
      </c>
      <c r="M261" s="86"/>
      <c r="N261" s="86"/>
      <c r="O261" s="86"/>
      <c r="P261" s="86"/>
      <c r="Q261" s="86"/>
      <c r="R261" s="86"/>
      <c r="S261" s="86"/>
      <c r="T261" s="86"/>
      <c r="U261" s="86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s="1" customFormat="1" ht="12.75">
      <c r="A262" s="1" t="s">
        <v>571</v>
      </c>
      <c r="B262" s="1" t="s">
        <v>572</v>
      </c>
      <c r="C262" s="1" t="s">
        <v>539</v>
      </c>
      <c r="D262" s="2">
        <v>0</v>
      </c>
      <c r="E262" s="1" t="s">
        <v>4</v>
      </c>
      <c r="F262" s="90">
        <v>43861</v>
      </c>
      <c r="G262" s="91">
        <v>0.2208</v>
      </c>
      <c r="H262" s="91">
        <v>6.8597999999999999</v>
      </c>
      <c r="I262" s="2">
        <f>G262*K262/H262</f>
        <v>0</v>
      </c>
      <c r="J262" s="2">
        <f>G262*L262/H262</f>
        <v>0</v>
      </c>
      <c r="K262" s="2">
        <f t="shared" si="9"/>
        <v>0</v>
      </c>
      <c r="L262" s="2">
        <f t="shared" si="10"/>
        <v>0</v>
      </c>
      <c r="M262" s="86"/>
      <c r="N262" s="86"/>
      <c r="O262" s="86"/>
      <c r="P262" s="86"/>
      <c r="Q262" s="86"/>
      <c r="R262" s="86"/>
      <c r="S262" s="86"/>
      <c r="T262" s="86"/>
      <c r="U262" s="86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s="1" customFormat="1" ht="12.75">
      <c r="A263" s="1" t="s">
        <v>567</v>
      </c>
      <c r="B263" s="1" t="s">
        <v>568</v>
      </c>
      <c r="C263" s="1" t="s">
        <v>539</v>
      </c>
      <c r="D263" s="2">
        <v>0</v>
      </c>
      <c r="E263" s="1" t="s">
        <v>4</v>
      </c>
      <c r="F263" s="90">
        <v>43861</v>
      </c>
      <c r="G263" s="91">
        <v>0.2208</v>
      </c>
      <c r="H263" s="91">
        <v>6.8597999999999999</v>
      </c>
      <c r="I263" s="2">
        <f>G263*K263/H263</f>
        <v>0</v>
      </c>
      <c r="J263" s="2">
        <f>G263*L263/H263</f>
        <v>0</v>
      </c>
      <c r="K263" s="2">
        <f t="shared" si="9"/>
        <v>0</v>
      </c>
      <c r="L263" s="2">
        <f t="shared" si="10"/>
        <v>0</v>
      </c>
      <c r="M263" s="86"/>
      <c r="N263" s="86"/>
      <c r="O263" s="86"/>
      <c r="P263" s="86"/>
      <c r="Q263" s="86"/>
      <c r="R263" s="86"/>
      <c r="S263" s="86"/>
      <c r="T263" s="86"/>
      <c r="U263" s="86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s="1" customFormat="1" ht="12.75">
      <c r="A264" s="1" t="s">
        <v>570</v>
      </c>
      <c r="B264" s="1" t="s">
        <v>569</v>
      </c>
      <c r="C264" s="1" t="s">
        <v>539</v>
      </c>
      <c r="D264" s="2">
        <v>0</v>
      </c>
      <c r="E264" s="1" t="s">
        <v>4</v>
      </c>
      <c r="F264" s="90">
        <v>43861</v>
      </c>
      <c r="G264" s="113">
        <v>0.15675393999999998</v>
      </c>
      <c r="H264" s="91">
        <v>6.8597999999999999</v>
      </c>
      <c r="I264" s="2">
        <f>G264*K264/H264</f>
        <v>0</v>
      </c>
      <c r="J264" s="2">
        <f>G264*L264/H264</f>
        <v>0</v>
      </c>
      <c r="K264" s="2">
        <f t="shared" si="9"/>
        <v>0</v>
      </c>
      <c r="L264" s="2">
        <f t="shared" si="10"/>
        <v>0</v>
      </c>
      <c r="M264" s="86"/>
      <c r="N264" s="86"/>
      <c r="O264" s="86"/>
      <c r="P264" s="86"/>
      <c r="Q264" s="86"/>
      <c r="R264" s="86"/>
      <c r="S264" s="86"/>
      <c r="T264" s="86"/>
      <c r="U264" s="86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s="1" customFormat="1" ht="12.75">
      <c r="A265" s="1" t="s">
        <v>592</v>
      </c>
      <c r="B265" s="1" t="s">
        <v>589</v>
      </c>
      <c r="C265" s="1" t="s">
        <v>539</v>
      </c>
      <c r="D265" s="2">
        <v>0</v>
      </c>
      <c r="E265" s="1" t="s">
        <v>4</v>
      </c>
      <c r="F265" s="90">
        <v>43861</v>
      </c>
      <c r="G265" s="91">
        <v>0.14630000000000001</v>
      </c>
      <c r="H265" s="91">
        <v>6.8597999999999999</v>
      </c>
      <c r="I265" s="2">
        <f>G265*K265/H265</f>
        <v>0</v>
      </c>
      <c r="J265" s="2">
        <f>G265*L265/H265</f>
        <v>0</v>
      </c>
      <c r="K265" s="2">
        <f t="shared" si="9"/>
        <v>0</v>
      </c>
      <c r="L265" s="2">
        <f t="shared" si="10"/>
        <v>0</v>
      </c>
      <c r="M265" s="86"/>
      <c r="N265" s="86"/>
      <c r="O265" s="86"/>
      <c r="P265" s="86"/>
      <c r="Q265" s="86"/>
      <c r="R265" s="86"/>
      <c r="S265" s="86"/>
      <c r="T265" s="86"/>
      <c r="U265" s="86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s="1" customFormat="1" ht="12.75">
      <c r="A266" s="1" t="s">
        <v>593</v>
      </c>
      <c r="B266" s="1" t="s">
        <v>590</v>
      </c>
      <c r="C266" s="1" t="s">
        <v>539</v>
      </c>
      <c r="D266" s="2">
        <v>0</v>
      </c>
      <c r="E266" s="1" t="s">
        <v>4</v>
      </c>
      <c r="F266" s="90">
        <v>43861</v>
      </c>
      <c r="G266" s="91">
        <v>4.1799999999999997E-2</v>
      </c>
      <c r="H266" s="91">
        <v>6.8597999999999999</v>
      </c>
      <c r="I266" s="2">
        <f>G266*K266/H266</f>
        <v>0</v>
      </c>
      <c r="J266" s="2">
        <f>G266*L266/H266</f>
        <v>0</v>
      </c>
      <c r="K266" s="2">
        <f t="shared" si="9"/>
        <v>0</v>
      </c>
      <c r="L266" s="2">
        <f t="shared" si="10"/>
        <v>0</v>
      </c>
      <c r="M266" s="86"/>
      <c r="N266" s="86"/>
      <c r="O266" s="86"/>
      <c r="P266" s="86"/>
      <c r="Q266" s="86"/>
      <c r="R266" s="86"/>
      <c r="S266" s="86"/>
      <c r="T266" s="86"/>
      <c r="U266" s="86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s="1" customFormat="1" ht="12.75">
      <c r="A267" s="1" t="s">
        <v>594</v>
      </c>
      <c r="B267" s="1" t="s">
        <v>591</v>
      </c>
      <c r="C267" s="1" t="s">
        <v>539</v>
      </c>
      <c r="D267" s="84">
        <v>0</v>
      </c>
      <c r="E267" s="1" t="s">
        <v>4</v>
      </c>
      <c r="F267" s="90">
        <v>43861</v>
      </c>
      <c r="G267" s="91">
        <v>6.7799999999999999E-2</v>
      </c>
      <c r="H267" s="91">
        <v>6.8597999999999999</v>
      </c>
      <c r="I267" s="2">
        <f>G267*K267/H267</f>
        <v>0</v>
      </c>
      <c r="J267" s="2">
        <f>G267*L267/H267</f>
        <v>0</v>
      </c>
      <c r="K267" s="2">
        <f t="shared" si="9"/>
        <v>0</v>
      </c>
      <c r="L267" s="2">
        <f t="shared" si="10"/>
        <v>0</v>
      </c>
      <c r="M267" s="86"/>
      <c r="N267" s="86"/>
      <c r="O267" s="86"/>
      <c r="P267" s="86"/>
      <c r="Q267" s="86"/>
      <c r="R267" s="86"/>
      <c r="S267" s="86"/>
      <c r="T267" s="86"/>
      <c r="U267" s="86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s="1" customFormat="1" ht="12.75">
      <c r="A268" s="89" t="s">
        <v>507</v>
      </c>
      <c r="B268" s="89" t="s">
        <v>508</v>
      </c>
      <c r="C268" s="1" t="s">
        <v>496</v>
      </c>
      <c r="D268" s="84">
        <v>0</v>
      </c>
      <c r="E268" s="1" t="s">
        <v>4</v>
      </c>
      <c r="F268" s="90">
        <v>43861</v>
      </c>
      <c r="G268" s="91">
        <v>8.9099999999999999E-2</v>
      </c>
      <c r="H268" s="91">
        <v>6.8597999999999999</v>
      </c>
      <c r="I268" s="2">
        <f>G268*K268/H268</f>
        <v>0</v>
      </c>
      <c r="J268" s="2">
        <f>G268*L268/H268</f>
        <v>0</v>
      </c>
      <c r="K268" s="2">
        <f t="shared" si="9"/>
        <v>0</v>
      </c>
      <c r="L268" s="2">
        <f t="shared" si="10"/>
        <v>0</v>
      </c>
      <c r="M268" s="86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s="1" customFormat="1" ht="12.75">
      <c r="A269" s="1" t="s">
        <v>500</v>
      </c>
      <c r="B269" s="1" t="s">
        <v>498</v>
      </c>
      <c r="C269" s="1" t="s">
        <v>496</v>
      </c>
      <c r="D269" s="84">
        <v>0</v>
      </c>
      <c r="E269" s="1" t="s">
        <v>4</v>
      </c>
      <c r="F269" s="90">
        <v>43861</v>
      </c>
      <c r="G269" s="122">
        <v>6.3200000000000006E-2</v>
      </c>
      <c r="H269" s="91">
        <v>6.8597999999999999</v>
      </c>
      <c r="I269" s="2">
        <f>G269*K269/H269</f>
        <v>0</v>
      </c>
      <c r="J269" s="2">
        <f>G269*L269/H269</f>
        <v>0</v>
      </c>
      <c r="K269" s="2">
        <f t="shared" si="9"/>
        <v>0</v>
      </c>
      <c r="L269" s="2">
        <f t="shared" si="10"/>
        <v>0</v>
      </c>
      <c r="M269" s="86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s="1" customFormat="1" ht="12.75">
      <c r="A270" s="1" t="s">
        <v>501</v>
      </c>
      <c r="B270" s="1" t="s">
        <v>497</v>
      </c>
      <c r="C270" s="1" t="s">
        <v>496</v>
      </c>
      <c r="D270" s="84" t="s">
        <v>603</v>
      </c>
      <c r="E270" s="1" t="s">
        <v>4</v>
      </c>
      <c r="F270" s="90">
        <v>43861</v>
      </c>
      <c r="G270" s="91">
        <v>0.27734490000000001</v>
      </c>
      <c r="H270" s="91">
        <v>6.8597999999999999</v>
      </c>
      <c r="I270" s="2">
        <f>G270*K270/H270</f>
        <v>0</v>
      </c>
      <c r="J270" s="2">
        <f>G270*L270/H270</f>
        <v>0</v>
      </c>
      <c r="K270" s="2">
        <f t="shared" si="9"/>
        <v>0</v>
      </c>
      <c r="L270" s="2">
        <f t="shared" si="10"/>
        <v>0</v>
      </c>
      <c r="M270" s="86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s="1" customFormat="1" ht="12.75">
      <c r="A271" s="1" t="s">
        <v>502</v>
      </c>
      <c r="B271" s="1" t="s">
        <v>499</v>
      </c>
      <c r="C271" s="1" t="s">
        <v>496</v>
      </c>
      <c r="D271" s="84" t="s">
        <v>603</v>
      </c>
      <c r="E271" s="1" t="s">
        <v>4</v>
      </c>
      <c r="F271" s="90">
        <v>43861</v>
      </c>
      <c r="G271" s="91">
        <v>0.95762194500000009</v>
      </c>
      <c r="H271" s="91">
        <v>6.8597999999999999</v>
      </c>
      <c r="I271" s="2">
        <f>G271*K271/H271</f>
        <v>0</v>
      </c>
      <c r="J271" s="2">
        <f>G271*L271/H271</f>
        <v>0</v>
      </c>
      <c r="K271" s="2">
        <f t="shared" si="9"/>
        <v>0</v>
      </c>
      <c r="L271" s="2">
        <f t="shared" si="10"/>
        <v>0</v>
      </c>
      <c r="M271" s="86"/>
      <c r="N271" s="86"/>
      <c r="O271" s="86"/>
      <c r="P271" s="86"/>
      <c r="Q271" s="86"/>
      <c r="R271" s="86"/>
      <c r="S271" s="86"/>
      <c r="T271" s="86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s="1" customFormat="1" ht="12.75">
      <c r="A272" s="1" t="s">
        <v>504</v>
      </c>
      <c r="B272" s="1" t="s">
        <v>503</v>
      </c>
      <c r="C272" s="1" t="s">
        <v>496</v>
      </c>
      <c r="D272" s="84">
        <v>0</v>
      </c>
      <c r="E272" s="1" t="s">
        <v>288</v>
      </c>
      <c r="F272" s="90">
        <v>43861</v>
      </c>
      <c r="G272" s="91">
        <v>10</v>
      </c>
      <c r="H272" s="91">
        <v>6.8597999999999999</v>
      </c>
      <c r="I272" s="2">
        <f>G272*K272/H272</f>
        <v>0</v>
      </c>
      <c r="J272" s="2">
        <f>G272*L272/H272</f>
        <v>0</v>
      </c>
      <c r="K272" s="2">
        <f t="shared" si="9"/>
        <v>0</v>
      </c>
      <c r="L272" s="2">
        <f t="shared" si="10"/>
        <v>0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s="1" customFormat="1" ht="12.75">
      <c r="A273" s="89" t="s">
        <v>447</v>
      </c>
      <c r="B273" s="1" t="s">
        <v>446</v>
      </c>
      <c r="C273" s="1" t="s">
        <v>448</v>
      </c>
      <c r="D273" s="84">
        <v>0</v>
      </c>
      <c r="E273" s="1" t="s">
        <v>4</v>
      </c>
      <c r="F273" s="90">
        <v>43861</v>
      </c>
      <c r="G273" s="91">
        <v>0.205128</v>
      </c>
      <c r="H273" s="91">
        <v>6.8597999999999999</v>
      </c>
      <c r="I273" s="2">
        <f>G273*K273/H273</f>
        <v>0</v>
      </c>
      <c r="J273" s="2">
        <f>G273*L273/H273</f>
        <v>0</v>
      </c>
      <c r="K273" s="2">
        <f t="shared" si="9"/>
        <v>0</v>
      </c>
      <c r="L273" s="2">
        <f t="shared" si="10"/>
        <v>0</v>
      </c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s="1" customFormat="1" ht="12.75">
      <c r="A274" s="89" t="s">
        <v>462</v>
      </c>
      <c r="B274" s="1" t="s">
        <v>463</v>
      </c>
      <c r="C274" s="1" t="s">
        <v>448</v>
      </c>
      <c r="D274" s="84" t="s">
        <v>603</v>
      </c>
      <c r="E274" s="1" t="s">
        <v>4</v>
      </c>
      <c r="F274" s="90">
        <v>43861</v>
      </c>
      <c r="G274" s="91">
        <v>0.16830000000000001</v>
      </c>
      <c r="H274" s="91">
        <v>6.8597999999999999</v>
      </c>
      <c r="I274" s="2">
        <f>G274*K274/H274</f>
        <v>0</v>
      </c>
      <c r="J274" s="2">
        <f>G274*L274/H274</f>
        <v>0</v>
      </c>
      <c r="K274" s="2">
        <f t="shared" si="9"/>
        <v>0</v>
      </c>
      <c r="L274" s="2">
        <f t="shared" si="10"/>
        <v>0</v>
      </c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s="1" customFormat="1" ht="12.75">
      <c r="A275" s="89" t="s">
        <v>464</v>
      </c>
      <c r="B275" s="1" t="s">
        <v>465</v>
      </c>
      <c r="C275" s="1" t="s">
        <v>448</v>
      </c>
      <c r="D275" s="84" t="s">
        <v>603</v>
      </c>
      <c r="E275" s="1" t="s">
        <v>4</v>
      </c>
      <c r="F275" s="90">
        <v>43861</v>
      </c>
      <c r="G275" s="91">
        <v>0.18809999999999999</v>
      </c>
      <c r="H275" s="91">
        <v>6.8597999999999999</v>
      </c>
      <c r="I275" s="2">
        <f>G275*K275/H275</f>
        <v>0</v>
      </c>
      <c r="J275" s="2">
        <f>G275*L275/H275</f>
        <v>0</v>
      </c>
      <c r="K275" s="2">
        <f t="shared" si="9"/>
        <v>0</v>
      </c>
      <c r="L275" s="2">
        <f>SUM(Q275:S275)+T275/7*3</f>
        <v>0</v>
      </c>
      <c r="M275" s="86"/>
      <c r="N275" s="86"/>
      <c r="O275" s="86"/>
      <c r="P275" s="86"/>
      <c r="Q275" s="86"/>
      <c r="R275" s="86"/>
      <c r="S275" s="86"/>
      <c r="T275" s="86"/>
      <c r="V275" s="86"/>
      <c r="W275" s="86"/>
      <c r="X275" s="86"/>
      <c r="Y275" s="86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s="1" customFormat="1" ht="12.75">
      <c r="A276" s="89" t="s">
        <v>674</v>
      </c>
      <c r="B276" s="89" t="s">
        <v>675</v>
      </c>
      <c r="C276" s="1" t="s">
        <v>667</v>
      </c>
      <c r="D276" s="84"/>
      <c r="E276" s="1" t="s">
        <v>4</v>
      </c>
      <c r="F276" s="90">
        <v>43861</v>
      </c>
      <c r="G276" s="91">
        <v>0.11</v>
      </c>
      <c r="H276" s="91">
        <v>6.8597999999999999</v>
      </c>
      <c r="I276" s="2">
        <f>G276*K276/H276</f>
        <v>0</v>
      </c>
      <c r="J276" s="2">
        <f>G276*L276/H276</f>
        <v>0</v>
      </c>
      <c r="K276" s="2">
        <f t="shared" si="9"/>
        <v>0</v>
      </c>
      <c r="L276" s="2">
        <f t="shared" si="10"/>
        <v>0</v>
      </c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s="1" customFormat="1" ht="12.75">
      <c r="A277" s="89" t="s">
        <v>693</v>
      </c>
      <c r="B277" s="89" t="s">
        <v>692</v>
      </c>
      <c r="C277" s="1" t="s">
        <v>667</v>
      </c>
      <c r="D277" s="84"/>
      <c r="E277" s="1" t="s">
        <v>4</v>
      </c>
      <c r="F277" s="90">
        <v>43861</v>
      </c>
      <c r="G277" s="91">
        <v>6.4500000000000002E-2</v>
      </c>
      <c r="H277" s="91">
        <v>6.8597999999999999</v>
      </c>
      <c r="I277" s="2">
        <f>G277*K277/H277</f>
        <v>0</v>
      </c>
      <c r="J277" s="2">
        <f>G277*L277/H277</f>
        <v>0</v>
      </c>
      <c r="K277" s="2">
        <f t="shared" si="9"/>
        <v>0</v>
      </c>
      <c r="L277" s="2">
        <f t="shared" si="10"/>
        <v>0</v>
      </c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s="1" customFormat="1" ht="12.75">
      <c r="A278" s="89" t="s">
        <v>706</v>
      </c>
      <c r="B278" s="89" t="s">
        <v>705</v>
      </c>
      <c r="C278" s="1" t="s">
        <v>448</v>
      </c>
      <c r="D278" s="84"/>
      <c r="E278" s="1" t="s">
        <v>4</v>
      </c>
      <c r="F278" s="90">
        <v>43861</v>
      </c>
      <c r="G278" s="91">
        <v>0.49759999999999999</v>
      </c>
      <c r="H278" s="91">
        <v>6.8597999999999999</v>
      </c>
      <c r="I278" s="2">
        <f>G278*K278/H278</f>
        <v>279.76671039972013</v>
      </c>
      <c r="J278" s="2">
        <f>G278*L278/H278</f>
        <v>4287.2940602183326</v>
      </c>
      <c r="K278" s="2">
        <f t="shared" si="9"/>
        <v>3856.8</v>
      </c>
      <c r="L278" s="2">
        <f t="shared" si="10"/>
        <v>59103.657142857148</v>
      </c>
      <c r="M278" s="86">
        <v>3856.8</v>
      </c>
      <c r="N278" s="86">
        <v>0</v>
      </c>
      <c r="O278" s="86">
        <v>0</v>
      </c>
      <c r="P278" s="86">
        <v>0</v>
      </c>
      <c r="Q278" s="86">
        <v>7232.8</v>
      </c>
      <c r="R278" s="86">
        <v>0</v>
      </c>
      <c r="S278" s="86">
        <v>9885.6</v>
      </c>
      <c r="T278" s="86">
        <v>27367.200000000001</v>
      </c>
      <c r="U278" s="86">
        <v>34108.800000000003</v>
      </c>
      <c r="V278" s="86">
        <v>1260.8000000000002</v>
      </c>
      <c r="W278" s="86">
        <v>0</v>
      </c>
      <c r="X278" s="86">
        <v>11821.6</v>
      </c>
      <c r="Y278" s="86">
        <v>31676.800000000003</v>
      </c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s="1" customFormat="1" ht="12.75">
      <c r="A279" s="89" t="s">
        <v>651</v>
      </c>
      <c r="B279" s="89" t="s">
        <v>653</v>
      </c>
      <c r="C279" s="1" t="s">
        <v>448</v>
      </c>
      <c r="D279" s="84"/>
      <c r="E279" s="1" t="s">
        <v>4</v>
      </c>
      <c r="F279" s="90">
        <v>43861</v>
      </c>
      <c r="G279" s="91">
        <v>0.42</v>
      </c>
      <c r="H279" s="91">
        <v>6.8597999999999999</v>
      </c>
      <c r="I279" s="2">
        <f>G279*K279/H279</f>
        <v>2785.6485611825419</v>
      </c>
      <c r="J279" s="2">
        <f>G279*L279/H279</f>
        <v>2389.0702352838271</v>
      </c>
      <c r="K279" s="2">
        <f t="shared" si="9"/>
        <v>45497.600000000006</v>
      </c>
      <c r="L279" s="2">
        <f t="shared" si="10"/>
        <v>39020.342857142852</v>
      </c>
      <c r="M279" s="86">
        <v>23396.800000000003</v>
      </c>
      <c r="N279" s="86">
        <v>22100.800000000003</v>
      </c>
      <c r="O279" s="86">
        <v>0</v>
      </c>
      <c r="P279" s="86">
        <v>0</v>
      </c>
      <c r="Q279" s="86">
        <v>4775.2</v>
      </c>
      <c r="R279" s="86">
        <v>0</v>
      </c>
      <c r="S279" s="86">
        <v>6526.4000000000005</v>
      </c>
      <c r="T279" s="86">
        <v>18068</v>
      </c>
      <c r="U279" s="86">
        <v>22518.400000000001</v>
      </c>
      <c r="V279" s="86">
        <v>832.80000000000007</v>
      </c>
      <c r="W279" s="86">
        <v>0</v>
      </c>
      <c r="X279" s="86">
        <v>7804.8</v>
      </c>
      <c r="Y279" s="86">
        <v>20912.800000000003</v>
      </c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s="1" customFormat="1" ht="12.75">
      <c r="A280" s="89" t="s">
        <v>652</v>
      </c>
      <c r="B280" s="89" t="s">
        <v>654</v>
      </c>
      <c r="C280" s="1" t="s">
        <v>448</v>
      </c>
      <c r="D280" s="84"/>
      <c r="E280" s="1" t="s">
        <v>4</v>
      </c>
      <c r="F280" s="90">
        <v>43861</v>
      </c>
      <c r="G280" s="91">
        <v>0.11360000000000001</v>
      </c>
      <c r="H280" s="91">
        <v>6.8597999999999999</v>
      </c>
      <c r="I280" s="2">
        <f>G280*K280/H280</f>
        <v>722.13286684743002</v>
      </c>
      <c r="J280" s="2">
        <f>G280*L280/H280</f>
        <v>1736.7575930993407</v>
      </c>
      <c r="K280" s="2">
        <f t="shared" si="9"/>
        <v>43606.400000000001</v>
      </c>
      <c r="L280" s="2">
        <f t="shared" si="10"/>
        <v>104875.08571428571</v>
      </c>
      <c r="M280" s="86">
        <v>5768</v>
      </c>
      <c r="N280" s="86">
        <v>4079.2000000000003</v>
      </c>
      <c r="O280" s="86">
        <v>22575.200000000001</v>
      </c>
      <c r="P280" s="86">
        <v>11184</v>
      </c>
      <c r="Q280" s="86">
        <v>40704.800000000003</v>
      </c>
      <c r="R280" s="86">
        <v>16867.2</v>
      </c>
      <c r="S280" s="86">
        <v>35132.800000000003</v>
      </c>
      <c r="T280" s="86">
        <v>9186.4</v>
      </c>
      <c r="U280" s="86">
        <v>6962.4000000000005</v>
      </c>
      <c r="V280" s="86">
        <v>10384</v>
      </c>
      <c r="W280" s="86">
        <v>5592</v>
      </c>
      <c r="X280" s="86">
        <v>14010.400000000001</v>
      </c>
      <c r="Y280" s="86">
        <v>5592</v>
      </c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s="1" customFormat="1" ht="12.75">
      <c r="A281" s="102" t="s">
        <v>662</v>
      </c>
      <c r="B281" s="89" t="s">
        <v>661</v>
      </c>
      <c r="C281" s="1" t="s">
        <v>663</v>
      </c>
      <c r="D281" s="84"/>
      <c r="E281" s="1" t="s">
        <v>614</v>
      </c>
      <c r="F281" s="90">
        <v>43861</v>
      </c>
      <c r="G281" s="91">
        <v>0.27312599999999998</v>
      </c>
      <c r="H281" s="91">
        <v>6.8597999999999999</v>
      </c>
      <c r="I281" s="2">
        <f>G281*K281/H281</f>
        <v>0</v>
      </c>
      <c r="J281" s="2">
        <f>G281*L281/H281</f>
        <v>0</v>
      </c>
      <c r="K281" s="2">
        <f t="shared" si="9"/>
        <v>0</v>
      </c>
      <c r="L281" s="2">
        <f t="shared" si="10"/>
        <v>0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s="1" customFormat="1" ht="12.75">
      <c r="A282" s="102" t="s">
        <v>616</v>
      </c>
      <c r="B282" s="1" t="s">
        <v>618</v>
      </c>
      <c r="C282" s="1" t="s">
        <v>438</v>
      </c>
      <c r="D282" s="84"/>
      <c r="E282" s="1" t="s">
        <v>614</v>
      </c>
      <c r="F282" s="90">
        <v>43861</v>
      </c>
      <c r="G282" s="91">
        <v>3.7631999999999999E-2</v>
      </c>
      <c r="H282" s="91">
        <v>6.8597999999999999</v>
      </c>
      <c r="I282" s="2">
        <f>G282*K282/H282</f>
        <v>0</v>
      </c>
      <c r="J282" s="2">
        <f>G282*L282/H282</f>
        <v>0</v>
      </c>
      <c r="K282" s="2">
        <f t="shared" si="9"/>
        <v>0</v>
      </c>
      <c r="L282" s="2">
        <f t="shared" si="10"/>
        <v>0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s="1" customFormat="1" ht="12.75">
      <c r="A283" s="102" t="s">
        <v>615</v>
      </c>
      <c r="B283" s="1" t="s">
        <v>619</v>
      </c>
      <c r="C283" s="1" t="s">
        <v>617</v>
      </c>
      <c r="D283" s="84"/>
      <c r="E283" s="1" t="s">
        <v>614</v>
      </c>
      <c r="F283" s="90">
        <v>43861</v>
      </c>
      <c r="G283" s="91">
        <v>0.21804999999999999</v>
      </c>
      <c r="H283" s="91">
        <v>6.8597999999999999</v>
      </c>
      <c r="I283" s="2">
        <f>G283*K283/H283</f>
        <v>0</v>
      </c>
      <c r="J283" s="2">
        <f>G283*L283/H283</f>
        <v>0</v>
      </c>
      <c r="K283" s="2">
        <f t="shared" si="9"/>
        <v>0</v>
      </c>
      <c r="L283" s="2">
        <f t="shared" si="10"/>
        <v>0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s="1" customFormat="1" ht="12" customHeight="1">
      <c r="A284" s="102" t="s">
        <v>626</v>
      </c>
      <c r="B284" s="1" t="s">
        <v>630</v>
      </c>
      <c r="C284" s="1" t="s">
        <v>629</v>
      </c>
      <c r="D284" s="84"/>
      <c r="E284" s="1" t="s">
        <v>614</v>
      </c>
      <c r="F284" s="90">
        <v>43861</v>
      </c>
      <c r="G284" s="91">
        <v>0.371</v>
      </c>
      <c r="H284" s="91">
        <v>6.8597999999999999</v>
      </c>
      <c r="I284" s="2">
        <f>G284*K284/H284</f>
        <v>0</v>
      </c>
      <c r="J284" s="2">
        <f>G284*L284/H284</f>
        <v>0</v>
      </c>
      <c r="K284" s="2">
        <f t="shared" si="9"/>
        <v>0</v>
      </c>
      <c r="L284" s="2">
        <f t="shared" si="10"/>
        <v>0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s="1" customFormat="1" ht="12.75">
      <c r="A285" s="102" t="s">
        <v>627</v>
      </c>
      <c r="B285" s="1" t="s">
        <v>631</v>
      </c>
      <c r="C285" s="1" t="s">
        <v>629</v>
      </c>
      <c r="D285" s="84"/>
      <c r="E285" s="1" t="s">
        <v>614</v>
      </c>
      <c r="F285" s="90">
        <v>43861</v>
      </c>
      <c r="G285" s="91">
        <v>0.20913000000000001</v>
      </c>
      <c r="H285" s="91">
        <v>6.8597999999999999</v>
      </c>
      <c r="I285" s="2">
        <f>G285*K285/H285</f>
        <v>0</v>
      </c>
      <c r="J285" s="2">
        <f>G285*L285/H285</f>
        <v>0</v>
      </c>
      <c r="K285" s="2">
        <f t="shared" si="9"/>
        <v>0</v>
      </c>
      <c r="L285" s="2">
        <f t="shared" si="10"/>
        <v>0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s="1" customFormat="1" ht="12.75">
      <c r="A286" s="102" t="s">
        <v>628</v>
      </c>
      <c r="B286" s="1" t="s">
        <v>632</v>
      </c>
      <c r="C286" s="1" t="s">
        <v>617</v>
      </c>
      <c r="D286" s="84"/>
      <c r="E286" s="1" t="s">
        <v>614</v>
      </c>
      <c r="F286" s="90">
        <v>43861</v>
      </c>
      <c r="G286" s="91">
        <v>3.2599999999999997E-2</v>
      </c>
      <c r="H286" s="91">
        <v>6.8597999999999999</v>
      </c>
      <c r="I286" s="2">
        <f>G286*K286/H286</f>
        <v>0</v>
      </c>
      <c r="J286" s="2">
        <f>G286*L286/H286</f>
        <v>0</v>
      </c>
      <c r="K286" s="2">
        <f t="shared" si="9"/>
        <v>0</v>
      </c>
      <c r="L286" s="2">
        <f t="shared" si="10"/>
        <v>0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s="1" customFormat="1" ht="12.75">
      <c r="A287" s="102" t="s">
        <v>639</v>
      </c>
      <c r="B287" s="1" t="s">
        <v>637</v>
      </c>
      <c r="C287" s="1" t="s">
        <v>629</v>
      </c>
      <c r="D287" s="84"/>
      <c r="E287" s="1" t="s">
        <v>614</v>
      </c>
      <c r="F287" s="90">
        <v>43861</v>
      </c>
      <c r="G287" s="91">
        <v>0.26891199999999998</v>
      </c>
      <c r="H287" s="91">
        <v>6.8597999999999999</v>
      </c>
      <c r="I287" s="2">
        <f>G287*K287/H287</f>
        <v>0</v>
      </c>
      <c r="J287" s="2">
        <f>G287*L287/H287</f>
        <v>0</v>
      </c>
      <c r="K287" s="2">
        <f t="shared" si="9"/>
        <v>0</v>
      </c>
      <c r="L287" s="2">
        <f t="shared" si="10"/>
        <v>0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s="1" customFormat="1" ht="12" customHeight="1">
      <c r="A288" s="102" t="s">
        <v>640</v>
      </c>
      <c r="B288" s="1" t="s">
        <v>638</v>
      </c>
      <c r="C288" s="1" t="s">
        <v>629</v>
      </c>
      <c r="D288" s="84"/>
      <c r="E288" s="1" t="s">
        <v>614</v>
      </c>
      <c r="F288" s="90">
        <v>43861</v>
      </c>
      <c r="G288" s="91">
        <v>0.30830000000000002</v>
      </c>
      <c r="H288" s="91">
        <v>6.8597999999999999</v>
      </c>
      <c r="I288" s="2">
        <f>G288*K288/H288</f>
        <v>0</v>
      </c>
      <c r="J288" s="2">
        <f>G288*L288/H288</f>
        <v>0</v>
      </c>
      <c r="K288" s="2">
        <f t="shared" si="9"/>
        <v>0</v>
      </c>
      <c r="L288" s="2">
        <f t="shared" si="10"/>
        <v>0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6" s="1" customFormat="1" ht="12.75" customHeight="1">
      <c r="A289" s="102" t="s">
        <v>676</v>
      </c>
      <c r="B289" s="1" t="s">
        <v>685</v>
      </c>
      <c r="C289" s="1" t="s">
        <v>682</v>
      </c>
      <c r="D289" s="84"/>
      <c r="E289" s="1" t="s">
        <v>614</v>
      </c>
      <c r="F289" s="90">
        <v>43861</v>
      </c>
      <c r="G289" s="91">
        <v>0.19159000000000001</v>
      </c>
      <c r="H289" s="91">
        <v>6.8597999999999999</v>
      </c>
      <c r="I289" s="2">
        <f>G289*K289/H289</f>
        <v>0</v>
      </c>
      <c r="J289" s="2">
        <f>G289*L289/H289</f>
        <v>0</v>
      </c>
      <c r="K289" s="2">
        <f t="shared" si="9"/>
        <v>0</v>
      </c>
      <c r="L289" s="2">
        <f t="shared" si="10"/>
        <v>0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6" s="1" customFormat="1" ht="12.75" customHeight="1">
      <c r="A290" s="102" t="s">
        <v>677</v>
      </c>
      <c r="B290" s="1" t="s">
        <v>686</v>
      </c>
      <c r="C290" s="1" t="s">
        <v>683</v>
      </c>
      <c r="D290" s="84"/>
      <c r="E290" s="1" t="s">
        <v>614</v>
      </c>
      <c r="F290" s="90">
        <v>43861</v>
      </c>
      <c r="G290" s="91">
        <v>8.8389999999999996E-2</v>
      </c>
      <c r="H290" s="91">
        <v>6.8597999999999999</v>
      </c>
      <c r="I290" s="2">
        <f>G290*K290/H290</f>
        <v>0</v>
      </c>
      <c r="J290" s="2">
        <f>G290*L290/H290</f>
        <v>0</v>
      </c>
      <c r="K290" s="2">
        <f t="shared" si="9"/>
        <v>0</v>
      </c>
      <c r="L290" s="2">
        <f t="shared" si="10"/>
        <v>0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6" s="1" customFormat="1" ht="12.75" customHeight="1">
      <c r="A291" s="102" t="s">
        <v>678</v>
      </c>
      <c r="B291" s="1" t="s">
        <v>684</v>
      </c>
      <c r="C291" s="1" t="s">
        <v>683</v>
      </c>
      <c r="D291" s="84"/>
      <c r="E291" s="1" t="s">
        <v>614</v>
      </c>
      <c r="F291" s="90">
        <v>43861</v>
      </c>
      <c r="G291" s="91">
        <v>0.12514600000000001</v>
      </c>
      <c r="H291" s="91">
        <v>6.8597999999999999</v>
      </c>
      <c r="I291" s="2">
        <f>G291*K291/H291</f>
        <v>0</v>
      </c>
      <c r="J291" s="2">
        <f>G291*L291/H291</f>
        <v>0</v>
      </c>
      <c r="K291" s="2">
        <f t="shared" si="9"/>
        <v>0</v>
      </c>
      <c r="L291" s="2">
        <f t="shared" si="10"/>
        <v>0</v>
      </c>
      <c r="M291" s="2">
        <v>0</v>
      </c>
      <c r="N291" s="2">
        <v>0</v>
      </c>
      <c r="O291" s="2">
        <v>0</v>
      </c>
      <c r="P291" s="2">
        <v>0</v>
      </c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6" s="1" customFormat="1" ht="12.75" customHeight="1">
      <c r="A292" s="102" t="s">
        <v>679</v>
      </c>
      <c r="B292" s="1" t="s">
        <v>687</v>
      </c>
      <c r="C292" s="1" t="s">
        <v>683</v>
      </c>
      <c r="D292" s="84"/>
      <c r="E292" s="1" t="s">
        <v>614</v>
      </c>
      <c r="F292" s="90">
        <v>43861</v>
      </c>
      <c r="G292" s="91">
        <v>0.47941600000000001</v>
      </c>
      <c r="H292" s="91">
        <v>6.8597999999999999</v>
      </c>
      <c r="I292" s="2">
        <f>G292*K292/H292</f>
        <v>0</v>
      </c>
      <c r="J292" s="2">
        <f>G292*L292/H292</f>
        <v>0</v>
      </c>
      <c r="K292" s="2">
        <f t="shared" si="9"/>
        <v>0</v>
      </c>
      <c r="L292" s="2">
        <f t="shared" si="10"/>
        <v>0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6" s="1" customFormat="1" ht="12.75" customHeight="1">
      <c r="A293" s="102" t="s">
        <v>680</v>
      </c>
      <c r="B293" s="1" t="s">
        <v>688</v>
      </c>
      <c r="C293" s="1" t="s">
        <v>683</v>
      </c>
      <c r="D293" s="84"/>
      <c r="E293" s="1" t="s">
        <v>614</v>
      </c>
      <c r="F293" s="90">
        <v>43861</v>
      </c>
      <c r="G293" s="91">
        <v>4.7432000000000002E-2</v>
      </c>
      <c r="H293" s="91">
        <v>6.8597999999999999</v>
      </c>
      <c r="I293" s="2">
        <f>G293*K293/H293</f>
        <v>0</v>
      </c>
      <c r="J293" s="2">
        <f>G293*L293/H293</f>
        <v>0</v>
      </c>
      <c r="K293" s="2">
        <f t="shared" si="9"/>
        <v>0</v>
      </c>
      <c r="L293" s="2">
        <f t="shared" si="10"/>
        <v>0</v>
      </c>
      <c r="M293" s="2">
        <v>0</v>
      </c>
      <c r="N293" s="2">
        <v>0</v>
      </c>
      <c r="O293" s="2">
        <v>0</v>
      </c>
      <c r="P293" s="2">
        <v>0</v>
      </c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6" s="1" customFormat="1" ht="12.75" customHeight="1">
      <c r="A294" s="102" t="s">
        <v>681</v>
      </c>
      <c r="B294" s="1" t="s">
        <v>689</v>
      </c>
      <c r="C294" s="1" t="s">
        <v>683</v>
      </c>
      <c r="D294" s="84"/>
      <c r="E294" s="1" t="s">
        <v>614</v>
      </c>
      <c r="F294" s="90">
        <v>43861</v>
      </c>
      <c r="G294" s="91">
        <v>0.33457199999999998</v>
      </c>
      <c r="H294" s="91">
        <v>6.8597999999999999</v>
      </c>
      <c r="I294" s="2">
        <f>G294*K294/H294</f>
        <v>0</v>
      </c>
      <c r="J294" s="2">
        <f>G294*L294/H294</f>
        <v>0</v>
      </c>
      <c r="K294" s="2">
        <f t="shared" si="9"/>
        <v>0</v>
      </c>
      <c r="L294" s="2">
        <f t="shared" si="10"/>
        <v>0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6" s="1" customFormat="1" ht="12.75" customHeight="1">
      <c r="A295" s="1" t="s">
        <v>746</v>
      </c>
      <c r="B295" s="1" t="s">
        <v>745</v>
      </c>
      <c r="C295" s="1" t="s">
        <v>629</v>
      </c>
      <c r="D295" s="84"/>
      <c r="E295" s="1" t="s">
        <v>614</v>
      </c>
      <c r="F295" s="90">
        <v>43861</v>
      </c>
      <c r="G295" s="91">
        <v>5.9192000000000002E-2</v>
      </c>
      <c r="H295" s="91">
        <v>6.8597999999999999</v>
      </c>
      <c r="I295" s="2">
        <f>G295*K295/H295</f>
        <v>0</v>
      </c>
      <c r="J295" s="2">
        <f>G295*L295/H295</f>
        <v>0</v>
      </c>
      <c r="K295" s="2">
        <f t="shared" si="9"/>
        <v>0</v>
      </c>
      <c r="L295" s="2">
        <f t="shared" si="10"/>
        <v>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6" s="1" customFormat="1" ht="12.75" customHeight="1">
      <c r="A296" s="105">
        <v>86406861</v>
      </c>
      <c r="B296" s="105">
        <v>6406861</v>
      </c>
      <c r="C296" s="1" t="s">
        <v>666</v>
      </c>
      <c r="D296" s="84"/>
      <c r="E296" s="1" t="s">
        <v>694</v>
      </c>
      <c r="F296" s="90">
        <v>43861</v>
      </c>
      <c r="G296" s="91">
        <v>4.9500000000000002E-2</v>
      </c>
      <c r="H296" s="91">
        <v>6.8597999999999999</v>
      </c>
      <c r="I296" s="2">
        <f>G296*K296/H296</f>
        <v>1424.5515940697981</v>
      </c>
      <c r="J296" s="2">
        <f>G296*L296/H296</f>
        <v>434.52553932226289</v>
      </c>
      <c r="K296" s="2">
        <f>SUM(M296:O296)</f>
        <v>197416.95</v>
      </c>
      <c r="L296" s="2">
        <f>SUM(P296:S296)+T296/7*3</f>
        <v>60217.339285714319</v>
      </c>
      <c r="M296" s="86">
        <v>150771</v>
      </c>
      <c r="N296" s="86">
        <v>0</v>
      </c>
      <c r="O296" s="86">
        <v>46645.950000000012</v>
      </c>
      <c r="P296" s="2">
        <v>0</v>
      </c>
      <c r="Q296" s="2">
        <v>0</v>
      </c>
      <c r="R296" s="2">
        <v>0</v>
      </c>
      <c r="S296" s="2">
        <v>43743.337500000023</v>
      </c>
      <c r="T296" s="2">
        <v>38439.337500000023</v>
      </c>
      <c r="U296" s="2">
        <v>38439.337500000023</v>
      </c>
      <c r="V296" s="2">
        <v>38439.337500000023</v>
      </c>
      <c r="W296" s="2">
        <v>54426.074999999953</v>
      </c>
      <c r="X296" s="2">
        <v>42882.074999999953</v>
      </c>
      <c r="Y296" s="2">
        <v>42882.074999999953</v>
      </c>
      <c r="Z296" s="2">
        <v>42882.074999999953</v>
      </c>
      <c r="AA296" s="2">
        <v>0</v>
      </c>
      <c r="AB296" s="2">
        <v>50356.550000000047</v>
      </c>
      <c r="AC296" s="2">
        <v>39748.550000000047</v>
      </c>
      <c r="AD296" s="2">
        <v>39748.550000000047</v>
      </c>
      <c r="AE296" s="2">
        <v>0</v>
      </c>
      <c r="AF296" s="2">
        <v>48626.025000000023</v>
      </c>
      <c r="AG296" s="2">
        <v>34898.025000000023</v>
      </c>
      <c r="AH296" s="2">
        <v>34898.025000000023</v>
      </c>
      <c r="AI296" s="2">
        <v>34898.025000000023</v>
      </c>
      <c r="AJ296" s="2">
        <v>50582.699999999953</v>
      </c>
      <c r="AK296" s="2">
        <v>39662.699999999953</v>
      </c>
      <c r="AL296" s="2">
        <v>39662.700000000186</v>
      </c>
      <c r="AM296" s="2">
        <v>0</v>
      </c>
      <c r="AN296" s="2">
        <v>55771.449999999953</v>
      </c>
      <c r="AO296" s="2">
        <v>42667.449999999953</v>
      </c>
      <c r="AP296" s="2">
        <v>42667.449999999953</v>
      </c>
      <c r="AQ296" s="2">
        <v>0</v>
      </c>
      <c r="AR296" s="2">
        <v>0</v>
      </c>
      <c r="AS296" s="1">
        <v>69927.112500000047</v>
      </c>
      <c r="AT296" s="1">
        <v>43719.112500000047</v>
      </c>
    </row>
    <row r="297" spans="1:46" s="1" customFormat="1" ht="12.75" customHeight="1">
      <c r="A297" s="105">
        <v>86406862</v>
      </c>
      <c r="B297" s="105">
        <v>6406862</v>
      </c>
      <c r="C297" s="1" t="s">
        <v>666</v>
      </c>
      <c r="D297" s="84"/>
      <c r="E297" s="1" t="s">
        <v>694</v>
      </c>
      <c r="F297" s="90">
        <v>43861</v>
      </c>
      <c r="G297" s="91">
        <v>0.34229999999999999</v>
      </c>
      <c r="H297" s="91">
        <v>6.8597999999999999</v>
      </c>
      <c r="I297" s="2">
        <f>G297*K297/H297</f>
        <v>7409.9032974722295</v>
      </c>
      <c r="J297" s="2">
        <f>G297*L297/H297</f>
        <v>2346.1157570191563</v>
      </c>
      <c r="K297" s="2">
        <f>SUM(M297:O297)</f>
        <v>148496.79999999999</v>
      </c>
      <c r="L297" s="2">
        <f>SUM(P297:S297)+T297/7*3</f>
        <v>47016.900000000023</v>
      </c>
      <c r="M297" s="86">
        <v>104800</v>
      </c>
      <c r="N297" s="86">
        <v>43696.799999999988</v>
      </c>
      <c r="O297" s="86">
        <v>0</v>
      </c>
      <c r="P297" s="2">
        <v>0</v>
      </c>
      <c r="Q297" s="2">
        <v>47016.900000000023</v>
      </c>
      <c r="R297" s="2">
        <v>0</v>
      </c>
      <c r="S297" s="2">
        <v>0</v>
      </c>
      <c r="T297" s="2">
        <v>0</v>
      </c>
      <c r="U297" s="2">
        <v>44021.924999999988</v>
      </c>
      <c r="V297" s="2">
        <v>38819.924999999988</v>
      </c>
      <c r="W297" s="2">
        <v>38819.924999999988</v>
      </c>
      <c r="X297" s="2">
        <v>38819.925000000047</v>
      </c>
      <c r="Y297" s="2">
        <v>54628.650000000023</v>
      </c>
      <c r="Z297" s="2">
        <v>43306.650000000023</v>
      </c>
      <c r="AA297" s="2">
        <v>43306.650000000023</v>
      </c>
      <c r="AB297" s="2">
        <v>43306.650000000023</v>
      </c>
      <c r="AC297" s="2">
        <v>0</v>
      </c>
      <c r="AD297" s="2">
        <v>50546.099999999977</v>
      </c>
      <c r="AE297" s="2">
        <v>40142.099999999977</v>
      </c>
      <c r="AF297" s="2">
        <v>40142.099999999977</v>
      </c>
      <c r="AG297" s="2">
        <v>0</v>
      </c>
      <c r="AH297" s="2">
        <v>48707.550000000047</v>
      </c>
      <c r="AI297" s="2">
        <v>35243.550000000047</v>
      </c>
      <c r="AJ297" s="2">
        <v>35243.550000000047</v>
      </c>
      <c r="AK297" s="2">
        <v>35243.550000000047</v>
      </c>
      <c r="AL297" s="2">
        <v>50765.400000000023</v>
      </c>
      <c r="AM297" s="2">
        <v>40055.399999999907</v>
      </c>
      <c r="AN297" s="2">
        <v>40055.399999999907</v>
      </c>
      <c r="AO297" s="2">
        <v>0</v>
      </c>
      <c r="AP297" s="2">
        <v>55941.899999999907</v>
      </c>
      <c r="AQ297" s="2">
        <v>43089.899999999907</v>
      </c>
      <c r="AR297" s="2">
        <v>43089.899999999907</v>
      </c>
      <c r="AS297" s="1">
        <v>0</v>
      </c>
      <c r="AT297" s="1">
        <v>0</v>
      </c>
    </row>
    <row r="298" spans="1:46" s="1" customFormat="1" ht="12.75" customHeight="1">
      <c r="A298" s="138">
        <v>86406863</v>
      </c>
      <c r="B298" s="105">
        <v>6406863</v>
      </c>
      <c r="C298" s="1" t="s">
        <v>666</v>
      </c>
      <c r="D298" s="84"/>
      <c r="E298" s="1" t="s">
        <v>694</v>
      </c>
      <c r="F298" s="90">
        <v>43861</v>
      </c>
      <c r="G298" s="91">
        <v>9.1999999999999998E-2</v>
      </c>
      <c r="H298" s="91">
        <v>6.8597999999999999</v>
      </c>
      <c r="I298" s="2">
        <f>G298*K298/H298</f>
        <v>4158.7224117321202</v>
      </c>
      <c r="J298" s="2">
        <f>G298*L298/H298</f>
        <v>625.80600017493214</v>
      </c>
      <c r="K298" s="2">
        <f>SUM(M298:O298)</f>
        <v>310087</v>
      </c>
      <c r="L298" s="2">
        <f>SUM(P298:S298)+T298/7*3</f>
        <v>46662</v>
      </c>
      <c r="M298" s="121">
        <v>266960</v>
      </c>
      <c r="N298" s="2">
        <v>43127</v>
      </c>
      <c r="O298" s="2">
        <v>0</v>
      </c>
      <c r="P298" s="2">
        <v>0</v>
      </c>
      <c r="Q298" s="2">
        <v>46662</v>
      </c>
      <c r="R298" s="2">
        <v>0</v>
      </c>
      <c r="S298" s="2">
        <v>0</v>
      </c>
      <c r="T298" s="2">
        <v>0</v>
      </c>
      <c r="U298" s="2">
        <v>43556.25</v>
      </c>
      <c r="V298" s="2">
        <v>38405.25</v>
      </c>
      <c r="W298" s="2">
        <v>38405.25</v>
      </c>
      <c r="X298" s="2">
        <v>38405.25</v>
      </c>
      <c r="Y298" s="2">
        <v>54085.5</v>
      </c>
      <c r="Z298" s="2">
        <v>42874.5</v>
      </c>
      <c r="AA298" s="2">
        <v>42874.5</v>
      </c>
      <c r="AB298" s="2">
        <v>42874.5</v>
      </c>
      <c r="AC298" s="2">
        <v>0</v>
      </c>
      <c r="AD298" s="2">
        <v>50096</v>
      </c>
      <c r="AE298" s="2">
        <v>39794</v>
      </c>
      <c r="AF298" s="2">
        <v>39794</v>
      </c>
      <c r="AG298" s="2">
        <v>0</v>
      </c>
      <c r="AH298" s="2">
        <v>48252.75</v>
      </c>
      <c r="AI298" s="2">
        <v>34920.75</v>
      </c>
      <c r="AJ298" s="2">
        <v>34920.75</v>
      </c>
      <c r="AK298" s="2">
        <v>34920.75</v>
      </c>
      <c r="AL298" s="2">
        <v>50298.000000000116</v>
      </c>
      <c r="AM298" s="2">
        <v>39693</v>
      </c>
      <c r="AN298" s="2">
        <v>39693</v>
      </c>
      <c r="AO298" s="2">
        <v>0</v>
      </c>
      <c r="AP298" s="2">
        <v>55348</v>
      </c>
      <c r="AQ298" s="2">
        <v>42622</v>
      </c>
      <c r="AR298" s="2">
        <v>42622</v>
      </c>
      <c r="AS298" s="1">
        <v>0</v>
      </c>
      <c r="AT298" s="1">
        <v>0</v>
      </c>
    </row>
    <row r="299" spans="1:46" s="1" customFormat="1" ht="12.75" customHeight="1">
      <c r="A299" s="138">
        <v>86406875</v>
      </c>
      <c r="B299" s="105">
        <v>6406875</v>
      </c>
      <c r="C299" s="1" t="s">
        <v>666</v>
      </c>
      <c r="D299" s="84"/>
      <c r="E299" s="1" t="s">
        <v>694</v>
      </c>
      <c r="F299" s="90">
        <v>43861</v>
      </c>
      <c r="G299" s="91">
        <v>0.14280000000000001</v>
      </c>
      <c r="H299" s="91">
        <v>6.8597999999999999</v>
      </c>
      <c r="I299" s="2">
        <f>G299*K299/H299</f>
        <v>6208.504679436719</v>
      </c>
      <c r="J299" s="2">
        <f>G299*L299/H299</f>
        <v>971.35974809761228</v>
      </c>
      <c r="K299" s="2">
        <f>SUM(M299:O299)</f>
        <v>298243</v>
      </c>
      <c r="L299" s="2">
        <f>SUM(P299:S299)+T299/7*3</f>
        <v>46662</v>
      </c>
      <c r="M299" s="121">
        <v>255116</v>
      </c>
      <c r="N299" s="2">
        <v>43127</v>
      </c>
      <c r="O299" s="2">
        <v>0</v>
      </c>
      <c r="P299" s="2">
        <v>0</v>
      </c>
      <c r="Q299" s="2">
        <v>46662</v>
      </c>
      <c r="R299" s="2">
        <v>0</v>
      </c>
      <c r="S299" s="2">
        <v>0</v>
      </c>
      <c r="T299" s="2">
        <v>0</v>
      </c>
      <c r="U299" s="2">
        <v>43556.25</v>
      </c>
      <c r="V299" s="2">
        <v>38405.25</v>
      </c>
      <c r="W299" s="2">
        <v>38405.25</v>
      </c>
      <c r="X299" s="2">
        <v>38405.25</v>
      </c>
      <c r="Y299" s="2">
        <v>54085.5</v>
      </c>
      <c r="Z299" s="2">
        <v>42874.5</v>
      </c>
      <c r="AA299" s="2">
        <v>42874.5</v>
      </c>
      <c r="AB299" s="2">
        <v>42874.5</v>
      </c>
      <c r="AC299" s="2">
        <v>0</v>
      </c>
      <c r="AD299" s="2">
        <v>50096</v>
      </c>
      <c r="AE299" s="2">
        <v>39794</v>
      </c>
      <c r="AF299" s="2">
        <v>39794</v>
      </c>
      <c r="AG299" s="2">
        <v>0</v>
      </c>
      <c r="AH299" s="2">
        <v>48252.75</v>
      </c>
      <c r="AI299" s="2">
        <v>34920.75</v>
      </c>
      <c r="AJ299" s="2">
        <v>34920.75</v>
      </c>
      <c r="AK299" s="2">
        <v>34920.75</v>
      </c>
      <c r="AL299" s="2">
        <v>50298.000000000116</v>
      </c>
      <c r="AM299" s="2">
        <v>39693</v>
      </c>
      <c r="AN299" s="2">
        <v>39693</v>
      </c>
      <c r="AO299" s="2">
        <v>0</v>
      </c>
      <c r="AP299" s="2">
        <v>55348</v>
      </c>
      <c r="AQ299" s="2">
        <v>42622</v>
      </c>
      <c r="AR299" s="2">
        <v>42622</v>
      </c>
      <c r="AS299" s="1">
        <v>0</v>
      </c>
      <c r="AT299" s="1">
        <v>0</v>
      </c>
    </row>
    <row r="300" spans="1:46">
      <c r="G300" s="123"/>
      <c r="H300" s="129" t="s">
        <v>756</v>
      </c>
      <c r="I300" s="2"/>
      <c r="J300" s="2"/>
      <c r="K300" s="2"/>
      <c r="L300" s="2">
        <f t="shared" ref="L300" si="11">SUM(Q300:T300)+U300/7*3</f>
        <v>0</v>
      </c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  <c r="AE300" s="71"/>
      <c r="AF300" s="71"/>
      <c r="AG300" s="71"/>
      <c r="AH300" s="71"/>
      <c r="AI300" s="71"/>
      <c r="AJ300" s="71"/>
      <c r="AK300" s="71"/>
      <c r="AL300" s="71"/>
      <c r="AM300" s="71"/>
      <c r="AN300" s="71"/>
      <c r="AO300" s="71"/>
      <c r="AP300" s="71"/>
      <c r="AQ300" s="71"/>
      <c r="AR300" s="71"/>
      <c r="AS300" s="71"/>
    </row>
    <row r="301" spans="1:46">
      <c r="G301" s="123"/>
      <c r="H301" s="70" t="s">
        <v>472</v>
      </c>
      <c r="I301" s="4">
        <f>SUBTOTAL(9,I2:I300)</f>
        <v>983624.29119633045</v>
      </c>
      <c r="J301" s="4">
        <f>SUBTOTAL(9,J2:J300)</f>
        <v>1036410.5747363656</v>
      </c>
      <c r="L301" s="2">
        <f>SUM(Q301:T301)+U301/7*3</f>
        <v>0</v>
      </c>
      <c r="M301" s="112"/>
      <c r="N301" s="112"/>
      <c r="O301" s="112"/>
      <c r="P301" s="112"/>
      <c r="Q301" s="112"/>
      <c r="R301" s="112"/>
      <c r="S301" s="112"/>
      <c r="T301" s="112"/>
      <c r="U301" s="112"/>
      <c r="V301" s="112"/>
      <c r="W301" s="112"/>
      <c r="X301" s="112"/>
      <c r="Y301" s="112"/>
      <c r="Z301" s="71"/>
      <c r="AA301" s="71"/>
      <c r="AB301" s="71"/>
      <c r="AC301" s="71"/>
      <c r="AD301" s="71"/>
      <c r="AE301" s="71"/>
      <c r="AF301" s="71"/>
      <c r="AG301" s="71"/>
      <c r="AH301" s="71"/>
      <c r="AI301" s="71"/>
      <c r="AJ301" s="71"/>
      <c r="AK301" s="71"/>
      <c r="AL301" s="71"/>
      <c r="AM301" s="71"/>
      <c r="AN301" s="71"/>
      <c r="AO301" s="71"/>
      <c r="AP301" s="71"/>
      <c r="AQ301" s="71"/>
      <c r="AR301" s="71"/>
      <c r="AS301" s="71"/>
    </row>
  </sheetData>
  <autoFilter ref="A1:XCM300" xr:uid="{07CF8849-96C4-4BCC-BF10-A07480E89287}"/>
  <conditionalFormatting sqref="A1:B1">
    <cfRule type="duplicateValues" dxfId="68" priority="24"/>
  </conditionalFormatting>
  <conditionalFormatting sqref="A78:B78">
    <cfRule type="duplicateValues" dxfId="67" priority="20"/>
  </conditionalFormatting>
  <conditionalFormatting sqref="B296 A38:B50 A59:B77 A292:B292 A79:B103 A8:B36 A106:B226 A228:B290">
    <cfRule type="duplicateValues" dxfId="66" priority="21"/>
  </conditionalFormatting>
  <conditionalFormatting sqref="A56:B57">
    <cfRule type="duplicateValues" dxfId="65" priority="19"/>
  </conditionalFormatting>
  <conditionalFormatting sqref="A54:B55">
    <cfRule type="duplicateValues" dxfId="64" priority="18"/>
  </conditionalFormatting>
  <conditionalFormatting sqref="A58:B58">
    <cfRule type="duplicateValues" dxfId="63" priority="17"/>
  </conditionalFormatting>
  <conditionalFormatting sqref="A294:B295">
    <cfRule type="duplicateValues" dxfId="62" priority="16"/>
  </conditionalFormatting>
  <conditionalFormatting sqref="B297">
    <cfRule type="duplicateValues" dxfId="61" priority="15"/>
  </conditionalFormatting>
  <conditionalFormatting sqref="A296">
    <cfRule type="duplicateValues" dxfId="60" priority="14"/>
  </conditionalFormatting>
  <conditionalFormatting sqref="A297">
    <cfRule type="duplicateValues" dxfId="59" priority="13"/>
  </conditionalFormatting>
  <conditionalFormatting sqref="B298:B299">
    <cfRule type="duplicateValues" dxfId="58" priority="22"/>
  </conditionalFormatting>
  <conditionalFormatting sqref="A298:A299">
    <cfRule type="duplicateValues" dxfId="57" priority="23"/>
  </conditionalFormatting>
  <conditionalFormatting sqref="A51:B51">
    <cfRule type="duplicateValues" dxfId="56" priority="12"/>
  </conditionalFormatting>
  <conditionalFormatting sqref="B53">
    <cfRule type="duplicateValues" dxfId="55" priority="11"/>
  </conditionalFormatting>
  <conditionalFormatting sqref="B52">
    <cfRule type="duplicateValues" dxfId="54" priority="10"/>
  </conditionalFormatting>
  <conditionalFormatting sqref="A53">
    <cfRule type="duplicateValues" dxfId="53" priority="9"/>
  </conditionalFormatting>
  <conditionalFormatting sqref="A52">
    <cfRule type="duplicateValues" dxfId="52" priority="8"/>
  </conditionalFormatting>
  <conditionalFormatting sqref="A291:B291">
    <cfRule type="duplicateValues" dxfId="51" priority="7"/>
  </conditionalFormatting>
  <conditionalFormatting sqref="A293:B293">
    <cfRule type="duplicateValues" dxfId="50" priority="6"/>
  </conditionalFormatting>
  <conditionalFormatting sqref="A37:B37">
    <cfRule type="duplicateValues" dxfId="49" priority="5"/>
  </conditionalFormatting>
  <conditionalFormatting sqref="A104:B105">
    <cfRule type="duplicateValues" dxfId="48" priority="4"/>
  </conditionalFormatting>
  <conditionalFormatting sqref="A2:B7">
    <cfRule type="duplicateValues" dxfId="47" priority="3"/>
  </conditionalFormatting>
  <conditionalFormatting sqref="A227:B227">
    <cfRule type="duplicateValues" dxfId="46" priority="2"/>
  </conditionalFormatting>
  <conditionalFormatting sqref="A300:B301">
    <cfRule type="duplicateValues" dxfId="45" priority="1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7B0B-BD16-4AF3-A9F5-7DDF5E8A562A}">
  <dimension ref="A1:C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1" sqref="E31"/>
    </sheetView>
  </sheetViews>
  <sheetFormatPr defaultRowHeight="15"/>
  <cols>
    <col min="1" max="1" width="9.85546875" bestFit="1" customWidth="1"/>
    <col min="2" max="2" width="13.42578125" bestFit="1" customWidth="1"/>
    <col min="3" max="3" width="16.42578125" bestFit="1" customWidth="1"/>
  </cols>
  <sheetData>
    <row r="1" spans="1:3">
      <c r="A1" s="153" t="s">
        <v>0</v>
      </c>
      <c r="B1" s="176" t="s">
        <v>1944</v>
      </c>
      <c r="C1" s="176" t="s">
        <v>1945</v>
      </c>
    </row>
    <row r="2" spans="1:3">
      <c r="A2" s="73" t="s">
        <v>537</v>
      </c>
      <c r="B2" s="71">
        <v>430000</v>
      </c>
      <c r="C2" s="71">
        <v>8581.0344324907419</v>
      </c>
    </row>
    <row r="3" spans="1:3">
      <c r="A3" s="73" t="s">
        <v>669</v>
      </c>
      <c r="B3" s="71">
        <v>152600</v>
      </c>
      <c r="C3" s="71">
        <v>258.79763258404034</v>
      </c>
    </row>
    <row r="4" spans="1:3">
      <c r="A4" s="73" t="s">
        <v>162</v>
      </c>
      <c r="B4" s="71">
        <v>6138400</v>
      </c>
      <c r="C4" s="71">
        <v>57503.014665150586</v>
      </c>
    </row>
    <row r="5" spans="1:3">
      <c r="A5" s="73" t="s">
        <v>448</v>
      </c>
      <c r="B5" s="71">
        <v>7400</v>
      </c>
      <c r="C5" s="71">
        <v>498.32356628473133</v>
      </c>
    </row>
    <row r="6" spans="1:3">
      <c r="A6" s="73" t="s">
        <v>324</v>
      </c>
      <c r="B6" s="71">
        <v>7252</v>
      </c>
      <c r="C6" s="71">
        <v>7332.8959999999997</v>
      </c>
    </row>
    <row r="7" spans="1:3">
      <c r="A7" s="73" t="s">
        <v>536</v>
      </c>
      <c r="B7" s="71">
        <v>1860000</v>
      </c>
      <c r="C7" s="71">
        <v>6885.915041254847</v>
      </c>
    </row>
    <row r="8" spans="1:3">
      <c r="A8" s="73" t="s">
        <v>539</v>
      </c>
      <c r="B8" s="71">
        <v>110500</v>
      </c>
      <c r="C8" s="71">
        <v>3996.3133035948572</v>
      </c>
    </row>
    <row r="9" spans="1:3">
      <c r="A9" s="73" t="s">
        <v>188</v>
      </c>
      <c r="B9" s="71">
        <v>1012600</v>
      </c>
      <c r="C9" s="71">
        <v>11575.261669436428</v>
      </c>
    </row>
    <row r="10" spans="1:3">
      <c r="A10" s="73" t="s">
        <v>200</v>
      </c>
      <c r="B10" s="71">
        <v>9808400</v>
      </c>
      <c r="C10" s="71">
        <v>52598.239015714746</v>
      </c>
    </row>
    <row r="11" spans="1:3">
      <c r="A11" s="73" t="s">
        <v>59</v>
      </c>
      <c r="B11" s="71">
        <v>31200</v>
      </c>
      <c r="C11" s="71">
        <v>359.31076707775742</v>
      </c>
    </row>
    <row r="12" spans="1:3">
      <c r="A12" s="73" t="s">
        <v>666</v>
      </c>
      <c r="B12" s="71">
        <v>905970</v>
      </c>
      <c r="C12" s="71">
        <v>19518.495582961601</v>
      </c>
    </row>
    <row r="13" spans="1:3">
      <c r="A13" s="73" t="s">
        <v>281</v>
      </c>
      <c r="B13" s="71">
        <v>7170</v>
      </c>
      <c r="C13" s="71">
        <v>2869.3431295373039</v>
      </c>
    </row>
    <row r="14" spans="1:3">
      <c r="A14" s="73" t="s">
        <v>712</v>
      </c>
      <c r="B14" s="71">
        <v>80000</v>
      </c>
      <c r="C14" s="71">
        <v>15743.899239044871</v>
      </c>
    </row>
    <row r="15" spans="1:3">
      <c r="A15" s="73" t="s">
        <v>599</v>
      </c>
      <c r="B15" s="71">
        <v>372000</v>
      </c>
      <c r="C15" s="71">
        <v>38388.528528528528</v>
      </c>
    </row>
    <row r="16" spans="1:3">
      <c r="A16" s="73" t="s">
        <v>211</v>
      </c>
      <c r="B16" s="71">
        <v>10308</v>
      </c>
      <c r="C16" s="71">
        <v>7431.0490101752239</v>
      </c>
    </row>
    <row r="17" spans="1:3">
      <c r="A17" s="73" t="s">
        <v>242</v>
      </c>
      <c r="B17" s="71">
        <v>35200</v>
      </c>
      <c r="C17" s="71">
        <v>2322.6595527566401</v>
      </c>
    </row>
    <row r="18" spans="1:3">
      <c r="A18" s="73" t="s">
        <v>262</v>
      </c>
      <c r="B18" s="71">
        <v>19200</v>
      </c>
      <c r="C18" s="71">
        <v>6710.4609463832758</v>
      </c>
    </row>
    <row r="19" spans="1:3">
      <c r="A19" s="73" t="s">
        <v>683</v>
      </c>
      <c r="B19" s="71">
        <v>210000</v>
      </c>
      <c r="C19" s="71">
        <v>1451.981107320913</v>
      </c>
    </row>
    <row r="20" spans="1:3">
      <c r="A20" s="73" t="s">
        <v>292</v>
      </c>
      <c r="B20" s="71">
        <v>226</v>
      </c>
      <c r="C20" s="71">
        <v>12.848771101198286</v>
      </c>
    </row>
    <row r="21" spans="1:3">
      <c r="A21" s="73" t="s">
        <v>310</v>
      </c>
      <c r="B21" s="71">
        <v>55000</v>
      </c>
      <c r="C21" s="71">
        <v>26786</v>
      </c>
    </row>
    <row r="22" spans="1:3">
      <c r="A22" s="73" t="s">
        <v>1946</v>
      </c>
      <c r="B22" s="71">
        <v>15180</v>
      </c>
      <c r="C22" s="71">
        <v>6179.6225837487946</v>
      </c>
    </row>
    <row r="23" spans="1:3">
      <c r="A23" s="153" t="s">
        <v>1947</v>
      </c>
      <c r="B23" s="176">
        <v>21268606</v>
      </c>
      <c r="C23" s="176">
        <v>277003.994545147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5222-060F-4800-8B35-DDB861B109F0}">
  <dimension ref="A1:Z143"/>
  <sheetViews>
    <sheetView workbookViewId="0">
      <pane ySplit="1" topLeftCell="A2" activePane="bottomLeft" state="frozen"/>
      <selection activeCell="H1" sqref="H1"/>
      <selection pane="bottomLeft" activeCell="H10" sqref="H10"/>
    </sheetView>
  </sheetViews>
  <sheetFormatPr defaultRowHeight="15"/>
  <cols>
    <col min="1" max="1" width="5.5703125" style="140" bestFit="1" customWidth="1"/>
    <col min="2" max="2" width="5" style="140" bestFit="1" customWidth="1"/>
    <col min="3" max="3" width="11.5703125" style="140" bestFit="1" customWidth="1"/>
    <col min="4" max="4" width="5" style="140" bestFit="1" customWidth="1"/>
    <col min="5" max="5" width="19.28515625" style="141" bestFit="1" customWidth="1"/>
    <col min="6" max="6" width="7.140625" style="141" bestFit="1" customWidth="1"/>
    <col min="7" max="7" width="7.42578125" style="140" bestFit="1" customWidth="1"/>
    <col min="8" max="8" width="10.7109375" style="140" bestFit="1" customWidth="1"/>
    <col min="9" max="9" width="11" style="141" bestFit="1" customWidth="1"/>
    <col min="10" max="10" width="17.85546875" style="141" bestFit="1" customWidth="1"/>
    <col min="11" max="11" width="9.140625" style="140"/>
    <col min="12" max="12" width="12.5703125" style="166" bestFit="1" customWidth="1"/>
    <col min="13" max="13" width="13.85546875" style="169" bestFit="1" customWidth="1"/>
    <col min="14" max="14" width="10.5703125" style="149" bestFit="1" customWidth="1"/>
    <col min="15" max="15" width="9.85546875" style="141" bestFit="1" customWidth="1"/>
    <col min="16" max="16" width="7" style="140" bestFit="1" customWidth="1"/>
    <col min="17" max="17" width="5.42578125" style="140" bestFit="1" customWidth="1"/>
    <col min="18" max="18" width="10.42578125" style="140" bestFit="1" customWidth="1"/>
    <col min="19" max="20" width="10.7109375" style="140" bestFit="1" customWidth="1"/>
    <col min="21" max="21" width="5.85546875" style="140" bestFit="1" customWidth="1"/>
    <col min="22" max="22" width="9.140625" style="140"/>
    <col min="23" max="23" width="5.5703125" style="140" bestFit="1" customWidth="1"/>
    <col min="24" max="24" width="16.7109375" style="140" bestFit="1" customWidth="1"/>
    <col min="25" max="25" width="7" style="140" bestFit="1" customWidth="1"/>
    <col min="26" max="26" width="10.5703125" style="140" bestFit="1" customWidth="1"/>
    <col min="27" max="16384" width="9.140625" style="140"/>
  </cols>
  <sheetData>
    <row r="1" spans="1:26">
      <c r="A1" s="140" t="s">
        <v>781</v>
      </c>
      <c r="B1" s="140" t="s">
        <v>782</v>
      </c>
      <c r="C1" s="140" t="s">
        <v>783</v>
      </c>
      <c r="D1" s="140" t="s">
        <v>784</v>
      </c>
      <c r="E1" s="141" t="s">
        <v>785</v>
      </c>
      <c r="F1" s="141" t="s">
        <v>786</v>
      </c>
      <c r="G1" s="140" t="s">
        <v>787</v>
      </c>
      <c r="H1" s="142" t="s">
        <v>788</v>
      </c>
      <c r="I1" s="143" t="s">
        <v>789</v>
      </c>
      <c r="J1" s="143" t="s">
        <v>790</v>
      </c>
      <c r="K1" s="142" t="s">
        <v>791</v>
      </c>
      <c r="L1" s="167" t="s">
        <v>1942</v>
      </c>
      <c r="M1" s="168" t="s">
        <v>792</v>
      </c>
      <c r="N1" s="144" t="s">
        <v>1106</v>
      </c>
      <c r="O1" s="143" t="s">
        <v>0</v>
      </c>
      <c r="P1" s="142" t="s">
        <v>793</v>
      </c>
      <c r="Q1" s="142" t="s">
        <v>794</v>
      </c>
      <c r="R1" s="142" t="s">
        <v>795</v>
      </c>
      <c r="S1" s="142" t="s">
        <v>796</v>
      </c>
      <c r="T1" s="142" t="s">
        <v>797</v>
      </c>
      <c r="U1" s="142" t="s">
        <v>798</v>
      </c>
      <c r="V1" s="142" t="s">
        <v>791</v>
      </c>
      <c r="W1" s="142" t="s">
        <v>799</v>
      </c>
      <c r="X1" s="142" t="s">
        <v>800</v>
      </c>
      <c r="Y1" s="142" t="s">
        <v>801</v>
      </c>
      <c r="Z1" s="142" t="s">
        <v>802</v>
      </c>
    </row>
    <row r="2" spans="1:26">
      <c r="A2" s="145" t="s">
        <v>803</v>
      </c>
      <c r="B2" s="145" t="s">
        <v>804</v>
      </c>
      <c r="C2" s="145" t="s">
        <v>391</v>
      </c>
      <c r="D2" s="145" t="s">
        <v>805</v>
      </c>
      <c r="E2" s="146" t="s">
        <v>636</v>
      </c>
      <c r="F2" s="146" t="s">
        <v>806</v>
      </c>
      <c r="G2" s="145" t="s">
        <v>806</v>
      </c>
      <c r="H2" s="147">
        <v>43832</v>
      </c>
      <c r="I2" s="146" t="s">
        <v>807</v>
      </c>
      <c r="J2" s="146" t="s">
        <v>808</v>
      </c>
      <c r="K2" s="148">
        <v>43</v>
      </c>
      <c r="L2" s="166">
        <f>K2*M2/W2/6.8598</f>
        <v>16.297851249307559</v>
      </c>
      <c r="M2" s="169">
        <v>2600</v>
      </c>
      <c r="N2" s="149">
        <v>475800</v>
      </c>
      <c r="O2" s="150" t="s">
        <v>669</v>
      </c>
      <c r="P2" s="145" t="s">
        <v>809</v>
      </c>
      <c r="Q2" s="145" t="s">
        <v>810</v>
      </c>
      <c r="R2" s="145" t="s">
        <v>811</v>
      </c>
      <c r="S2" s="147">
        <v>43839</v>
      </c>
      <c r="T2" s="147">
        <v>43832</v>
      </c>
      <c r="U2" s="145" t="s">
        <v>812</v>
      </c>
      <c r="V2" s="145" t="s">
        <v>813</v>
      </c>
      <c r="W2" s="151">
        <v>1000</v>
      </c>
      <c r="X2" s="152">
        <v>2600</v>
      </c>
      <c r="Y2" s="145" t="s">
        <v>806</v>
      </c>
      <c r="Z2" s="145" t="s">
        <v>814</v>
      </c>
    </row>
    <row r="3" spans="1:26">
      <c r="A3" s="145" t="s">
        <v>803</v>
      </c>
      <c r="B3" s="145" t="s">
        <v>804</v>
      </c>
      <c r="C3" s="145" t="s">
        <v>391</v>
      </c>
      <c r="D3" s="145" t="s">
        <v>805</v>
      </c>
      <c r="E3" s="146" t="s">
        <v>351</v>
      </c>
      <c r="F3" s="146" t="s">
        <v>806</v>
      </c>
      <c r="G3" s="145" t="s">
        <v>806</v>
      </c>
      <c r="H3" s="147">
        <v>43838</v>
      </c>
      <c r="I3" s="146" t="s">
        <v>815</v>
      </c>
      <c r="J3" s="146" t="s">
        <v>816</v>
      </c>
      <c r="K3" s="148">
        <v>11.09</v>
      </c>
      <c r="L3" s="166">
        <f t="shared" ref="L3:L66" si="0">K3*M3/W3/6.8598</f>
        <v>242.4997813347328</v>
      </c>
      <c r="M3" s="169">
        <v>150000</v>
      </c>
      <c r="N3" s="149">
        <v>864000</v>
      </c>
      <c r="O3" s="150" t="s">
        <v>669</v>
      </c>
      <c r="P3" s="145" t="s">
        <v>809</v>
      </c>
      <c r="Q3" s="145" t="s">
        <v>810</v>
      </c>
      <c r="R3" s="145" t="s">
        <v>811</v>
      </c>
      <c r="S3" s="147">
        <v>43845</v>
      </c>
      <c r="T3" s="147">
        <v>43838</v>
      </c>
      <c r="U3" s="145" t="s">
        <v>812</v>
      </c>
      <c r="V3" s="145" t="s">
        <v>813</v>
      </c>
      <c r="W3" s="151">
        <v>1000</v>
      </c>
      <c r="X3" s="152">
        <v>150000</v>
      </c>
      <c r="Y3" s="145" t="s">
        <v>806</v>
      </c>
      <c r="Z3" s="145" t="s">
        <v>817</v>
      </c>
    </row>
    <row r="4" spans="1:26">
      <c r="A4" s="145" t="s">
        <v>803</v>
      </c>
      <c r="B4" s="145" t="s">
        <v>804</v>
      </c>
      <c r="C4" s="145" t="s">
        <v>391</v>
      </c>
      <c r="D4" s="145" t="s">
        <v>805</v>
      </c>
      <c r="E4" s="146" t="s">
        <v>286</v>
      </c>
      <c r="F4" s="146" t="s">
        <v>818</v>
      </c>
      <c r="G4" s="145" t="s">
        <v>818</v>
      </c>
      <c r="H4" s="147">
        <v>43556</v>
      </c>
      <c r="I4" s="146" t="s">
        <v>819</v>
      </c>
      <c r="J4" s="146" t="s">
        <v>820</v>
      </c>
      <c r="K4" s="148">
        <v>240</v>
      </c>
      <c r="L4" s="166">
        <f t="shared" si="0"/>
        <v>236.15848858567307</v>
      </c>
      <c r="M4" s="169">
        <v>6750</v>
      </c>
      <c r="N4" s="149" t="e">
        <v>#N/A</v>
      </c>
      <c r="O4" s="150" t="s">
        <v>281</v>
      </c>
      <c r="P4" s="145" t="s">
        <v>809</v>
      </c>
      <c r="Q4" s="145" t="s">
        <v>810</v>
      </c>
      <c r="R4" s="145" t="s">
        <v>811</v>
      </c>
      <c r="S4" s="147">
        <v>43809</v>
      </c>
      <c r="T4" s="147">
        <v>43556</v>
      </c>
      <c r="U4" s="145" t="s">
        <v>812</v>
      </c>
      <c r="V4" s="145" t="s">
        <v>813</v>
      </c>
      <c r="W4" s="151">
        <v>1000</v>
      </c>
      <c r="X4" s="152">
        <v>6750</v>
      </c>
      <c r="Y4" s="145" t="s">
        <v>818</v>
      </c>
      <c r="Z4" s="145" t="s">
        <v>814</v>
      </c>
    </row>
    <row r="5" spans="1:26">
      <c r="A5" s="145" t="s">
        <v>803</v>
      </c>
      <c r="B5" s="145" t="s">
        <v>804</v>
      </c>
      <c r="C5" s="145" t="s">
        <v>391</v>
      </c>
      <c r="D5" s="145" t="s">
        <v>805</v>
      </c>
      <c r="E5" s="146" t="s">
        <v>704</v>
      </c>
      <c r="F5" s="146" t="s">
        <v>818</v>
      </c>
      <c r="G5" s="145" t="s">
        <v>818</v>
      </c>
      <c r="H5" s="147">
        <v>43801</v>
      </c>
      <c r="I5" s="146" t="s">
        <v>821</v>
      </c>
      <c r="J5" s="146" t="s">
        <v>822</v>
      </c>
      <c r="K5" s="148">
        <v>240</v>
      </c>
      <c r="L5" s="166">
        <f t="shared" si="0"/>
        <v>174.93221376716522</v>
      </c>
      <c r="M5" s="169">
        <v>5000</v>
      </c>
      <c r="N5" s="149">
        <v>1360200</v>
      </c>
      <c r="O5" s="150" t="s">
        <v>599</v>
      </c>
      <c r="P5" s="145" t="s">
        <v>809</v>
      </c>
      <c r="Q5" s="145" t="s">
        <v>810</v>
      </c>
      <c r="R5" s="145" t="s">
        <v>811</v>
      </c>
      <c r="S5" s="147">
        <v>43845</v>
      </c>
      <c r="T5" s="147">
        <v>43801</v>
      </c>
      <c r="U5" s="145" t="s">
        <v>812</v>
      </c>
      <c r="V5" s="145" t="s">
        <v>813</v>
      </c>
      <c r="W5" s="151">
        <v>1000</v>
      </c>
      <c r="X5" s="152">
        <v>5000</v>
      </c>
      <c r="Y5" s="145" t="s">
        <v>818</v>
      </c>
      <c r="Z5" s="145" t="s">
        <v>814</v>
      </c>
    </row>
    <row r="6" spans="1:26">
      <c r="A6" s="145" t="s">
        <v>803</v>
      </c>
      <c r="B6" s="145" t="s">
        <v>804</v>
      </c>
      <c r="C6" s="145" t="s">
        <v>391</v>
      </c>
      <c r="D6" s="145" t="s">
        <v>805</v>
      </c>
      <c r="E6" s="146" t="s">
        <v>258</v>
      </c>
      <c r="F6" s="146" t="s">
        <v>818</v>
      </c>
      <c r="G6" s="145" t="s">
        <v>818</v>
      </c>
      <c r="H6" s="147">
        <v>43847</v>
      </c>
      <c r="I6" s="146" t="s">
        <v>823</v>
      </c>
      <c r="J6" s="146" t="s">
        <v>824</v>
      </c>
      <c r="K6" s="148">
        <v>60152.4</v>
      </c>
      <c r="L6" s="166">
        <f t="shared" si="0"/>
        <v>876.8827079506691</v>
      </c>
      <c r="M6" s="169">
        <v>100</v>
      </c>
      <c r="N6" s="149">
        <v>200</v>
      </c>
      <c r="O6" s="150" t="s">
        <v>242</v>
      </c>
      <c r="P6" s="145" t="s">
        <v>809</v>
      </c>
      <c r="Q6" s="145" t="s">
        <v>810</v>
      </c>
      <c r="R6" s="145" t="s">
        <v>811</v>
      </c>
      <c r="S6" s="147">
        <v>43853</v>
      </c>
      <c r="T6" s="147">
        <v>43847</v>
      </c>
      <c r="U6" s="145" t="s">
        <v>812</v>
      </c>
      <c r="V6" s="145" t="s">
        <v>813</v>
      </c>
      <c r="W6" s="151">
        <v>1000</v>
      </c>
      <c r="X6" s="152">
        <v>100</v>
      </c>
      <c r="Y6" s="145" t="s">
        <v>818</v>
      </c>
      <c r="Z6" s="145" t="s">
        <v>814</v>
      </c>
    </row>
    <row r="7" spans="1:26">
      <c r="A7" s="145" t="s">
        <v>803</v>
      </c>
      <c r="B7" s="145" t="s">
        <v>804</v>
      </c>
      <c r="C7" s="145" t="s">
        <v>391</v>
      </c>
      <c r="D7" s="145" t="s">
        <v>805</v>
      </c>
      <c r="E7" s="146" t="s">
        <v>258</v>
      </c>
      <c r="F7" s="146" t="s">
        <v>818</v>
      </c>
      <c r="G7" s="145" t="s">
        <v>818</v>
      </c>
      <c r="H7" s="147">
        <v>43843</v>
      </c>
      <c r="I7" s="146" t="s">
        <v>825</v>
      </c>
      <c r="J7" s="146" t="s">
        <v>826</v>
      </c>
      <c r="K7" s="148">
        <v>60152.4</v>
      </c>
      <c r="L7" s="166">
        <f t="shared" si="0"/>
        <v>876.8827079506691</v>
      </c>
      <c r="M7" s="169">
        <v>100</v>
      </c>
      <c r="N7" s="149">
        <v>200</v>
      </c>
      <c r="O7" s="150" t="s">
        <v>242</v>
      </c>
      <c r="P7" s="145" t="s">
        <v>809</v>
      </c>
      <c r="Q7" s="145" t="s">
        <v>810</v>
      </c>
      <c r="R7" s="145" t="s">
        <v>811</v>
      </c>
      <c r="S7" s="147">
        <v>43850</v>
      </c>
      <c r="T7" s="147">
        <v>43843</v>
      </c>
      <c r="U7" s="145" t="s">
        <v>812</v>
      </c>
      <c r="V7" s="145" t="s">
        <v>813</v>
      </c>
      <c r="W7" s="151">
        <v>1000</v>
      </c>
      <c r="X7" s="152">
        <v>100</v>
      </c>
      <c r="Y7" s="145" t="s">
        <v>818</v>
      </c>
      <c r="Z7" s="145" t="s">
        <v>814</v>
      </c>
    </row>
    <row r="8" spans="1:26">
      <c r="A8" s="145" t="s">
        <v>803</v>
      </c>
      <c r="B8" s="145" t="s">
        <v>804</v>
      </c>
      <c r="C8" s="145" t="s">
        <v>391</v>
      </c>
      <c r="D8" s="145" t="s">
        <v>805</v>
      </c>
      <c r="E8" s="146" t="s">
        <v>440</v>
      </c>
      <c r="F8" s="146" t="s">
        <v>818</v>
      </c>
      <c r="G8" s="145" t="s">
        <v>818</v>
      </c>
      <c r="H8" s="147">
        <v>43843</v>
      </c>
      <c r="I8" s="146" t="s">
        <v>827</v>
      </c>
      <c r="J8" s="146" t="s">
        <v>828</v>
      </c>
      <c r="K8" s="148">
        <v>60152.4</v>
      </c>
      <c r="L8" s="166">
        <f t="shared" si="0"/>
        <v>876.8827079506691</v>
      </c>
      <c r="M8" s="169">
        <v>100</v>
      </c>
      <c r="N8" s="149">
        <v>305</v>
      </c>
      <c r="O8" s="150" t="s">
        <v>281</v>
      </c>
      <c r="P8" s="145" t="s">
        <v>809</v>
      </c>
      <c r="Q8" s="145" t="s">
        <v>810</v>
      </c>
      <c r="R8" s="145" t="s">
        <v>811</v>
      </c>
      <c r="S8" s="147">
        <v>43850</v>
      </c>
      <c r="T8" s="147">
        <v>43843</v>
      </c>
      <c r="U8" s="145" t="s">
        <v>812</v>
      </c>
      <c r="V8" s="145" t="s">
        <v>813</v>
      </c>
      <c r="W8" s="151">
        <v>1000</v>
      </c>
      <c r="X8" s="152">
        <v>100</v>
      </c>
      <c r="Y8" s="145" t="s">
        <v>818</v>
      </c>
      <c r="Z8" s="145" t="s">
        <v>814</v>
      </c>
    </row>
    <row r="9" spans="1:26">
      <c r="A9" s="145" t="s">
        <v>803</v>
      </c>
      <c r="B9" s="145" t="s">
        <v>804</v>
      </c>
      <c r="C9" s="145" t="s">
        <v>391</v>
      </c>
      <c r="D9" s="145" t="s">
        <v>805</v>
      </c>
      <c r="E9" s="146" t="s">
        <v>440</v>
      </c>
      <c r="F9" s="146" t="s">
        <v>818</v>
      </c>
      <c r="G9" s="145" t="s">
        <v>818</v>
      </c>
      <c r="H9" s="147">
        <v>43829</v>
      </c>
      <c r="I9" s="146" t="s">
        <v>829</v>
      </c>
      <c r="J9" s="146" t="s">
        <v>830</v>
      </c>
      <c r="K9" s="148">
        <v>60152.4</v>
      </c>
      <c r="L9" s="166">
        <f t="shared" si="0"/>
        <v>876.8827079506691</v>
      </c>
      <c r="M9" s="169">
        <v>100</v>
      </c>
      <c r="N9" s="149">
        <v>305</v>
      </c>
      <c r="O9" s="150" t="s">
        <v>281</v>
      </c>
      <c r="P9" s="145" t="s">
        <v>809</v>
      </c>
      <c r="Q9" s="145" t="s">
        <v>810</v>
      </c>
      <c r="R9" s="145" t="s">
        <v>811</v>
      </c>
      <c r="S9" s="147">
        <v>43836</v>
      </c>
      <c r="T9" s="147">
        <v>43829</v>
      </c>
      <c r="U9" s="145" t="s">
        <v>812</v>
      </c>
      <c r="V9" s="145" t="s">
        <v>813</v>
      </c>
      <c r="W9" s="151">
        <v>1000</v>
      </c>
      <c r="X9" s="152">
        <v>100</v>
      </c>
      <c r="Y9" s="145" t="s">
        <v>818</v>
      </c>
      <c r="Z9" s="145" t="s">
        <v>814</v>
      </c>
    </row>
    <row r="10" spans="1:26">
      <c r="A10" s="145" t="s">
        <v>803</v>
      </c>
      <c r="B10" s="145" t="s">
        <v>804</v>
      </c>
      <c r="C10" s="145" t="s">
        <v>391</v>
      </c>
      <c r="D10" s="145" t="s">
        <v>805</v>
      </c>
      <c r="E10" s="146" t="s">
        <v>440</v>
      </c>
      <c r="F10" s="146" t="s">
        <v>818</v>
      </c>
      <c r="G10" s="145" t="s">
        <v>818</v>
      </c>
      <c r="H10" s="147">
        <v>43849</v>
      </c>
      <c r="I10" s="146" t="s">
        <v>831</v>
      </c>
      <c r="J10" s="146" t="s">
        <v>832</v>
      </c>
      <c r="K10" s="148">
        <v>60152.4</v>
      </c>
      <c r="L10" s="166">
        <f t="shared" si="0"/>
        <v>876.8827079506691</v>
      </c>
      <c r="M10" s="169">
        <v>100</v>
      </c>
      <c r="N10" s="149">
        <v>305</v>
      </c>
      <c r="O10" s="150" t="s">
        <v>281</v>
      </c>
      <c r="P10" s="145" t="s">
        <v>809</v>
      </c>
      <c r="Q10" s="145" t="s">
        <v>810</v>
      </c>
      <c r="R10" s="145" t="s">
        <v>811</v>
      </c>
      <c r="S10" s="147">
        <v>43874</v>
      </c>
      <c r="T10" s="147">
        <v>43849</v>
      </c>
      <c r="U10" s="145" t="s">
        <v>812</v>
      </c>
      <c r="V10" s="145" t="s">
        <v>813</v>
      </c>
      <c r="W10" s="151">
        <v>1000</v>
      </c>
      <c r="X10" s="152">
        <v>100</v>
      </c>
      <c r="Y10" s="145" t="s">
        <v>818</v>
      </c>
      <c r="Z10" s="145" t="s">
        <v>814</v>
      </c>
    </row>
    <row r="11" spans="1:26">
      <c r="A11" s="145" t="s">
        <v>803</v>
      </c>
      <c r="B11" s="145" t="s">
        <v>804</v>
      </c>
      <c r="C11" s="145" t="s">
        <v>391</v>
      </c>
      <c r="D11" s="145" t="s">
        <v>805</v>
      </c>
      <c r="E11" s="146" t="s">
        <v>260</v>
      </c>
      <c r="F11" s="146" t="s">
        <v>818</v>
      </c>
      <c r="G11" s="145" t="s">
        <v>818</v>
      </c>
      <c r="H11" s="147">
        <v>43851</v>
      </c>
      <c r="I11" s="146" t="s">
        <v>833</v>
      </c>
      <c r="J11" s="146" t="s">
        <v>834</v>
      </c>
      <c r="K11" s="148">
        <v>65973.600000000006</v>
      </c>
      <c r="L11" s="166">
        <f t="shared" si="0"/>
        <v>961.74232484912102</v>
      </c>
      <c r="M11" s="169">
        <v>100</v>
      </c>
      <c r="N11" s="149">
        <v>100</v>
      </c>
      <c r="O11" s="150" t="s">
        <v>262</v>
      </c>
      <c r="P11" s="145" t="s">
        <v>809</v>
      </c>
      <c r="Q11" s="145" t="s">
        <v>810</v>
      </c>
      <c r="R11" s="145" t="s">
        <v>811</v>
      </c>
      <c r="S11" s="147">
        <v>43857</v>
      </c>
      <c r="T11" s="147">
        <v>43851</v>
      </c>
      <c r="U11" s="145" t="s">
        <v>812</v>
      </c>
      <c r="V11" s="145" t="s">
        <v>813</v>
      </c>
      <c r="W11" s="151">
        <v>1000</v>
      </c>
      <c r="X11" s="152">
        <v>100</v>
      </c>
      <c r="Y11" s="145" t="s">
        <v>818</v>
      </c>
      <c r="Z11" s="145" t="s">
        <v>814</v>
      </c>
    </row>
    <row r="12" spans="1:26">
      <c r="A12" s="145" t="s">
        <v>803</v>
      </c>
      <c r="B12" s="145" t="s">
        <v>804</v>
      </c>
      <c r="C12" s="145" t="s">
        <v>391</v>
      </c>
      <c r="D12" s="145" t="s">
        <v>805</v>
      </c>
      <c r="E12" s="146" t="s">
        <v>260</v>
      </c>
      <c r="F12" s="146" t="s">
        <v>818</v>
      </c>
      <c r="G12" s="145" t="s">
        <v>818</v>
      </c>
      <c r="H12" s="147">
        <v>43843</v>
      </c>
      <c r="I12" s="146" t="s">
        <v>835</v>
      </c>
      <c r="J12" s="146" t="s">
        <v>836</v>
      </c>
      <c r="K12" s="148">
        <v>65973.600000000006</v>
      </c>
      <c r="L12" s="166">
        <f t="shared" si="0"/>
        <v>961.74232484912102</v>
      </c>
      <c r="M12" s="169">
        <v>100</v>
      </c>
      <c r="N12" s="149">
        <v>100</v>
      </c>
      <c r="O12" s="150" t="s">
        <v>262</v>
      </c>
      <c r="P12" s="145" t="s">
        <v>809</v>
      </c>
      <c r="Q12" s="145" t="s">
        <v>810</v>
      </c>
      <c r="R12" s="145" t="s">
        <v>811</v>
      </c>
      <c r="S12" s="147">
        <v>43850</v>
      </c>
      <c r="T12" s="147">
        <v>43843</v>
      </c>
      <c r="U12" s="145" t="s">
        <v>812</v>
      </c>
      <c r="V12" s="145" t="s">
        <v>813</v>
      </c>
      <c r="W12" s="151">
        <v>1000</v>
      </c>
      <c r="X12" s="152">
        <v>100</v>
      </c>
      <c r="Y12" s="145" t="s">
        <v>818</v>
      </c>
      <c r="Z12" s="145" t="s">
        <v>814</v>
      </c>
    </row>
    <row r="13" spans="1:26">
      <c r="A13" s="145" t="s">
        <v>803</v>
      </c>
      <c r="B13" s="145" t="s">
        <v>804</v>
      </c>
      <c r="C13" s="145" t="s">
        <v>391</v>
      </c>
      <c r="D13" s="145" t="s">
        <v>805</v>
      </c>
      <c r="E13" s="146" t="s">
        <v>713</v>
      </c>
      <c r="F13" s="146" t="s">
        <v>818</v>
      </c>
      <c r="G13" s="145" t="s">
        <v>818</v>
      </c>
      <c r="H13" s="147">
        <v>43847</v>
      </c>
      <c r="I13" s="146" t="s">
        <v>837</v>
      </c>
      <c r="J13" s="146" t="s">
        <v>838</v>
      </c>
      <c r="K13" s="148">
        <v>1350</v>
      </c>
      <c r="L13" s="166">
        <f t="shared" si="0"/>
        <v>15743.899239044871</v>
      </c>
      <c r="M13" s="169">
        <v>80000</v>
      </c>
      <c r="N13" s="149" t="e">
        <v>#N/A</v>
      </c>
      <c r="O13" s="150" t="s">
        <v>712</v>
      </c>
      <c r="P13" s="145" t="s">
        <v>809</v>
      </c>
      <c r="Q13" s="145" t="s">
        <v>810</v>
      </c>
      <c r="R13" s="145" t="s">
        <v>811</v>
      </c>
      <c r="S13" s="147">
        <v>43847</v>
      </c>
      <c r="T13" s="147">
        <v>43847</v>
      </c>
      <c r="U13" s="145" t="s">
        <v>812</v>
      </c>
      <c r="V13" s="145" t="s">
        <v>813</v>
      </c>
      <c r="W13" s="151">
        <v>1000</v>
      </c>
      <c r="X13" s="152">
        <v>80000</v>
      </c>
      <c r="Y13" s="145" t="s">
        <v>818</v>
      </c>
      <c r="Z13" s="145" t="s">
        <v>814</v>
      </c>
    </row>
    <row r="14" spans="1:26">
      <c r="A14" s="145" t="s">
        <v>803</v>
      </c>
      <c r="B14" s="145" t="s">
        <v>804</v>
      </c>
      <c r="C14" s="145" t="s">
        <v>391</v>
      </c>
      <c r="D14" s="145" t="s">
        <v>805</v>
      </c>
      <c r="E14" s="146" t="s">
        <v>367</v>
      </c>
      <c r="F14" s="146" t="s">
        <v>818</v>
      </c>
      <c r="G14" s="145" t="s">
        <v>818</v>
      </c>
      <c r="H14" s="147">
        <v>43556</v>
      </c>
      <c r="I14" s="146" t="s">
        <v>839</v>
      </c>
      <c r="J14" s="146" t="s">
        <v>840</v>
      </c>
      <c r="K14" s="148">
        <v>145</v>
      </c>
      <c r="L14" s="166">
        <f t="shared" si="0"/>
        <v>2.5365170996238957</v>
      </c>
      <c r="M14" s="169">
        <v>120</v>
      </c>
      <c r="N14" s="149" t="e">
        <v>#N/A</v>
      </c>
      <c r="O14" s="150" t="s">
        <v>281</v>
      </c>
      <c r="P14" s="145" t="s">
        <v>809</v>
      </c>
      <c r="Q14" s="145" t="s">
        <v>810</v>
      </c>
      <c r="R14" s="145" t="s">
        <v>811</v>
      </c>
      <c r="S14" s="147">
        <v>43796</v>
      </c>
      <c r="T14" s="147">
        <v>43556</v>
      </c>
      <c r="U14" s="145" t="s">
        <v>812</v>
      </c>
      <c r="V14" s="145" t="s">
        <v>813</v>
      </c>
      <c r="W14" s="151">
        <v>1000</v>
      </c>
      <c r="X14" s="152">
        <v>120</v>
      </c>
      <c r="Y14" s="145" t="s">
        <v>818</v>
      </c>
      <c r="Z14" s="145" t="s">
        <v>814</v>
      </c>
    </row>
    <row r="15" spans="1:26">
      <c r="A15" s="145" t="s">
        <v>803</v>
      </c>
      <c r="B15" s="145" t="s">
        <v>804</v>
      </c>
      <c r="C15" s="145" t="s">
        <v>391</v>
      </c>
      <c r="D15" s="145" t="s">
        <v>805</v>
      </c>
      <c r="E15" s="146" t="s">
        <v>240</v>
      </c>
      <c r="F15" s="146" t="s">
        <v>818</v>
      </c>
      <c r="G15" s="145" t="s">
        <v>818</v>
      </c>
      <c r="H15" s="147">
        <v>43846</v>
      </c>
      <c r="I15" s="146" t="s">
        <v>841</v>
      </c>
      <c r="J15" s="146" t="s">
        <v>842</v>
      </c>
      <c r="K15" s="148">
        <v>111.5</v>
      </c>
      <c r="L15" s="166">
        <f t="shared" si="0"/>
        <v>568.89413685530189</v>
      </c>
      <c r="M15" s="169">
        <v>35000</v>
      </c>
      <c r="N15" s="149">
        <v>35000</v>
      </c>
      <c r="O15" s="150" t="s">
        <v>242</v>
      </c>
      <c r="P15" s="145" t="s">
        <v>809</v>
      </c>
      <c r="Q15" s="145" t="s">
        <v>810</v>
      </c>
      <c r="R15" s="145" t="s">
        <v>811</v>
      </c>
      <c r="S15" s="147">
        <v>43851</v>
      </c>
      <c r="T15" s="147">
        <v>43846</v>
      </c>
      <c r="U15" s="145" t="s">
        <v>812</v>
      </c>
      <c r="V15" s="145" t="s">
        <v>813</v>
      </c>
      <c r="W15" s="151">
        <v>1000</v>
      </c>
      <c r="X15" s="152">
        <v>35000</v>
      </c>
      <c r="Y15" s="145" t="s">
        <v>818</v>
      </c>
      <c r="Z15" s="145" t="s">
        <v>814</v>
      </c>
    </row>
    <row r="16" spans="1:26">
      <c r="A16" s="145" t="s">
        <v>803</v>
      </c>
      <c r="B16" s="145" t="s">
        <v>804</v>
      </c>
      <c r="C16" s="145" t="s">
        <v>391</v>
      </c>
      <c r="D16" s="145" t="s">
        <v>805</v>
      </c>
      <c r="E16" s="146" t="s">
        <v>680</v>
      </c>
      <c r="F16" s="146" t="s">
        <v>843</v>
      </c>
      <c r="G16" s="145" t="s">
        <v>843</v>
      </c>
      <c r="H16" s="147">
        <v>43770</v>
      </c>
      <c r="I16" s="146" t="s">
        <v>844</v>
      </c>
      <c r="J16" s="146" t="s">
        <v>845</v>
      </c>
      <c r="K16" s="148">
        <v>47.43</v>
      </c>
      <c r="L16" s="166">
        <f t="shared" si="0"/>
        <v>622.27761742324844</v>
      </c>
      <c r="M16" s="169">
        <v>90000</v>
      </c>
      <c r="N16" s="149">
        <v>120000</v>
      </c>
      <c r="O16" s="150" t="s">
        <v>683</v>
      </c>
      <c r="P16" s="145" t="s">
        <v>809</v>
      </c>
      <c r="Q16" s="145" t="s">
        <v>810</v>
      </c>
      <c r="R16" s="145" t="s">
        <v>811</v>
      </c>
      <c r="S16" s="147">
        <v>43777</v>
      </c>
      <c r="T16" s="147">
        <v>43770</v>
      </c>
      <c r="U16" s="145" t="s">
        <v>812</v>
      </c>
      <c r="V16" s="145" t="s">
        <v>813</v>
      </c>
      <c r="W16" s="151">
        <v>1000</v>
      </c>
      <c r="X16" s="152">
        <v>90000</v>
      </c>
      <c r="Y16" s="145" t="s">
        <v>843</v>
      </c>
      <c r="Z16" s="145" t="s">
        <v>817</v>
      </c>
    </row>
    <row r="17" spans="1:26">
      <c r="A17" s="145" t="s">
        <v>803</v>
      </c>
      <c r="B17" s="145" t="s">
        <v>804</v>
      </c>
      <c r="C17" s="145" t="s">
        <v>391</v>
      </c>
      <c r="D17" s="145" t="s">
        <v>805</v>
      </c>
      <c r="E17" s="146" t="s">
        <v>680</v>
      </c>
      <c r="F17" s="146" t="s">
        <v>843</v>
      </c>
      <c r="G17" s="145" t="s">
        <v>843</v>
      </c>
      <c r="H17" s="147">
        <v>43766</v>
      </c>
      <c r="I17" s="146" t="s">
        <v>846</v>
      </c>
      <c r="J17" s="146" t="s">
        <v>847</v>
      </c>
      <c r="K17" s="148">
        <v>47.43</v>
      </c>
      <c r="L17" s="166">
        <f t="shared" si="0"/>
        <v>829.70348989766467</v>
      </c>
      <c r="M17" s="169">
        <v>120000</v>
      </c>
      <c r="N17" s="149">
        <v>120000</v>
      </c>
      <c r="O17" s="150" t="s">
        <v>683</v>
      </c>
      <c r="P17" s="145" t="s">
        <v>809</v>
      </c>
      <c r="Q17" s="145" t="s">
        <v>810</v>
      </c>
      <c r="R17" s="145" t="s">
        <v>811</v>
      </c>
      <c r="S17" s="147">
        <v>43770</v>
      </c>
      <c r="T17" s="147">
        <v>43766</v>
      </c>
      <c r="U17" s="145" t="s">
        <v>812</v>
      </c>
      <c r="V17" s="145" t="s">
        <v>813</v>
      </c>
      <c r="W17" s="151">
        <v>1000</v>
      </c>
      <c r="X17" s="152">
        <v>120000</v>
      </c>
      <c r="Y17" s="145" t="s">
        <v>843</v>
      </c>
      <c r="Z17" s="145" t="s">
        <v>817</v>
      </c>
    </row>
    <row r="18" spans="1:26">
      <c r="A18" s="145" t="s">
        <v>803</v>
      </c>
      <c r="B18" s="145" t="s">
        <v>804</v>
      </c>
      <c r="C18" s="145" t="s">
        <v>391</v>
      </c>
      <c r="D18" s="145" t="s">
        <v>805</v>
      </c>
      <c r="E18" s="146" t="s">
        <v>263</v>
      </c>
      <c r="F18" s="146" t="s">
        <v>818</v>
      </c>
      <c r="G18" s="145" t="s">
        <v>818</v>
      </c>
      <c r="H18" s="147">
        <v>43849</v>
      </c>
      <c r="I18" s="146" t="s">
        <v>848</v>
      </c>
      <c r="J18" s="146" t="s">
        <v>849</v>
      </c>
      <c r="K18" s="148">
        <v>1728.3</v>
      </c>
      <c r="L18" s="166">
        <f t="shared" si="0"/>
        <v>4786.976296685034</v>
      </c>
      <c r="M18" s="169">
        <v>19000</v>
      </c>
      <c r="N18" s="149" t="e">
        <v>#N/A</v>
      </c>
      <c r="O18" s="150" t="s">
        <v>262</v>
      </c>
      <c r="P18" s="145" t="s">
        <v>809</v>
      </c>
      <c r="Q18" s="145" t="s">
        <v>810</v>
      </c>
      <c r="R18" s="145" t="s">
        <v>811</v>
      </c>
      <c r="S18" s="147">
        <v>43865</v>
      </c>
      <c r="T18" s="147">
        <v>43849</v>
      </c>
      <c r="U18" s="145" t="s">
        <v>812</v>
      </c>
      <c r="V18" s="145" t="s">
        <v>813</v>
      </c>
      <c r="W18" s="151">
        <v>1000</v>
      </c>
      <c r="X18" s="152">
        <v>19000</v>
      </c>
      <c r="Y18" s="145" t="s">
        <v>818</v>
      </c>
      <c r="Z18" s="145" t="s">
        <v>814</v>
      </c>
    </row>
    <row r="19" spans="1:26">
      <c r="A19" s="145" t="s">
        <v>803</v>
      </c>
      <c r="B19" s="145" t="s">
        <v>804</v>
      </c>
      <c r="C19" s="145" t="s">
        <v>391</v>
      </c>
      <c r="D19" s="145" t="s">
        <v>805</v>
      </c>
      <c r="E19" s="146" t="s">
        <v>699</v>
      </c>
      <c r="F19" s="146" t="s">
        <v>818</v>
      </c>
      <c r="G19" s="145" t="s">
        <v>818</v>
      </c>
      <c r="H19" s="147">
        <v>43830</v>
      </c>
      <c r="I19" s="146" t="s">
        <v>850</v>
      </c>
      <c r="J19" s="146" t="s">
        <v>851</v>
      </c>
      <c r="K19" s="148">
        <v>528.1</v>
      </c>
      <c r="L19" s="166">
        <f t="shared" si="0"/>
        <v>9122.6930814309453</v>
      </c>
      <c r="M19" s="169">
        <v>118500</v>
      </c>
      <c r="N19" s="149">
        <v>120000</v>
      </c>
      <c r="O19" s="150" t="s">
        <v>599</v>
      </c>
      <c r="P19" s="145" t="s">
        <v>809</v>
      </c>
      <c r="Q19" s="145" t="s">
        <v>810</v>
      </c>
      <c r="R19" s="145" t="s">
        <v>811</v>
      </c>
      <c r="S19" s="147">
        <v>43845</v>
      </c>
      <c r="T19" s="147">
        <v>43830</v>
      </c>
      <c r="U19" s="145" t="s">
        <v>812</v>
      </c>
      <c r="V19" s="145" t="s">
        <v>813</v>
      </c>
      <c r="W19" s="151">
        <v>1000</v>
      </c>
      <c r="X19" s="152">
        <v>118500</v>
      </c>
      <c r="Y19" s="145" t="s">
        <v>818</v>
      </c>
      <c r="Z19" s="145" t="s">
        <v>814</v>
      </c>
    </row>
    <row r="20" spans="1:26">
      <c r="A20" s="145" t="s">
        <v>803</v>
      </c>
      <c r="B20" s="145" t="s">
        <v>804</v>
      </c>
      <c r="C20" s="145" t="s">
        <v>391</v>
      </c>
      <c r="D20" s="145" t="s">
        <v>805</v>
      </c>
      <c r="E20" s="146" t="s">
        <v>700</v>
      </c>
      <c r="F20" s="146" t="s">
        <v>818</v>
      </c>
      <c r="G20" s="145" t="s">
        <v>818</v>
      </c>
      <c r="H20" s="147">
        <v>43830</v>
      </c>
      <c r="I20" s="146" t="s">
        <v>852</v>
      </c>
      <c r="J20" s="146" t="s">
        <v>853</v>
      </c>
      <c r="K20" s="148">
        <v>528.1</v>
      </c>
      <c r="L20" s="166">
        <f t="shared" si="0"/>
        <v>8334.3692235925246</v>
      </c>
      <c r="M20" s="169">
        <v>108260</v>
      </c>
      <c r="N20" s="149">
        <v>86100</v>
      </c>
      <c r="O20" s="150" t="s">
        <v>599</v>
      </c>
      <c r="P20" s="145" t="s">
        <v>809</v>
      </c>
      <c r="Q20" s="145" t="s">
        <v>810</v>
      </c>
      <c r="R20" s="145" t="s">
        <v>811</v>
      </c>
      <c r="S20" s="147">
        <v>43845</v>
      </c>
      <c r="T20" s="147">
        <v>43830</v>
      </c>
      <c r="U20" s="145" t="s">
        <v>812</v>
      </c>
      <c r="V20" s="145" t="s">
        <v>813</v>
      </c>
      <c r="W20" s="151">
        <v>1000</v>
      </c>
      <c r="X20" s="152">
        <v>108260</v>
      </c>
      <c r="Y20" s="145" t="s">
        <v>818</v>
      </c>
      <c r="Z20" s="145" t="s">
        <v>814</v>
      </c>
    </row>
    <row r="21" spans="1:26">
      <c r="A21" s="145" t="s">
        <v>803</v>
      </c>
      <c r="B21" s="145" t="s">
        <v>804</v>
      </c>
      <c r="C21" s="145" t="s">
        <v>391</v>
      </c>
      <c r="D21" s="145" t="s">
        <v>805</v>
      </c>
      <c r="E21" s="146" t="s">
        <v>854</v>
      </c>
      <c r="F21" s="146" t="s">
        <v>818</v>
      </c>
      <c r="G21" s="145" t="s">
        <v>818</v>
      </c>
      <c r="H21" s="147">
        <v>43836</v>
      </c>
      <c r="I21" s="146" t="s">
        <v>855</v>
      </c>
      <c r="J21" s="146" t="s">
        <v>856</v>
      </c>
      <c r="K21" s="148">
        <v>1300</v>
      </c>
      <c r="L21" s="166">
        <f t="shared" si="0"/>
        <v>113.70593894865739</v>
      </c>
      <c r="M21" s="169">
        <v>600</v>
      </c>
      <c r="N21" s="149" t="e">
        <v>#N/A</v>
      </c>
      <c r="O21" s="150" t="e">
        <v>#N/A</v>
      </c>
      <c r="P21" s="145" t="s">
        <v>809</v>
      </c>
      <c r="Q21" s="145" t="s">
        <v>810</v>
      </c>
      <c r="R21" s="145" t="s">
        <v>811</v>
      </c>
      <c r="S21" s="147">
        <v>43840</v>
      </c>
      <c r="T21" s="147">
        <v>43836</v>
      </c>
      <c r="U21" s="145" t="s">
        <v>812</v>
      </c>
      <c r="V21" s="145" t="s">
        <v>813</v>
      </c>
      <c r="W21" s="151">
        <v>1000</v>
      </c>
      <c r="X21" s="152">
        <v>600</v>
      </c>
      <c r="Y21" s="145" t="s">
        <v>818</v>
      </c>
      <c r="Z21" s="145" t="s">
        <v>814</v>
      </c>
    </row>
    <row r="22" spans="1:26">
      <c r="A22" s="145" t="s">
        <v>803</v>
      </c>
      <c r="B22" s="145" t="s">
        <v>804</v>
      </c>
      <c r="C22" s="145" t="s">
        <v>391</v>
      </c>
      <c r="D22" s="145" t="s">
        <v>805</v>
      </c>
      <c r="E22" s="146" t="s">
        <v>854</v>
      </c>
      <c r="F22" s="146" t="s">
        <v>818</v>
      </c>
      <c r="G22" s="145" t="s">
        <v>818</v>
      </c>
      <c r="H22" s="147">
        <v>43836</v>
      </c>
      <c r="I22" s="146" t="s">
        <v>857</v>
      </c>
      <c r="J22" s="146" t="s">
        <v>858</v>
      </c>
      <c r="K22" s="148">
        <v>1300</v>
      </c>
      <c r="L22" s="166">
        <f t="shared" si="0"/>
        <v>242.57266975713577</v>
      </c>
      <c r="M22" s="169">
        <v>1280</v>
      </c>
      <c r="N22" s="149" t="e">
        <v>#N/A</v>
      </c>
      <c r="O22" s="150" t="e">
        <v>#N/A</v>
      </c>
      <c r="P22" s="145" t="s">
        <v>809</v>
      </c>
      <c r="Q22" s="145" t="s">
        <v>810</v>
      </c>
      <c r="R22" s="145" t="s">
        <v>811</v>
      </c>
      <c r="S22" s="147">
        <v>43840</v>
      </c>
      <c r="T22" s="147">
        <v>43836</v>
      </c>
      <c r="U22" s="145" t="s">
        <v>812</v>
      </c>
      <c r="V22" s="145" t="s">
        <v>813</v>
      </c>
      <c r="W22" s="151">
        <v>1000</v>
      </c>
      <c r="X22" s="152">
        <v>1280</v>
      </c>
      <c r="Y22" s="145" t="s">
        <v>818</v>
      </c>
      <c r="Z22" s="145" t="s">
        <v>814</v>
      </c>
    </row>
    <row r="23" spans="1:26">
      <c r="A23" s="145" t="s">
        <v>803</v>
      </c>
      <c r="B23" s="145" t="s">
        <v>804</v>
      </c>
      <c r="C23" s="145" t="s">
        <v>391</v>
      </c>
      <c r="D23" s="145" t="s">
        <v>805</v>
      </c>
      <c r="E23" s="146" t="s">
        <v>698</v>
      </c>
      <c r="F23" s="146" t="s">
        <v>818</v>
      </c>
      <c r="G23" s="145" t="s">
        <v>818</v>
      </c>
      <c r="H23" s="147">
        <v>43801</v>
      </c>
      <c r="I23" s="146" t="s">
        <v>859</v>
      </c>
      <c r="J23" s="146" t="s">
        <v>860</v>
      </c>
      <c r="K23" s="148">
        <v>1015.3</v>
      </c>
      <c r="L23" s="166">
        <f t="shared" si="0"/>
        <v>20756.534009737894</v>
      </c>
      <c r="M23" s="169">
        <v>140240</v>
      </c>
      <c r="N23" s="149" t="e">
        <v>#N/A</v>
      </c>
      <c r="O23" s="150" t="s">
        <v>599</v>
      </c>
      <c r="P23" s="145" t="s">
        <v>809</v>
      </c>
      <c r="Q23" s="145" t="s">
        <v>810</v>
      </c>
      <c r="R23" s="145" t="s">
        <v>811</v>
      </c>
      <c r="S23" s="147">
        <v>43840</v>
      </c>
      <c r="T23" s="147">
        <v>43801</v>
      </c>
      <c r="U23" s="145" t="s">
        <v>812</v>
      </c>
      <c r="V23" s="145" t="s">
        <v>813</v>
      </c>
      <c r="W23" s="151">
        <v>1000</v>
      </c>
      <c r="X23" s="152">
        <v>140240</v>
      </c>
      <c r="Y23" s="145" t="s">
        <v>818</v>
      </c>
      <c r="Z23" s="145" t="s">
        <v>814</v>
      </c>
    </row>
    <row r="24" spans="1:26">
      <c r="A24" s="145" t="s">
        <v>803</v>
      </c>
      <c r="B24" s="145" t="s">
        <v>804</v>
      </c>
      <c r="C24" s="145" t="s">
        <v>391</v>
      </c>
      <c r="D24" s="145" t="s">
        <v>805</v>
      </c>
      <c r="E24" s="146" t="s">
        <v>557</v>
      </c>
      <c r="F24" s="146" t="s">
        <v>818</v>
      </c>
      <c r="G24" s="145" t="s">
        <v>818</v>
      </c>
      <c r="H24" s="147">
        <v>43844</v>
      </c>
      <c r="I24" s="146" t="s">
        <v>861</v>
      </c>
      <c r="J24" s="146" t="s">
        <v>862</v>
      </c>
      <c r="K24" s="148">
        <v>62</v>
      </c>
      <c r="L24" s="166">
        <f t="shared" si="0"/>
        <v>2593.9531764774483</v>
      </c>
      <c r="M24" s="169">
        <v>287000</v>
      </c>
      <c r="N24" s="149">
        <v>267000</v>
      </c>
      <c r="O24" s="150" t="s">
        <v>537</v>
      </c>
      <c r="P24" s="145" t="s">
        <v>809</v>
      </c>
      <c r="Q24" s="145" t="s">
        <v>810</v>
      </c>
      <c r="R24" s="145" t="s">
        <v>811</v>
      </c>
      <c r="S24" s="147">
        <v>43851</v>
      </c>
      <c r="T24" s="147">
        <v>43844</v>
      </c>
      <c r="U24" s="145" t="s">
        <v>812</v>
      </c>
      <c r="V24" s="145" t="s">
        <v>813</v>
      </c>
      <c r="W24" s="151">
        <v>1000</v>
      </c>
      <c r="X24" s="152">
        <v>287000</v>
      </c>
      <c r="Y24" s="145" t="s">
        <v>818</v>
      </c>
      <c r="Z24" s="145" t="s">
        <v>814</v>
      </c>
    </row>
    <row r="25" spans="1:26">
      <c r="A25" s="145" t="s">
        <v>803</v>
      </c>
      <c r="B25" s="145" t="s">
        <v>804</v>
      </c>
      <c r="C25" s="145" t="s">
        <v>391</v>
      </c>
      <c r="D25" s="145" t="s">
        <v>805</v>
      </c>
      <c r="E25" s="146" t="s">
        <v>556</v>
      </c>
      <c r="F25" s="146" t="s">
        <v>818</v>
      </c>
      <c r="G25" s="145" t="s">
        <v>818</v>
      </c>
      <c r="H25" s="147">
        <v>43844</v>
      </c>
      <c r="I25" s="146" t="s">
        <v>863</v>
      </c>
      <c r="J25" s="146" t="s">
        <v>864</v>
      </c>
      <c r="K25" s="148">
        <v>320.7</v>
      </c>
      <c r="L25" s="166">
        <f t="shared" si="0"/>
        <v>1916.7759993002712</v>
      </c>
      <c r="M25" s="169">
        <v>41000</v>
      </c>
      <c r="N25" s="149">
        <v>41000</v>
      </c>
      <c r="O25" s="150" t="s">
        <v>537</v>
      </c>
      <c r="P25" s="145" t="s">
        <v>809</v>
      </c>
      <c r="Q25" s="145" t="s">
        <v>810</v>
      </c>
      <c r="R25" s="145" t="s">
        <v>811</v>
      </c>
      <c r="S25" s="147">
        <v>43851</v>
      </c>
      <c r="T25" s="147">
        <v>43844</v>
      </c>
      <c r="U25" s="145" t="s">
        <v>812</v>
      </c>
      <c r="V25" s="145" t="s">
        <v>813</v>
      </c>
      <c r="W25" s="151">
        <v>1000</v>
      </c>
      <c r="X25" s="152">
        <v>41000</v>
      </c>
      <c r="Y25" s="145" t="s">
        <v>818</v>
      </c>
      <c r="Z25" s="145" t="s">
        <v>814</v>
      </c>
    </row>
    <row r="26" spans="1:26">
      <c r="A26" s="145" t="s">
        <v>803</v>
      </c>
      <c r="B26" s="145" t="s">
        <v>804</v>
      </c>
      <c r="C26" s="145" t="s">
        <v>391</v>
      </c>
      <c r="D26" s="145" t="s">
        <v>805</v>
      </c>
      <c r="E26" s="146" t="s">
        <v>560</v>
      </c>
      <c r="F26" s="146" t="s">
        <v>818</v>
      </c>
      <c r="G26" s="145" t="s">
        <v>818</v>
      </c>
      <c r="H26" s="147">
        <v>43817</v>
      </c>
      <c r="I26" s="146" t="s">
        <v>865</v>
      </c>
      <c r="J26" s="146" t="s">
        <v>866</v>
      </c>
      <c r="K26" s="148">
        <v>273.74</v>
      </c>
      <c r="L26" s="166">
        <f t="shared" si="0"/>
        <v>4070.3052567130235</v>
      </c>
      <c r="M26" s="169">
        <v>102000</v>
      </c>
      <c r="N26" s="149" t="e">
        <v>#N/A</v>
      </c>
      <c r="O26" s="150" t="s">
        <v>537</v>
      </c>
      <c r="P26" s="145" t="s">
        <v>809</v>
      </c>
      <c r="Q26" s="145" t="s">
        <v>810</v>
      </c>
      <c r="R26" s="145" t="s">
        <v>811</v>
      </c>
      <c r="S26" s="147">
        <v>43824</v>
      </c>
      <c r="T26" s="147">
        <v>43817</v>
      </c>
      <c r="U26" s="145" t="s">
        <v>812</v>
      </c>
      <c r="V26" s="145" t="s">
        <v>813</v>
      </c>
      <c r="W26" s="151">
        <v>1000</v>
      </c>
      <c r="X26" s="152">
        <v>102000</v>
      </c>
      <c r="Y26" s="145" t="s">
        <v>818</v>
      </c>
      <c r="Z26" s="145" t="s">
        <v>814</v>
      </c>
    </row>
    <row r="27" spans="1:26">
      <c r="A27" s="145" t="s">
        <v>803</v>
      </c>
      <c r="B27" s="145" t="s">
        <v>804</v>
      </c>
      <c r="C27" s="145" t="s">
        <v>391</v>
      </c>
      <c r="D27" s="145" t="s">
        <v>805</v>
      </c>
      <c r="E27" s="146" t="s">
        <v>186</v>
      </c>
      <c r="F27" s="146" t="s">
        <v>867</v>
      </c>
      <c r="G27" s="145" t="s">
        <v>867</v>
      </c>
      <c r="H27" s="147">
        <v>43609</v>
      </c>
      <c r="I27" s="146" t="s">
        <v>868</v>
      </c>
      <c r="J27" s="146" t="s">
        <v>869</v>
      </c>
      <c r="K27" s="148">
        <v>102</v>
      </c>
      <c r="L27" s="166">
        <f t="shared" si="0"/>
        <v>0</v>
      </c>
      <c r="M27" s="169">
        <v>0</v>
      </c>
      <c r="N27" s="149">
        <v>211000</v>
      </c>
      <c r="O27" s="150" t="s">
        <v>188</v>
      </c>
      <c r="P27" s="145" t="s">
        <v>870</v>
      </c>
      <c r="Q27" s="145" t="s">
        <v>871</v>
      </c>
      <c r="R27" s="145" t="s">
        <v>811</v>
      </c>
      <c r="S27" s="147">
        <v>43830</v>
      </c>
      <c r="T27" s="147">
        <v>43609</v>
      </c>
      <c r="U27" s="145" t="s">
        <v>812</v>
      </c>
      <c r="V27" s="145" t="s">
        <v>813</v>
      </c>
      <c r="W27" s="151">
        <v>1000</v>
      </c>
      <c r="X27" s="152">
        <v>207500</v>
      </c>
      <c r="Y27" s="145" t="s">
        <v>867</v>
      </c>
      <c r="Z27" s="145" t="s">
        <v>817</v>
      </c>
    </row>
    <row r="28" spans="1:26">
      <c r="A28" s="145" t="s">
        <v>803</v>
      </c>
      <c r="B28" s="145" t="s">
        <v>804</v>
      </c>
      <c r="C28" s="145" t="s">
        <v>391</v>
      </c>
      <c r="D28" s="145" t="s">
        <v>805</v>
      </c>
      <c r="E28" s="146" t="s">
        <v>186</v>
      </c>
      <c r="F28" s="146" t="s">
        <v>867</v>
      </c>
      <c r="G28" s="145" t="s">
        <v>867</v>
      </c>
      <c r="H28" s="147">
        <v>43609</v>
      </c>
      <c r="I28" s="146" t="s">
        <v>868</v>
      </c>
      <c r="J28" s="146" t="s">
        <v>869</v>
      </c>
      <c r="K28" s="148">
        <v>102</v>
      </c>
      <c r="L28" s="166">
        <f t="shared" si="0"/>
        <v>3085.3669203183767</v>
      </c>
      <c r="M28" s="169">
        <v>207500</v>
      </c>
      <c r="N28" s="149">
        <v>211000</v>
      </c>
      <c r="O28" s="150" t="s">
        <v>188</v>
      </c>
      <c r="P28" s="145" t="s">
        <v>870</v>
      </c>
      <c r="Q28" s="145" t="s">
        <v>810</v>
      </c>
      <c r="R28" s="145" t="s">
        <v>811</v>
      </c>
      <c r="S28" s="147">
        <v>43830</v>
      </c>
      <c r="T28" s="147">
        <v>43609</v>
      </c>
      <c r="U28" s="145" t="s">
        <v>812</v>
      </c>
      <c r="V28" s="145" t="s">
        <v>813</v>
      </c>
      <c r="W28" s="151">
        <v>1000</v>
      </c>
      <c r="X28" s="152">
        <v>0</v>
      </c>
      <c r="Y28" s="145" t="s">
        <v>867</v>
      </c>
      <c r="Z28" s="145" t="s">
        <v>817</v>
      </c>
    </row>
    <row r="29" spans="1:26">
      <c r="A29" s="145" t="s">
        <v>803</v>
      </c>
      <c r="B29" s="145" t="s">
        <v>804</v>
      </c>
      <c r="C29" s="145" t="s">
        <v>391</v>
      </c>
      <c r="D29" s="145" t="s">
        <v>805</v>
      </c>
      <c r="E29" s="146" t="s">
        <v>597</v>
      </c>
      <c r="F29" s="146" t="s">
        <v>867</v>
      </c>
      <c r="G29" s="145" t="s">
        <v>867</v>
      </c>
      <c r="H29" s="147">
        <v>43655</v>
      </c>
      <c r="I29" s="146" t="s">
        <v>872</v>
      </c>
      <c r="J29" s="146" t="s">
        <v>873</v>
      </c>
      <c r="K29" s="148">
        <v>81.7</v>
      </c>
      <c r="L29" s="166">
        <f t="shared" si="0"/>
        <v>3275.241260678154</v>
      </c>
      <c r="M29" s="169">
        <v>275000</v>
      </c>
      <c r="N29" s="149" t="e">
        <v>#N/A</v>
      </c>
      <c r="O29" s="150" t="s">
        <v>188</v>
      </c>
      <c r="P29" s="145" t="s">
        <v>809</v>
      </c>
      <c r="Q29" s="145" t="s">
        <v>810</v>
      </c>
      <c r="R29" s="145" t="s">
        <v>811</v>
      </c>
      <c r="S29" s="147">
        <v>43661</v>
      </c>
      <c r="T29" s="147">
        <v>43655</v>
      </c>
      <c r="U29" s="145" t="s">
        <v>812</v>
      </c>
      <c r="V29" s="145" t="s">
        <v>813</v>
      </c>
      <c r="W29" s="151">
        <v>1000</v>
      </c>
      <c r="X29" s="152">
        <v>275000</v>
      </c>
      <c r="Y29" s="145" t="s">
        <v>867</v>
      </c>
      <c r="Z29" s="145" t="s">
        <v>817</v>
      </c>
    </row>
    <row r="30" spans="1:26">
      <c r="A30" s="145" t="s">
        <v>803</v>
      </c>
      <c r="B30" s="145" t="s">
        <v>804</v>
      </c>
      <c r="C30" s="145" t="s">
        <v>391</v>
      </c>
      <c r="D30" s="145" t="s">
        <v>805</v>
      </c>
      <c r="E30" s="146" t="s">
        <v>597</v>
      </c>
      <c r="F30" s="146" t="s">
        <v>867</v>
      </c>
      <c r="G30" s="145" t="s">
        <v>867</v>
      </c>
      <c r="H30" s="147">
        <v>43651</v>
      </c>
      <c r="I30" s="146" t="s">
        <v>874</v>
      </c>
      <c r="J30" s="146" t="s">
        <v>875</v>
      </c>
      <c r="K30" s="148">
        <v>81.7</v>
      </c>
      <c r="L30" s="166">
        <f t="shared" si="0"/>
        <v>1298.1865360506135</v>
      </c>
      <c r="M30" s="169">
        <v>109000</v>
      </c>
      <c r="N30" s="149" t="e">
        <v>#N/A</v>
      </c>
      <c r="O30" s="150" t="s">
        <v>188</v>
      </c>
      <c r="P30" s="145" t="s">
        <v>809</v>
      </c>
      <c r="Q30" s="145" t="s">
        <v>810</v>
      </c>
      <c r="R30" s="145" t="s">
        <v>811</v>
      </c>
      <c r="S30" s="147">
        <v>43657</v>
      </c>
      <c r="T30" s="147">
        <v>43651</v>
      </c>
      <c r="U30" s="145" t="s">
        <v>812</v>
      </c>
      <c r="V30" s="145" t="s">
        <v>813</v>
      </c>
      <c r="W30" s="151">
        <v>1000</v>
      </c>
      <c r="X30" s="152">
        <v>109000</v>
      </c>
      <c r="Y30" s="145" t="s">
        <v>867</v>
      </c>
      <c r="Z30" s="145" t="s">
        <v>814</v>
      </c>
    </row>
    <row r="31" spans="1:26">
      <c r="A31" s="145" t="s">
        <v>803</v>
      </c>
      <c r="B31" s="145" t="s">
        <v>804</v>
      </c>
      <c r="C31" s="145" t="s">
        <v>391</v>
      </c>
      <c r="D31" s="145" t="s">
        <v>805</v>
      </c>
      <c r="E31" s="146" t="s">
        <v>478</v>
      </c>
      <c r="F31" s="146" t="s">
        <v>867</v>
      </c>
      <c r="G31" s="145" t="s">
        <v>867</v>
      </c>
      <c r="H31" s="147">
        <v>43861</v>
      </c>
      <c r="I31" s="146" t="s">
        <v>876</v>
      </c>
      <c r="J31" s="146" t="s">
        <v>877</v>
      </c>
      <c r="K31" s="148">
        <v>181.1</v>
      </c>
      <c r="L31" s="166">
        <f t="shared" si="0"/>
        <v>258.72182862474125</v>
      </c>
      <c r="M31" s="169">
        <v>9800</v>
      </c>
      <c r="N31" s="149">
        <v>22400</v>
      </c>
      <c r="O31" s="150" t="s">
        <v>162</v>
      </c>
      <c r="P31" s="145" t="s">
        <v>809</v>
      </c>
      <c r="Q31" s="145" t="s">
        <v>810</v>
      </c>
      <c r="R31" s="145" t="s">
        <v>811</v>
      </c>
      <c r="S31" s="147">
        <v>43866</v>
      </c>
      <c r="T31" s="147">
        <v>43861</v>
      </c>
      <c r="U31" s="145" t="s">
        <v>812</v>
      </c>
      <c r="V31" s="145" t="s">
        <v>813</v>
      </c>
      <c r="W31" s="151">
        <v>1000</v>
      </c>
      <c r="X31" s="152">
        <v>9800</v>
      </c>
      <c r="Y31" s="145" t="s">
        <v>867</v>
      </c>
      <c r="Z31" s="145" t="s">
        <v>817</v>
      </c>
    </row>
    <row r="32" spans="1:26">
      <c r="A32" s="145" t="s">
        <v>803</v>
      </c>
      <c r="B32" s="145" t="s">
        <v>804</v>
      </c>
      <c r="C32" s="145" t="s">
        <v>391</v>
      </c>
      <c r="D32" s="145" t="s">
        <v>805</v>
      </c>
      <c r="E32" s="146" t="s">
        <v>193</v>
      </c>
      <c r="F32" s="146" t="s">
        <v>867</v>
      </c>
      <c r="G32" s="145" t="s">
        <v>867</v>
      </c>
      <c r="H32" s="147">
        <v>43861</v>
      </c>
      <c r="I32" s="146" t="s">
        <v>878</v>
      </c>
      <c r="J32" s="146" t="s">
        <v>879</v>
      </c>
      <c r="K32" s="148">
        <v>63.8</v>
      </c>
      <c r="L32" s="166">
        <f t="shared" si="0"/>
        <v>1144.899268200239</v>
      </c>
      <c r="M32" s="169">
        <v>123100</v>
      </c>
      <c r="N32" s="149" t="e">
        <v>#N/A</v>
      </c>
      <c r="O32" s="150" t="s">
        <v>188</v>
      </c>
      <c r="P32" s="145" t="s">
        <v>809</v>
      </c>
      <c r="Q32" s="145" t="s">
        <v>810</v>
      </c>
      <c r="R32" s="145" t="s">
        <v>811</v>
      </c>
      <c r="S32" s="147">
        <v>43866</v>
      </c>
      <c r="T32" s="147">
        <v>43861</v>
      </c>
      <c r="U32" s="145" t="s">
        <v>812</v>
      </c>
      <c r="V32" s="145" t="s">
        <v>813</v>
      </c>
      <c r="W32" s="151">
        <v>1000</v>
      </c>
      <c r="X32" s="152">
        <v>123100</v>
      </c>
      <c r="Y32" s="145" t="s">
        <v>867</v>
      </c>
      <c r="Z32" s="145" t="s">
        <v>817</v>
      </c>
    </row>
    <row r="33" spans="1:26">
      <c r="A33" s="145" t="s">
        <v>803</v>
      </c>
      <c r="B33" s="145" t="s">
        <v>804</v>
      </c>
      <c r="C33" s="145" t="s">
        <v>391</v>
      </c>
      <c r="D33" s="145" t="s">
        <v>805</v>
      </c>
      <c r="E33" s="146" t="s">
        <v>450</v>
      </c>
      <c r="F33" s="146" t="s">
        <v>867</v>
      </c>
      <c r="G33" s="145" t="s">
        <v>867</v>
      </c>
      <c r="H33" s="147">
        <v>43818</v>
      </c>
      <c r="I33" s="146" t="s">
        <v>880</v>
      </c>
      <c r="J33" s="146" t="s">
        <v>881</v>
      </c>
      <c r="K33" s="148">
        <v>63.8</v>
      </c>
      <c r="L33" s="166">
        <f t="shared" si="0"/>
        <v>0.93005626986209511</v>
      </c>
      <c r="M33" s="169">
        <v>100</v>
      </c>
      <c r="N33" s="149">
        <v>424400</v>
      </c>
      <c r="O33" s="150" t="s">
        <v>188</v>
      </c>
      <c r="P33" s="145" t="s">
        <v>809</v>
      </c>
      <c r="Q33" s="145" t="s">
        <v>810</v>
      </c>
      <c r="R33" s="145" t="s">
        <v>811</v>
      </c>
      <c r="S33" s="147">
        <v>43818</v>
      </c>
      <c r="T33" s="147">
        <v>43818</v>
      </c>
      <c r="U33" s="145" t="s">
        <v>812</v>
      </c>
      <c r="V33" s="145" t="s">
        <v>813</v>
      </c>
      <c r="W33" s="151">
        <v>1000</v>
      </c>
      <c r="X33" s="152">
        <v>100</v>
      </c>
      <c r="Y33" s="145" t="s">
        <v>867</v>
      </c>
      <c r="Z33" s="145" t="s">
        <v>817</v>
      </c>
    </row>
    <row r="34" spans="1:26">
      <c r="A34" s="145" t="s">
        <v>803</v>
      </c>
      <c r="B34" s="145" t="s">
        <v>804</v>
      </c>
      <c r="C34" s="145" t="s">
        <v>391</v>
      </c>
      <c r="D34" s="145" t="s">
        <v>805</v>
      </c>
      <c r="E34" s="146" t="s">
        <v>450</v>
      </c>
      <c r="F34" s="146" t="s">
        <v>867</v>
      </c>
      <c r="G34" s="145" t="s">
        <v>867</v>
      </c>
      <c r="H34" s="147">
        <v>43819</v>
      </c>
      <c r="I34" s="146" t="s">
        <v>882</v>
      </c>
      <c r="J34" s="146" t="s">
        <v>883</v>
      </c>
      <c r="K34" s="148">
        <v>63.8</v>
      </c>
      <c r="L34" s="166">
        <f t="shared" si="0"/>
        <v>2770.6376279191813</v>
      </c>
      <c r="M34" s="169">
        <v>297900</v>
      </c>
      <c r="N34" s="149">
        <v>424400</v>
      </c>
      <c r="O34" s="150" t="s">
        <v>188</v>
      </c>
      <c r="P34" s="145" t="s">
        <v>809</v>
      </c>
      <c r="Q34" s="145" t="s">
        <v>810</v>
      </c>
      <c r="R34" s="145" t="s">
        <v>811</v>
      </c>
      <c r="S34" s="147">
        <v>43823</v>
      </c>
      <c r="T34" s="147">
        <v>43819</v>
      </c>
      <c r="U34" s="145" t="s">
        <v>812</v>
      </c>
      <c r="V34" s="145" t="s">
        <v>813</v>
      </c>
      <c r="W34" s="151">
        <v>1000</v>
      </c>
      <c r="X34" s="152">
        <v>297900</v>
      </c>
      <c r="Y34" s="145" t="s">
        <v>867</v>
      </c>
      <c r="Z34" s="145" t="s">
        <v>817</v>
      </c>
    </row>
    <row r="35" spans="1:26">
      <c r="A35" s="145" t="s">
        <v>803</v>
      </c>
      <c r="B35" s="145" t="s">
        <v>804</v>
      </c>
      <c r="C35" s="145" t="s">
        <v>391</v>
      </c>
      <c r="D35" s="145" t="s">
        <v>805</v>
      </c>
      <c r="E35" s="146" t="s">
        <v>171</v>
      </c>
      <c r="F35" s="146" t="s">
        <v>867</v>
      </c>
      <c r="G35" s="145" t="s">
        <v>867</v>
      </c>
      <c r="H35" s="147">
        <v>43798</v>
      </c>
      <c r="I35" s="146" t="s">
        <v>884</v>
      </c>
      <c r="J35" s="146" t="s">
        <v>885</v>
      </c>
      <c r="K35" s="148">
        <v>69</v>
      </c>
      <c r="L35" s="166">
        <f t="shared" si="0"/>
        <v>0</v>
      </c>
      <c r="M35" s="169">
        <v>0</v>
      </c>
      <c r="N35" s="149">
        <v>619200</v>
      </c>
      <c r="O35" s="150" t="s">
        <v>162</v>
      </c>
      <c r="P35" s="145" t="s">
        <v>886</v>
      </c>
      <c r="Q35" s="145" t="s">
        <v>871</v>
      </c>
      <c r="R35" s="145" t="s">
        <v>811</v>
      </c>
      <c r="S35" s="147">
        <v>43830</v>
      </c>
      <c r="T35" s="147">
        <v>43798</v>
      </c>
      <c r="U35" s="145" t="s">
        <v>812</v>
      </c>
      <c r="V35" s="145" t="s">
        <v>813</v>
      </c>
      <c r="W35" s="151">
        <v>1000</v>
      </c>
      <c r="X35" s="152">
        <v>12800</v>
      </c>
      <c r="Y35" s="145" t="s">
        <v>867</v>
      </c>
      <c r="Z35" s="145" t="s">
        <v>817</v>
      </c>
    </row>
    <row r="36" spans="1:26">
      <c r="A36" s="145" t="s">
        <v>803</v>
      </c>
      <c r="B36" s="145" t="s">
        <v>804</v>
      </c>
      <c r="C36" s="145" t="s">
        <v>391</v>
      </c>
      <c r="D36" s="145" t="s">
        <v>805</v>
      </c>
      <c r="E36" s="146" t="s">
        <v>171</v>
      </c>
      <c r="F36" s="146" t="s">
        <v>867</v>
      </c>
      <c r="G36" s="145" t="s">
        <v>867</v>
      </c>
      <c r="H36" s="147">
        <v>43798</v>
      </c>
      <c r="I36" s="146" t="s">
        <v>884</v>
      </c>
      <c r="J36" s="146" t="s">
        <v>885</v>
      </c>
      <c r="K36" s="148">
        <v>69</v>
      </c>
      <c r="L36" s="166">
        <f t="shared" si="0"/>
        <v>128.7501093326336</v>
      </c>
      <c r="M36" s="169">
        <v>12800</v>
      </c>
      <c r="N36" s="149">
        <v>619200</v>
      </c>
      <c r="O36" s="150" t="s">
        <v>162</v>
      </c>
      <c r="P36" s="145" t="s">
        <v>886</v>
      </c>
      <c r="Q36" s="145" t="s">
        <v>810</v>
      </c>
      <c r="R36" s="145" t="s">
        <v>811</v>
      </c>
      <c r="S36" s="147">
        <v>43830</v>
      </c>
      <c r="T36" s="147">
        <v>43798</v>
      </c>
      <c r="U36" s="145" t="s">
        <v>812</v>
      </c>
      <c r="V36" s="145" t="s">
        <v>813</v>
      </c>
      <c r="W36" s="151">
        <v>1000</v>
      </c>
      <c r="X36" s="152">
        <v>0</v>
      </c>
      <c r="Y36" s="145" t="s">
        <v>867</v>
      </c>
      <c r="Z36" s="145" t="s">
        <v>817</v>
      </c>
    </row>
    <row r="37" spans="1:26">
      <c r="A37" s="145" t="s">
        <v>803</v>
      </c>
      <c r="B37" s="145" t="s">
        <v>804</v>
      </c>
      <c r="C37" s="145" t="s">
        <v>391</v>
      </c>
      <c r="D37" s="145" t="s">
        <v>805</v>
      </c>
      <c r="E37" s="146" t="s">
        <v>171</v>
      </c>
      <c r="F37" s="146" t="s">
        <v>867</v>
      </c>
      <c r="G37" s="145" t="s">
        <v>867</v>
      </c>
      <c r="H37" s="147">
        <v>43833</v>
      </c>
      <c r="I37" s="146" t="s">
        <v>887</v>
      </c>
      <c r="J37" s="146" t="s">
        <v>888</v>
      </c>
      <c r="K37" s="148">
        <v>69</v>
      </c>
      <c r="L37" s="166">
        <f t="shared" si="0"/>
        <v>40.234409166448003</v>
      </c>
      <c r="M37" s="169">
        <v>4000</v>
      </c>
      <c r="N37" s="149">
        <v>619200</v>
      </c>
      <c r="O37" s="150" t="s">
        <v>162</v>
      </c>
      <c r="P37" s="145" t="s">
        <v>809</v>
      </c>
      <c r="Q37" s="145" t="s">
        <v>810</v>
      </c>
      <c r="R37" s="145" t="s">
        <v>811</v>
      </c>
      <c r="S37" s="147">
        <v>43839</v>
      </c>
      <c r="T37" s="147">
        <v>43833</v>
      </c>
      <c r="U37" s="145" t="s">
        <v>812</v>
      </c>
      <c r="V37" s="145" t="s">
        <v>813</v>
      </c>
      <c r="W37" s="151">
        <v>1000</v>
      </c>
      <c r="X37" s="152">
        <v>4000</v>
      </c>
      <c r="Y37" s="145" t="s">
        <v>867</v>
      </c>
      <c r="Z37" s="145" t="s">
        <v>817</v>
      </c>
    </row>
    <row r="38" spans="1:26">
      <c r="A38" s="145" t="s">
        <v>803</v>
      </c>
      <c r="B38" s="145" t="s">
        <v>804</v>
      </c>
      <c r="C38" s="145" t="s">
        <v>391</v>
      </c>
      <c r="D38" s="145" t="s">
        <v>805</v>
      </c>
      <c r="E38" s="146" t="s">
        <v>171</v>
      </c>
      <c r="F38" s="146" t="s">
        <v>867</v>
      </c>
      <c r="G38" s="145" t="s">
        <v>867</v>
      </c>
      <c r="H38" s="147">
        <v>43840</v>
      </c>
      <c r="I38" s="146" t="s">
        <v>889</v>
      </c>
      <c r="J38" s="146" t="s">
        <v>890</v>
      </c>
      <c r="K38" s="148">
        <v>69</v>
      </c>
      <c r="L38" s="166">
        <f t="shared" si="0"/>
        <v>16.0937636665792</v>
      </c>
      <c r="M38" s="169">
        <v>1600</v>
      </c>
      <c r="N38" s="149">
        <v>619200</v>
      </c>
      <c r="O38" s="150" t="s">
        <v>162</v>
      </c>
      <c r="P38" s="145" t="s">
        <v>809</v>
      </c>
      <c r="Q38" s="145" t="s">
        <v>810</v>
      </c>
      <c r="R38" s="145" t="s">
        <v>811</v>
      </c>
      <c r="S38" s="147">
        <v>43847</v>
      </c>
      <c r="T38" s="147">
        <v>43840</v>
      </c>
      <c r="U38" s="145" t="s">
        <v>812</v>
      </c>
      <c r="V38" s="145" t="s">
        <v>813</v>
      </c>
      <c r="W38" s="151">
        <v>1000</v>
      </c>
      <c r="X38" s="152">
        <v>1600</v>
      </c>
      <c r="Y38" s="145" t="s">
        <v>867</v>
      </c>
      <c r="Z38" s="145" t="s">
        <v>817</v>
      </c>
    </row>
    <row r="39" spans="1:26">
      <c r="A39" s="145" t="s">
        <v>803</v>
      </c>
      <c r="B39" s="145" t="s">
        <v>804</v>
      </c>
      <c r="C39" s="145" t="s">
        <v>391</v>
      </c>
      <c r="D39" s="145" t="s">
        <v>805</v>
      </c>
      <c r="E39" s="146" t="s">
        <v>171</v>
      </c>
      <c r="F39" s="146" t="s">
        <v>867</v>
      </c>
      <c r="G39" s="145" t="s">
        <v>867</v>
      </c>
      <c r="H39" s="147">
        <v>43843</v>
      </c>
      <c r="I39" s="146" t="s">
        <v>891</v>
      </c>
      <c r="J39" s="146" t="s">
        <v>892</v>
      </c>
      <c r="K39" s="148">
        <v>69</v>
      </c>
      <c r="L39" s="166">
        <f t="shared" si="0"/>
        <v>337.96903699816323</v>
      </c>
      <c r="M39" s="169">
        <v>33600</v>
      </c>
      <c r="N39" s="149">
        <v>619200</v>
      </c>
      <c r="O39" s="150" t="s">
        <v>162</v>
      </c>
      <c r="P39" s="145" t="s">
        <v>809</v>
      </c>
      <c r="Q39" s="145" t="s">
        <v>810</v>
      </c>
      <c r="R39" s="145" t="s">
        <v>811</v>
      </c>
      <c r="S39" s="147">
        <v>43850</v>
      </c>
      <c r="T39" s="147">
        <v>43843</v>
      </c>
      <c r="U39" s="145" t="s">
        <v>812</v>
      </c>
      <c r="V39" s="145" t="s">
        <v>813</v>
      </c>
      <c r="W39" s="151">
        <v>1000</v>
      </c>
      <c r="X39" s="152">
        <v>33600</v>
      </c>
      <c r="Y39" s="145" t="s">
        <v>867</v>
      </c>
      <c r="Z39" s="145" t="s">
        <v>817</v>
      </c>
    </row>
    <row r="40" spans="1:26">
      <c r="A40" s="145" t="s">
        <v>803</v>
      </c>
      <c r="B40" s="145" t="s">
        <v>804</v>
      </c>
      <c r="C40" s="145" t="s">
        <v>391</v>
      </c>
      <c r="D40" s="145" t="s">
        <v>805</v>
      </c>
      <c r="E40" s="146" t="s">
        <v>171</v>
      </c>
      <c r="F40" s="146" t="s">
        <v>867</v>
      </c>
      <c r="G40" s="145" t="s">
        <v>867</v>
      </c>
      <c r="H40" s="147">
        <v>43861</v>
      </c>
      <c r="I40" s="146" t="s">
        <v>893</v>
      </c>
      <c r="J40" s="146" t="s">
        <v>894</v>
      </c>
      <c r="K40" s="148">
        <v>69</v>
      </c>
      <c r="L40" s="166">
        <f t="shared" si="0"/>
        <v>14500.481063587858</v>
      </c>
      <c r="M40" s="169">
        <v>1441600</v>
      </c>
      <c r="N40" s="149">
        <v>619200</v>
      </c>
      <c r="O40" s="150" t="s">
        <v>162</v>
      </c>
      <c r="P40" s="145" t="s">
        <v>809</v>
      </c>
      <c r="Q40" s="145" t="s">
        <v>810</v>
      </c>
      <c r="R40" s="145" t="s">
        <v>811</v>
      </c>
      <c r="S40" s="147">
        <v>43866</v>
      </c>
      <c r="T40" s="147">
        <v>43861</v>
      </c>
      <c r="U40" s="145" t="s">
        <v>812</v>
      </c>
      <c r="V40" s="145" t="s">
        <v>813</v>
      </c>
      <c r="W40" s="151">
        <v>1000</v>
      </c>
      <c r="X40" s="152">
        <v>1441600</v>
      </c>
      <c r="Y40" s="145" t="s">
        <v>867</v>
      </c>
      <c r="Z40" s="145" t="s">
        <v>817</v>
      </c>
    </row>
    <row r="41" spans="1:26">
      <c r="A41" s="145" t="s">
        <v>803</v>
      </c>
      <c r="B41" s="145" t="s">
        <v>804</v>
      </c>
      <c r="C41" s="145" t="s">
        <v>391</v>
      </c>
      <c r="D41" s="145" t="s">
        <v>805</v>
      </c>
      <c r="E41" s="146" t="s">
        <v>171</v>
      </c>
      <c r="F41" s="146" t="s">
        <v>867</v>
      </c>
      <c r="G41" s="145" t="s">
        <v>867</v>
      </c>
      <c r="H41" s="147">
        <v>43850</v>
      </c>
      <c r="I41" s="146" t="s">
        <v>895</v>
      </c>
      <c r="J41" s="146" t="s">
        <v>896</v>
      </c>
      <c r="K41" s="148">
        <v>69</v>
      </c>
      <c r="L41" s="166">
        <f t="shared" si="0"/>
        <v>474.76602816408644</v>
      </c>
      <c r="M41" s="169">
        <v>47200</v>
      </c>
      <c r="N41" s="149">
        <v>619200</v>
      </c>
      <c r="O41" s="150" t="s">
        <v>162</v>
      </c>
      <c r="P41" s="145" t="s">
        <v>809</v>
      </c>
      <c r="Q41" s="145" t="s">
        <v>810</v>
      </c>
      <c r="R41" s="145" t="s">
        <v>811</v>
      </c>
      <c r="S41" s="147">
        <v>43862</v>
      </c>
      <c r="T41" s="147">
        <v>43850</v>
      </c>
      <c r="U41" s="145" t="s">
        <v>812</v>
      </c>
      <c r="V41" s="145" t="s">
        <v>813</v>
      </c>
      <c r="W41" s="151">
        <v>1000</v>
      </c>
      <c r="X41" s="152">
        <v>47200</v>
      </c>
      <c r="Y41" s="145" t="s">
        <v>867</v>
      </c>
      <c r="Z41" s="145" t="s">
        <v>817</v>
      </c>
    </row>
    <row r="42" spans="1:26">
      <c r="A42" s="145" t="s">
        <v>803</v>
      </c>
      <c r="B42" s="145" t="s">
        <v>804</v>
      </c>
      <c r="C42" s="145" t="s">
        <v>391</v>
      </c>
      <c r="D42" s="145" t="s">
        <v>805</v>
      </c>
      <c r="E42" s="146" t="s">
        <v>171</v>
      </c>
      <c r="F42" s="146" t="s">
        <v>867</v>
      </c>
      <c r="G42" s="145" t="s">
        <v>867</v>
      </c>
      <c r="H42" s="147">
        <v>43861</v>
      </c>
      <c r="I42" s="146" t="s">
        <v>897</v>
      </c>
      <c r="J42" s="146" t="s">
        <v>898</v>
      </c>
      <c r="K42" s="148">
        <v>69</v>
      </c>
      <c r="L42" s="166">
        <f t="shared" si="0"/>
        <v>7773.2878509577531</v>
      </c>
      <c r="M42" s="169">
        <v>772800</v>
      </c>
      <c r="N42" s="149">
        <v>619200</v>
      </c>
      <c r="O42" s="150" t="s">
        <v>162</v>
      </c>
      <c r="P42" s="145" t="s">
        <v>809</v>
      </c>
      <c r="Q42" s="145" t="s">
        <v>810</v>
      </c>
      <c r="R42" s="145" t="s">
        <v>811</v>
      </c>
      <c r="S42" s="147">
        <v>43866</v>
      </c>
      <c r="T42" s="147">
        <v>43861</v>
      </c>
      <c r="U42" s="145" t="s">
        <v>812</v>
      </c>
      <c r="V42" s="145" t="s">
        <v>813</v>
      </c>
      <c r="W42" s="151">
        <v>1000</v>
      </c>
      <c r="X42" s="152">
        <v>772800</v>
      </c>
      <c r="Y42" s="145" t="s">
        <v>867</v>
      </c>
      <c r="Z42" s="145" t="s">
        <v>817</v>
      </c>
    </row>
    <row r="43" spans="1:26">
      <c r="A43" s="145" t="s">
        <v>803</v>
      </c>
      <c r="B43" s="145" t="s">
        <v>804</v>
      </c>
      <c r="C43" s="145" t="s">
        <v>391</v>
      </c>
      <c r="D43" s="145" t="s">
        <v>805</v>
      </c>
      <c r="E43" s="146" t="s">
        <v>457</v>
      </c>
      <c r="F43" s="146" t="s">
        <v>867</v>
      </c>
      <c r="G43" s="145" t="s">
        <v>867</v>
      </c>
      <c r="H43" s="147">
        <v>43696</v>
      </c>
      <c r="I43" s="146" t="s">
        <v>899</v>
      </c>
      <c r="J43" s="146" t="s">
        <v>900</v>
      </c>
      <c r="K43" s="148">
        <v>84.6</v>
      </c>
      <c r="L43" s="166">
        <f t="shared" si="0"/>
        <v>369.98163211755445</v>
      </c>
      <c r="M43" s="169">
        <v>30000</v>
      </c>
      <c r="N43" s="149" t="e">
        <v>#N/A</v>
      </c>
      <c r="O43" s="150" t="s">
        <v>162</v>
      </c>
      <c r="P43" s="145" t="s">
        <v>886</v>
      </c>
      <c r="Q43" s="145" t="s">
        <v>810</v>
      </c>
      <c r="R43" s="145" t="s">
        <v>811</v>
      </c>
      <c r="S43" s="147">
        <v>43746</v>
      </c>
      <c r="T43" s="147">
        <v>43696</v>
      </c>
      <c r="U43" s="145" t="s">
        <v>812</v>
      </c>
      <c r="V43" s="145" t="s">
        <v>813</v>
      </c>
      <c r="W43" s="151">
        <v>1000</v>
      </c>
      <c r="X43" s="152">
        <v>30000</v>
      </c>
      <c r="Y43" s="145" t="s">
        <v>867</v>
      </c>
      <c r="Z43" s="145" t="s">
        <v>817</v>
      </c>
    </row>
    <row r="44" spans="1:26">
      <c r="A44" s="145" t="s">
        <v>803</v>
      </c>
      <c r="B44" s="145" t="s">
        <v>804</v>
      </c>
      <c r="C44" s="145" t="s">
        <v>391</v>
      </c>
      <c r="D44" s="145" t="s">
        <v>805</v>
      </c>
      <c r="E44" s="146" t="s">
        <v>452</v>
      </c>
      <c r="F44" s="146" t="s">
        <v>867</v>
      </c>
      <c r="G44" s="145" t="s">
        <v>867</v>
      </c>
      <c r="H44" s="147">
        <v>43847</v>
      </c>
      <c r="I44" s="146" t="s">
        <v>901</v>
      </c>
      <c r="J44" s="146" t="s">
        <v>902</v>
      </c>
      <c r="K44" s="148">
        <v>37.799999999999997</v>
      </c>
      <c r="L44" s="166">
        <f t="shared" si="0"/>
        <v>16.531094200997114</v>
      </c>
      <c r="M44" s="169">
        <v>3000</v>
      </c>
      <c r="N44" s="149">
        <v>810000</v>
      </c>
      <c r="O44" s="150" t="s">
        <v>200</v>
      </c>
      <c r="P44" s="145" t="s">
        <v>809</v>
      </c>
      <c r="Q44" s="145" t="s">
        <v>810</v>
      </c>
      <c r="R44" s="145" t="s">
        <v>811</v>
      </c>
      <c r="S44" s="147">
        <v>43852</v>
      </c>
      <c r="T44" s="147">
        <v>43847</v>
      </c>
      <c r="U44" s="145" t="s">
        <v>812</v>
      </c>
      <c r="V44" s="145" t="s">
        <v>813</v>
      </c>
      <c r="W44" s="151">
        <v>1000</v>
      </c>
      <c r="X44" s="152">
        <v>3000</v>
      </c>
      <c r="Y44" s="145" t="s">
        <v>867</v>
      </c>
      <c r="Z44" s="145" t="s">
        <v>817</v>
      </c>
    </row>
    <row r="45" spans="1:26">
      <c r="A45" s="145" t="s">
        <v>803</v>
      </c>
      <c r="B45" s="145" t="s">
        <v>804</v>
      </c>
      <c r="C45" s="145" t="s">
        <v>391</v>
      </c>
      <c r="D45" s="145" t="s">
        <v>805</v>
      </c>
      <c r="E45" s="146" t="s">
        <v>452</v>
      </c>
      <c r="F45" s="146" t="s">
        <v>867</v>
      </c>
      <c r="G45" s="145" t="s">
        <v>867</v>
      </c>
      <c r="H45" s="147">
        <v>43850</v>
      </c>
      <c r="I45" s="146" t="s">
        <v>903</v>
      </c>
      <c r="J45" s="146" t="s">
        <v>904</v>
      </c>
      <c r="K45" s="148">
        <v>37.799999999999997</v>
      </c>
      <c r="L45" s="166">
        <f t="shared" si="0"/>
        <v>2237.2080818682757</v>
      </c>
      <c r="M45" s="169">
        <v>406000</v>
      </c>
      <c r="N45" s="149">
        <v>810000</v>
      </c>
      <c r="O45" s="150" t="s">
        <v>200</v>
      </c>
      <c r="P45" s="145" t="s">
        <v>809</v>
      </c>
      <c r="Q45" s="145" t="s">
        <v>810</v>
      </c>
      <c r="R45" s="145" t="s">
        <v>811</v>
      </c>
      <c r="S45" s="147">
        <v>43862</v>
      </c>
      <c r="T45" s="147">
        <v>43850</v>
      </c>
      <c r="U45" s="145" t="s">
        <v>812</v>
      </c>
      <c r="V45" s="145" t="s">
        <v>813</v>
      </c>
      <c r="W45" s="151">
        <v>1000</v>
      </c>
      <c r="X45" s="152">
        <v>406000</v>
      </c>
      <c r="Y45" s="145" t="s">
        <v>867</v>
      </c>
      <c r="Z45" s="145" t="s">
        <v>817</v>
      </c>
    </row>
    <row r="46" spans="1:26">
      <c r="A46" s="145" t="s">
        <v>803</v>
      </c>
      <c r="B46" s="145" t="s">
        <v>804</v>
      </c>
      <c r="C46" s="145" t="s">
        <v>391</v>
      </c>
      <c r="D46" s="145" t="s">
        <v>805</v>
      </c>
      <c r="E46" s="146" t="s">
        <v>452</v>
      </c>
      <c r="F46" s="146" t="s">
        <v>867</v>
      </c>
      <c r="G46" s="145" t="s">
        <v>867</v>
      </c>
      <c r="H46" s="147">
        <v>43861</v>
      </c>
      <c r="I46" s="146" t="s">
        <v>905</v>
      </c>
      <c r="J46" s="146" t="s">
        <v>906</v>
      </c>
      <c r="K46" s="148">
        <v>37.799999999999997</v>
      </c>
      <c r="L46" s="166">
        <f t="shared" si="0"/>
        <v>3460.5090527420625</v>
      </c>
      <c r="M46" s="169">
        <v>628000</v>
      </c>
      <c r="N46" s="149">
        <v>810000</v>
      </c>
      <c r="O46" s="150" t="s">
        <v>200</v>
      </c>
      <c r="P46" s="145" t="s">
        <v>809</v>
      </c>
      <c r="Q46" s="145" t="s">
        <v>810</v>
      </c>
      <c r="R46" s="145" t="s">
        <v>811</v>
      </c>
      <c r="S46" s="147">
        <v>43866</v>
      </c>
      <c r="T46" s="147">
        <v>43861</v>
      </c>
      <c r="U46" s="145" t="s">
        <v>812</v>
      </c>
      <c r="V46" s="145" t="s">
        <v>813</v>
      </c>
      <c r="W46" s="151">
        <v>1000</v>
      </c>
      <c r="X46" s="152">
        <v>628000</v>
      </c>
      <c r="Y46" s="145" t="s">
        <v>867</v>
      </c>
      <c r="Z46" s="145" t="s">
        <v>817</v>
      </c>
    </row>
    <row r="47" spans="1:26">
      <c r="A47" s="145" t="s">
        <v>803</v>
      </c>
      <c r="B47" s="145" t="s">
        <v>804</v>
      </c>
      <c r="C47" s="145" t="s">
        <v>391</v>
      </c>
      <c r="D47" s="145" t="s">
        <v>805</v>
      </c>
      <c r="E47" s="146" t="s">
        <v>460</v>
      </c>
      <c r="F47" s="146" t="s">
        <v>867</v>
      </c>
      <c r="G47" s="145" t="s">
        <v>867</v>
      </c>
      <c r="H47" s="147">
        <v>43861</v>
      </c>
      <c r="I47" s="146" t="s">
        <v>907</v>
      </c>
      <c r="J47" s="146" t="s">
        <v>908</v>
      </c>
      <c r="K47" s="148">
        <v>55.3</v>
      </c>
      <c r="L47" s="166">
        <f t="shared" si="0"/>
        <v>8101.7668153590485</v>
      </c>
      <c r="M47" s="169">
        <v>1005000</v>
      </c>
      <c r="N47" s="149">
        <v>525000</v>
      </c>
      <c r="O47" s="150" t="s">
        <v>162</v>
      </c>
      <c r="P47" s="145" t="s">
        <v>809</v>
      </c>
      <c r="Q47" s="145" t="s">
        <v>810</v>
      </c>
      <c r="R47" s="145" t="s">
        <v>811</v>
      </c>
      <c r="S47" s="147">
        <v>43866</v>
      </c>
      <c r="T47" s="147">
        <v>43861</v>
      </c>
      <c r="U47" s="145" t="s">
        <v>812</v>
      </c>
      <c r="V47" s="145" t="s">
        <v>813</v>
      </c>
      <c r="W47" s="151">
        <v>1000</v>
      </c>
      <c r="X47" s="152">
        <v>1005000</v>
      </c>
      <c r="Y47" s="145" t="s">
        <v>867</v>
      </c>
      <c r="Z47" s="145" t="s">
        <v>817</v>
      </c>
    </row>
    <row r="48" spans="1:26">
      <c r="A48" s="145" t="s">
        <v>803</v>
      </c>
      <c r="B48" s="145" t="s">
        <v>804</v>
      </c>
      <c r="C48" s="145" t="s">
        <v>391</v>
      </c>
      <c r="D48" s="145" t="s">
        <v>805</v>
      </c>
      <c r="E48" s="146" t="s">
        <v>460</v>
      </c>
      <c r="F48" s="146" t="s">
        <v>867</v>
      </c>
      <c r="G48" s="145" t="s">
        <v>867</v>
      </c>
      <c r="H48" s="147">
        <v>43861</v>
      </c>
      <c r="I48" s="146" t="s">
        <v>909</v>
      </c>
      <c r="J48" s="146" t="s">
        <v>910</v>
      </c>
      <c r="K48" s="148">
        <v>55.3</v>
      </c>
      <c r="L48" s="166">
        <f t="shared" si="0"/>
        <v>8424.2251960698559</v>
      </c>
      <c r="M48" s="169">
        <v>1045000</v>
      </c>
      <c r="N48" s="149">
        <v>525000</v>
      </c>
      <c r="O48" s="150" t="s">
        <v>162</v>
      </c>
      <c r="P48" s="145" t="s">
        <v>809</v>
      </c>
      <c r="Q48" s="145" t="s">
        <v>810</v>
      </c>
      <c r="R48" s="145" t="s">
        <v>811</v>
      </c>
      <c r="S48" s="147">
        <v>43866</v>
      </c>
      <c r="T48" s="147">
        <v>43861</v>
      </c>
      <c r="U48" s="145" t="s">
        <v>812</v>
      </c>
      <c r="V48" s="145" t="s">
        <v>813</v>
      </c>
      <c r="W48" s="151">
        <v>1000</v>
      </c>
      <c r="X48" s="152">
        <v>1045000</v>
      </c>
      <c r="Y48" s="145" t="s">
        <v>867</v>
      </c>
      <c r="Z48" s="145" t="s">
        <v>817</v>
      </c>
    </row>
    <row r="49" spans="1:26">
      <c r="A49" s="145" t="s">
        <v>803</v>
      </c>
      <c r="B49" s="145" t="s">
        <v>804</v>
      </c>
      <c r="C49" s="145" t="s">
        <v>391</v>
      </c>
      <c r="D49" s="145" t="s">
        <v>805</v>
      </c>
      <c r="E49" s="146" t="s">
        <v>529</v>
      </c>
      <c r="F49" s="146" t="s">
        <v>867</v>
      </c>
      <c r="G49" s="145" t="s">
        <v>867</v>
      </c>
      <c r="H49" s="147">
        <v>43718</v>
      </c>
      <c r="I49" s="146" t="s">
        <v>911</v>
      </c>
      <c r="J49" s="146" t="s">
        <v>912</v>
      </c>
      <c r="K49" s="148">
        <v>333.1</v>
      </c>
      <c r="L49" s="166">
        <f t="shared" si="0"/>
        <v>14.567480101460685</v>
      </c>
      <c r="M49" s="169">
        <v>300</v>
      </c>
      <c r="N49" s="149">
        <v>67900</v>
      </c>
      <c r="O49" s="150" t="s">
        <v>539</v>
      </c>
      <c r="P49" s="145" t="s">
        <v>886</v>
      </c>
      <c r="Q49" s="145" t="s">
        <v>810</v>
      </c>
      <c r="R49" s="145" t="s">
        <v>811</v>
      </c>
      <c r="S49" s="147">
        <v>43830</v>
      </c>
      <c r="T49" s="147">
        <v>43718</v>
      </c>
      <c r="U49" s="145" t="s">
        <v>812</v>
      </c>
      <c r="V49" s="145" t="s">
        <v>813</v>
      </c>
      <c r="W49" s="151">
        <v>1000</v>
      </c>
      <c r="X49" s="152">
        <v>300</v>
      </c>
      <c r="Y49" s="145" t="s">
        <v>867</v>
      </c>
      <c r="Z49" s="145" t="s">
        <v>817</v>
      </c>
    </row>
    <row r="50" spans="1:26">
      <c r="A50" s="145" t="s">
        <v>803</v>
      </c>
      <c r="B50" s="145" t="s">
        <v>804</v>
      </c>
      <c r="C50" s="145" t="s">
        <v>391</v>
      </c>
      <c r="D50" s="145" t="s">
        <v>805</v>
      </c>
      <c r="E50" s="146" t="s">
        <v>529</v>
      </c>
      <c r="F50" s="146" t="s">
        <v>867</v>
      </c>
      <c r="G50" s="145" t="s">
        <v>867</v>
      </c>
      <c r="H50" s="147">
        <v>43724</v>
      </c>
      <c r="I50" s="146" t="s">
        <v>913</v>
      </c>
      <c r="J50" s="146" t="s">
        <v>914</v>
      </c>
      <c r="K50" s="148">
        <v>333.1</v>
      </c>
      <c r="L50" s="166">
        <f t="shared" si="0"/>
        <v>738.08565847400803</v>
      </c>
      <c r="M50" s="169">
        <v>15200</v>
      </c>
      <c r="N50" s="149">
        <v>67900</v>
      </c>
      <c r="O50" s="150" t="s">
        <v>539</v>
      </c>
      <c r="P50" s="145" t="s">
        <v>809</v>
      </c>
      <c r="Q50" s="145" t="s">
        <v>810</v>
      </c>
      <c r="R50" s="145" t="s">
        <v>811</v>
      </c>
      <c r="S50" s="147">
        <v>43830</v>
      </c>
      <c r="T50" s="147">
        <v>43724</v>
      </c>
      <c r="U50" s="145" t="s">
        <v>812</v>
      </c>
      <c r="V50" s="145" t="s">
        <v>813</v>
      </c>
      <c r="W50" s="151">
        <v>1000</v>
      </c>
      <c r="X50" s="152">
        <v>15200</v>
      </c>
      <c r="Y50" s="145" t="s">
        <v>867</v>
      </c>
      <c r="Z50" s="145" t="s">
        <v>817</v>
      </c>
    </row>
    <row r="51" spans="1:26">
      <c r="A51" s="145" t="s">
        <v>803</v>
      </c>
      <c r="B51" s="145" t="s">
        <v>804</v>
      </c>
      <c r="C51" s="145" t="s">
        <v>391</v>
      </c>
      <c r="D51" s="145" t="s">
        <v>805</v>
      </c>
      <c r="E51" s="146" t="s">
        <v>529</v>
      </c>
      <c r="F51" s="146" t="s">
        <v>867</v>
      </c>
      <c r="G51" s="145" t="s">
        <v>867</v>
      </c>
      <c r="H51" s="147">
        <v>43724</v>
      </c>
      <c r="I51" s="146" t="s">
        <v>915</v>
      </c>
      <c r="J51" s="146" t="s">
        <v>916</v>
      </c>
      <c r="K51" s="148">
        <v>333.1</v>
      </c>
      <c r="L51" s="166">
        <f t="shared" si="0"/>
        <v>524.42928365258467</v>
      </c>
      <c r="M51" s="169">
        <v>10800</v>
      </c>
      <c r="N51" s="149">
        <v>67900</v>
      </c>
      <c r="O51" s="150" t="s">
        <v>539</v>
      </c>
      <c r="P51" s="145" t="s">
        <v>809</v>
      </c>
      <c r="Q51" s="145" t="s">
        <v>810</v>
      </c>
      <c r="R51" s="145" t="s">
        <v>811</v>
      </c>
      <c r="S51" s="147">
        <v>43830</v>
      </c>
      <c r="T51" s="147">
        <v>43724</v>
      </c>
      <c r="U51" s="145" t="s">
        <v>812</v>
      </c>
      <c r="V51" s="145" t="s">
        <v>813</v>
      </c>
      <c r="W51" s="151">
        <v>1000</v>
      </c>
      <c r="X51" s="152">
        <v>10800</v>
      </c>
      <c r="Y51" s="145" t="s">
        <v>867</v>
      </c>
      <c r="Z51" s="145" t="s">
        <v>817</v>
      </c>
    </row>
    <row r="52" spans="1:26">
      <c r="A52" s="145" t="s">
        <v>803</v>
      </c>
      <c r="B52" s="145" t="s">
        <v>804</v>
      </c>
      <c r="C52" s="145" t="s">
        <v>391</v>
      </c>
      <c r="D52" s="145" t="s">
        <v>805</v>
      </c>
      <c r="E52" s="146" t="s">
        <v>571</v>
      </c>
      <c r="F52" s="146" t="s">
        <v>867</v>
      </c>
      <c r="G52" s="145" t="s">
        <v>867</v>
      </c>
      <c r="H52" s="147">
        <v>43720</v>
      </c>
      <c r="I52" s="146" t="s">
        <v>917</v>
      </c>
      <c r="J52" s="146" t="s">
        <v>918</v>
      </c>
      <c r="K52" s="148">
        <v>220.8</v>
      </c>
      <c r="L52" s="166">
        <f t="shared" si="0"/>
        <v>688.81308492958976</v>
      </c>
      <c r="M52" s="169">
        <v>21400</v>
      </c>
      <c r="N52" s="149">
        <v>600</v>
      </c>
      <c r="O52" s="150" t="s">
        <v>539</v>
      </c>
      <c r="P52" s="145" t="s">
        <v>809</v>
      </c>
      <c r="Q52" s="145" t="s">
        <v>810</v>
      </c>
      <c r="R52" s="145" t="s">
        <v>811</v>
      </c>
      <c r="S52" s="147">
        <v>43830</v>
      </c>
      <c r="T52" s="147">
        <v>43720</v>
      </c>
      <c r="U52" s="145" t="s">
        <v>812</v>
      </c>
      <c r="V52" s="145" t="s">
        <v>813</v>
      </c>
      <c r="W52" s="151">
        <v>1000</v>
      </c>
      <c r="X52" s="152">
        <v>21400</v>
      </c>
      <c r="Y52" s="145" t="s">
        <v>867</v>
      </c>
      <c r="Z52" s="145" t="s">
        <v>814</v>
      </c>
    </row>
    <row r="53" spans="1:26">
      <c r="A53" s="145" t="s">
        <v>803</v>
      </c>
      <c r="B53" s="145" t="s">
        <v>804</v>
      </c>
      <c r="C53" s="145" t="s">
        <v>391</v>
      </c>
      <c r="D53" s="145" t="s">
        <v>805</v>
      </c>
      <c r="E53" s="146" t="s">
        <v>571</v>
      </c>
      <c r="F53" s="146" t="s">
        <v>867</v>
      </c>
      <c r="G53" s="145" t="s">
        <v>867</v>
      </c>
      <c r="H53" s="147">
        <v>43720</v>
      </c>
      <c r="I53" s="146" t="s">
        <v>919</v>
      </c>
      <c r="J53" s="146" t="s">
        <v>920</v>
      </c>
      <c r="K53" s="148">
        <v>220.8</v>
      </c>
      <c r="L53" s="166">
        <f t="shared" si="0"/>
        <v>1976.314178255926</v>
      </c>
      <c r="M53" s="169">
        <v>61400</v>
      </c>
      <c r="N53" s="149">
        <v>600</v>
      </c>
      <c r="O53" s="150" t="s">
        <v>539</v>
      </c>
      <c r="P53" s="145" t="s">
        <v>809</v>
      </c>
      <c r="Q53" s="145" t="s">
        <v>810</v>
      </c>
      <c r="R53" s="145" t="s">
        <v>811</v>
      </c>
      <c r="S53" s="147">
        <v>43830</v>
      </c>
      <c r="T53" s="147">
        <v>43720</v>
      </c>
      <c r="U53" s="145" t="s">
        <v>812</v>
      </c>
      <c r="V53" s="145" t="s">
        <v>813</v>
      </c>
      <c r="W53" s="151">
        <v>1000</v>
      </c>
      <c r="X53" s="152">
        <v>61400</v>
      </c>
      <c r="Y53" s="145" t="s">
        <v>867</v>
      </c>
      <c r="Z53" s="145" t="s">
        <v>814</v>
      </c>
    </row>
    <row r="54" spans="1:26">
      <c r="A54" s="145" t="s">
        <v>803</v>
      </c>
      <c r="B54" s="145" t="s">
        <v>804</v>
      </c>
      <c r="C54" s="145" t="s">
        <v>391</v>
      </c>
      <c r="D54" s="145" t="s">
        <v>805</v>
      </c>
      <c r="E54" s="146" t="s">
        <v>546</v>
      </c>
      <c r="F54" s="146" t="s">
        <v>867</v>
      </c>
      <c r="G54" s="145" t="s">
        <v>867</v>
      </c>
      <c r="H54" s="147">
        <v>43795</v>
      </c>
      <c r="I54" s="146" t="s">
        <v>921</v>
      </c>
      <c r="J54" s="146" t="s">
        <v>922</v>
      </c>
      <c r="K54" s="148">
        <v>29.6</v>
      </c>
      <c r="L54" s="166">
        <f t="shared" si="0"/>
        <v>0</v>
      </c>
      <c r="M54" s="169">
        <v>0</v>
      </c>
      <c r="N54" s="149">
        <v>690000</v>
      </c>
      <c r="O54" s="150" t="s">
        <v>200</v>
      </c>
      <c r="P54" s="145" t="s">
        <v>886</v>
      </c>
      <c r="Q54" s="145" t="s">
        <v>871</v>
      </c>
      <c r="R54" s="145" t="s">
        <v>811</v>
      </c>
      <c r="S54" s="147">
        <v>43830</v>
      </c>
      <c r="T54" s="147">
        <v>43795</v>
      </c>
      <c r="U54" s="145" t="s">
        <v>812</v>
      </c>
      <c r="V54" s="145" t="s">
        <v>813</v>
      </c>
      <c r="W54" s="151">
        <v>1000</v>
      </c>
      <c r="X54" s="152">
        <v>20000</v>
      </c>
      <c r="Y54" s="145" t="s">
        <v>867</v>
      </c>
      <c r="Z54" s="145" t="s">
        <v>817</v>
      </c>
    </row>
    <row r="55" spans="1:26">
      <c r="A55" s="145" t="s">
        <v>803</v>
      </c>
      <c r="B55" s="145" t="s">
        <v>804</v>
      </c>
      <c r="C55" s="145" t="s">
        <v>391</v>
      </c>
      <c r="D55" s="145" t="s">
        <v>805</v>
      </c>
      <c r="E55" s="146" t="s">
        <v>546</v>
      </c>
      <c r="F55" s="146" t="s">
        <v>867</v>
      </c>
      <c r="G55" s="145" t="s">
        <v>867</v>
      </c>
      <c r="H55" s="147">
        <v>43795</v>
      </c>
      <c r="I55" s="146" t="s">
        <v>921</v>
      </c>
      <c r="J55" s="146" t="s">
        <v>922</v>
      </c>
      <c r="K55" s="148">
        <v>29.6</v>
      </c>
      <c r="L55" s="166">
        <f t="shared" si="0"/>
        <v>86.299892125134846</v>
      </c>
      <c r="M55" s="169">
        <v>20000</v>
      </c>
      <c r="N55" s="149">
        <v>690000</v>
      </c>
      <c r="O55" s="150" t="s">
        <v>200</v>
      </c>
      <c r="P55" s="145" t="s">
        <v>886</v>
      </c>
      <c r="Q55" s="145" t="s">
        <v>810</v>
      </c>
      <c r="R55" s="145" t="s">
        <v>811</v>
      </c>
      <c r="S55" s="147">
        <v>43830</v>
      </c>
      <c r="T55" s="147">
        <v>43795</v>
      </c>
      <c r="U55" s="145" t="s">
        <v>812</v>
      </c>
      <c r="V55" s="145" t="s">
        <v>813</v>
      </c>
      <c r="W55" s="151">
        <v>1000</v>
      </c>
      <c r="X55" s="152">
        <v>0</v>
      </c>
      <c r="Y55" s="145" t="s">
        <v>867</v>
      </c>
      <c r="Z55" s="145" t="s">
        <v>817</v>
      </c>
    </row>
    <row r="56" spans="1:26">
      <c r="A56" s="145" t="s">
        <v>803</v>
      </c>
      <c r="B56" s="145" t="s">
        <v>804</v>
      </c>
      <c r="C56" s="145" t="s">
        <v>391</v>
      </c>
      <c r="D56" s="145" t="s">
        <v>805</v>
      </c>
      <c r="E56" s="146" t="s">
        <v>546</v>
      </c>
      <c r="F56" s="146" t="s">
        <v>867</v>
      </c>
      <c r="G56" s="145" t="s">
        <v>867</v>
      </c>
      <c r="H56" s="147">
        <v>43850</v>
      </c>
      <c r="I56" s="146" t="s">
        <v>923</v>
      </c>
      <c r="J56" s="146" t="s">
        <v>924</v>
      </c>
      <c r="K56" s="148">
        <v>29.6</v>
      </c>
      <c r="L56" s="166">
        <f t="shared" si="0"/>
        <v>906.14886731391584</v>
      </c>
      <c r="M56" s="169">
        <v>210000</v>
      </c>
      <c r="N56" s="149">
        <v>690000</v>
      </c>
      <c r="O56" s="150" t="s">
        <v>200</v>
      </c>
      <c r="P56" s="145" t="s">
        <v>809</v>
      </c>
      <c r="Q56" s="145" t="s">
        <v>810</v>
      </c>
      <c r="R56" s="145" t="s">
        <v>811</v>
      </c>
      <c r="S56" s="147">
        <v>43862</v>
      </c>
      <c r="T56" s="147">
        <v>43850</v>
      </c>
      <c r="U56" s="145" t="s">
        <v>812</v>
      </c>
      <c r="V56" s="145" t="s">
        <v>813</v>
      </c>
      <c r="W56" s="151">
        <v>1000</v>
      </c>
      <c r="X56" s="152">
        <v>210000</v>
      </c>
      <c r="Y56" s="145" t="s">
        <v>867</v>
      </c>
      <c r="Z56" s="145" t="s">
        <v>817</v>
      </c>
    </row>
    <row r="57" spans="1:26">
      <c r="A57" s="145" t="s">
        <v>803</v>
      </c>
      <c r="B57" s="145" t="s">
        <v>804</v>
      </c>
      <c r="C57" s="145" t="s">
        <v>391</v>
      </c>
      <c r="D57" s="145" t="s">
        <v>805</v>
      </c>
      <c r="E57" s="146" t="s">
        <v>546</v>
      </c>
      <c r="F57" s="146" t="s">
        <v>867</v>
      </c>
      <c r="G57" s="145" t="s">
        <v>867</v>
      </c>
      <c r="H57" s="147">
        <v>43861</v>
      </c>
      <c r="I57" s="146" t="s">
        <v>925</v>
      </c>
      <c r="J57" s="146" t="s">
        <v>926</v>
      </c>
      <c r="K57" s="148">
        <v>29.6</v>
      </c>
      <c r="L57" s="166">
        <f t="shared" si="0"/>
        <v>2157.4973031283712</v>
      </c>
      <c r="M57" s="169">
        <v>500000</v>
      </c>
      <c r="N57" s="149">
        <v>690000</v>
      </c>
      <c r="O57" s="150" t="s">
        <v>200</v>
      </c>
      <c r="P57" s="145" t="s">
        <v>809</v>
      </c>
      <c r="Q57" s="145" t="s">
        <v>810</v>
      </c>
      <c r="R57" s="145" t="s">
        <v>811</v>
      </c>
      <c r="S57" s="147">
        <v>43866</v>
      </c>
      <c r="T57" s="147">
        <v>43861</v>
      </c>
      <c r="U57" s="145" t="s">
        <v>812</v>
      </c>
      <c r="V57" s="145" t="s">
        <v>813</v>
      </c>
      <c r="W57" s="151">
        <v>1000</v>
      </c>
      <c r="X57" s="152">
        <v>500000</v>
      </c>
      <c r="Y57" s="145" t="s">
        <v>867</v>
      </c>
      <c r="Z57" s="145" t="s">
        <v>817</v>
      </c>
    </row>
    <row r="58" spans="1:26">
      <c r="A58" s="145" t="s">
        <v>803</v>
      </c>
      <c r="B58" s="145" t="s">
        <v>804</v>
      </c>
      <c r="C58" s="145" t="s">
        <v>391</v>
      </c>
      <c r="D58" s="145" t="s">
        <v>805</v>
      </c>
      <c r="E58" s="146" t="s">
        <v>547</v>
      </c>
      <c r="F58" s="146" t="s">
        <v>867</v>
      </c>
      <c r="G58" s="145" t="s">
        <v>867</v>
      </c>
      <c r="H58" s="147">
        <v>43810</v>
      </c>
      <c r="I58" s="146" t="s">
        <v>927</v>
      </c>
      <c r="J58" s="146" t="s">
        <v>928</v>
      </c>
      <c r="K58" s="148">
        <v>21.9</v>
      </c>
      <c r="L58" s="166">
        <f t="shared" si="0"/>
        <v>0</v>
      </c>
      <c r="M58" s="169">
        <v>0</v>
      </c>
      <c r="N58" s="149">
        <v>2190000</v>
      </c>
      <c r="O58" s="150" t="s">
        <v>200</v>
      </c>
      <c r="P58" s="145" t="s">
        <v>886</v>
      </c>
      <c r="Q58" s="145" t="s">
        <v>871</v>
      </c>
      <c r="R58" s="145" t="s">
        <v>811</v>
      </c>
      <c r="S58" s="147">
        <v>43830</v>
      </c>
      <c r="T58" s="147">
        <v>43810</v>
      </c>
      <c r="U58" s="145" t="s">
        <v>812</v>
      </c>
      <c r="V58" s="145" t="s">
        <v>813</v>
      </c>
      <c r="W58" s="151">
        <v>1000</v>
      </c>
      <c r="X58" s="152">
        <v>40000</v>
      </c>
      <c r="Y58" s="145" t="s">
        <v>867</v>
      </c>
      <c r="Z58" s="145" t="s">
        <v>814</v>
      </c>
    </row>
    <row r="59" spans="1:26">
      <c r="A59" s="145" t="s">
        <v>803</v>
      </c>
      <c r="B59" s="145" t="s">
        <v>804</v>
      </c>
      <c r="C59" s="145" t="s">
        <v>391</v>
      </c>
      <c r="D59" s="145" t="s">
        <v>805</v>
      </c>
      <c r="E59" s="146" t="s">
        <v>547</v>
      </c>
      <c r="F59" s="146" t="s">
        <v>867</v>
      </c>
      <c r="G59" s="145" t="s">
        <v>867</v>
      </c>
      <c r="H59" s="147">
        <v>43810</v>
      </c>
      <c r="I59" s="146" t="s">
        <v>927</v>
      </c>
      <c r="J59" s="146" t="s">
        <v>928</v>
      </c>
      <c r="K59" s="148">
        <v>21.9</v>
      </c>
      <c r="L59" s="166">
        <f t="shared" si="0"/>
        <v>127.70051605003061</v>
      </c>
      <c r="M59" s="169">
        <v>40000</v>
      </c>
      <c r="N59" s="149">
        <v>2190000</v>
      </c>
      <c r="O59" s="150" t="s">
        <v>200</v>
      </c>
      <c r="P59" s="145" t="s">
        <v>886</v>
      </c>
      <c r="Q59" s="145" t="s">
        <v>810</v>
      </c>
      <c r="R59" s="145" t="s">
        <v>811</v>
      </c>
      <c r="S59" s="147">
        <v>43830</v>
      </c>
      <c r="T59" s="147">
        <v>43810</v>
      </c>
      <c r="U59" s="145" t="s">
        <v>812</v>
      </c>
      <c r="V59" s="145" t="s">
        <v>813</v>
      </c>
      <c r="W59" s="151">
        <v>1000</v>
      </c>
      <c r="X59" s="152">
        <v>0</v>
      </c>
      <c r="Y59" s="145" t="s">
        <v>867</v>
      </c>
      <c r="Z59" s="145" t="s">
        <v>814</v>
      </c>
    </row>
    <row r="60" spans="1:26">
      <c r="A60" s="145" t="s">
        <v>803</v>
      </c>
      <c r="B60" s="145" t="s">
        <v>804</v>
      </c>
      <c r="C60" s="145" t="s">
        <v>391</v>
      </c>
      <c r="D60" s="145" t="s">
        <v>805</v>
      </c>
      <c r="E60" s="146" t="s">
        <v>547</v>
      </c>
      <c r="F60" s="146" t="s">
        <v>867</v>
      </c>
      <c r="G60" s="145" t="s">
        <v>867</v>
      </c>
      <c r="H60" s="147">
        <v>43850</v>
      </c>
      <c r="I60" s="146" t="s">
        <v>929</v>
      </c>
      <c r="J60" s="146" t="s">
        <v>930</v>
      </c>
      <c r="K60" s="148">
        <v>21.9</v>
      </c>
      <c r="L60" s="166">
        <f t="shared" si="0"/>
        <v>1277.0051605003061</v>
      </c>
      <c r="M60" s="169">
        <v>400000</v>
      </c>
      <c r="N60" s="149">
        <v>2190000</v>
      </c>
      <c r="O60" s="150" t="s">
        <v>200</v>
      </c>
      <c r="P60" s="145" t="s">
        <v>809</v>
      </c>
      <c r="Q60" s="145" t="s">
        <v>810</v>
      </c>
      <c r="R60" s="145" t="s">
        <v>811</v>
      </c>
      <c r="S60" s="147">
        <v>43862</v>
      </c>
      <c r="T60" s="147">
        <v>43850</v>
      </c>
      <c r="U60" s="145" t="s">
        <v>812</v>
      </c>
      <c r="V60" s="145" t="s">
        <v>813</v>
      </c>
      <c r="W60" s="151">
        <v>1000</v>
      </c>
      <c r="X60" s="152">
        <v>400000</v>
      </c>
      <c r="Y60" s="145" t="s">
        <v>867</v>
      </c>
      <c r="Z60" s="145" t="s">
        <v>817</v>
      </c>
    </row>
    <row r="61" spans="1:26">
      <c r="A61" s="145" t="s">
        <v>803</v>
      </c>
      <c r="B61" s="145" t="s">
        <v>804</v>
      </c>
      <c r="C61" s="145" t="s">
        <v>391</v>
      </c>
      <c r="D61" s="145" t="s">
        <v>805</v>
      </c>
      <c r="E61" s="146" t="s">
        <v>547</v>
      </c>
      <c r="F61" s="146" t="s">
        <v>867</v>
      </c>
      <c r="G61" s="145" t="s">
        <v>867</v>
      </c>
      <c r="H61" s="147">
        <v>43861</v>
      </c>
      <c r="I61" s="146" t="s">
        <v>931</v>
      </c>
      <c r="J61" s="146" t="s">
        <v>932</v>
      </c>
      <c r="K61" s="148">
        <v>21.9</v>
      </c>
      <c r="L61" s="166">
        <f t="shared" si="0"/>
        <v>3288.2882882882882</v>
      </c>
      <c r="M61" s="169">
        <v>1030000</v>
      </c>
      <c r="N61" s="149">
        <v>2190000</v>
      </c>
      <c r="O61" s="150" t="s">
        <v>200</v>
      </c>
      <c r="P61" s="145" t="s">
        <v>809</v>
      </c>
      <c r="Q61" s="145" t="s">
        <v>810</v>
      </c>
      <c r="R61" s="145" t="s">
        <v>811</v>
      </c>
      <c r="S61" s="147">
        <v>43866</v>
      </c>
      <c r="T61" s="147">
        <v>43861</v>
      </c>
      <c r="U61" s="145" t="s">
        <v>812</v>
      </c>
      <c r="V61" s="145" t="s">
        <v>813</v>
      </c>
      <c r="W61" s="151">
        <v>1000</v>
      </c>
      <c r="X61" s="152">
        <v>1030000</v>
      </c>
      <c r="Y61" s="145" t="s">
        <v>867</v>
      </c>
      <c r="Z61" s="145" t="s">
        <v>817</v>
      </c>
    </row>
    <row r="62" spans="1:26">
      <c r="A62" s="145" t="s">
        <v>803</v>
      </c>
      <c r="B62" s="145" t="s">
        <v>804</v>
      </c>
      <c r="C62" s="145" t="s">
        <v>391</v>
      </c>
      <c r="D62" s="145" t="s">
        <v>805</v>
      </c>
      <c r="E62" s="146" t="s">
        <v>548</v>
      </c>
      <c r="F62" s="146" t="s">
        <v>867</v>
      </c>
      <c r="G62" s="145" t="s">
        <v>867</v>
      </c>
      <c r="H62" s="147">
        <v>43850</v>
      </c>
      <c r="I62" s="146" t="s">
        <v>933</v>
      </c>
      <c r="J62" s="146" t="s">
        <v>934</v>
      </c>
      <c r="K62" s="148">
        <v>29.6</v>
      </c>
      <c r="L62" s="166">
        <f t="shared" si="0"/>
        <v>949.29881337648328</v>
      </c>
      <c r="M62" s="169">
        <v>220000</v>
      </c>
      <c r="N62" s="149">
        <v>610000</v>
      </c>
      <c r="O62" s="150" t="s">
        <v>200</v>
      </c>
      <c r="P62" s="145" t="s">
        <v>809</v>
      </c>
      <c r="Q62" s="145" t="s">
        <v>810</v>
      </c>
      <c r="R62" s="145" t="s">
        <v>811</v>
      </c>
      <c r="S62" s="147">
        <v>43862</v>
      </c>
      <c r="T62" s="147">
        <v>43850</v>
      </c>
      <c r="U62" s="145" t="s">
        <v>812</v>
      </c>
      <c r="V62" s="145" t="s">
        <v>813</v>
      </c>
      <c r="W62" s="151">
        <v>1000</v>
      </c>
      <c r="X62" s="152">
        <v>220000</v>
      </c>
      <c r="Y62" s="145" t="s">
        <v>867</v>
      </c>
      <c r="Z62" s="145" t="s">
        <v>817</v>
      </c>
    </row>
    <row r="63" spans="1:26">
      <c r="A63" s="145" t="s">
        <v>803</v>
      </c>
      <c r="B63" s="145" t="s">
        <v>804</v>
      </c>
      <c r="C63" s="145" t="s">
        <v>391</v>
      </c>
      <c r="D63" s="145" t="s">
        <v>805</v>
      </c>
      <c r="E63" s="146" t="s">
        <v>548</v>
      </c>
      <c r="F63" s="146" t="s">
        <v>867</v>
      </c>
      <c r="G63" s="145" t="s">
        <v>867</v>
      </c>
      <c r="H63" s="147">
        <v>43861</v>
      </c>
      <c r="I63" s="146" t="s">
        <v>935</v>
      </c>
      <c r="J63" s="146" t="s">
        <v>936</v>
      </c>
      <c r="K63" s="148">
        <v>29.6</v>
      </c>
      <c r="L63" s="166">
        <f t="shared" si="0"/>
        <v>2416.3969795037756</v>
      </c>
      <c r="M63" s="169">
        <v>560000</v>
      </c>
      <c r="N63" s="149">
        <v>610000</v>
      </c>
      <c r="O63" s="150" t="s">
        <v>200</v>
      </c>
      <c r="P63" s="145" t="s">
        <v>809</v>
      </c>
      <c r="Q63" s="145" t="s">
        <v>810</v>
      </c>
      <c r="R63" s="145" t="s">
        <v>811</v>
      </c>
      <c r="S63" s="147">
        <v>43866</v>
      </c>
      <c r="T63" s="147">
        <v>43861</v>
      </c>
      <c r="U63" s="145" t="s">
        <v>812</v>
      </c>
      <c r="V63" s="145" t="s">
        <v>813</v>
      </c>
      <c r="W63" s="151">
        <v>1000</v>
      </c>
      <c r="X63" s="152">
        <v>560000</v>
      </c>
      <c r="Y63" s="145" t="s">
        <v>867</v>
      </c>
      <c r="Z63" s="145" t="s">
        <v>817</v>
      </c>
    </row>
    <row r="64" spans="1:26">
      <c r="A64" s="145" t="s">
        <v>803</v>
      </c>
      <c r="B64" s="145" t="s">
        <v>804</v>
      </c>
      <c r="C64" s="145" t="s">
        <v>391</v>
      </c>
      <c r="D64" s="145" t="s">
        <v>805</v>
      </c>
      <c r="E64" s="146" t="s">
        <v>658</v>
      </c>
      <c r="F64" s="146" t="s">
        <v>867</v>
      </c>
      <c r="G64" s="145" t="s">
        <v>867</v>
      </c>
      <c r="H64" s="147">
        <v>43849</v>
      </c>
      <c r="I64" s="146" t="s">
        <v>937</v>
      </c>
      <c r="J64" s="146" t="s">
        <v>938</v>
      </c>
      <c r="K64" s="148">
        <v>25.1</v>
      </c>
      <c r="L64" s="166">
        <f t="shared" si="0"/>
        <v>548.84982069448085</v>
      </c>
      <c r="M64" s="169">
        <v>150000</v>
      </c>
      <c r="N64" s="149">
        <v>910000</v>
      </c>
      <c r="O64" s="150" t="s">
        <v>536</v>
      </c>
      <c r="P64" s="145" t="s">
        <v>809</v>
      </c>
      <c r="Q64" s="145" t="s">
        <v>810</v>
      </c>
      <c r="R64" s="145" t="s">
        <v>811</v>
      </c>
      <c r="S64" s="147">
        <v>43861</v>
      </c>
      <c r="T64" s="147">
        <v>43849</v>
      </c>
      <c r="U64" s="145" t="s">
        <v>812</v>
      </c>
      <c r="V64" s="145" t="s">
        <v>813</v>
      </c>
      <c r="W64" s="151">
        <v>1000</v>
      </c>
      <c r="X64" s="152">
        <v>150000</v>
      </c>
      <c r="Y64" s="145" t="s">
        <v>867</v>
      </c>
      <c r="Z64" s="145" t="s">
        <v>817</v>
      </c>
    </row>
    <row r="65" spans="1:26">
      <c r="A65" s="145" t="s">
        <v>803</v>
      </c>
      <c r="B65" s="145" t="s">
        <v>804</v>
      </c>
      <c r="C65" s="145" t="s">
        <v>391</v>
      </c>
      <c r="D65" s="145" t="s">
        <v>805</v>
      </c>
      <c r="E65" s="146" t="s">
        <v>658</v>
      </c>
      <c r="F65" s="146" t="s">
        <v>867</v>
      </c>
      <c r="G65" s="145" t="s">
        <v>867</v>
      </c>
      <c r="H65" s="147">
        <v>43847</v>
      </c>
      <c r="I65" s="146" t="s">
        <v>939</v>
      </c>
      <c r="J65" s="146" t="s">
        <v>940</v>
      </c>
      <c r="K65" s="148">
        <v>25.1</v>
      </c>
      <c r="L65" s="166">
        <f t="shared" si="0"/>
        <v>402.489868509286</v>
      </c>
      <c r="M65" s="169">
        <v>110000</v>
      </c>
      <c r="N65" s="149">
        <v>910000</v>
      </c>
      <c r="O65" s="150" t="s">
        <v>536</v>
      </c>
      <c r="P65" s="145" t="s">
        <v>809</v>
      </c>
      <c r="Q65" s="145" t="s">
        <v>810</v>
      </c>
      <c r="R65" s="145" t="s">
        <v>811</v>
      </c>
      <c r="S65" s="147">
        <v>43861</v>
      </c>
      <c r="T65" s="147">
        <v>43847</v>
      </c>
      <c r="U65" s="145" t="s">
        <v>812</v>
      </c>
      <c r="V65" s="145" t="s">
        <v>813</v>
      </c>
      <c r="W65" s="151">
        <v>1000</v>
      </c>
      <c r="X65" s="152">
        <v>110000</v>
      </c>
      <c r="Y65" s="145" t="s">
        <v>867</v>
      </c>
      <c r="Z65" s="145" t="s">
        <v>817</v>
      </c>
    </row>
    <row r="66" spans="1:26">
      <c r="A66" s="145" t="s">
        <v>803</v>
      </c>
      <c r="B66" s="145" t="s">
        <v>804</v>
      </c>
      <c r="C66" s="145" t="s">
        <v>391</v>
      </c>
      <c r="D66" s="145" t="s">
        <v>805</v>
      </c>
      <c r="E66" s="146" t="s">
        <v>659</v>
      </c>
      <c r="F66" s="146" t="s">
        <v>867</v>
      </c>
      <c r="G66" s="145" t="s">
        <v>867</v>
      </c>
      <c r="H66" s="147">
        <v>43849</v>
      </c>
      <c r="I66" s="146" t="s">
        <v>941</v>
      </c>
      <c r="J66" s="146" t="s">
        <v>942</v>
      </c>
      <c r="K66" s="148">
        <v>18.8</v>
      </c>
      <c r="L66" s="166">
        <f t="shared" si="0"/>
        <v>438.49674917636082</v>
      </c>
      <c r="M66" s="169">
        <v>160000</v>
      </c>
      <c r="N66" s="149">
        <v>880000</v>
      </c>
      <c r="O66" s="150" t="s">
        <v>536</v>
      </c>
      <c r="P66" s="145" t="s">
        <v>809</v>
      </c>
      <c r="Q66" s="145" t="s">
        <v>810</v>
      </c>
      <c r="R66" s="145" t="s">
        <v>811</v>
      </c>
      <c r="S66" s="147">
        <v>43861</v>
      </c>
      <c r="T66" s="147">
        <v>43849</v>
      </c>
      <c r="U66" s="145" t="s">
        <v>812</v>
      </c>
      <c r="V66" s="145" t="s">
        <v>813</v>
      </c>
      <c r="W66" s="151">
        <v>1000</v>
      </c>
      <c r="X66" s="152">
        <v>160000</v>
      </c>
      <c r="Y66" s="145" t="s">
        <v>867</v>
      </c>
      <c r="Z66" s="145" t="s">
        <v>817</v>
      </c>
    </row>
    <row r="67" spans="1:26">
      <c r="A67" s="145" t="s">
        <v>803</v>
      </c>
      <c r="B67" s="145" t="s">
        <v>804</v>
      </c>
      <c r="C67" s="145" t="s">
        <v>391</v>
      </c>
      <c r="D67" s="145" t="s">
        <v>805</v>
      </c>
      <c r="E67" s="146" t="s">
        <v>659</v>
      </c>
      <c r="F67" s="146" t="s">
        <v>867</v>
      </c>
      <c r="G67" s="145" t="s">
        <v>867</v>
      </c>
      <c r="H67" s="147">
        <v>43847</v>
      </c>
      <c r="I67" s="146" t="s">
        <v>943</v>
      </c>
      <c r="J67" s="146" t="s">
        <v>944</v>
      </c>
      <c r="K67" s="148">
        <v>18.8</v>
      </c>
      <c r="L67" s="166">
        <f t="shared" ref="L67:L104" si="1">K67*M67/W67/6.8598</f>
        <v>328.87256188227065</v>
      </c>
      <c r="M67" s="169">
        <v>120000</v>
      </c>
      <c r="N67" s="149">
        <v>880000</v>
      </c>
      <c r="O67" s="150" t="s">
        <v>536</v>
      </c>
      <c r="P67" s="145" t="s">
        <v>809</v>
      </c>
      <c r="Q67" s="145" t="s">
        <v>810</v>
      </c>
      <c r="R67" s="145" t="s">
        <v>811</v>
      </c>
      <c r="S67" s="147">
        <v>43861</v>
      </c>
      <c r="T67" s="147">
        <v>43847</v>
      </c>
      <c r="U67" s="145" t="s">
        <v>812</v>
      </c>
      <c r="V67" s="145" t="s">
        <v>813</v>
      </c>
      <c r="W67" s="151">
        <v>1000</v>
      </c>
      <c r="X67" s="152">
        <v>120000</v>
      </c>
      <c r="Y67" s="145" t="s">
        <v>867</v>
      </c>
      <c r="Z67" s="145" t="s">
        <v>817</v>
      </c>
    </row>
    <row r="68" spans="1:26">
      <c r="A68" s="145" t="s">
        <v>803</v>
      </c>
      <c r="B68" s="145" t="s">
        <v>804</v>
      </c>
      <c r="C68" s="145" t="s">
        <v>391</v>
      </c>
      <c r="D68" s="145" t="s">
        <v>805</v>
      </c>
      <c r="E68" s="146" t="s">
        <v>660</v>
      </c>
      <c r="F68" s="146" t="s">
        <v>867</v>
      </c>
      <c r="G68" s="145" t="s">
        <v>867</v>
      </c>
      <c r="H68" s="147">
        <v>43849</v>
      </c>
      <c r="I68" s="146" t="s">
        <v>945</v>
      </c>
      <c r="J68" s="146" t="s">
        <v>946</v>
      </c>
      <c r="K68" s="148">
        <v>25.1</v>
      </c>
      <c r="L68" s="166">
        <f t="shared" si="1"/>
        <v>585.43980874077965</v>
      </c>
      <c r="M68" s="169">
        <v>160000</v>
      </c>
      <c r="N68" s="149">
        <v>800000</v>
      </c>
      <c r="O68" s="150" t="s">
        <v>536</v>
      </c>
      <c r="P68" s="145" t="s">
        <v>809</v>
      </c>
      <c r="Q68" s="145" t="s">
        <v>810</v>
      </c>
      <c r="R68" s="145" t="s">
        <v>811</v>
      </c>
      <c r="S68" s="147">
        <v>43861</v>
      </c>
      <c r="T68" s="147">
        <v>43849</v>
      </c>
      <c r="U68" s="145" t="s">
        <v>812</v>
      </c>
      <c r="V68" s="145" t="s">
        <v>813</v>
      </c>
      <c r="W68" s="151">
        <v>1000</v>
      </c>
      <c r="X68" s="152">
        <v>160000</v>
      </c>
      <c r="Y68" s="145" t="s">
        <v>867</v>
      </c>
      <c r="Z68" s="145" t="s">
        <v>817</v>
      </c>
    </row>
    <row r="69" spans="1:26">
      <c r="A69" s="145" t="s">
        <v>803</v>
      </c>
      <c r="B69" s="145" t="s">
        <v>804</v>
      </c>
      <c r="C69" s="145" t="s">
        <v>391</v>
      </c>
      <c r="D69" s="145" t="s">
        <v>805</v>
      </c>
      <c r="E69" s="146" t="s">
        <v>660</v>
      </c>
      <c r="F69" s="146" t="s">
        <v>867</v>
      </c>
      <c r="G69" s="145" t="s">
        <v>867</v>
      </c>
      <c r="H69" s="147">
        <v>43847</v>
      </c>
      <c r="I69" s="146" t="s">
        <v>947</v>
      </c>
      <c r="J69" s="146" t="s">
        <v>948</v>
      </c>
      <c r="K69" s="148">
        <v>25.1</v>
      </c>
      <c r="L69" s="166">
        <f t="shared" si="1"/>
        <v>365.89988046298726</v>
      </c>
      <c r="M69" s="169">
        <v>100000</v>
      </c>
      <c r="N69" s="149">
        <v>800000</v>
      </c>
      <c r="O69" s="150" t="s">
        <v>536</v>
      </c>
      <c r="P69" s="145" t="s">
        <v>809</v>
      </c>
      <c r="Q69" s="145" t="s">
        <v>810</v>
      </c>
      <c r="R69" s="145" t="s">
        <v>811</v>
      </c>
      <c r="S69" s="147">
        <v>43861</v>
      </c>
      <c r="T69" s="147">
        <v>43847</v>
      </c>
      <c r="U69" s="145" t="s">
        <v>812</v>
      </c>
      <c r="V69" s="145" t="s">
        <v>813</v>
      </c>
      <c r="W69" s="151">
        <v>1000</v>
      </c>
      <c r="X69" s="152">
        <v>100000</v>
      </c>
      <c r="Y69" s="145" t="s">
        <v>867</v>
      </c>
      <c r="Z69" s="145" t="s">
        <v>817</v>
      </c>
    </row>
    <row r="70" spans="1:26">
      <c r="A70" s="145" t="s">
        <v>803</v>
      </c>
      <c r="B70" s="145" t="s">
        <v>804</v>
      </c>
      <c r="C70" s="145" t="s">
        <v>391</v>
      </c>
      <c r="D70" s="145" t="s">
        <v>805</v>
      </c>
      <c r="E70" s="146" t="s">
        <v>671</v>
      </c>
      <c r="F70" s="146" t="s">
        <v>867</v>
      </c>
      <c r="G70" s="145" t="s">
        <v>867</v>
      </c>
      <c r="H70" s="147">
        <v>43840</v>
      </c>
      <c r="I70" s="146" t="s">
        <v>949</v>
      </c>
      <c r="J70" s="146" t="s">
        <v>950</v>
      </c>
      <c r="K70" s="148">
        <v>22.31</v>
      </c>
      <c r="L70" s="166">
        <f t="shared" si="1"/>
        <v>650.45628152424274</v>
      </c>
      <c r="M70" s="169">
        <v>200000</v>
      </c>
      <c r="N70" s="149">
        <v>550000</v>
      </c>
      <c r="O70" s="150" t="s">
        <v>162</v>
      </c>
      <c r="P70" s="145" t="s">
        <v>809</v>
      </c>
      <c r="Q70" s="145" t="s">
        <v>810</v>
      </c>
      <c r="R70" s="145" t="s">
        <v>811</v>
      </c>
      <c r="S70" s="147">
        <v>43847</v>
      </c>
      <c r="T70" s="147">
        <v>43840</v>
      </c>
      <c r="U70" s="145" t="s">
        <v>812</v>
      </c>
      <c r="V70" s="145" t="s">
        <v>813</v>
      </c>
      <c r="W70" s="151">
        <v>1000</v>
      </c>
      <c r="X70" s="152">
        <v>200000</v>
      </c>
      <c r="Y70" s="145" t="s">
        <v>867</v>
      </c>
      <c r="Z70" s="145" t="s">
        <v>817</v>
      </c>
    </row>
    <row r="71" spans="1:26">
      <c r="A71" s="145" t="s">
        <v>803</v>
      </c>
      <c r="B71" s="145" t="s">
        <v>804</v>
      </c>
      <c r="C71" s="145" t="s">
        <v>391</v>
      </c>
      <c r="D71" s="145" t="s">
        <v>805</v>
      </c>
      <c r="E71" s="146" t="s">
        <v>671</v>
      </c>
      <c r="F71" s="146" t="s">
        <v>867</v>
      </c>
      <c r="G71" s="145" t="s">
        <v>867</v>
      </c>
      <c r="H71" s="147">
        <v>43840</v>
      </c>
      <c r="I71" s="146" t="s">
        <v>951</v>
      </c>
      <c r="J71" s="146" t="s">
        <v>952</v>
      </c>
      <c r="K71" s="148">
        <v>22.31</v>
      </c>
      <c r="L71" s="166">
        <f t="shared" si="1"/>
        <v>650.45628152424274</v>
      </c>
      <c r="M71" s="169">
        <v>200000</v>
      </c>
      <c r="N71" s="149">
        <v>550000</v>
      </c>
      <c r="O71" s="150" t="s">
        <v>162</v>
      </c>
      <c r="P71" s="145" t="s">
        <v>809</v>
      </c>
      <c r="Q71" s="145" t="s">
        <v>810</v>
      </c>
      <c r="R71" s="145" t="s">
        <v>811</v>
      </c>
      <c r="S71" s="147">
        <v>43847</v>
      </c>
      <c r="T71" s="147">
        <v>43840</v>
      </c>
      <c r="U71" s="145" t="s">
        <v>812</v>
      </c>
      <c r="V71" s="145" t="s">
        <v>813</v>
      </c>
      <c r="W71" s="151">
        <v>1000</v>
      </c>
      <c r="X71" s="152">
        <v>200000</v>
      </c>
      <c r="Y71" s="145" t="s">
        <v>867</v>
      </c>
      <c r="Z71" s="145" t="s">
        <v>817</v>
      </c>
    </row>
    <row r="72" spans="1:26">
      <c r="A72" s="145" t="s">
        <v>803</v>
      </c>
      <c r="B72" s="145" t="s">
        <v>804</v>
      </c>
      <c r="C72" s="145" t="s">
        <v>391</v>
      </c>
      <c r="D72" s="145" t="s">
        <v>805</v>
      </c>
      <c r="E72" s="146" t="s">
        <v>671</v>
      </c>
      <c r="F72" s="146" t="s">
        <v>867</v>
      </c>
      <c r="G72" s="145" t="s">
        <v>867</v>
      </c>
      <c r="H72" s="147">
        <v>43840</v>
      </c>
      <c r="I72" s="146" t="s">
        <v>953</v>
      </c>
      <c r="J72" s="146" t="s">
        <v>954</v>
      </c>
      <c r="K72" s="148">
        <v>22.31</v>
      </c>
      <c r="L72" s="166">
        <f t="shared" si="1"/>
        <v>487.842211143182</v>
      </c>
      <c r="M72" s="169">
        <v>150000</v>
      </c>
      <c r="N72" s="149">
        <v>550000</v>
      </c>
      <c r="O72" s="150" t="s">
        <v>162</v>
      </c>
      <c r="P72" s="145" t="s">
        <v>809</v>
      </c>
      <c r="Q72" s="145" t="s">
        <v>810</v>
      </c>
      <c r="R72" s="145" t="s">
        <v>811</v>
      </c>
      <c r="S72" s="147">
        <v>43847</v>
      </c>
      <c r="T72" s="147">
        <v>43840</v>
      </c>
      <c r="U72" s="145" t="s">
        <v>812</v>
      </c>
      <c r="V72" s="145" t="s">
        <v>813</v>
      </c>
      <c r="W72" s="151">
        <v>1000</v>
      </c>
      <c r="X72" s="152">
        <v>150000</v>
      </c>
      <c r="Y72" s="145" t="s">
        <v>867</v>
      </c>
      <c r="Z72" s="145" t="s">
        <v>817</v>
      </c>
    </row>
    <row r="73" spans="1:26">
      <c r="A73" s="145" t="s">
        <v>803</v>
      </c>
      <c r="B73" s="145" t="s">
        <v>804</v>
      </c>
      <c r="C73" s="145" t="s">
        <v>391</v>
      </c>
      <c r="D73" s="145" t="s">
        <v>805</v>
      </c>
      <c r="E73" s="146" t="s">
        <v>645</v>
      </c>
      <c r="F73" s="146" t="s">
        <v>867</v>
      </c>
      <c r="G73" s="145" t="s">
        <v>867</v>
      </c>
      <c r="H73" s="147">
        <v>43849</v>
      </c>
      <c r="I73" s="146" t="s">
        <v>956</v>
      </c>
      <c r="J73" s="146" t="s">
        <v>957</v>
      </c>
      <c r="K73" s="148">
        <v>19.399999999999999</v>
      </c>
      <c r="L73" s="166">
        <f t="shared" si="1"/>
        <v>565.61415784716746</v>
      </c>
      <c r="M73" s="169">
        <v>200000</v>
      </c>
      <c r="N73" s="149">
        <v>680000</v>
      </c>
      <c r="O73" s="150" t="s">
        <v>536</v>
      </c>
      <c r="P73" s="145" t="s">
        <v>809</v>
      </c>
      <c r="Q73" s="145" t="s">
        <v>810</v>
      </c>
      <c r="R73" s="145" t="s">
        <v>811</v>
      </c>
      <c r="S73" s="147">
        <v>43861</v>
      </c>
      <c r="T73" s="147">
        <v>43849</v>
      </c>
      <c r="U73" s="145" t="s">
        <v>812</v>
      </c>
      <c r="V73" s="145" t="s">
        <v>813</v>
      </c>
      <c r="W73" s="151">
        <v>1000</v>
      </c>
      <c r="X73" s="152">
        <v>200000</v>
      </c>
      <c r="Y73" s="145" t="s">
        <v>867</v>
      </c>
      <c r="Z73" s="145" t="s">
        <v>817</v>
      </c>
    </row>
    <row r="74" spans="1:26">
      <c r="A74" s="145" t="s">
        <v>803</v>
      </c>
      <c r="B74" s="145" t="s">
        <v>804</v>
      </c>
      <c r="C74" s="145" t="s">
        <v>391</v>
      </c>
      <c r="D74" s="145" t="s">
        <v>805</v>
      </c>
      <c r="E74" s="146" t="s">
        <v>645</v>
      </c>
      <c r="F74" s="146" t="s">
        <v>867</v>
      </c>
      <c r="G74" s="145" t="s">
        <v>867</v>
      </c>
      <c r="H74" s="147">
        <v>43847</v>
      </c>
      <c r="I74" s="146" t="s">
        <v>958</v>
      </c>
      <c r="J74" s="146" t="s">
        <v>959</v>
      </c>
      <c r="K74" s="148">
        <v>19.399999999999999</v>
      </c>
      <c r="L74" s="166">
        <f t="shared" si="1"/>
        <v>113.12283156943352</v>
      </c>
      <c r="M74" s="169">
        <v>40000</v>
      </c>
      <c r="N74" s="149">
        <v>680000</v>
      </c>
      <c r="O74" s="150" t="s">
        <v>536</v>
      </c>
      <c r="P74" s="145" t="s">
        <v>809</v>
      </c>
      <c r="Q74" s="145" t="s">
        <v>810</v>
      </c>
      <c r="R74" s="145" t="s">
        <v>811</v>
      </c>
      <c r="S74" s="147">
        <v>43861</v>
      </c>
      <c r="T74" s="147">
        <v>43847</v>
      </c>
      <c r="U74" s="145" t="s">
        <v>812</v>
      </c>
      <c r="V74" s="145" t="s">
        <v>813</v>
      </c>
      <c r="W74" s="151">
        <v>1000</v>
      </c>
      <c r="X74" s="152">
        <v>40000</v>
      </c>
      <c r="Y74" s="145" t="s">
        <v>867</v>
      </c>
      <c r="Z74" s="145" t="s">
        <v>817</v>
      </c>
    </row>
    <row r="75" spans="1:26">
      <c r="A75" s="145" t="s">
        <v>803</v>
      </c>
      <c r="B75" s="145" t="s">
        <v>804</v>
      </c>
      <c r="C75" s="145" t="s">
        <v>391</v>
      </c>
      <c r="D75" s="145" t="s">
        <v>805</v>
      </c>
      <c r="E75" s="146" t="s">
        <v>646</v>
      </c>
      <c r="F75" s="146" t="s">
        <v>867</v>
      </c>
      <c r="G75" s="145" t="s">
        <v>867</v>
      </c>
      <c r="H75" s="147">
        <v>43849</v>
      </c>
      <c r="I75" s="146" t="s">
        <v>960</v>
      </c>
      <c r="J75" s="146" t="s">
        <v>961</v>
      </c>
      <c r="K75" s="148">
        <v>19.399999999999999</v>
      </c>
      <c r="L75" s="166">
        <f t="shared" si="1"/>
        <v>565.61415784716746</v>
      </c>
      <c r="M75" s="169">
        <v>200000</v>
      </c>
      <c r="N75" s="149">
        <v>1040000</v>
      </c>
      <c r="O75" s="150" t="s">
        <v>536</v>
      </c>
      <c r="P75" s="145" t="s">
        <v>809</v>
      </c>
      <c r="Q75" s="145" t="s">
        <v>810</v>
      </c>
      <c r="R75" s="145" t="s">
        <v>811</v>
      </c>
      <c r="S75" s="147">
        <v>43861</v>
      </c>
      <c r="T75" s="147">
        <v>43849</v>
      </c>
      <c r="U75" s="145" t="s">
        <v>812</v>
      </c>
      <c r="V75" s="145" t="s">
        <v>813</v>
      </c>
      <c r="W75" s="151">
        <v>1000</v>
      </c>
      <c r="X75" s="152">
        <v>200000</v>
      </c>
      <c r="Y75" s="145" t="s">
        <v>867</v>
      </c>
      <c r="Z75" s="145" t="s">
        <v>817</v>
      </c>
    </row>
    <row r="76" spans="1:26">
      <c r="A76" s="145" t="s">
        <v>803</v>
      </c>
      <c r="B76" s="145" t="s">
        <v>804</v>
      </c>
      <c r="C76" s="145" t="s">
        <v>391</v>
      </c>
      <c r="D76" s="145" t="s">
        <v>805</v>
      </c>
      <c r="E76" s="146" t="s">
        <v>646</v>
      </c>
      <c r="F76" s="146" t="s">
        <v>867</v>
      </c>
      <c r="G76" s="145" t="s">
        <v>867</v>
      </c>
      <c r="H76" s="147">
        <v>43847</v>
      </c>
      <c r="I76" s="146" t="s">
        <v>962</v>
      </c>
      <c r="J76" s="146" t="s">
        <v>963</v>
      </c>
      <c r="K76" s="148">
        <v>19.399999999999999</v>
      </c>
      <c r="L76" s="166">
        <f t="shared" si="1"/>
        <v>113.12283156943352</v>
      </c>
      <c r="M76" s="169">
        <v>40000</v>
      </c>
      <c r="N76" s="149">
        <v>1040000</v>
      </c>
      <c r="O76" s="150" t="s">
        <v>536</v>
      </c>
      <c r="P76" s="145" t="s">
        <v>809</v>
      </c>
      <c r="Q76" s="145" t="s">
        <v>810</v>
      </c>
      <c r="R76" s="145" t="s">
        <v>811</v>
      </c>
      <c r="S76" s="147">
        <v>43861</v>
      </c>
      <c r="T76" s="147">
        <v>43847</v>
      </c>
      <c r="U76" s="145" t="s">
        <v>812</v>
      </c>
      <c r="V76" s="145" t="s">
        <v>813</v>
      </c>
      <c r="W76" s="151">
        <v>1000</v>
      </c>
      <c r="X76" s="152">
        <v>40000</v>
      </c>
      <c r="Y76" s="145" t="s">
        <v>867</v>
      </c>
      <c r="Z76" s="145" t="s">
        <v>817</v>
      </c>
    </row>
    <row r="77" spans="1:26">
      <c r="A77" s="145" t="s">
        <v>803</v>
      </c>
      <c r="B77" s="145" t="s">
        <v>804</v>
      </c>
      <c r="C77" s="145" t="s">
        <v>391</v>
      </c>
      <c r="D77" s="145" t="s">
        <v>805</v>
      </c>
      <c r="E77" s="146" t="s">
        <v>650</v>
      </c>
      <c r="F77" s="146" t="s">
        <v>867</v>
      </c>
      <c r="G77" s="145" t="s">
        <v>867</v>
      </c>
      <c r="H77" s="147">
        <v>43849</v>
      </c>
      <c r="I77" s="146" t="s">
        <v>964</v>
      </c>
      <c r="J77" s="146" t="s">
        <v>965</v>
      </c>
      <c r="K77" s="148">
        <v>18.8</v>
      </c>
      <c r="L77" s="166">
        <f t="shared" si="1"/>
        <v>438.49674917636082</v>
      </c>
      <c r="M77" s="169">
        <v>160000</v>
      </c>
      <c r="N77" s="149">
        <v>800000</v>
      </c>
      <c r="O77" s="150" t="s">
        <v>536</v>
      </c>
      <c r="P77" s="145" t="s">
        <v>809</v>
      </c>
      <c r="Q77" s="145" t="s">
        <v>810</v>
      </c>
      <c r="R77" s="145" t="s">
        <v>811</v>
      </c>
      <c r="S77" s="147">
        <v>43861</v>
      </c>
      <c r="T77" s="147">
        <v>43849</v>
      </c>
      <c r="U77" s="145" t="s">
        <v>812</v>
      </c>
      <c r="V77" s="145" t="s">
        <v>813</v>
      </c>
      <c r="W77" s="151">
        <v>1000</v>
      </c>
      <c r="X77" s="152">
        <v>160000</v>
      </c>
      <c r="Y77" s="145" t="s">
        <v>867</v>
      </c>
      <c r="Z77" s="145" t="s">
        <v>817</v>
      </c>
    </row>
    <row r="78" spans="1:26">
      <c r="A78" s="145" t="s">
        <v>803</v>
      </c>
      <c r="B78" s="145" t="s">
        <v>804</v>
      </c>
      <c r="C78" s="145" t="s">
        <v>391</v>
      </c>
      <c r="D78" s="145" t="s">
        <v>805</v>
      </c>
      <c r="E78" s="146" t="s">
        <v>650</v>
      </c>
      <c r="F78" s="146" t="s">
        <v>867</v>
      </c>
      <c r="G78" s="145" t="s">
        <v>867</v>
      </c>
      <c r="H78" s="147">
        <v>43847</v>
      </c>
      <c r="I78" s="146" t="s">
        <v>966</v>
      </c>
      <c r="J78" s="146" t="s">
        <v>967</v>
      </c>
      <c r="K78" s="148">
        <v>18.8</v>
      </c>
      <c r="L78" s="166">
        <f t="shared" si="1"/>
        <v>274.06046823522553</v>
      </c>
      <c r="M78" s="169">
        <v>100000</v>
      </c>
      <c r="N78" s="149">
        <v>800000</v>
      </c>
      <c r="O78" s="150" t="s">
        <v>536</v>
      </c>
      <c r="P78" s="145" t="s">
        <v>809</v>
      </c>
      <c r="Q78" s="145" t="s">
        <v>810</v>
      </c>
      <c r="R78" s="145" t="s">
        <v>811</v>
      </c>
      <c r="S78" s="147">
        <v>43861</v>
      </c>
      <c r="T78" s="147">
        <v>43847</v>
      </c>
      <c r="U78" s="145" t="s">
        <v>812</v>
      </c>
      <c r="V78" s="145" t="s">
        <v>813</v>
      </c>
      <c r="W78" s="151">
        <v>1000</v>
      </c>
      <c r="X78" s="152">
        <v>100000</v>
      </c>
      <c r="Y78" s="145" t="s">
        <v>867</v>
      </c>
      <c r="Z78" s="145" t="s">
        <v>817</v>
      </c>
    </row>
    <row r="79" spans="1:26">
      <c r="A79" s="145" t="s">
        <v>803</v>
      </c>
      <c r="B79" s="145" t="s">
        <v>804</v>
      </c>
      <c r="C79" s="145" t="s">
        <v>391</v>
      </c>
      <c r="D79" s="145" t="s">
        <v>805</v>
      </c>
      <c r="E79" s="146" t="s">
        <v>613</v>
      </c>
      <c r="F79" s="146" t="s">
        <v>867</v>
      </c>
      <c r="G79" s="145" t="s">
        <v>867</v>
      </c>
      <c r="H79" s="147">
        <v>43724</v>
      </c>
      <c r="I79" s="146" t="s">
        <v>968</v>
      </c>
      <c r="J79" s="146" t="s">
        <v>969</v>
      </c>
      <c r="K79" s="148">
        <v>265.10000000000002</v>
      </c>
      <c r="L79" s="166">
        <f t="shared" si="1"/>
        <v>38.64544155806292</v>
      </c>
      <c r="M79" s="169">
        <v>1000</v>
      </c>
      <c r="N79" s="149">
        <v>1400</v>
      </c>
      <c r="O79" s="150" t="s">
        <v>539</v>
      </c>
      <c r="P79" s="145" t="s">
        <v>809</v>
      </c>
      <c r="Q79" s="145" t="s">
        <v>810</v>
      </c>
      <c r="R79" s="145" t="s">
        <v>811</v>
      </c>
      <c r="S79" s="147">
        <v>43830</v>
      </c>
      <c r="T79" s="147">
        <v>43724</v>
      </c>
      <c r="U79" s="145" t="s">
        <v>812</v>
      </c>
      <c r="V79" s="145" t="s">
        <v>813</v>
      </c>
      <c r="W79" s="151">
        <v>1000</v>
      </c>
      <c r="X79" s="152">
        <v>1000</v>
      </c>
      <c r="Y79" s="145" t="s">
        <v>867</v>
      </c>
      <c r="Z79" s="145" t="s">
        <v>817</v>
      </c>
    </row>
    <row r="80" spans="1:26">
      <c r="A80" s="145" t="s">
        <v>803</v>
      </c>
      <c r="B80" s="145" t="s">
        <v>804</v>
      </c>
      <c r="C80" s="145" t="s">
        <v>391</v>
      </c>
      <c r="D80" s="145" t="s">
        <v>805</v>
      </c>
      <c r="E80" s="146" t="s">
        <v>613</v>
      </c>
      <c r="F80" s="146" t="s">
        <v>867</v>
      </c>
      <c r="G80" s="145" t="s">
        <v>867</v>
      </c>
      <c r="H80" s="147">
        <v>43720</v>
      </c>
      <c r="I80" s="146" t="s">
        <v>970</v>
      </c>
      <c r="J80" s="146" t="s">
        <v>971</v>
      </c>
      <c r="K80" s="148">
        <v>265.10000000000002</v>
      </c>
      <c r="L80" s="166">
        <f t="shared" si="1"/>
        <v>15.458176623225171</v>
      </c>
      <c r="M80" s="169">
        <v>400</v>
      </c>
      <c r="N80" s="149">
        <v>1400</v>
      </c>
      <c r="O80" s="150" t="s">
        <v>539</v>
      </c>
      <c r="P80" s="145" t="s">
        <v>809</v>
      </c>
      <c r="Q80" s="145" t="s">
        <v>810</v>
      </c>
      <c r="R80" s="145" t="s">
        <v>811</v>
      </c>
      <c r="S80" s="147">
        <v>43830</v>
      </c>
      <c r="T80" s="147">
        <v>43720</v>
      </c>
      <c r="U80" s="145" t="s">
        <v>812</v>
      </c>
      <c r="V80" s="145" t="s">
        <v>813</v>
      </c>
      <c r="W80" s="151">
        <v>1000</v>
      </c>
      <c r="X80" s="152">
        <v>400</v>
      </c>
      <c r="Y80" s="145" t="s">
        <v>867</v>
      </c>
      <c r="Z80" s="145" t="s">
        <v>817</v>
      </c>
    </row>
    <row r="81" spans="1:26">
      <c r="A81" s="145" t="s">
        <v>803</v>
      </c>
      <c r="B81" s="145" t="s">
        <v>804</v>
      </c>
      <c r="C81" s="145" t="s">
        <v>391</v>
      </c>
      <c r="D81" s="145" t="s">
        <v>805</v>
      </c>
      <c r="E81" s="146" t="s">
        <v>634</v>
      </c>
      <c r="F81" s="146" t="s">
        <v>867</v>
      </c>
      <c r="G81" s="145" t="s">
        <v>867</v>
      </c>
      <c r="H81" s="147">
        <v>43840</v>
      </c>
      <c r="I81" s="146" t="s">
        <v>972</v>
      </c>
      <c r="J81" s="146" t="s">
        <v>973</v>
      </c>
      <c r="K81" s="148">
        <v>88.5</v>
      </c>
      <c r="L81" s="166">
        <f t="shared" si="1"/>
        <v>709.56879209306396</v>
      </c>
      <c r="M81" s="169">
        <v>55000</v>
      </c>
      <c r="N81" s="149">
        <v>555000</v>
      </c>
      <c r="O81" s="150" t="s">
        <v>162</v>
      </c>
      <c r="P81" s="145" t="s">
        <v>809</v>
      </c>
      <c r="Q81" s="145" t="s">
        <v>810</v>
      </c>
      <c r="R81" s="145" t="s">
        <v>811</v>
      </c>
      <c r="S81" s="147">
        <v>43847</v>
      </c>
      <c r="T81" s="147">
        <v>43840</v>
      </c>
      <c r="U81" s="145" t="s">
        <v>812</v>
      </c>
      <c r="V81" s="145" t="s">
        <v>813</v>
      </c>
      <c r="W81" s="151">
        <v>1000</v>
      </c>
      <c r="X81" s="152">
        <v>55000</v>
      </c>
      <c r="Y81" s="145" t="s">
        <v>867</v>
      </c>
      <c r="Z81" s="145" t="s">
        <v>817</v>
      </c>
    </row>
    <row r="82" spans="1:26">
      <c r="A82" s="145" t="s">
        <v>803</v>
      </c>
      <c r="B82" s="145" t="s">
        <v>804</v>
      </c>
      <c r="C82" s="145" t="s">
        <v>391</v>
      </c>
      <c r="D82" s="145" t="s">
        <v>805</v>
      </c>
      <c r="E82" s="146" t="s">
        <v>634</v>
      </c>
      <c r="F82" s="146" t="s">
        <v>867</v>
      </c>
      <c r="G82" s="145" t="s">
        <v>867</v>
      </c>
      <c r="H82" s="147">
        <v>43861</v>
      </c>
      <c r="I82" s="146" t="s">
        <v>974</v>
      </c>
      <c r="J82" s="146" t="s">
        <v>975</v>
      </c>
      <c r="K82" s="148">
        <v>88.5</v>
      </c>
      <c r="L82" s="166">
        <f t="shared" si="1"/>
        <v>7934.269220676988</v>
      </c>
      <c r="M82" s="169">
        <v>615000</v>
      </c>
      <c r="N82" s="149">
        <v>555000</v>
      </c>
      <c r="O82" s="150" t="s">
        <v>162</v>
      </c>
      <c r="P82" s="145" t="s">
        <v>809</v>
      </c>
      <c r="Q82" s="145" t="s">
        <v>810</v>
      </c>
      <c r="R82" s="145" t="s">
        <v>811</v>
      </c>
      <c r="S82" s="147">
        <v>43866</v>
      </c>
      <c r="T82" s="147">
        <v>43861</v>
      </c>
      <c r="U82" s="145" t="s">
        <v>812</v>
      </c>
      <c r="V82" s="145" t="s">
        <v>813</v>
      </c>
      <c r="W82" s="151">
        <v>1000</v>
      </c>
      <c r="X82" s="152">
        <v>615000</v>
      </c>
      <c r="Y82" s="145" t="s">
        <v>867</v>
      </c>
      <c r="Z82" s="145" t="s">
        <v>817</v>
      </c>
    </row>
    <row r="83" spans="1:26">
      <c r="A83" s="145" t="s">
        <v>803</v>
      </c>
      <c r="B83" s="145" t="s">
        <v>804</v>
      </c>
      <c r="C83" s="145" t="s">
        <v>391</v>
      </c>
      <c r="D83" s="145" t="s">
        <v>805</v>
      </c>
      <c r="E83" s="146" t="s">
        <v>634</v>
      </c>
      <c r="F83" s="146" t="s">
        <v>867</v>
      </c>
      <c r="G83" s="145" t="s">
        <v>867</v>
      </c>
      <c r="H83" s="147">
        <v>43861</v>
      </c>
      <c r="I83" s="146" t="s">
        <v>976</v>
      </c>
      <c r="J83" s="146" t="s">
        <v>977</v>
      </c>
      <c r="K83" s="148">
        <v>88.5</v>
      </c>
      <c r="L83" s="166">
        <f t="shared" si="1"/>
        <v>6644.1441441441439</v>
      </c>
      <c r="M83" s="169">
        <v>515000</v>
      </c>
      <c r="N83" s="149">
        <v>555000</v>
      </c>
      <c r="O83" s="150" t="s">
        <v>162</v>
      </c>
      <c r="P83" s="145" t="s">
        <v>809</v>
      </c>
      <c r="Q83" s="145" t="s">
        <v>810</v>
      </c>
      <c r="R83" s="145" t="s">
        <v>811</v>
      </c>
      <c r="S83" s="147">
        <v>43866</v>
      </c>
      <c r="T83" s="147">
        <v>43861</v>
      </c>
      <c r="U83" s="145" t="s">
        <v>812</v>
      </c>
      <c r="V83" s="145" t="s">
        <v>813</v>
      </c>
      <c r="W83" s="151">
        <v>1000</v>
      </c>
      <c r="X83" s="152">
        <v>515000</v>
      </c>
      <c r="Y83" s="145" t="s">
        <v>867</v>
      </c>
      <c r="Z83" s="145" t="s">
        <v>817</v>
      </c>
    </row>
    <row r="84" spans="1:26">
      <c r="A84" s="145" t="s">
        <v>803</v>
      </c>
      <c r="B84" s="145" t="s">
        <v>804</v>
      </c>
      <c r="C84" s="145" t="s">
        <v>391</v>
      </c>
      <c r="D84" s="145" t="s">
        <v>805</v>
      </c>
      <c r="E84" s="146" t="s">
        <v>673</v>
      </c>
      <c r="F84" s="146" t="s">
        <v>867</v>
      </c>
      <c r="G84" s="145" t="s">
        <v>867</v>
      </c>
      <c r="H84" s="147">
        <v>43861</v>
      </c>
      <c r="I84" s="146" t="s">
        <v>978</v>
      </c>
      <c r="J84" s="146" t="s">
        <v>979</v>
      </c>
      <c r="K84" s="148">
        <v>41</v>
      </c>
      <c r="L84" s="166">
        <f t="shared" si="1"/>
        <v>3675.7631417825592</v>
      </c>
      <c r="M84" s="169">
        <v>615000</v>
      </c>
      <c r="N84" s="149">
        <v>900000</v>
      </c>
      <c r="O84" s="150" t="s">
        <v>200</v>
      </c>
      <c r="P84" s="145" t="s">
        <v>809</v>
      </c>
      <c r="Q84" s="145" t="s">
        <v>810</v>
      </c>
      <c r="R84" s="145" t="s">
        <v>811</v>
      </c>
      <c r="S84" s="147">
        <v>43866</v>
      </c>
      <c r="T84" s="147">
        <v>43861</v>
      </c>
      <c r="U84" s="145" t="s">
        <v>812</v>
      </c>
      <c r="V84" s="145" t="s">
        <v>813</v>
      </c>
      <c r="W84" s="151">
        <v>1000</v>
      </c>
      <c r="X84" s="152">
        <v>615000</v>
      </c>
      <c r="Y84" s="145" t="s">
        <v>867</v>
      </c>
      <c r="Z84" s="145" t="s">
        <v>817</v>
      </c>
    </row>
    <row r="85" spans="1:26">
      <c r="A85" s="145" t="s">
        <v>803</v>
      </c>
      <c r="B85" s="145" t="s">
        <v>804</v>
      </c>
      <c r="C85" s="145" t="s">
        <v>391</v>
      </c>
      <c r="D85" s="145" t="s">
        <v>805</v>
      </c>
      <c r="E85" s="146" t="s">
        <v>673</v>
      </c>
      <c r="F85" s="146" t="s">
        <v>867</v>
      </c>
      <c r="G85" s="145" t="s">
        <v>867</v>
      </c>
      <c r="H85" s="147">
        <v>43861</v>
      </c>
      <c r="I85" s="146" t="s">
        <v>980</v>
      </c>
      <c r="J85" s="146" t="s">
        <v>981</v>
      </c>
      <c r="K85" s="148">
        <v>41</v>
      </c>
      <c r="L85" s="166">
        <f t="shared" si="1"/>
        <v>2958.5410653371819</v>
      </c>
      <c r="M85" s="169">
        <v>495000</v>
      </c>
      <c r="N85" s="149">
        <v>900000</v>
      </c>
      <c r="O85" s="150" t="s">
        <v>200</v>
      </c>
      <c r="P85" s="145" t="s">
        <v>809</v>
      </c>
      <c r="Q85" s="145" t="s">
        <v>810</v>
      </c>
      <c r="R85" s="145" t="s">
        <v>811</v>
      </c>
      <c r="S85" s="147">
        <v>43866</v>
      </c>
      <c r="T85" s="147">
        <v>43861</v>
      </c>
      <c r="U85" s="145" t="s">
        <v>812</v>
      </c>
      <c r="V85" s="145" t="s">
        <v>813</v>
      </c>
      <c r="W85" s="151">
        <v>1000</v>
      </c>
      <c r="X85" s="152">
        <v>495000</v>
      </c>
      <c r="Y85" s="145" t="s">
        <v>867</v>
      </c>
      <c r="Z85" s="145" t="s">
        <v>817</v>
      </c>
    </row>
    <row r="86" spans="1:26">
      <c r="A86" s="145" t="s">
        <v>803</v>
      </c>
      <c r="B86" s="145" t="s">
        <v>804</v>
      </c>
      <c r="C86" s="145" t="s">
        <v>391</v>
      </c>
      <c r="D86" s="145" t="s">
        <v>805</v>
      </c>
      <c r="E86" s="146" t="s">
        <v>723</v>
      </c>
      <c r="F86" s="146" t="s">
        <v>867</v>
      </c>
      <c r="G86" s="145" t="s">
        <v>867</v>
      </c>
      <c r="H86" s="147">
        <v>43849</v>
      </c>
      <c r="I86" s="146" t="s">
        <v>982</v>
      </c>
      <c r="J86" s="146" t="s">
        <v>983</v>
      </c>
      <c r="K86" s="148">
        <v>46</v>
      </c>
      <c r="L86" s="166">
        <f t="shared" si="1"/>
        <v>1072.9175777719468</v>
      </c>
      <c r="M86" s="169">
        <v>160000</v>
      </c>
      <c r="N86" s="149">
        <v>740000</v>
      </c>
      <c r="O86" s="150" t="s">
        <v>536</v>
      </c>
      <c r="P86" s="145" t="s">
        <v>809</v>
      </c>
      <c r="Q86" s="145" t="s">
        <v>810</v>
      </c>
      <c r="R86" s="145" t="s">
        <v>811</v>
      </c>
      <c r="S86" s="147">
        <v>43861</v>
      </c>
      <c r="T86" s="147">
        <v>43849</v>
      </c>
      <c r="U86" s="145" t="s">
        <v>812</v>
      </c>
      <c r="V86" s="145" t="s">
        <v>813</v>
      </c>
      <c r="W86" s="151">
        <v>1000</v>
      </c>
      <c r="X86" s="152">
        <v>160000</v>
      </c>
      <c r="Y86" s="145" t="s">
        <v>867</v>
      </c>
      <c r="Z86" s="145" t="s">
        <v>817</v>
      </c>
    </row>
    <row r="87" spans="1:26">
      <c r="A87" s="145" t="s">
        <v>803</v>
      </c>
      <c r="B87" s="145" t="s">
        <v>804</v>
      </c>
      <c r="C87" s="145" t="s">
        <v>391</v>
      </c>
      <c r="D87" s="145" t="s">
        <v>805</v>
      </c>
      <c r="E87" s="146" t="s">
        <v>724</v>
      </c>
      <c r="F87" s="146" t="s">
        <v>867</v>
      </c>
      <c r="G87" s="145" t="s">
        <v>867</v>
      </c>
      <c r="H87" s="147">
        <v>43849</v>
      </c>
      <c r="I87" s="146" t="s">
        <v>984</v>
      </c>
      <c r="J87" s="146" t="s">
        <v>985</v>
      </c>
      <c r="K87" s="148">
        <v>46</v>
      </c>
      <c r="L87" s="166">
        <f t="shared" si="1"/>
        <v>1072.9175777719468</v>
      </c>
      <c r="M87" s="169">
        <v>160000</v>
      </c>
      <c r="N87" s="149">
        <v>700000</v>
      </c>
      <c r="O87" s="150" t="s">
        <v>536</v>
      </c>
      <c r="P87" s="145" t="s">
        <v>809</v>
      </c>
      <c r="Q87" s="145" t="s">
        <v>810</v>
      </c>
      <c r="R87" s="145" t="s">
        <v>811</v>
      </c>
      <c r="S87" s="147">
        <v>43861</v>
      </c>
      <c r="T87" s="147">
        <v>43849</v>
      </c>
      <c r="U87" s="145" t="s">
        <v>812</v>
      </c>
      <c r="V87" s="145" t="s">
        <v>813</v>
      </c>
      <c r="W87" s="151">
        <v>1000</v>
      </c>
      <c r="X87" s="152">
        <v>160000</v>
      </c>
      <c r="Y87" s="145" t="s">
        <v>867</v>
      </c>
      <c r="Z87" s="145" t="s">
        <v>817</v>
      </c>
    </row>
    <row r="88" spans="1:26">
      <c r="A88" s="145" t="s">
        <v>803</v>
      </c>
      <c r="B88" s="145" t="s">
        <v>804</v>
      </c>
      <c r="C88" s="145" t="s">
        <v>391</v>
      </c>
      <c r="D88" s="145" t="s">
        <v>805</v>
      </c>
      <c r="E88" s="146" t="s">
        <v>750</v>
      </c>
      <c r="F88" s="146" t="s">
        <v>867</v>
      </c>
      <c r="G88" s="145" t="s">
        <v>867</v>
      </c>
      <c r="H88" s="147">
        <v>43861</v>
      </c>
      <c r="I88" s="146" t="s">
        <v>986</v>
      </c>
      <c r="J88" s="146" t="s">
        <v>987</v>
      </c>
      <c r="K88" s="148">
        <v>245</v>
      </c>
      <c r="L88" s="166">
        <f t="shared" si="1"/>
        <v>542.87297005743608</v>
      </c>
      <c r="M88" s="169">
        <v>15200</v>
      </c>
      <c r="N88" s="149">
        <v>27800</v>
      </c>
      <c r="O88" s="150" t="s">
        <v>200</v>
      </c>
      <c r="P88" s="145" t="s">
        <v>809</v>
      </c>
      <c r="Q88" s="145" t="s">
        <v>810</v>
      </c>
      <c r="R88" s="145" t="s">
        <v>811</v>
      </c>
      <c r="S88" s="147">
        <v>43866</v>
      </c>
      <c r="T88" s="147">
        <v>43861</v>
      </c>
      <c r="U88" s="145" t="s">
        <v>812</v>
      </c>
      <c r="V88" s="145" t="s">
        <v>813</v>
      </c>
      <c r="W88" s="151">
        <v>1000</v>
      </c>
      <c r="X88" s="152">
        <v>15200</v>
      </c>
      <c r="Y88" s="145" t="s">
        <v>867</v>
      </c>
      <c r="Z88" s="145" t="s">
        <v>817</v>
      </c>
    </row>
    <row r="89" spans="1:26">
      <c r="A89" s="145" t="s">
        <v>803</v>
      </c>
      <c r="B89" s="145" t="s">
        <v>804</v>
      </c>
      <c r="C89" s="145" t="s">
        <v>391</v>
      </c>
      <c r="D89" s="145" t="s">
        <v>805</v>
      </c>
      <c r="E89" s="146" t="s">
        <v>750</v>
      </c>
      <c r="F89" s="146" t="s">
        <v>867</v>
      </c>
      <c r="G89" s="145" t="s">
        <v>867</v>
      </c>
      <c r="H89" s="147">
        <v>43861</v>
      </c>
      <c r="I89" s="146" t="s">
        <v>988</v>
      </c>
      <c r="J89" s="146" t="s">
        <v>989</v>
      </c>
      <c r="K89" s="148">
        <v>245</v>
      </c>
      <c r="L89" s="166">
        <f t="shared" si="1"/>
        <v>650.01895098982482</v>
      </c>
      <c r="M89" s="169">
        <v>18200</v>
      </c>
      <c r="N89" s="149">
        <v>27800</v>
      </c>
      <c r="O89" s="150" t="s">
        <v>200</v>
      </c>
      <c r="P89" s="145" t="s">
        <v>809</v>
      </c>
      <c r="Q89" s="145" t="s">
        <v>810</v>
      </c>
      <c r="R89" s="145" t="s">
        <v>811</v>
      </c>
      <c r="S89" s="147">
        <v>43866</v>
      </c>
      <c r="T89" s="147">
        <v>43861</v>
      </c>
      <c r="U89" s="145" t="s">
        <v>812</v>
      </c>
      <c r="V89" s="145" t="s">
        <v>813</v>
      </c>
      <c r="W89" s="151">
        <v>1000</v>
      </c>
      <c r="X89" s="152">
        <v>18200</v>
      </c>
      <c r="Y89" s="145" t="s">
        <v>867</v>
      </c>
      <c r="Z89" s="145" t="s">
        <v>817</v>
      </c>
    </row>
    <row r="90" spans="1:26">
      <c r="A90" s="145" t="s">
        <v>803</v>
      </c>
      <c r="B90" s="145" t="s">
        <v>804</v>
      </c>
      <c r="C90" s="145" t="s">
        <v>391</v>
      </c>
      <c r="D90" s="145" t="s">
        <v>805</v>
      </c>
      <c r="E90" s="146" t="s">
        <v>486</v>
      </c>
      <c r="F90" s="146" t="s">
        <v>867</v>
      </c>
      <c r="G90" s="145" t="s">
        <v>867</v>
      </c>
      <c r="H90" s="147">
        <v>43849</v>
      </c>
      <c r="I90" s="146" t="s">
        <v>990</v>
      </c>
      <c r="J90" s="146" t="s">
        <v>991</v>
      </c>
      <c r="K90" s="148">
        <v>41.1</v>
      </c>
      <c r="L90" s="166">
        <f t="shared" si="1"/>
        <v>383.45141257762617</v>
      </c>
      <c r="M90" s="169">
        <v>64000</v>
      </c>
      <c r="N90" s="149" t="e">
        <v>#N/A</v>
      </c>
      <c r="O90" s="150" t="s">
        <v>200</v>
      </c>
      <c r="P90" s="145" t="s">
        <v>809</v>
      </c>
      <c r="Q90" s="145" t="s">
        <v>810</v>
      </c>
      <c r="R90" s="145" t="s">
        <v>811</v>
      </c>
      <c r="S90" s="147">
        <v>43861</v>
      </c>
      <c r="T90" s="147">
        <v>43849</v>
      </c>
      <c r="U90" s="145" t="s">
        <v>812</v>
      </c>
      <c r="V90" s="145" t="s">
        <v>813</v>
      </c>
      <c r="W90" s="151">
        <v>1000</v>
      </c>
      <c r="X90" s="152">
        <v>64000</v>
      </c>
      <c r="Y90" s="145" t="s">
        <v>867</v>
      </c>
      <c r="Z90" s="145" t="s">
        <v>817</v>
      </c>
    </row>
    <row r="91" spans="1:26">
      <c r="A91" s="145" t="s">
        <v>803</v>
      </c>
      <c r="B91" s="145" t="s">
        <v>804</v>
      </c>
      <c r="C91" s="145" t="s">
        <v>391</v>
      </c>
      <c r="D91" s="145" t="s">
        <v>805</v>
      </c>
      <c r="E91" s="146" t="s">
        <v>486</v>
      </c>
      <c r="F91" s="146" t="s">
        <v>867</v>
      </c>
      <c r="G91" s="145" t="s">
        <v>867</v>
      </c>
      <c r="H91" s="147">
        <v>43851</v>
      </c>
      <c r="I91" s="146" t="s">
        <v>992</v>
      </c>
      <c r="J91" s="146" t="s">
        <v>993</v>
      </c>
      <c r="K91" s="148">
        <v>41.1</v>
      </c>
      <c r="L91" s="166">
        <f t="shared" si="1"/>
        <v>143.79427971660982</v>
      </c>
      <c r="M91" s="169">
        <v>24000</v>
      </c>
      <c r="N91" s="149" t="e">
        <v>#N/A</v>
      </c>
      <c r="O91" s="150" t="s">
        <v>200</v>
      </c>
      <c r="P91" s="145" t="s">
        <v>809</v>
      </c>
      <c r="Q91" s="145" t="s">
        <v>810</v>
      </c>
      <c r="R91" s="145" t="s">
        <v>811</v>
      </c>
      <c r="S91" s="147">
        <v>43862</v>
      </c>
      <c r="T91" s="147">
        <v>43851</v>
      </c>
      <c r="U91" s="145" t="s">
        <v>812</v>
      </c>
      <c r="V91" s="145" t="s">
        <v>813</v>
      </c>
      <c r="W91" s="151">
        <v>1000</v>
      </c>
      <c r="X91" s="152">
        <v>24000</v>
      </c>
      <c r="Y91" s="145" t="s">
        <v>867</v>
      </c>
      <c r="Z91" s="145" t="s">
        <v>817</v>
      </c>
    </row>
    <row r="92" spans="1:26">
      <c r="A92" s="145" t="s">
        <v>803</v>
      </c>
      <c r="B92" s="145" t="s">
        <v>804</v>
      </c>
      <c r="C92" s="145" t="s">
        <v>391</v>
      </c>
      <c r="D92" s="145" t="s">
        <v>805</v>
      </c>
      <c r="E92" s="146" t="s">
        <v>486</v>
      </c>
      <c r="F92" s="146" t="s">
        <v>867</v>
      </c>
      <c r="G92" s="145" t="s">
        <v>867</v>
      </c>
      <c r="H92" s="147">
        <v>43861</v>
      </c>
      <c r="I92" s="146" t="s">
        <v>994</v>
      </c>
      <c r="J92" s="146" t="s">
        <v>995</v>
      </c>
      <c r="K92" s="148">
        <v>41.1</v>
      </c>
      <c r="L92" s="166">
        <f t="shared" si="1"/>
        <v>503.27997900813438</v>
      </c>
      <c r="M92" s="169">
        <v>84000</v>
      </c>
      <c r="N92" s="149" t="e">
        <v>#N/A</v>
      </c>
      <c r="O92" s="150" t="s">
        <v>200</v>
      </c>
      <c r="P92" s="145" t="s">
        <v>809</v>
      </c>
      <c r="Q92" s="145" t="s">
        <v>810</v>
      </c>
      <c r="R92" s="145" t="s">
        <v>811</v>
      </c>
      <c r="S92" s="147">
        <v>43866</v>
      </c>
      <c r="T92" s="147">
        <v>43861</v>
      </c>
      <c r="U92" s="145" t="s">
        <v>812</v>
      </c>
      <c r="V92" s="145" t="s">
        <v>813</v>
      </c>
      <c r="W92" s="151">
        <v>1000</v>
      </c>
      <c r="X92" s="152">
        <v>84000</v>
      </c>
      <c r="Y92" s="145" t="s">
        <v>867</v>
      </c>
      <c r="Z92" s="145" t="s">
        <v>817</v>
      </c>
    </row>
    <row r="93" spans="1:26">
      <c r="A93" s="145" t="s">
        <v>803</v>
      </c>
      <c r="B93" s="145" t="s">
        <v>804</v>
      </c>
      <c r="C93" s="145" t="s">
        <v>391</v>
      </c>
      <c r="D93" s="145" t="s">
        <v>805</v>
      </c>
      <c r="E93" s="146" t="s">
        <v>765</v>
      </c>
      <c r="F93" s="146" t="s">
        <v>867</v>
      </c>
      <c r="G93" s="145" t="s">
        <v>867</v>
      </c>
      <c r="H93" s="147">
        <v>43850</v>
      </c>
      <c r="I93" s="146" t="s">
        <v>996</v>
      </c>
      <c r="J93" s="146" t="s">
        <v>997</v>
      </c>
      <c r="K93" s="148">
        <v>41.1</v>
      </c>
      <c r="L93" s="166">
        <f t="shared" si="1"/>
        <v>5895.5654683810026</v>
      </c>
      <c r="M93" s="169">
        <v>984000</v>
      </c>
      <c r="N93" s="149">
        <v>720000</v>
      </c>
      <c r="O93" s="150" t="s">
        <v>200</v>
      </c>
      <c r="P93" s="145" t="s">
        <v>809</v>
      </c>
      <c r="Q93" s="145" t="s">
        <v>810</v>
      </c>
      <c r="R93" s="145" t="s">
        <v>811</v>
      </c>
      <c r="S93" s="147">
        <v>43862</v>
      </c>
      <c r="T93" s="147">
        <v>43850</v>
      </c>
      <c r="U93" s="145" t="s">
        <v>812</v>
      </c>
      <c r="V93" s="145" t="s">
        <v>813</v>
      </c>
      <c r="W93" s="151">
        <v>1000</v>
      </c>
      <c r="X93" s="152">
        <v>984000</v>
      </c>
      <c r="Y93" s="145" t="s">
        <v>867</v>
      </c>
      <c r="Z93" s="145" t="s">
        <v>817</v>
      </c>
    </row>
    <row r="94" spans="1:26">
      <c r="A94" s="145" t="s">
        <v>803</v>
      </c>
      <c r="B94" s="145" t="s">
        <v>804</v>
      </c>
      <c r="C94" s="145" t="s">
        <v>391</v>
      </c>
      <c r="D94" s="145" t="s">
        <v>805</v>
      </c>
      <c r="E94" s="146" t="s">
        <v>765</v>
      </c>
      <c r="F94" s="146" t="s">
        <v>867</v>
      </c>
      <c r="G94" s="145" t="s">
        <v>867</v>
      </c>
      <c r="H94" s="147">
        <v>43861</v>
      </c>
      <c r="I94" s="146" t="s">
        <v>998</v>
      </c>
      <c r="J94" s="146" t="s">
        <v>999</v>
      </c>
      <c r="K94" s="148">
        <v>41.1</v>
      </c>
      <c r="L94" s="166">
        <f t="shared" si="1"/>
        <v>4241.9312516399896</v>
      </c>
      <c r="M94" s="169">
        <v>708000</v>
      </c>
      <c r="N94" s="149">
        <v>720000</v>
      </c>
      <c r="O94" s="150" t="s">
        <v>200</v>
      </c>
      <c r="P94" s="145" t="s">
        <v>809</v>
      </c>
      <c r="Q94" s="145" t="s">
        <v>810</v>
      </c>
      <c r="R94" s="145" t="s">
        <v>811</v>
      </c>
      <c r="S94" s="147">
        <v>43866</v>
      </c>
      <c r="T94" s="147">
        <v>43861</v>
      </c>
      <c r="U94" s="145" t="s">
        <v>812</v>
      </c>
      <c r="V94" s="145" t="s">
        <v>813</v>
      </c>
      <c r="W94" s="151">
        <v>1000</v>
      </c>
      <c r="X94" s="152">
        <v>708000</v>
      </c>
      <c r="Y94" s="145" t="s">
        <v>867</v>
      </c>
      <c r="Z94" s="145" t="s">
        <v>817</v>
      </c>
    </row>
    <row r="95" spans="1:26">
      <c r="A95" s="145" t="s">
        <v>803</v>
      </c>
      <c r="B95" s="145" t="s">
        <v>804</v>
      </c>
      <c r="C95" s="145" t="s">
        <v>391</v>
      </c>
      <c r="D95" s="145" t="s">
        <v>805</v>
      </c>
      <c r="E95" s="146" t="s">
        <v>765</v>
      </c>
      <c r="F95" s="146" t="s">
        <v>867</v>
      </c>
      <c r="G95" s="145" t="s">
        <v>867</v>
      </c>
      <c r="H95" s="147">
        <v>43847</v>
      </c>
      <c r="I95" s="146" t="s">
        <v>1000</v>
      </c>
      <c r="J95" s="146" t="s">
        <v>1001</v>
      </c>
      <c r="K95" s="148">
        <v>41.1</v>
      </c>
      <c r="L95" s="166">
        <f t="shared" si="1"/>
        <v>1965.188489460334</v>
      </c>
      <c r="M95" s="169">
        <v>328000</v>
      </c>
      <c r="N95" s="149">
        <v>720000</v>
      </c>
      <c r="O95" s="150" t="s">
        <v>200</v>
      </c>
      <c r="P95" s="145" t="s">
        <v>809</v>
      </c>
      <c r="Q95" s="145" t="s">
        <v>810</v>
      </c>
      <c r="R95" s="145" t="s">
        <v>811</v>
      </c>
      <c r="S95" s="147">
        <v>43861</v>
      </c>
      <c r="T95" s="147">
        <v>43847</v>
      </c>
      <c r="U95" s="145" t="s">
        <v>812</v>
      </c>
      <c r="V95" s="145" t="s">
        <v>813</v>
      </c>
      <c r="W95" s="151">
        <v>1000</v>
      </c>
      <c r="X95" s="152">
        <v>328000</v>
      </c>
      <c r="Y95" s="145" t="s">
        <v>867</v>
      </c>
      <c r="Z95" s="145" t="s">
        <v>817</v>
      </c>
    </row>
    <row r="96" spans="1:26">
      <c r="A96" s="145" t="s">
        <v>803</v>
      </c>
      <c r="B96" s="145" t="s">
        <v>804</v>
      </c>
      <c r="C96" s="145" t="s">
        <v>391</v>
      </c>
      <c r="D96" s="145" t="s">
        <v>805</v>
      </c>
      <c r="E96" s="146" t="s">
        <v>487</v>
      </c>
      <c r="F96" s="146" t="s">
        <v>867</v>
      </c>
      <c r="G96" s="145" t="s">
        <v>867</v>
      </c>
      <c r="H96" s="147">
        <v>43850</v>
      </c>
      <c r="I96" s="146" t="s">
        <v>1002</v>
      </c>
      <c r="J96" s="146" t="s">
        <v>1003</v>
      </c>
      <c r="K96" s="148">
        <v>41.1</v>
      </c>
      <c r="L96" s="166">
        <f t="shared" si="1"/>
        <v>5991.428321525409</v>
      </c>
      <c r="M96" s="169">
        <v>1000000</v>
      </c>
      <c r="N96" s="149">
        <v>352000</v>
      </c>
      <c r="O96" s="150" t="s">
        <v>200</v>
      </c>
      <c r="P96" s="145" t="s">
        <v>809</v>
      </c>
      <c r="Q96" s="145" t="s">
        <v>810</v>
      </c>
      <c r="R96" s="145" t="s">
        <v>811</v>
      </c>
      <c r="S96" s="147">
        <v>43862</v>
      </c>
      <c r="T96" s="147">
        <v>43850</v>
      </c>
      <c r="U96" s="145" t="s">
        <v>812</v>
      </c>
      <c r="V96" s="145" t="s">
        <v>813</v>
      </c>
      <c r="W96" s="151">
        <v>1000</v>
      </c>
      <c r="X96" s="152">
        <v>1000000</v>
      </c>
      <c r="Y96" s="145" t="s">
        <v>867</v>
      </c>
      <c r="Z96" s="145" t="s">
        <v>817</v>
      </c>
    </row>
    <row r="97" spans="1:26">
      <c r="A97" s="145" t="s">
        <v>803</v>
      </c>
      <c r="B97" s="145" t="s">
        <v>804</v>
      </c>
      <c r="C97" s="145" t="s">
        <v>391</v>
      </c>
      <c r="D97" s="145" t="s">
        <v>805</v>
      </c>
      <c r="E97" s="146" t="s">
        <v>487</v>
      </c>
      <c r="F97" s="146" t="s">
        <v>867</v>
      </c>
      <c r="G97" s="145" t="s">
        <v>867</v>
      </c>
      <c r="H97" s="147">
        <v>43861</v>
      </c>
      <c r="I97" s="146" t="s">
        <v>1004</v>
      </c>
      <c r="J97" s="146" t="s">
        <v>1005</v>
      </c>
      <c r="K97" s="148">
        <v>41.1</v>
      </c>
      <c r="L97" s="166">
        <f t="shared" si="1"/>
        <v>8723.5196361409944</v>
      </c>
      <c r="M97" s="169">
        <v>1456000</v>
      </c>
      <c r="N97" s="149">
        <v>352000</v>
      </c>
      <c r="O97" s="150" t="s">
        <v>200</v>
      </c>
      <c r="P97" s="145" t="s">
        <v>809</v>
      </c>
      <c r="Q97" s="145" t="s">
        <v>810</v>
      </c>
      <c r="R97" s="145" t="s">
        <v>811</v>
      </c>
      <c r="S97" s="147">
        <v>43866</v>
      </c>
      <c r="T97" s="147">
        <v>43861</v>
      </c>
      <c r="U97" s="145" t="s">
        <v>812</v>
      </c>
      <c r="V97" s="145" t="s">
        <v>813</v>
      </c>
      <c r="W97" s="151">
        <v>1000</v>
      </c>
      <c r="X97" s="152">
        <v>1456000</v>
      </c>
      <c r="Y97" s="145" t="s">
        <v>867</v>
      </c>
      <c r="Z97" s="145" t="s">
        <v>817</v>
      </c>
    </row>
    <row r="98" spans="1:26">
      <c r="A98" s="145" t="s">
        <v>803</v>
      </c>
      <c r="B98" s="145" t="s">
        <v>804</v>
      </c>
      <c r="C98" s="145" t="s">
        <v>391</v>
      </c>
      <c r="D98" s="145" t="s">
        <v>805</v>
      </c>
      <c r="E98" s="146" t="s">
        <v>1006</v>
      </c>
      <c r="F98" s="146" t="s">
        <v>818</v>
      </c>
      <c r="G98" s="145" t="s">
        <v>818</v>
      </c>
      <c r="H98" s="147">
        <v>43846</v>
      </c>
      <c r="I98" s="146" t="s">
        <v>1007</v>
      </c>
      <c r="J98" s="146" t="s">
        <v>1008</v>
      </c>
      <c r="K98" s="148">
        <v>390</v>
      </c>
      <c r="L98" s="166">
        <f t="shared" si="1"/>
        <v>12.848771101198286</v>
      </c>
      <c r="M98" s="169">
        <v>226</v>
      </c>
      <c r="N98" s="149" t="e">
        <v>#N/A</v>
      </c>
      <c r="O98" s="150" t="s">
        <v>292</v>
      </c>
      <c r="P98" s="145" t="s">
        <v>809</v>
      </c>
      <c r="Q98" s="145" t="s">
        <v>810</v>
      </c>
      <c r="R98" s="145" t="s">
        <v>811</v>
      </c>
      <c r="S98" s="147">
        <v>43851</v>
      </c>
      <c r="T98" s="147">
        <v>43846</v>
      </c>
      <c r="U98" s="145" t="s">
        <v>812</v>
      </c>
      <c r="V98" s="145" t="s">
        <v>813</v>
      </c>
      <c r="W98" s="151">
        <v>1000</v>
      </c>
      <c r="X98" s="152">
        <v>226</v>
      </c>
      <c r="Y98" s="145" t="s">
        <v>818</v>
      </c>
      <c r="Z98" s="145" t="s">
        <v>814</v>
      </c>
    </row>
    <row r="99" spans="1:26">
      <c r="A99" s="145" t="s">
        <v>803</v>
      </c>
      <c r="B99" s="145" t="s">
        <v>804</v>
      </c>
      <c r="C99" s="145" t="s">
        <v>1009</v>
      </c>
      <c r="D99" s="145" t="s">
        <v>805</v>
      </c>
      <c r="E99" s="146" t="s">
        <v>551</v>
      </c>
      <c r="F99" s="146" t="s">
        <v>818</v>
      </c>
      <c r="G99" s="145" t="s">
        <v>818</v>
      </c>
      <c r="H99" s="147">
        <v>43830</v>
      </c>
      <c r="I99" s="146" t="s">
        <v>1010</v>
      </c>
      <c r="J99" s="146" t="s">
        <v>1011</v>
      </c>
      <c r="K99" s="148">
        <v>32500</v>
      </c>
      <c r="L99" s="166">
        <f t="shared" si="1"/>
        <v>1231.814338610455</v>
      </c>
      <c r="M99" s="169">
        <v>260</v>
      </c>
      <c r="N99" s="149">
        <v>260</v>
      </c>
      <c r="O99" s="150" t="s">
        <v>211</v>
      </c>
      <c r="P99" s="145" t="s">
        <v>809</v>
      </c>
      <c r="Q99" s="145" t="s">
        <v>810</v>
      </c>
      <c r="R99" s="145" t="s">
        <v>811</v>
      </c>
      <c r="S99" s="147">
        <v>43839</v>
      </c>
      <c r="T99" s="147">
        <v>43830</v>
      </c>
      <c r="U99" s="145" t="s">
        <v>812</v>
      </c>
      <c r="V99" s="145" t="s">
        <v>813</v>
      </c>
      <c r="W99" s="151">
        <v>1000</v>
      </c>
      <c r="X99" s="152">
        <v>260</v>
      </c>
      <c r="Y99" s="145" t="s">
        <v>818</v>
      </c>
      <c r="Z99" s="145" t="s">
        <v>814</v>
      </c>
    </row>
    <row r="100" spans="1:26">
      <c r="A100" s="145" t="s">
        <v>803</v>
      </c>
      <c r="B100" s="145" t="s">
        <v>804</v>
      </c>
      <c r="C100" s="145" t="s">
        <v>1009</v>
      </c>
      <c r="D100" s="145" t="s">
        <v>805</v>
      </c>
      <c r="E100" s="146" t="s">
        <v>551</v>
      </c>
      <c r="F100" s="146" t="s">
        <v>818</v>
      </c>
      <c r="G100" s="145" t="s">
        <v>818</v>
      </c>
      <c r="H100" s="147">
        <v>43847</v>
      </c>
      <c r="I100" s="146" t="s">
        <v>1012</v>
      </c>
      <c r="J100" s="146" t="s">
        <v>1013</v>
      </c>
      <c r="K100" s="148">
        <v>32500</v>
      </c>
      <c r="L100" s="166">
        <f t="shared" si="1"/>
        <v>5685.2969474328702</v>
      </c>
      <c r="M100" s="169">
        <v>1200</v>
      </c>
      <c r="N100" s="149">
        <v>260</v>
      </c>
      <c r="O100" s="150" t="s">
        <v>211</v>
      </c>
      <c r="P100" s="145" t="s">
        <v>809</v>
      </c>
      <c r="Q100" s="145" t="s">
        <v>810</v>
      </c>
      <c r="R100" s="145" t="s">
        <v>811</v>
      </c>
      <c r="S100" s="147">
        <v>43869</v>
      </c>
      <c r="T100" s="147">
        <v>43847</v>
      </c>
      <c r="U100" s="145" t="s">
        <v>812</v>
      </c>
      <c r="V100" s="145" t="s">
        <v>813</v>
      </c>
      <c r="W100" s="151">
        <v>1000</v>
      </c>
      <c r="X100" s="152">
        <v>1200</v>
      </c>
      <c r="Y100" s="145" t="s">
        <v>818</v>
      </c>
      <c r="Z100" s="145" t="s">
        <v>814</v>
      </c>
    </row>
    <row r="101" spans="1:26">
      <c r="A101" s="145" t="s">
        <v>803</v>
      </c>
      <c r="B101" s="145" t="s">
        <v>804</v>
      </c>
      <c r="C101" s="145" t="s">
        <v>1009</v>
      </c>
      <c r="D101" s="145" t="s">
        <v>805</v>
      </c>
      <c r="E101" s="146" t="s">
        <v>213</v>
      </c>
      <c r="F101" s="146" t="s">
        <v>818</v>
      </c>
      <c r="G101" s="145" t="s">
        <v>818</v>
      </c>
      <c r="H101" s="147">
        <v>43801</v>
      </c>
      <c r="I101" s="146" t="s">
        <v>1014</v>
      </c>
      <c r="J101" s="146" t="s">
        <v>1015</v>
      </c>
      <c r="K101" s="148">
        <v>62370</v>
      </c>
      <c r="L101" s="166">
        <f t="shared" si="1"/>
        <v>436.42088690632386</v>
      </c>
      <c r="M101" s="169">
        <v>48</v>
      </c>
      <c r="N101" s="149">
        <v>48</v>
      </c>
      <c r="O101" s="150" t="s">
        <v>211</v>
      </c>
      <c r="P101" s="145" t="s">
        <v>809</v>
      </c>
      <c r="Q101" s="145" t="s">
        <v>810</v>
      </c>
      <c r="R101" s="145" t="s">
        <v>811</v>
      </c>
      <c r="S101" s="147">
        <v>43808</v>
      </c>
      <c r="T101" s="147">
        <v>43801</v>
      </c>
      <c r="U101" s="145" t="s">
        <v>812</v>
      </c>
      <c r="V101" s="145" t="s">
        <v>813</v>
      </c>
      <c r="W101" s="151">
        <v>1000</v>
      </c>
      <c r="X101" s="152">
        <v>48</v>
      </c>
      <c r="Y101" s="145" t="s">
        <v>818</v>
      </c>
      <c r="Z101" s="145" t="s">
        <v>814</v>
      </c>
    </row>
    <row r="102" spans="1:26">
      <c r="A102" s="145" t="s">
        <v>803</v>
      </c>
      <c r="B102" s="145" t="s">
        <v>804</v>
      </c>
      <c r="C102" s="145" t="s">
        <v>1009</v>
      </c>
      <c r="D102" s="145" t="s">
        <v>805</v>
      </c>
      <c r="E102" s="146" t="s">
        <v>234</v>
      </c>
      <c r="F102" s="146" t="s">
        <v>818</v>
      </c>
      <c r="G102" s="145" t="s">
        <v>818</v>
      </c>
      <c r="H102" s="147">
        <v>43556</v>
      </c>
      <c r="I102" s="146" t="s">
        <v>1016</v>
      </c>
      <c r="J102" s="146" t="s">
        <v>1017</v>
      </c>
      <c r="K102" s="148">
        <v>26.7</v>
      </c>
      <c r="L102" s="166">
        <f t="shared" si="1"/>
        <v>15.958191200909647</v>
      </c>
      <c r="M102" s="169">
        <v>4100</v>
      </c>
      <c r="N102" s="149" t="e">
        <v>#N/A</v>
      </c>
      <c r="O102" s="150" t="s">
        <v>211</v>
      </c>
      <c r="P102" s="145" t="s">
        <v>809</v>
      </c>
      <c r="Q102" s="145" t="s">
        <v>810</v>
      </c>
      <c r="R102" s="145" t="s">
        <v>811</v>
      </c>
      <c r="S102" s="147">
        <v>43825</v>
      </c>
      <c r="T102" s="147">
        <v>43556</v>
      </c>
      <c r="U102" s="145" t="s">
        <v>812</v>
      </c>
      <c r="V102" s="145" t="s">
        <v>813</v>
      </c>
      <c r="W102" s="151">
        <v>1000</v>
      </c>
      <c r="X102" s="152">
        <v>4100</v>
      </c>
      <c r="Y102" s="145" t="s">
        <v>818</v>
      </c>
      <c r="Z102" s="145" t="s">
        <v>814</v>
      </c>
    </row>
    <row r="103" spans="1:26">
      <c r="A103" s="145" t="s">
        <v>803</v>
      </c>
      <c r="B103" s="145" t="s">
        <v>804</v>
      </c>
      <c r="C103" s="145" t="s">
        <v>1009</v>
      </c>
      <c r="D103" s="145" t="s">
        <v>805</v>
      </c>
      <c r="E103" s="146" t="s">
        <v>1018</v>
      </c>
      <c r="F103" s="146" t="s">
        <v>818</v>
      </c>
      <c r="G103" s="145" t="s">
        <v>818</v>
      </c>
      <c r="H103" s="147">
        <v>43746</v>
      </c>
      <c r="I103" s="146" t="s">
        <v>1019</v>
      </c>
      <c r="J103" s="146" t="s">
        <v>1020</v>
      </c>
      <c r="K103" s="148">
        <v>23.46</v>
      </c>
      <c r="L103" s="166">
        <f t="shared" si="1"/>
        <v>13.679699116592321</v>
      </c>
      <c r="M103" s="169">
        <v>4000</v>
      </c>
      <c r="N103" s="149" t="e">
        <v>#N/A</v>
      </c>
      <c r="O103" s="150" t="s">
        <v>211</v>
      </c>
      <c r="P103" s="145" t="s">
        <v>809</v>
      </c>
      <c r="Q103" s="145" t="s">
        <v>810</v>
      </c>
      <c r="R103" s="145" t="s">
        <v>811</v>
      </c>
      <c r="S103" s="147">
        <v>43838</v>
      </c>
      <c r="T103" s="147">
        <v>43746</v>
      </c>
      <c r="U103" s="145" t="s">
        <v>812</v>
      </c>
      <c r="V103" s="145" t="s">
        <v>813</v>
      </c>
      <c r="W103" s="151">
        <v>1000</v>
      </c>
      <c r="X103" s="152">
        <v>4000</v>
      </c>
      <c r="Y103" s="145" t="s">
        <v>818</v>
      </c>
      <c r="Z103" s="145" t="s">
        <v>814</v>
      </c>
    </row>
    <row r="104" spans="1:26">
      <c r="A104" s="145" t="s">
        <v>803</v>
      </c>
      <c r="B104" s="145" t="s">
        <v>804</v>
      </c>
      <c r="C104" s="145" t="s">
        <v>1009</v>
      </c>
      <c r="D104" s="145" t="s">
        <v>805</v>
      </c>
      <c r="E104" s="146" t="s">
        <v>1021</v>
      </c>
      <c r="F104" s="146" t="s">
        <v>818</v>
      </c>
      <c r="G104" s="145" t="s">
        <v>818</v>
      </c>
      <c r="H104" s="147">
        <v>43556</v>
      </c>
      <c r="I104" s="146" t="s">
        <v>1022</v>
      </c>
      <c r="J104" s="146" t="s">
        <v>1023</v>
      </c>
      <c r="K104" s="148">
        <v>469.2</v>
      </c>
      <c r="L104" s="166">
        <f t="shared" si="1"/>
        <v>47.878946908073125</v>
      </c>
      <c r="M104" s="169">
        <v>700</v>
      </c>
      <c r="N104" s="149">
        <v>21400</v>
      </c>
      <c r="O104" s="150" t="s">
        <v>211</v>
      </c>
      <c r="P104" s="145" t="s">
        <v>870</v>
      </c>
      <c r="Q104" s="145" t="s">
        <v>810</v>
      </c>
      <c r="R104" s="145" t="s">
        <v>811</v>
      </c>
      <c r="S104" s="147">
        <v>43825</v>
      </c>
      <c r="T104" s="147">
        <v>43556</v>
      </c>
      <c r="U104" s="145" t="s">
        <v>812</v>
      </c>
      <c r="V104" s="145" t="s">
        <v>813</v>
      </c>
      <c r="W104" s="151">
        <v>1000</v>
      </c>
      <c r="X104" s="152">
        <v>700</v>
      </c>
      <c r="Y104" s="145" t="s">
        <v>818</v>
      </c>
      <c r="Z104" s="145" t="s">
        <v>814</v>
      </c>
    </row>
    <row r="105" spans="1:26">
      <c r="A105" s="145" t="s">
        <v>803</v>
      </c>
      <c r="B105" s="145" t="s">
        <v>804</v>
      </c>
      <c r="C105" s="145" t="s">
        <v>1024</v>
      </c>
      <c r="D105" s="145" t="s">
        <v>805</v>
      </c>
      <c r="E105" s="146" t="s">
        <v>331</v>
      </c>
      <c r="F105" s="146" t="s">
        <v>1025</v>
      </c>
      <c r="G105" s="145" t="s">
        <v>1025</v>
      </c>
      <c r="H105" s="147">
        <v>43826</v>
      </c>
      <c r="I105" s="146" t="s">
        <v>1026</v>
      </c>
      <c r="J105" s="146" t="s">
        <v>1027</v>
      </c>
      <c r="K105" s="148">
        <v>321</v>
      </c>
      <c r="L105" s="166">
        <f>K105*M105/W105</f>
        <v>385.2</v>
      </c>
      <c r="M105" s="169">
        <v>1200</v>
      </c>
      <c r="N105" s="149">
        <v>1200</v>
      </c>
      <c r="O105" s="150" t="s">
        <v>324</v>
      </c>
      <c r="P105" s="145" t="s">
        <v>809</v>
      </c>
      <c r="Q105" s="145" t="s">
        <v>810</v>
      </c>
      <c r="R105" s="145" t="s">
        <v>811</v>
      </c>
      <c r="S105" s="147">
        <v>43840</v>
      </c>
      <c r="T105" s="147">
        <v>43826</v>
      </c>
      <c r="U105" s="145" t="s">
        <v>812</v>
      </c>
      <c r="V105" s="145" t="s">
        <v>1028</v>
      </c>
      <c r="W105" s="151">
        <v>1000</v>
      </c>
      <c r="X105" s="152">
        <v>1200</v>
      </c>
      <c r="Y105" s="145" t="s">
        <v>1025</v>
      </c>
      <c r="Z105" s="145" t="s">
        <v>814</v>
      </c>
    </row>
    <row r="106" spans="1:26">
      <c r="A106" s="145" t="s">
        <v>803</v>
      </c>
      <c r="B106" s="145" t="s">
        <v>804</v>
      </c>
      <c r="C106" s="145" t="s">
        <v>1024</v>
      </c>
      <c r="D106" s="145" t="s">
        <v>805</v>
      </c>
      <c r="E106" s="146" t="s">
        <v>325</v>
      </c>
      <c r="F106" s="146" t="s">
        <v>1025</v>
      </c>
      <c r="G106" s="145" t="s">
        <v>1025</v>
      </c>
      <c r="H106" s="147">
        <v>43795</v>
      </c>
      <c r="I106" s="146" t="s">
        <v>1029</v>
      </c>
      <c r="J106" s="146" t="s">
        <v>1030</v>
      </c>
      <c r="K106" s="148">
        <v>1148</v>
      </c>
      <c r="L106" s="166">
        <f t="shared" ref="L106:L107" si="2">K106*M106/W106</f>
        <v>59.695999999999998</v>
      </c>
      <c r="M106" s="169">
        <v>52</v>
      </c>
      <c r="N106" s="149">
        <v>6052</v>
      </c>
      <c r="O106" s="150" t="s">
        <v>324</v>
      </c>
      <c r="P106" s="145" t="s">
        <v>809</v>
      </c>
      <c r="Q106" s="145" t="s">
        <v>810</v>
      </c>
      <c r="R106" s="145" t="s">
        <v>811</v>
      </c>
      <c r="S106" s="147">
        <v>43845</v>
      </c>
      <c r="T106" s="147">
        <v>43795</v>
      </c>
      <c r="U106" s="145" t="s">
        <v>812</v>
      </c>
      <c r="V106" s="145" t="s">
        <v>1028</v>
      </c>
      <c r="W106" s="151">
        <v>1000</v>
      </c>
      <c r="X106" s="152">
        <v>52</v>
      </c>
      <c r="Y106" s="145" t="s">
        <v>1025</v>
      </c>
      <c r="Z106" s="145" t="s">
        <v>817</v>
      </c>
    </row>
    <row r="107" spans="1:26">
      <c r="A107" s="145" t="s">
        <v>803</v>
      </c>
      <c r="B107" s="145" t="s">
        <v>804</v>
      </c>
      <c r="C107" s="145" t="s">
        <v>1024</v>
      </c>
      <c r="D107" s="145" t="s">
        <v>805</v>
      </c>
      <c r="E107" s="146" t="s">
        <v>325</v>
      </c>
      <c r="F107" s="146" t="s">
        <v>1025</v>
      </c>
      <c r="G107" s="145" t="s">
        <v>1025</v>
      </c>
      <c r="H107" s="147">
        <v>43817</v>
      </c>
      <c r="I107" s="146" t="s">
        <v>1031</v>
      </c>
      <c r="J107" s="146" t="s">
        <v>1032</v>
      </c>
      <c r="K107" s="148">
        <v>1148</v>
      </c>
      <c r="L107" s="166">
        <f t="shared" si="2"/>
        <v>6888</v>
      </c>
      <c r="M107" s="169">
        <v>6000</v>
      </c>
      <c r="N107" s="149">
        <v>6052</v>
      </c>
      <c r="O107" s="150" t="s">
        <v>324</v>
      </c>
      <c r="P107" s="145" t="s">
        <v>809</v>
      </c>
      <c r="Q107" s="145" t="s">
        <v>810</v>
      </c>
      <c r="R107" s="145" t="s">
        <v>811</v>
      </c>
      <c r="S107" s="147">
        <v>43824</v>
      </c>
      <c r="T107" s="147">
        <v>43817</v>
      </c>
      <c r="U107" s="145" t="s">
        <v>812</v>
      </c>
      <c r="V107" s="145" t="s">
        <v>1028</v>
      </c>
      <c r="W107" s="151">
        <v>1000</v>
      </c>
      <c r="X107" s="152">
        <v>6000</v>
      </c>
      <c r="Y107" s="145" t="s">
        <v>1025</v>
      </c>
      <c r="Z107" s="145" t="s">
        <v>817</v>
      </c>
    </row>
    <row r="108" spans="1:26">
      <c r="A108" s="145" t="s">
        <v>803</v>
      </c>
      <c r="B108" s="145" t="s">
        <v>804</v>
      </c>
      <c r="C108" s="145" t="s">
        <v>744</v>
      </c>
      <c r="D108" s="145" t="s">
        <v>805</v>
      </c>
      <c r="E108" s="146" t="s">
        <v>651</v>
      </c>
      <c r="F108" s="146" t="s">
        <v>867</v>
      </c>
      <c r="G108" s="145" t="s">
        <v>867</v>
      </c>
      <c r="H108" s="147">
        <v>43846</v>
      </c>
      <c r="I108" s="146" t="s">
        <v>1033</v>
      </c>
      <c r="J108" s="146" t="s">
        <v>1034</v>
      </c>
      <c r="K108" s="148">
        <v>420</v>
      </c>
      <c r="L108" s="166">
        <f t="shared" ref="L108:L135" si="3">K108*M108/W108/6.8598</f>
        <v>208.16933438292662</v>
      </c>
      <c r="M108" s="169">
        <v>3400</v>
      </c>
      <c r="N108" s="149" t="e">
        <v>#N/A</v>
      </c>
      <c r="O108" s="150" t="s">
        <v>448</v>
      </c>
      <c r="P108" s="145" t="s">
        <v>809</v>
      </c>
      <c r="Q108" s="145" t="s">
        <v>810</v>
      </c>
      <c r="R108" s="145" t="s">
        <v>811</v>
      </c>
      <c r="S108" s="147">
        <v>43851</v>
      </c>
      <c r="T108" s="147">
        <v>43846</v>
      </c>
      <c r="U108" s="145" t="s">
        <v>812</v>
      </c>
      <c r="V108" s="145" t="s">
        <v>813</v>
      </c>
      <c r="W108" s="151">
        <v>1000</v>
      </c>
      <c r="X108" s="152">
        <v>3400</v>
      </c>
      <c r="Y108" s="145" t="s">
        <v>867</v>
      </c>
      <c r="Z108" s="145" t="s">
        <v>817</v>
      </c>
    </row>
    <row r="109" spans="1:26">
      <c r="A109" s="145" t="s">
        <v>803</v>
      </c>
      <c r="B109" s="145" t="s">
        <v>804</v>
      </c>
      <c r="C109" s="145" t="s">
        <v>744</v>
      </c>
      <c r="D109" s="145" t="s">
        <v>805</v>
      </c>
      <c r="E109" s="146" t="s">
        <v>706</v>
      </c>
      <c r="F109" s="146" t="s">
        <v>867</v>
      </c>
      <c r="G109" s="145" t="s">
        <v>867</v>
      </c>
      <c r="H109" s="147">
        <v>43846</v>
      </c>
      <c r="I109" s="146" t="s">
        <v>1035</v>
      </c>
      <c r="J109" s="146" t="s">
        <v>1036</v>
      </c>
      <c r="K109" s="148">
        <v>497.6</v>
      </c>
      <c r="L109" s="166">
        <f t="shared" si="3"/>
        <v>290.15423190180474</v>
      </c>
      <c r="M109" s="169">
        <v>4000</v>
      </c>
      <c r="N109" s="149" t="e">
        <v>#N/A</v>
      </c>
      <c r="O109" s="150" t="s">
        <v>448</v>
      </c>
      <c r="P109" s="145" t="s">
        <v>809</v>
      </c>
      <c r="Q109" s="145" t="s">
        <v>810</v>
      </c>
      <c r="R109" s="145" t="s">
        <v>811</v>
      </c>
      <c r="S109" s="147">
        <v>43851</v>
      </c>
      <c r="T109" s="147">
        <v>43846</v>
      </c>
      <c r="U109" s="145" t="s">
        <v>812</v>
      </c>
      <c r="V109" s="145" t="s">
        <v>813</v>
      </c>
      <c r="W109" s="151">
        <v>1000</v>
      </c>
      <c r="X109" s="152">
        <v>4000</v>
      </c>
      <c r="Y109" s="145" t="s">
        <v>867</v>
      </c>
      <c r="Z109" s="145" t="s">
        <v>817</v>
      </c>
    </row>
    <row r="110" spans="1:26">
      <c r="A110" s="145" t="s">
        <v>803</v>
      </c>
      <c r="B110" s="145" t="s">
        <v>804</v>
      </c>
      <c r="C110" s="145" t="s">
        <v>1037</v>
      </c>
      <c r="D110" s="145" t="s">
        <v>805</v>
      </c>
      <c r="E110" s="146" t="s">
        <v>1038</v>
      </c>
      <c r="F110" s="146" t="s">
        <v>1039</v>
      </c>
      <c r="G110" s="145" t="s">
        <v>1039</v>
      </c>
      <c r="H110" s="147">
        <v>43819</v>
      </c>
      <c r="I110" s="146" t="s">
        <v>1040</v>
      </c>
      <c r="J110" s="146" t="s">
        <v>1041</v>
      </c>
      <c r="K110" s="148">
        <v>24150</v>
      </c>
      <c r="L110" s="166">
        <f t="shared" si="3"/>
        <v>3520.5108020642001</v>
      </c>
      <c r="M110" s="169">
        <v>1000</v>
      </c>
      <c r="N110" s="149">
        <v>1000</v>
      </c>
      <c r="O110" s="150" t="e">
        <v>#N/A</v>
      </c>
      <c r="P110" s="145" t="s">
        <v>809</v>
      </c>
      <c r="Q110" s="145" t="s">
        <v>810</v>
      </c>
      <c r="R110" s="145" t="s">
        <v>811</v>
      </c>
      <c r="S110" s="147">
        <v>43875</v>
      </c>
      <c r="T110" s="147">
        <v>43819</v>
      </c>
      <c r="U110" s="145" t="s">
        <v>812</v>
      </c>
      <c r="V110" s="145" t="s">
        <v>813</v>
      </c>
      <c r="W110" s="151">
        <v>1000</v>
      </c>
      <c r="X110" s="152">
        <v>1000</v>
      </c>
      <c r="Y110" s="145" t="s">
        <v>1039</v>
      </c>
      <c r="Z110" s="145" t="s">
        <v>817</v>
      </c>
    </row>
    <row r="111" spans="1:26">
      <c r="A111" s="145" t="s">
        <v>803</v>
      </c>
      <c r="B111" s="145" t="s">
        <v>804</v>
      </c>
      <c r="C111" s="145" t="s">
        <v>1037</v>
      </c>
      <c r="D111" s="145" t="s">
        <v>1042</v>
      </c>
      <c r="E111" s="146" t="s">
        <v>1043</v>
      </c>
      <c r="F111" s="146" t="s">
        <v>1044</v>
      </c>
      <c r="G111" s="145" t="s">
        <v>1044</v>
      </c>
      <c r="H111" s="147">
        <v>43782</v>
      </c>
      <c r="I111" s="146" t="s">
        <v>1045</v>
      </c>
      <c r="J111" s="146" t="s">
        <v>1046</v>
      </c>
      <c r="K111" s="148">
        <v>484.6</v>
      </c>
      <c r="L111" s="166">
        <f t="shared" si="3"/>
        <v>28.257383597189424</v>
      </c>
      <c r="M111" s="169">
        <v>400</v>
      </c>
      <c r="N111" s="149">
        <v>1000</v>
      </c>
      <c r="O111" s="150" t="e">
        <v>#N/A</v>
      </c>
      <c r="P111" s="145" t="s">
        <v>809</v>
      </c>
      <c r="Q111" s="145" t="s">
        <v>810</v>
      </c>
      <c r="R111" s="145" t="s">
        <v>811</v>
      </c>
      <c r="S111" s="147">
        <v>43795</v>
      </c>
      <c r="T111" s="147">
        <v>43782</v>
      </c>
      <c r="U111" s="145" t="s">
        <v>812</v>
      </c>
      <c r="V111" s="145" t="s">
        <v>813</v>
      </c>
      <c r="W111" s="151">
        <v>1000</v>
      </c>
      <c r="X111" s="152">
        <v>400</v>
      </c>
      <c r="Y111" s="145" t="s">
        <v>1044</v>
      </c>
      <c r="Z111" s="145" t="s">
        <v>814</v>
      </c>
    </row>
    <row r="112" spans="1:26">
      <c r="A112" s="145" t="s">
        <v>803</v>
      </c>
      <c r="B112" s="145" t="s">
        <v>804</v>
      </c>
      <c r="C112" s="145" t="s">
        <v>1037</v>
      </c>
      <c r="D112" s="145" t="s">
        <v>1042</v>
      </c>
      <c r="E112" s="146" t="s">
        <v>1043</v>
      </c>
      <c r="F112" s="146" t="s">
        <v>1044</v>
      </c>
      <c r="G112" s="145" t="s">
        <v>1044</v>
      </c>
      <c r="H112" s="147">
        <v>43822</v>
      </c>
      <c r="I112" s="146" t="s">
        <v>1047</v>
      </c>
      <c r="J112" s="146" t="s">
        <v>1048</v>
      </c>
      <c r="K112" s="148">
        <v>484.6</v>
      </c>
      <c r="L112" s="166">
        <f t="shared" si="3"/>
        <v>42.386075395784133</v>
      </c>
      <c r="M112" s="169">
        <v>600</v>
      </c>
      <c r="N112" s="149">
        <v>1000</v>
      </c>
      <c r="O112" s="150" t="e">
        <v>#N/A</v>
      </c>
      <c r="P112" s="145" t="s">
        <v>809</v>
      </c>
      <c r="Q112" s="145" t="s">
        <v>810</v>
      </c>
      <c r="R112" s="145" t="s">
        <v>811</v>
      </c>
      <c r="S112" s="147">
        <v>43840</v>
      </c>
      <c r="T112" s="147">
        <v>43822</v>
      </c>
      <c r="U112" s="145" t="s">
        <v>812</v>
      </c>
      <c r="V112" s="145" t="s">
        <v>813</v>
      </c>
      <c r="W112" s="151">
        <v>1000</v>
      </c>
      <c r="X112" s="152">
        <v>600</v>
      </c>
      <c r="Y112" s="145" t="s">
        <v>1044</v>
      </c>
      <c r="Z112" s="145" t="s">
        <v>814</v>
      </c>
    </row>
    <row r="113" spans="1:26">
      <c r="A113" s="145" t="s">
        <v>803</v>
      </c>
      <c r="B113" s="145" t="s">
        <v>804</v>
      </c>
      <c r="C113" s="145" t="s">
        <v>1037</v>
      </c>
      <c r="D113" s="145" t="s">
        <v>1042</v>
      </c>
      <c r="E113" s="146" t="s">
        <v>1049</v>
      </c>
      <c r="F113" s="146" t="s">
        <v>1044</v>
      </c>
      <c r="G113" s="145" t="s">
        <v>1044</v>
      </c>
      <c r="H113" s="147">
        <v>43749</v>
      </c>
      <c r="I113" s="146" t="s">
        <v>1050</v>
      </c>
      <c r="J113" s="146" t="s">
        <v>1051</v>
      </c>
      <c r="K113" s="148">
        <v>454.8</v>
      </c>
      <c r="L113" s="166">
        <f t="shared" si="3"/>
        <v>165.74827254438904</v>
      </c>
      <c r="M113" s="169">
        <v>2500</v>
      </c>
      <c r="N113" s="149">
        <v>2500</v>
      </c>
      <c r="O113" s="150" t="e">
        <v>#N/A</v>
      </c>
      <c r="P113" s="145" t="s">
        <v>809</v>
      </c>
      <c r="Q113" s="145" t="s">
        <v>810</v>
      </c>
      <c r="R113" s="145" t="s">
        <v>811</v>
      </c>
      <c r="S113" s="147">
        <v>43749</v>
      </c>
      <c r="T113" s="147">
        <v>43749</v>
      </c>
      <c r="U113" s="145" t="s">
        <v>812</v>
      </c>
      <c r="V113" s="145" t="s">
        <v>813</v>
      </c>
      <c r="W113" s="151">
        <v>1000</v>
      </c>
      <c r="X113" s="152">
        <v>2500</v>
      </c>
      <c r="Y113" s="145" t="s">
        <v>1044</v>
      </c>
      <c r="Z113" s="145" t="s">
        <v>814</v>
      </c>
    </row>
    <row r="114" spans="1:26">
      <c r="A114" s="145" t="s">
        <v>803</v>
      </c>
      <c r="B114" s="145" t="s">
        <v>804</v>
      </c>
      <c r="C114" s="145" t="s">
        <v>1037</v>
      </c>
      <c r="D114" s="145" t="s">
        <v>1042</v>
      </c>
      <c r="E114" s="146" t="s">
        <v>1052</v>
      </c>
      <c r="F114" s="146" t="s">
        <v>1044</v>
      </c>
      <c r="G114" s="145" t="s">
        <v>1044</v>
      </c>
      <c r="H114" s="147">
        <v>43826</v>
      </c>
      <c r="I114" s="146" t="s">
        <v>1053</v>
      </c>
      <c r="J114" s="146" t="s">
        <v>1054</v>
      </c>
      <c r="K114" s="148">
        <v>439.2</v>
      </c>
      <c r="L114" s="166">
        <f t="shared" si="3"/>
        <v>22.408816583573866</v>
      </c>
      <c r="M114" s="169">
        <v>350</v>
      </c>
      <c r="N114" s="149">
        <v>350</v>
      </c>
      <c r="O114" s="150" t="e">
        <v>#N/A</v>
      </c>
      <c r="P114" s="145" t="s">
        <v>809</v>
      </c>
      <c r="Q114" s="145" t="s">
        <v>810</v>
      </c>
      <c r="R114" s="145" t="s">
        <v>811</v>
      </c>
      <c r="S114" s="147">
        <v>43830</v>
      </c>
      <c r="T114" s="147">
        <v>43826</v>
      </c>
      <c r="U114" s="145" t="s">
        <v>812</v>
      </c>
      <c r="V114" s="145" t="s">
        <v>813</v>
      </c>
      <c r="W114" s="151">
        <v>1000</v>
      </c>
      <c r="X114" s="152">
        <v>350</v>
      </c>
      <c r="Y114" s="145" t="s">
        <v>1044</v>
      </c>
      <c r="Z114" s="145" t="s">
        <v>814</v>
      </c>
    </row>
    <row r="115" spans="1:26">
      <c r="A115" s="145" t="s">
        <v>803</v>
      </c>
      <c r="B115" s="145" t="s">
        <v>804</v>
      </c>
      <c r="C115" s="145" t="s">
        <v>1037</v>
      </c>
      <c r="D115" s="145" t="s">
        <v>1042</v>
      </c>
      <c r="E115" s="146" t="s">
        <v>1055</v>
      </c>
      <c r="F115" s="146" t="s">
        <v>1044</v>
      </c>
      <c r="G115" s="145" t="s">
        <v>1044</v>
      </c>
      <c r="H115" s="147">
        <v>43826</v>
      </c>
      <c r="I115" s="146" t="s">
        <v>1053</v>
      </c>
      <c r="J115" s="146" t="s">
        <v>1054</v>
      </c>
      <c r="K115" s="148">
        <v>734.1</v>
      </c>
      <c r="L115" s="166">
        <f t="shared" si="3"/>
        <v>37.455173620222162</v>
      </c>
      <c r="M115" s="169">
        <v>350</v>
      </c>
      <c r="N115" s="149">
        <v>700</v>
      </c>
      <c r="O115" s="150" t="e">
        <v>#N/A</v>
      </c>
      <c r="P115" s="145" t="s">
        <v>886</v>
      </c>
      <c r="Q115" s="145" t="s">
        <v>810</v>
      </c>
      <c r="R115" s="145" t="s">
        <v>811</v>
      </c>
      <c r="S115" s="147">
        <v>43830</v>
      </c>
      <c r="T115" s="147">
        <v>43826</v>
      </c>
      <c r="U115" s="145" t="s">
        <v>812</v>
      </c>
      <c r="V115" s="145" t="s">
        <v>813</v>
      </c>
      <c r="W115" s="151">
        <v>1000</v>
      </c>
      <c r="X115" s="152">
        <v>350</v>
      </c>
      <c r="Y115" s="145" t="s">
        <v>1044</v>
      </c>
      <c r="Z115" s="145" t="s">
        <v>814</v>
      </c>
    </row>
    <row r="116" spans="1:26">
      <c r="A116" s="145" t="s">
        <v>803</v>
      </c>
      <c r="B116" s="145" t="s">
        <v>804</v>
      </c>
      <c r="C116" s="145" t="s">
        <v>1037</v>
      </c>
      <c r="D116" s="145" t="s">
        <v>1042</v>
      </c>
      <c r="E116" s="146" t="s">
        <v>1055</v>
      </c>
      <c r="F116" s="146" t="s">
        <v>1044</v>
      </c>
      <c r="G116" s="145" t="s">
        <v>1044</v>
      </c>
      <c r="H116" s="147">
        <v>43844</v>
      </c>
      <c r="I116" s="146" t="s">
        <v>1056</v>
      </c>
      <c r="J116" s="146" t="s">
        <v>1057</v>
      </c>
      <c r="K116" s="148">
        <v>734.1</v>
      </c>
      <c r="L116" s="166">
        <f t="shared" si="3"/>
        <v>37.455173620222162</v>
      </c>
      <c r="M116" s="169">
        <v>350</v>
      </c>
      <c r="N116" s="149">
        <v>700</v>
      </c>
      <c r="O116" s="150" t="e">
        <v>#N/A</v>
      </c>
      <c r="P116" s="145" t="s">
        <v>809</v>
      </c>
      <c r="Q116" s="145" t="s">
        <v>810</v>
      </c>
      <c r="R116" s="145" t="s">
        <v>811</v>
      </c>
      <c r="S116" s="147">
        <v>43850</v>
      </c>
      <c r="T116" s="147">
        <v>43844</v>
      </c>
      <c r="U116" s="145" t="s">
        <v>812</v>
      </c>
      <c r="V116" s="145" t="s">
        <v>813</v>
      </c>
      <c r="W116" s="151">
        <v>1000</v>
      </c>
      <c r="X116" s="152">
        <v>350</v>
      </c>
      <c r="Y116" s="145" t="s">
        <v>1044</v>
      </c>
      <c r="Z116" s="145" t="s">
        <v>814</v>
      </c>
    </row>
    <row r="117" spans="1:26">
      <c r="A117" s="145" t="s">
        <v>803</v>
      </c>
      <c r="B117" s="145" t="s">
        <v>804</v>
      </c>
      <c r="C117" s="145" t="s">
        <v>1037</v>
      </c>
      <c r="D117" s="145" t="s">
        <v>805</v>
      </c>
      <c r="E117" s="146" t="s">
        <v>1058</v>
      </c>
      <c r="F117" s="146" t="s">
        <v>1039</v>
      </c>
      <c r="G117" s="145" t="s">
        <v>1039</v>
      </c>
      <c r="H117" s="147">
        <v>43847</v>
      </c>
      <c r="I117" s="146" t="s">
        <v>1059</v>
      </c>
      <c r="J117" s="146" t="s">
        <v>1060</v>
      </c>
      <c r="K117" s="148">
        <v>186.3</v>
      </c>
      <c r="L117" s="166">
        <f t="shared" si="3"/>
        <v>43.453161899763842</v>
      </c>
      <c r="M117" s="169">
        <v>1600</v>
      </c>
      <c r="N117" s="149" t="e">
        <v>#N/A</v>
      </c>
      <c r="O117" s="150" t="e">
        <v>#N/A</v>
      </c>
      <c r="P117" s="145" t="s">
        <v>809</v>
      </c>
      <c r="Q117" s="145" t="s">
        <v>810</v>
      </c>
      <c r="R117" s="145" t="s">
        <v>811</v>
      </c>
      <c r="S117" s="147">
        <v>43907</v>
      </c>
      <c r="T117" s="147">
        <v>43847</v>
      </c>
      <c r="U117" s="145" t="s">
        <v>812</v>
      </c>
      <c r="V117" s="145" t="s">
        <v>813</v>
      </c>
      <c r="W117" s="151">
        <v>1000</v>
      </c>
      <c r="X117" s="152">
        <v>1600</v>
      </c>
      <c r="Y117" s="145" t="s">
        <v>1039</v>
      </c>
      <c r="Z117" s="145" t="s">
        <v>817</v>
      </c>
    </row>
    <row r="118" spans="1:26">
      <c r="A118" s="145" t="s">
        <v>803</v>
      </c>
      <c r="B118" s="145" t="s">
        <v>804</v>
      </c>
      <c r="C118" s="145" t="s">
        <v>1037</v>
      </c>
      <c r="D118" s="145" t="s">
        <v>1042</v>
      </c>
      <c r="E118" s="146" t="s">
        <v>1061</v>
      </c>
      <c r="F118" s="146" t="s">
        <v>1044</v>
      </c>
      <c r="G118" s="145" t="s">
        <v>1044</v>
      </c>
      <c r="H118" s="147">
        <v>43826</v>
      </c>
      <c r="I118" s="146" t="s">
        <v>1053</v>
      </c>
      <c r="J118" s="146" t="s">
        <v>1054</v>
      </c>
      <c r="K118" s="148">
        <v>5763.1</v>
      </c>
      <c r="L118" s="166">
        <f t="shared" si="3"/>
        <v>294.04428700545208</v>
      </c>
      <c r="M118" s="169">
        <v>350</v>
      </c>
      <c r="N118" s="149">
        <v>350</v>
      </c>
      <c r="O118" s="150" t="e">
        <v>#N/A</v>
      </c>
      <c r="P118" s="145" t="s">
        <v>870</v>
      </c>
      <c r="Q118" s="145" t="s">
        <v>810</v>
      </c>
      <c r="R118" s="145" t="s">
        <v>811</v>
      </c>
      <c r="S118" s="147">
        <v>43830</v>
      </c>
      <c r="T118" s="147">
        <v>43826</v>
      </c>
      <c r="U118" s="145" t="s">
        <v>812</v>
      </c>
      <c r="V118" s="145" t="s">
        <v>813</v>
      </c>
      <c r="W118" s="151">
        <v>1000</v>
      </c>
      <c r="X118" s="152">
        <v>350</v>
      </c>
      <c r="Y118" s="145" t="s">
        <v>1044</v>
      </c>
      <c r="Z118" s="145" t="s">
        <v>814</v>
      </c>
    </row>
    <row r="119" spans="1:26">
      <c r="A119" s="145" t="s">
        <v>803</v>
      </c>
      <c r="B119" s="145" t="s">
        <v>804</v>
      </c>
      <c r="C119" s="145" t="s">
        <v>1037</v>
      </c>
      <c r="D119" s="145" t="s">
        <v>1042</v>
      </c>
      <c r="E119" s="146" t="s">
        <v>1062</v>
      </c>
      <c r="F119" s="146" t="s">
        <v>1044</v>
      </c>
      <c r="G119" s="145" t="s">
        <v>1044</v>
      </c>
      <c r="H119" s="147">
        <v>43737</v>
      </c>
      <c r="I119" s="146" t="s">
        <v>1063</v>
      </c>
      <c r="J119" s="146" t="s">
        <v>1064</v>
      </c>
      <c r="K119" s="148">
        <v>2991.9</v>
      </c>
      <c r="L119" s="166">
        <f t="shared" si="3"/>
        <v>348.91979357998775</v>
      </c>
      <c r="M119" s="169">
        <v>800</v>
      </c>
      <c r="N119" s="149">
        <v>800</v>
      </c>
      <c r="O119" s="150" t="e">
        <v>#N/A</v>
      </c>
      <c r="P119" s="145" t="s">
        <v>809</v>
      </c>
      <c r="Q119" s="145" t="s">
        <v>810</v>
      </c>
      <c r="R119" s="145" t="s">
        <v>811</v>
      </c>
      <c r="S119" s="147">
        <v>43757</v>
      </c>
      <c r="T119" s="147">
        <v>43737</v>
      </c>
      <c r="U119" s="145" t="s">
        <v>812</v>
      </c>
      <c r="V119" s="145" t="s">
        <v>813</v>
      </c>
      <c r="W119" s="151">
        <v>1000</v>
      </c>
      <c r="X119" s="152">
        <v>800</v>
      </c>
      <c r="Y119" s="145" t="s">
        <v>1044</v>
      </c>
      <c r="Z119" s="145" t="s">
        <v>814</v>
      </c>
    </row>
    <row r="120" spans="1:26">
      <c r="A120" s="145" t="s">
        <v>803</v>
      </c>
      <c r="B120" s="145" t="s">
        <v>804</v>
      </c>
      <c r="C120" s="145" t="s">
        <v>1037</v>
      </c>
      <c r="D120" s="145" t="s">
        <v>1042</v>
      </c>
      <c r="E120" s="146" t="s">
        <v>1065</v>
      </c>
      <c r="F120" s="146" t="s">
        <v>1066</v>
      </c>
      <c r="G120" s="145" t="s">
        <v>1067</v>
      </c>
      <c r="H120" s="147">
        <v>43832</v>
      </c>
      <c r="I120" s="146" t="s">
        <v>1068</v>
      </c>
      <c r="J120" s="146" t="s">
        <v>1069</v>
      </c>
      <c r="K120" s="148">
        <v>2888.7</v>
      </c>
      <c r="L120" s="166">
        <f t="shared" si="3"/>
        <v>210.55278579550424</v>
      </c>
      <c r="M120" s="169">
        <v>500</v>
      </c>
      <c r="N120" s="149">
        <v>500</v>
      </c>
      <c r="O120" s="150" t="e">
        <v>#N/A</v>
      </c>
      <c r="P120" s="145" t="s">
        <v>809</v>
      </c>
      <c r="Q120" s="145" t="s">
        <v>810</v>
      </c>
      <c r="R120" s="145" t="s">
        <v>811</v>
      </c>
      <c r="S120" s="147">
        <v>43847</v>
      </c>
      <c r="T120" s="147">
        <v>43832</v>
      </c>
      <c r="U120" s="145" t="s">
        <v>812</v>
      </c>
      <c r="V120" s="145" t="s">
        <v>813</v>
      </c>
      <c r="W120" s="151">
        <v>1000</v>
      </c>
      <c r="X120" s="152">
        <v>500</v>
      </c>
      <c r="Y120" s="145" t="s">
        <v>1066</v>
      </c>
      <c r="Z120" s="145" t="s">
        <v>814</v>
      </c>
    </row>
    <row r="121" spans="1:26">
      <c r="A121" s="145" t="s">
        <v>803</v>
      </c>
      <c r="B121" s="145" t="s">
        <v>804</v>
      </c>
      <c r="C121" s="145" t="s">
        <v>1037</v>
      </c>
      <c r="D121" s="145" t="s">
        <v>1042</v>
      </c>
      <c r="E121" s="146" t="s">
        <v>1070</v>
      </c>
      <c r="F121" s="146" t="s">
        <v>1066</v>
      </c>
      <c r="G121" s="145" t="s">
        <v>1067</v>
      </c>
      <c r="H121" s="147">
        <v>43832</v>
      </c>
      <c r="I121" s="146" t="s">
        <v>1068</v>
      </c>
      <c r="J121" s="146" t="s">
        <v>1069</v>
      </c>
      <c r="K121" s="148">
        <v>4377.6000000000004</v>
      </c>
      <c r="L121" s="166">
        <f t="shared" si="3"/>
        <v>319.0763579113094</v>
      </c>
      <c r="M121" s="169">
        <v>500</v>
      </c>
      <c r="N121" s="149">
        <v>500</v>
      </c>
      <c r="O121" s="150" t="e">
        <v>#N/A</v>
      </c>
      <c r="P121" s="145" t="s">
        <v>886</v>
      </c>
      <c r="Q121" s="145" t="s">
        <v>810</v>
      </c>
      <c r="R121" s="145" t="s">
        <v>811</v>
      </c>
      <c r="S121" s="147">
        <v>43847</v>
      </c>
      <c r="T121" s="147">
        <v>43832</v>
      </c>
      <c r="U121" s="145" t="s">
        <v>812</v>
      </c>
      <c r="V121" s="145" t="s">
        <v>813</v>
      </c>
      <c r="W121" s="151">
        <v>1000</v>
      </c>
      <c r="X121" s="152">
        <v>500</v>
      </c>
      <c r="Y121" s="145" t="s">
        <v>1066</v>
      </c>
      <c r="Z121" s="145" t="s">
        <v>814</v>
      </c>
    </row>
    <row r="122" spans="1:26">
      <c r="A122" s="145" t="s">
        <v>803</v>
      </c>
      <c r="B122" s="145" t="s">
        <v>804</v>
      </c>
      <c r="C122" s="145" t="s">
        <v>1037</v>
      </c>
      <c r="D122" s="145" t="s">
        <v>1042</v>
      </c>
      <c r="E122" s="146" t="s">
        <v>1071</v>
      </c>
      <c r="F122" s="146" t="s">
        <v>1066</v>
      </c>
      <c r="G122" s="145" t="s">
        <v>1067</v>
      </c>
      <c r="H122" s="147">
        <v>43832</v>
      </c>
      <c r="I122" s="146" t="s">
        <v>1068</v>
      </c>
      <c r="J122" s="146" t="s">
        <v>1069</v>
      </c>
      <c r="K122" s="148">
        <v>4377.6000000000004</v>
      </c>
      <c r="L122" s="166">
        <f t="shared" si="3"/>
        <v>319.0763579113094</v>
      </c>
      <c r="M122" s="169">
        <v>500</v>
      </c>
      <c r="N122" s="149">
        <v>500</v>
      </c>
      <c r="O122" s="150" t="e">
        <v>#N/A</v>
      </c>
      <c r="P122" s="145" t="s">
        <v>870</v>
      </c>
      <c r="Q122" s="145" t="s">
        <v>810</v>
      </c>
      <c r="R122" s="145" t="s">
        <v>811</v>
      </c>
      <c r="S122" s="147">
        <v>43847</v>
      </c>
      <c r="T122" s="147">
        <v>43832</v>
      </c>
      <c r="U122" s="145" t="s">
        <v>812</v>
      </c>
      <c r="V122" s="145" t="s">
        <v>813</v>
      </c>
      <c r="W122" s="151">
        <v>1000</v>
      </c>
      <c r="X122" s="152">
        <v>500</v>
      </c>
      <c r="Y122" s="145" t="s">
        <v>1066</v>
      </c>
      <c r="Z122" s="145" t="s">
        <v>814</v>
      </c>
    </row>
    <row r="123" spans="1:26">
      <c r="A123" s="145" t="s">
        <v>803</v>
      </c>
      <c r="B123" s="145" t="s">
        <v>804</v>
      </c>
      <c r="C123" s="145" t="s">
        <v>1037</v>
      </c>
      <c r="D123" s="145" t="s">
        <v>1042</v>
      </c>
      <c r="E123" s="146" t="s">
        <v>1072</v>
      </c>
      <c r="F123" s="146" t="s">
        <v>1066</v>
      </c>
      <c r="G123" s="145" t="s">
        <v>1067</v>
      </c>
      <c r="H123" s="147">
        <v>43832</v>
      </c>
      <c r="I123" s="146" t="s">
        <v>1068</v>
      </c>
      <c r="J123" s="146" t="s">
        <v>1069</v>
      </c>
      <c r="K123" s="148">
        <v>2962.5</v>
      </c>
      <c r="L123" s="166">
        <f t="shared" si="3"/>
        <v>215.93195136884458</v>
      </c>
      <c r="M123" s="169">
        <v>500</v>
      </c>
      <c r="N123" s="149">
        <v>500</v>
      </c>
      <c r="O123" s="150" t="e">
        <v>#N/A</v>
      </c>
      <c r="P123" s="145" t="s">
        <v>1073</v>
      </c>
      <c r="Q123" s="145" t="s">
        <v>810</v>
      </c>
      <c r="R123" s="145" t="s">
        <v>811</v>
      </c>
      <c r="S123" s="147">
        <v>43847</v>
      </c>
      <c r="T123" s="147">
        <v>43832</v>
      </c>
      <c r="U123" s="145" t="s">
        <v>812</v>
      </c>
      <c r="V123" s="145" t="s">
        <v>813</v>
      </c>
      <c r="W123" s="151">
        <v>1000</v>
      </c>
      <c r="X123" s="152">
        <v>500</v>
      </c>
      <c r="Y123" s="145" t="s">
        <v>1066</v>
      </c>
      <c r="Z123" s="145" t="s">
        <v>814</v>
      </c>
    </row>
    <row r="124" spans="1:26">
      <c r="A124" s="145" t="s">
        <v>803</v>
      </c>
      <c r="B124" s="145" t="s">
        <v>804</v>
      </c>
      <c r="C124" s="145" t="s">
        <v>1037</v>
      </c>
      <c r="D124" s="145" t="s">
        <v>1042</v>
      </c>
      <c r="E124" s="146" t="s">
        <v>1074</v>
      </c>
      <c r="F124" s="146" t="s">
        <v>1066</v>
      </c>
      <c r="G124" s="145" t="s">
        <v>1067</v>
      </c>
      <c r="H124" s="147">
        <v>43832</v>
      </c>
      <c r="I124" s="146" t="s">
        <v>1068</v>
      </c>
      <c r="J124" s="146" t="s">
        <v>1069</v>
      </c>
      <c r="K124" s="148">
        <v>752.5</v>
      </c>
      <c r="L124" s="166">
        <f t="shared" si="3"/>
        <v>54.848537858246594</v>
      </c>
      <c r="M124" s="169">
        <v>500</v>
      </c>
      <c r="N124" s="149">
        <v>500</v>
      </c>
      <c r="O124" s="150" t="e">
        <v>#N/A</v>
      </c>
      <c r="P124" s="145" t="s">
        <v>1075</v>
      </c>
      <c r="Q124" s="145" t="s">
        <v>810</v>
      </c>
      <c r="R124" s="145" t="s">
        <v>811</v>
      </c>
      <c r="S124" s="147">
        <v>43847</v>
      </c>
      <c r="T124" s="147">
        <v>43832</v>
      </c>
      <c r="U124" s="145" t="s">
        <v>812</v>
      </c>
      <c r="V124" s="145" t="s">
        <v>813</v>
      </c>
      <c r="W124" s="151">
        <v>1000</v>
      </c>
      <c r="X124" s="152">
        <v>500</v>
      </c>
      <c r="Y124" s="145" t="s">
        <v>1066</v>
      </c>
      <c r="Z124" s="145" t="s">
        <v>814</v>
      </c>
    </row>
    <row r="125" spans="1:26">
      <c r="A125" s="145" t="s">
        <v>803</v>
      </c>
      <c r="B125" s="145" t="s">
        <v>804</v>
      </c>
      <c r="C125" s="145" t="s">
        <v>1037</v>
      </c>
      <c r="D125" s="145" t="s">
        <v>1042</v>
      </c>
      <c r="E125" s="146" t="s">
        <v>1076</v>
      </c>
      <c r="F125" s="146" t="s">
        <v>1066</v>
      </c>
      <c r="G125" s="145" t="s">
        <v>1067</v>
      </c>
      <c r="H125" s="147">
        <v>43832</v>
      </c>
      <c r="I125" s="146" t="s">
        <v>1068</v>
      </c>
      <c r="J125" s="146" t="s">
        <v>1069</v>
      </c>
      <c r="K125" s="148">
        <v>618.20000000000005</v>
      </c>
      <c r="L125" s="166">
        <f t="shared" si="3"/>
        <v>90.119245459051285</v>
      </c>
      <c r="M125" s="169">
        <v>1000</v>
      </c>
      <c r="N125" s="149">
        <v>1000</v>
      </c>
      <c r="O125" s="150" t="e">
        <v>#N/A</v>
      </c>
      <c r="P125" s="145" t="s">
        <v>1077</v>
      </c>
      <c r="Q125" s="145" t="s">
        <v>810</v>
      </c>
      <c r="R125" s="145" t="s">
        <v>811</v>
      </c>
      <c r="S125" s="147">
        <v>43847</v>
      </c>
      <c r="T125" s="147">
        <v>43832</v>
      </c>
      <c r="U125" s="145" t="s">
        <v>812</v>
      </c>
      <c r="V125" s="145" t="s">
        <v>813</v>
      </c>
      <c r="W125" s="151">
        <v>1000</v>
      </c>
      <c r="X125" s="152">
        <v>1000</v>
      </c>
      <c r="Y125" s="145" t="s">
        <v>1066</v>
      </c>
      <c r="Z125" s="145" t="s">
        <v>814</v>
      </c>
    </row>
    <row r="126" spans="1:26">
      <c r="A126" s="145" t="s">
        <v>803</v>
      </c>
      <c r="B126" s="145" t="s">
        <v>804</v>
      </c>
      <c r="C126" s="145" t="s">
        <v>1037</v>
      </c>
      <c r="D126" s="145" t="s">
        <v>1042</v>
      </c>
      <c r="E126" s="146" t="s">
        <v>1078</v>
      </c>
      <c r="F126" s="146" t="s">
        <v>1066</v>
      </c>
      <c r="G126" s="145" t="s">
        <v>1067</v>
      </c>
      <c r="H126" s="147">
        <v>43832</v>
      </c>
      <c r="I126" s="146" t="s">
        <v>1068</v>
      </c>
      <c r="J126" s="146" t="s">
        <v>1069</v>
      </c>
      <c r="K126" s="148">
        <v>334.3</v>
      </c>
      <c r="L126" s="166">
        <f t="shared" si="3"/>
        <v>73.09979882795416</v>
      </c>
      <c r="M126" s="169">
        <v>1500</v>
      </c>
      <c r="N126" s="149">
        <v>1500</v>
      </c>
      <c r="O126" s="150" t="e">
        <v>#N/A</v>
      </c>
      <c r="P126" s="145" t="s">
        <v>1079</v>
      </c>
      <c r="Q126" s="145" t="s">
        <v>810</v>
      </c>
      <c r="R126" s="145" t="s">
        <v>811</v>
      </c>
      <c r="S126" s="147">
        <v>43847</v>
      </c>
      <c r="T126" s="147">
        <v>43832</v>
      </c>
      <c r="U126" s="145" t="s">
        <v>812</v>
      </c>
      <c r="V126" s="145" t="s">
        <v>813</v>
      </c>
      <c r="W126" s="151">
        <v>1000</v>
      </c>
      <c r="X126" s="152">
        <v>1500</v>
      </c>
      <c r="Y126" s="145" t="s">
        <v>1066</v>
      </c>
      <c r="Z126" s="145" t="s">
        <v>814</v>
      </c>
    </row>
    <row r="127" spans="1:26">
      <c r="A127" s="145" t="s">
        <v>803</v>
      </c>
      <c r="B127" s="145" t="s">
        <v>804</v>
      </c>
      <c r="C127" s="145" t="s">
        <v>1080</v>
      </c>
      <c r="D127" s="145" t="s">
        <v>805</v>
      </c>
      <c r="E127" s="146" t="s">
        <v>1081</v>
      </c>
      <c r="F127" s="146" t="s">
        <v>1082</v>
      </c>
      <c r="G127" s="145" t="s">
        <v>1082</v>
      </c>
      <c r="H127" s="147">
        <v>43833</v>
      </c>
      <c r="I127" s="146" t="s">
        <v>1083</v>
      </c>
      <c r="J127" s="146" t="s">
        <v>1084</v>
      </c>
      <c r="K127" s="148">
        <v>49.5</v>
      </c>
      <c r="L127" s="166">
        <f t="shared" si="3"/>
        <v>36.079769089477828</v>
      </c>
      <c r="M127" s="169">
        <v>5000</v>
      </c>
      <c r="N127" s="149">
        <v>180000</v>
      </c>
      <c r="O127" s="150" t="s">
        <v>666</v>
      </c>
      <c r="P127" s="145" t="s">
        <v>809</v>
      </c>
      <c r="Q127" s="145" t="s">
        <v>810</v>
      </c>
      <c r="R127" s="145" t="s">
        <v>811</v>
      </c>
      <c r="S127" s="147">
        <v>43840</v>
      </c>
      <c r="T127" s="147">
        <v>43833</v>
      </c>
      <c r="U127" s="145" t="s">
        <v>812</v>
      </c>
      <c r="V127" s="145" t="s">
        <v>813</v>
      </c>
      <c r="W127" s="151">
        <v>1000</v>
      </c>
      <c r="X127" s="152">
        <v>5000</v>
      </c>
      <c r="Y127" s="145" t="s">
        <v>1082</v>
      </c>
      <c r="Z127" s="145" t="s">
        <v>814</v>
      </c>
    </row>
    <row r="128" spans="1:26">
      <c r="A128" s="145" t="s">
        <v>803</v>
      </c>
      <c r="B128" s="145" t="s">
        <v>804</v>
      </c>
      <c r="C128" s="145" t="s">
        <v>1080</v>
      </c>
      <c r="D128" s="145" t="s">
        <v>805</v>
      </c>
      <c r="E128" s="146" t="s">
        <v>1081</v>
      </c>
      <c r="F128" s="146" t="s">
        <v>1082</v>
      </c>
      <c r="G128" s="145" t="s">
        <v>1082</v>
      </c>
      <c r="H128" s="147">
        <v>43846</v>
      </c>
      <c r="I128" s="146" t="s">
        <v>1085</v>
      </c>
      <c r="J128" s="146" t="s">
        <v>1086</v>
      </c>
      <c r="K128" s="148">
        <v>49.5</v>
      </c>
      <c r="L128" s="166">
        <f t="shared" si="3"/>
        <v>1443.1907635791131</v>
      </c>
      <c r="M128" s="169">
        <v>200000</v>
      </c>
      <c r="N128" s="149">
        <v>180000</v>
      </c>
      <c r="O128" s="150" t="s">
        <v>666</v>
      </c>
      <c r="P128" s="145" t="s">
        <v>1073</v>
      </c>
      <c r="Q128" s="145" t="s">
        <v>810</v>
      </c>
      <c r="R128" s="145" t="s">
        <v>811</v>
      </c>
      <c r="S128" s="147">
        <v>43851</v>
      </c>
      <c r="T128" s="147">
        <v>43846</v>
      </c>
      <c r="U128" s="145" t="s">
        <v>812</v>
      </c>
      <c r="V128" s="145" t="s">
        <v>813</v>
      </c>
      <c r="W128" s="151">
        <v>1000</v>
      </c>
      <c r="X128" s="152">
        <v>200000</v>
      </c>
      <c r="Y128" s="145" t="s">
        <v>1082</v>
      </c>
      <c r="Z128" s="145" t="s">
        <v>814</v>
      </c>
    </row>
    <row r="129" spans="1:26">
      <c r="A129" s="145" t="s">
        <v>803</v>
      </c>
      <c r="B129" s="145" t="s">
        <v>804</v>
      </c>
      <c r="C129" s="145" t="s">
        <v>1080</v>
      </c>
      <c r="D129" s="145" t="s">
        <v>805</v>
      </c>
      <c r="E129" s="146" t="s">
        <v>1087</v>
      </c>
      <c r="F129" s="146" t="s">
        <v>1082</v>
      </c>
      <c r="G129" s="145" t="s">
        <v>1082</v>
      </c>
      <c r="H129" s="147">
        <v>43833</v>
      </c>
      <c r="I129" s="146" t="s">
        <v>1083</v>
      </c>
      <c r="J129" s="146" t="s">
        <v>1084</v>
      </c>
      <c r="K129" s="148">
        <v>342.3</v>
      </c>
      <c r="L129" s="166">
        <f t="shared" si="3"/>
        <v>1948.0731216653546</v>
      </c>
      <c r="M129" s="169">
        <v>39040</v>
      </c>
      <c r="N129" s="149">
        <v>88250</v>
      </c>
      <c r="O129" s="150" t="s">
        <v>666</v>
      </c>
      <c r="P129" s="145" t="s">
        <v>1073</v>
      </c>
      <c r="Q129" s="145" t="s">
        <v>810</v>
      </c>
      <c r="R129" s="145" t="s">
        <v>811</v>
      </c>
      <c r="S129" s="147">
        <v>43840</v>
      </c>
      <c r="T129" s="147">
        <v>43833</v>
      </c>
      <c r="U129" s="145" t="s">
        <v>812</v>
      </c>
      <c r="V129" s="145" t="s">
        <v>813</v>
      </c>
      <c r="W129" s="151">
        <v>1000</v>
      </c>
      <c r="X129" s="152">
        <v>39040</v>
      </c>
      <c r="Y129" s="145" t="s">
        <v>1082</v>
      </c>
      <c r="Z129" s="145" t="s">
        <v>814</v>
      </c>
    </row>
    <row r="130" spans="1:26">
      <c r="A130" s="145" t="s">
        <v>803</v>
      </c>
      <c r="B130" s="145" t="s">
        <v>804</v>
      </c>
      <c r="C130" s="145" t="s">
        <v>1080</v>
      </c>
      <c r="D130" s="145" t="s">
        <v>805</v>
      </c>
      <c r="E130" s="146" t="s">
        <v>1087</v>
      </c>
      <c r="F130" s="146" t="s">
        <v>1082</v>
      </c>
      <c r="G130" s="145" t="s">
        <v>1082</v>
      </c>
      <c r="H130" s="147">
        <v>43846</v>
      </c>
      <c r="I130" s="146" t="s">
        <v>1085</v>
      </c>
      <c r="J130" s="146" t="s">
        <v>1086</v>
      </c>
      <c r="K130" s="148">
        <v>342.3</v>
      </c>
      <c r="L130" s="166">
        <f t="shared" si="3"/>
        <v>7484.9120965625825</v>
      </c>
      <c r="M130" s="169">
        <v>150000</v>
      </c>
      <c r="N130" s="149">
        <v>88250</v>
      </c>
      <c r="O130" s="150" t="s">
        <v>666</v>
      </c>
      <c r="P130" s="145" t="s">
        <v>870</v>
      </c>
      <c r="Q130" s="145" t="s">
        <v>810</v>
      </c>
      <c r="R130" s="145" t="s">
        <v>811</v>
      </c>
      <c r="S130" s="147">
        <v>43851</v>
      </c>
      <c r="T130" s="147">
        <v>43846</v>
      </c>
      <c r="U130" s="145" t="s">
        <v>812</v>
      </c>
      <c r="V130" s="145" t="s">
        <v>813</v>
      </c>
      <c r="W130" s="151">
        <v>1000</v>
      </c>
      <c r="X130" s="152">
        <v>150000</v>
      </c>
      <c r="Y130" s="145" t="s">
        <v>1082</v>
      </c>
      <c r="Z130" s="145" t="s">
        <v>814</v>
      </c>
    </row>
    <row r="131" spans="1:26">
      <c r="A131" s="145" t="s">
        <v>803</v>
      </c>
      <c r="B131" s="145" t="s">
        <v>804</v>
      </c>
      <c r="C131" s="145" t="s">
        <v>1080</v>
      </c>
      <c r="D131" s="145" t="s">
        <v>805</v>
      </c>
      <c r="E131" s="146" t="s">
        <v>690</v>
      </c>
      <c r="F131" s="146" t="s">
        <v>1082</v>
      </c>
      <c r="G131" s="145" t="s">
        <v>1082</v>
      </c>
      <c r="H131" s="147">
        <v>43833</v>
      </c>
      <c r="I131" s="146" t="s">
        <v>1083</v>
      </c>
      <c r="J131" s="146" t="s">
        <v>1084</v>
      </c>
      <c r="K131" s="148">
        <v>92</v>
      </c>
      <c r="L131" s="166">
        <f t="shared" si="3"/>
        <v>1031.3420216332838</v>
      </c>
      <c r="M131" s="169">
        <v>76900</v>
      </c>
      <c r="N131" s="149">
        <v>117200</v>
      </c>
      <c r="O131" s="150" t="s">
        <v>666</v>
      </c>
      <c r="P131" s="145" t="s">
        <v>886</v>
      </c>
      <c r="Q131" s="145" t="s">
        <v>810</v>
      </c>
      <c r="R131" s="145" t="s">
        <v>811</v>
      </c>
      <c r="S131" s="147">
        <v>43840</v>
      </c>
      <c r="T131" s="147">
        <v>43833</v>
      </c>
      <c r="U131" s="145" t="s">
        <v>812</v>
      </c>
      <c r="V131" s="145" t="s">
        <v>813</v>
      </c>
      <c r="W131" s="151">
        <v>1000</v>
      </c>
      <c r="X131" s="152">
        <v>76900</v>
      </c>
      <c r="Y131" s="145" t="s">
        <v>1082</v>
      </c>
      <c r="Z131" s="145" t="s">
        <v>814</v>
      </c>
    </row>
    <row r="132" spans="1:26">
      <c r="A132" s="145" t="s">
        <v>803</v>
      </c>
      <c r="B132" s="145" t="s">
        <v>804</v>
      </c>
      <c r="C132" s="145" t="s">
        <v>1080</v>
      </c>
      <c r="D132" s="145" t="s">
        <v>805</v>
      </c>
      <c r="E132" s="146" t="s">
        <v>690</v>
      </c>
      <c r="F132" s="146" t="s">
        <v>1082</v>
      </c>
      <c r="G132" s="145" t="s">
        <v>1082</v>
      </c>
      <c r="H132" s="147">
        <v>43846</v>
      </c>
      <c r="I132" s="146" t="s">
        <v>1085</v>
      </c>
      <c r="J132" s="146" t="s">
        <v>1086</v>
      </c>
      <c r="K132" s="148">
        <v>92</v>
      </c>
      <c r="L132" s="166">
        <f t="shared" si="3"/>
        <v>2682.2939444298668</v>
      </c>
      <c r="M132" s="169">
        <v>200000</v>
      </c>
      <c r="N132" s="149">
        <v>117200</v>
      </c>
      <c r="O132" s="150" t="s">
        <v>666</v>
      </c>
      <c r="P132" s="145" t="s">
        <v>886</v>
      </c>
      <c r="Q132" s="145" t="s">
        <v>810</v>
      </c>
      <c r="R132" s="145" t="s">
        <v>811</v>
      </c>
      <c r="S132" s="147">
        <v>43851</v>
      </c>
      <c r="T132" s="147">
        <v>43846</v>
      </c>
      <c r="U132" s="145" t="s">
        <v>812</v>
      </c>
      <c r="V132" s="145" t="s">
        <v>813</v>
      </c>
      <c r="W132" s="151">
        <v>1000</v>
      </c>
      <c r="X132" s="152">
        <v>200000</v>
      </c>
      <c r="Y132" s="145" t="s">
        <v>1082</v>
      </c>
      <c r="Z132" s="145" t="s">
        <v>814</v>
      </c>
    </row>
    <row r="133" spans="1:26">
      <c r="A133" s="145" t="s">
        <v>803</v>
      </c>
      <c r="B133" s="145" t="s">
        <v>804</v>
      </c>
      <c r="C133" s="145" t="s">
        <v>1080</v>
      </c>
      <c r="D133" s="145" t="s">
        <v>805</v>
      </c>
      <c r="E133" s="146" t="s">
        <v>691</v>
      </c>
      <c r="F133" s="146" t="s">
        <v>1082</v>
      </c>
      <c r="G133" s="145" t="s">
        <v>1082</v>
      </c>
      <c r="H133" s="147">
        <v>43833</v>
      </c>
      <c r="I133" s="146" t="s">
        <v>1083</v>
      </c>
      <c r="J133" s="146" t="s">
        <v>1084</v>
      </c>
      <c r="K133" s="148">
        <v>142.80000000000001</v>
      </c>
      <c r="L133" s="166">
        <f t="shared" si="3"/>
        <v>729.21717834339188</v>
      </c>
      <c r="M133" s="169">
        <v>35030</v>
      </c>
      <c r="N133" s="149">
        <v>72100</v>
      </c>
      <c r="O133" s="150" t="s">
        <v>666</v>
      </c>
      <c r="P133" s="145" t="s">
        <v>870</v>
      </c>
      <c r="Q133" s="145" t="s">
        <v>810</v>
      </c>
      <c r="R133" s="145" t="s">
        <v>811</v>
      </c>
      <c r="S133" s="147">
        <v>43840</v>
      </c>
      <c r="T133" s="147">
        <v>43833</v>
      </c>
      <c r="U133" s="145" t="s">
        <v>812</v>
      </c>
      <c r="V133" s="145" t="s">
        <v>813</v>
      </c>
      <c r="W133" s="151">
        <v>1000</v>
      </c>
      <c r="X133" s="152">
        <v>35030</v>
      </c>
      <c r="Y133" s="145" t="s">
        <v>1082</v>
      </c>
      <c r="Z133" s="145" t="s">
        <v>814</v>
      </c>
    </row>
    <row r="134" spans="1:26">
      <c r="A134" s="145" t="s">
        <v>803</v>
      </c>
      <c r="B134" s="145" t="s">
        <v>804</v>
      </c>
      <c r="C134" s="145" t="s">
        <v>1080</v>
      </c>
      <c r="D134" s="145" t="s">
        <v>805</v>
      </c>
      <c r="E134" s="146" t="s">
        <v>691</v>
      </c>
      <c r="F134" s="146" t="s">
        <v>1082</v>
      </c>
      <c r="G134" s="145" t="s">
        <v>1082</v>
      </c>
      <c r="H134" s="147">
        <v>43846</v>
      </c>
      <c r="I134" s="146" t="s">
        <v>1085</v>
      </c>
      <c r="J134" s="146" t="s">
        <v>1086</v>
      </c>
      <c r="K134" s="148">
        <v>142.80000000000001</v>
      </c>
      <c r="L134" s="166">
        <f t="shared" si="3"/>
        <v>4163.3866876585325</v>
      </c>
      <c r="M134" s="169">
        <v>200000</v>
      </c>
      <c r="N134" s="149">
        <v>72100</v>
      </c>
      <c r="O134" s="150" t="s">
        <v>666</v>
      </c>
      <c r="P134" s="145" t="s">
        <v>809</v>
      </c>
      <c r="Q134" s="145" t="s">
        <v>810</v>
      </c>
      <c r="R134" s="145" t="s">
        <v>811</v>
      </c>
      <c r="S134" s="147">
        <v>43851</v>
      </c>
      <c r="T134" s="147">
        <v>43846</v>
      </c>
      <c r="U134" s="145" t="s">
        <v>812</v>
      </c>
      <c r="V134" s="145" t="s">
        <v>813</v>
      </c>
      <c r="W134" s="151">
        <v>1000</v>
      </c>
      <c r="X134" s="152">
        <v>200000</v>
      </c>
      <c r="Y134" s="145" t="s">
        <v>1082</v>
      </c>
      <c r="Z134" s="145" t="s">
        <v>814</v>
      </c>
    </row>
    <row r="135" spans="1:26">
      <c r="A135" s="145" t="s">
        <v>803</v>
      </c>
      <c r="B135" s="145" t="s">
        <v>804</v>
      </c>
      <c r="C135" s="145" t="s">
        <v>1088</v>
      </c>
      <c r="D135" s="145" t="s">
        <v>805</v>
      </c>
      <c r="E135" s="146" t="s">
        <v>68</v>
      </c>
      <c r="F135" s="146" t="s">
        <v>867</v>
      </c>
      <c r="G135" s="145" t="s">
        <v>867</v>
      </c>
      <c r="H135" s="147">
        <v>43840</v>
      </c>
      <c r="I135" s="146" t="s">
        <v>1089</v>
      </c>
      <c r="J135" s="146" t="s">
        <v>1090</v>
      </c>
      <c r="K135" s="148">
        <v>79</v>
      </c>
      <c r="L135" s="166">
        <f t="shared" si="3"/>
        <v>359.31076707775742</v>
      </c>
      <c r="M135" s="169">
        <v>31200</v>
      </c>
      <c r="N135" s="149">
        <v>31200</v>
      </c>
      <c r="O135" s="150" t="s">
        <v>59</v>
      </c>
      <c r="P135" s="145" t="s">
        <v>809</v>
      </c>
      <c r="Q135" s="145" t="s">
        <v>810</v>
      </c>
      <c r="R135" s="145" t="s">
        <v>811</v>
      </c>
      <c r="S135" s="147">
        <v>43847</v>
      </c>
      <c r="T135" s="147">
        <v>43840</v>
      </c>
      <c r="U135" s="145" t="s">
        <v>812</v>
      </c>
      <c r="V135" s="145" t="s">
        <v>813</v>
      </c>
      <c r="W135" s="151">
        <v>1000</v>
      </c>
      <c r="X135" s="152">
        <v>31200</v>
      </c>
      <c r="Y135" s="145" t="s">
        <v>867</v>
      </c>
      <c r="Z135" s="145" t="s">
        <v>817</v>
      </c>
    </row>
    <row r="136" spans="1:26">
      <c r="A136" s="145" t="s">
        <v>803</v>
      </c>
      <c r="B136" s="145" t="s">
        <v>804</v>
      </c>
      <c r="C136" s="145" t="s">
        <v>1091</v>
      </c>
      <c r="D136" s="145" t="s">
        <v>805</v>
      </c>
      <c r="E136" s="146" t="s">
        <v>308</v>
      </c>
      <c r="F136" s="146" t="s">
        <v>1025</v>
      </c>
      <c r="G136" s="145" t="s">
        <v>1025</v>
      </c>
      <c r="H136" s="147">
        <v>43795</v>
      </c>
      <c r="I136" s="146" t="s">
        <v>1092</v>
      </c>
      <c r="J136" s="146" t="s">
        <v>1093</v>
      </c>
      <c r="K136" s="148">
        <v>54.84</v>
      </c>
      <c r="L136" s="166">
        <f t="shared" ref="L136:L142" si="4">K136*M136/W136</f>
        <v>5484</v>
      </c>
      <c r="M136" s="169">
        <v>10000</v>
      </c>
      <c r="N136" s="149">
        <v>20000</v>
      </c>
      <c r="O136" s="150" t="s">
        <v>310</v>
      </c>
      <c r="P136" s="145" t="s">
        <v>809</v>
      </c>
      <c r="Q136" s="145" t="s">
        <v>810</v>
      </c>
      <c r="R136" s="145" t="s">
        <v>811</v>
      </c>
      <c r="S136" s="147">
        <v>43875</v>
      </c>
      <c r="T136" s="147">
        <v>43795</v>
      </c>
      <c r="U136" s="145" t="s">
        <v>812</v>
      </c>
      <c r="V136" s="145" t="s">
        <v>1028</v>
      </c>
      <c r="W136" s="151">
        <v>100</v>
      </c>
      <c r="X136" s="152">
        <v>10000</v>
      </c>
      <c r="Y136" s="145" t="s">
        <v>1025</v>
      </c>
      <c r="Z136" s="145" t="s">
        <v>817</v>
      </c>
    </row>
    <row r="137" spans="1:26">
      <c r="A137" s="145" t="s">
        <v>803</v>
      </c>
      <c r="B137" s="145" t="s">
        <v>804</v>
      </c>
      <c r="C137" s="145" t="s">
        <v>1091</v>
      </c>
      <c r="D137" s="145" t="s">
        <v>805</v>
      </c>
      <c r="E137" s="146" t="s">
        <v>308</v>
      </c>
      <c r="F137" s="146" t="s">
        <v>1025</v>
      </c>
      <c r="G137" s="145" t="s">
        <v>1025</v>
      </c>
      <c r="H137" s="147">
        <v>43808</v>
      </c>
      <c r="I137" s="146" t="s">
        <v>1094</v>
      </c>
      <c r="J137" s="146" t="s">
        <v>1095</v>
      </c>
      <c r="K137" s="148">
        <v>54.84</v>
      </c>
      <c r="L137" s="166">
        <f t="shared" si="4"/>
        <v>5484</v>
      </c>
      <c r="M137" s="169">
        <v>10000</v>
      </c>
      <c r="N137" s="149">
        <v>20000</v>
      </c>
      <c r="O137" s="150" t="s">
        <v>310</v>
      </c>
      <c r="P137" s="145" t="s">
        <v>809</v>
      </c>
      <c r="Q137" s="145" t="s">
        <v>810</v>
      </c>
      <c r="R137" s="145" t="s">
        <v>811</v>
      </c>
      <c r="S137" s="147">
        <v>43875</v>
      </c>
      <c r="T137" s="147">
        <v>43808</v>
      </c>
      <c r="U137" s="145" t="s">
        <v>812</v>
      </c>
      <c r="V137" s="145" t="s">
        <v>1028</v>
      </c>
      <c r="W137" s="151">
        <v>100</v>
      </c>
      <c r="X137" s="152">
        <v>10000</v>
      </c>
      <c r="Y137" s="145" t="s">
        <v>1025</v>
      </c>
      <c r="Z137" s="145" t="s">
        <v>817</v>
      </c>
    </row>
    <row r="138" spans="1:26">
      <c r="A138" s="145" t="s">
        <v>803</v>
      </c>
      <c r="B138" s="145" t="s">
        <v>804</v>
      </c>
      <c r="C138" s="145" t="s">
        <v>1091</v>
      </c>
      <c r="D138" s="145" t="s">
        <v>805</v>
      </c>
      <c r="E138" s="146" t="s">
        <v>308</v>
      </c>
      <c r="F138" s="146" t="s">
        <v>1025</v>
      </c>
      <c r="G138" s="145" t="s">
        <v>1025</v>
      </c>
      <c r="H138" s="147">
        <v>43844</v>
      </c>
      <c r="I138" s="146" t="s">
        <v>1096</v>
      </c>
      <c r="J138" s="146" t="s">
        <v>1097</v>
      </c>
      <c r="K138" s="148">
        <v>54.84</v>
      </c>
      <c r="L138" s="166">
        <f t="shared" si="4"/>
        <v>5484</v>
      </c>
      <c r="M138" s="169">
        <v>10000</v>
      </c>
      <c r="N138" s="149">
        <v>20000</v>
      </c>
      <c r="O138" s="150" t="s">
        <v>310</v>
      </c>
      <c r="P138" s="145" t="s">
        <v>809</v>
      </c>
      <c r="Q138" s="145" t="s">
        <v>810</v>
      </c>
      <c r="R138" s="145" t="s">
        <v>811</v>
      </c>
      <c r="S138" s="147">
        <v>43922</v>
      </c>
      <c r="T138" s="147">
        <v>43844</v>
      </c>
      <c r="U138" s="145" t="s">
        <v>812</v>
      </c>
      <c r="V138" s="145" t="s">
        <v>1028</v>
      </c>
      <c r="W138" s="151">
        <v>100</v>
      </c>
      <c r="X138" s="152">
        <v>10000</v>
      </c>
      <c r="Y138" s="145" t="s">
        <v>1025</v>
      </c>
      <c r="Z138" s="145" t="s">
        <v>817</v>
      </c>
    </row>
    <row r="139" spans="1:26">
      <c r="A139" s="145" t="s">
        <v>803</v>
      </c>
      <c r="B139" s="145" t="s">
        <v>804</v>
      </c>
      <c r="C139" s="145" t="s">
        <v>1091</v>
      </c>
      <c r="D139" s="145" t="s">
        <v>805</v>
      </c>
      <c r="E139" s="146" t="s">
        <v>320</v>
      </c>
      <c r="F139" s="146" t="s">
        <v>1025</v>
      </c>
      <c r="G139" s="145" t="s">
        <v>1025</v>
      </c>
      <c r="H139" s="147">
        <v>43753</v>
      </c>
      <c r="I139" s="146" t="s">
        <v>1098</v>
      </c>
      <c r="J139" s="146" t="s">
        <v>1099</v>
      </c>
      <c r="K139" s="148">
        <v>104</v>
      </c>
      <c r="L139" s="166">
        <f t="shared" si="4"/>
        <v>520</v>
      </c>
      <c r="M139" s="169">
        <v>5000</v>
      </c>
      <c r="N139" s="149">
        <v>13200</v>
      </c>
      <c r="O139" s="150" t="s">
        <v>310</v>
      </c>
      <c r="P139" s="145" t="s">
        <v>809</v>
      </c>
      <c r="Q139" s="145" t="s">
        <v>810</v>
      </c>
      <c r="R139" s="145" t="s">
        <v>811</v>
      </c>
      <c r="S139" s="147">
        <v>43830</v>
      </c>
      <c r="T139" s="147">
        <v>43753</v>
      </c>
      <c r="U139" s="145" t="s">
        <v>812</v>
      </c>
      <c r="V139" s="145" t="s">
        <v>1028</v>
      </c>
      <c r="W139" s="151">
        <v>1000</v>
      </c>
      <c r="X139" s="152">
        <v>5000</v>
      </c>
      <c r="Y139" s="145" t="s">
        <v>1025</v>
      </c>
      <c r="Z139" s="145" t="s">
        <v>817</v>
      </c>
    </row>
    <row r="140" spans="1:26">
      <c r="A140" s="145" t="s">
        <v>803</v>
      </c>
      <c r="B140" s="145" t="s">
        <v>804</v>
      </c>
      <c r="C140" s="145" t="s">
        <v>1091</v>
      </c>
      <c r="D140" s="145" t="s">
        <v>805</v>
      </c>
      <c r="E140" s="146" t="s">
        <v>320</v>
      </c>
      <c r="F140" s="146" t="s">
        <v>1025</v>
      </c>
      <c r="G140" s="145" t="s">
        <v>1025</v>
      </c>
      <c r="H140" s="147">
        <v>43809</v>
      </c>
      <c r="I140" s="146" t="s">
        <v>1100</v>
      </c>
      <c r="J140" s="146" t="s">
        <v>1101</v>
      </c>
      <c r="K140" s="148">
        <v>104</v>
      </c>
      <c r="L140" s="166">
        <f t="shared" si="4"/>
        <v>520</v>
      </c>
      <c r="M140" s="169">
        <v>5000</v>
      </c>
      <c r="N140" s="149">
        <v>13200</v>
      </c>
      <c r="O140" s="150" t="s">
        <v>310</v>
      </c>
      <c r="P140" s="145" t="s">
        <v>809</v>
      </c>
      <c r="Q140" s="145" t="s">
        <v>810</v>
      </c>
      <c r="R140" s="145" t="s">
        <v>811</v>
      </c>
      <c r="S140" s="147">
        <v>43875</v>
      </c>
      <c r="T140" s="147">
        <v>43809</v>
      </c>
      <c r="U140" s="145" t="s">
        <v>812</v>
      </c>
      <c r="V140" s="145" t="s">
        <v>1028</v>
      </c>
      <c r="W140" s="151">
        <v>1000</v>
      </c>
      <c r="X140" s="152">
        <v>5000</v>
      </c>
      <c r="Y140" s="145" t="s">
        <v>1025</v>
      </c>
      <c r="Z140" s="145" t="s">
        <v>817</v>
      </c>
    </row>
    <row r="141" spans="1:26">
      <c r="A141" s="145" t="s">
        <v>803</v>
      </c>
      <c r="B141" s="145" t="s">
        <v>804</v>
      </c>
      <c r="C141" s="145" t="s">
        <v>1091</v>
      </c>
      <c r="D141" s="145" t="s">
        <v>805</v>
      </c>
      <c r="E141" s="146" t="s">
        <v>320</v>
      </c>
      <c r="F141" s="146" t="s">
        <v>1025</v>
      </c>
      <c r="G141" s="145" t="s">
        <v>1025</v>
      </c>
      <c r="H141" s="147">
        <v>43839</v>
      </c>
      <c r="I141" s="146" t="s">
        <v>1102</v>
      </c>
      <c r="J141" s="146" t="s">
        <v>1103</v>
      </c>
      <c r="K141" s="148">
        <v>104</v>
      </c>
      <c r="L141" s="166">
        <f t="shared" si="4"/>
        <v>520</v>
      </c>
      <c r="M141" s="169">
        <v>5000</v>
      </c>
      <c r="N141" s="149">
        <v>13200</v>
      </c>
      <c r="O141" s="150" t="s">
        <v>310</v>
      </c>
      <c r="P141" s="145" t="s">
        <v>809</v>
      </c>
      <c r="Q141" s="145" t="s">
        <v>810</v>
      </c>
      <c r="R141" s="145" t="s">
        <v>811</v>
      </c>
      <c r="S141" s="147">
        <v>43875</v>
      </c>
      <c r="T141" s="147">
        <v>43839</v>
      </c>
      <c r="U141" s="145" t="s">
        <v>812</v>
      </c>
      <c r="V141" s="145" t="s">
        <v>1028</v>
      </c>
      <c r="W141" s="151">
        <v>1000</v>
      </c>
      <c r="X141" s="152">
        <v>5000</v>
      </c>
      <c r="Y141" s="145" t="s">
        <v>1025</v>
      </c>
      <c r="Z141" s="145" t="s">
        <v>814</v>
      </c>
    </row>
    <row r="142" spans="1:26">
      <c r="A142" s="145" t="s">
        <v>803</v>
      </c>
      <c r="B142" s="145" t="s">
        <v>804</v>
      </c>
      <c r="C142" s="145" t="s">
        <v>1091</v>
      </c>
      <c r="D142" s="145" t="s">
        <v>805</v>
      </c>
      <c r="E142" s="146" t="s">
        <v>318</v>
      </c>
      <c r="F142" s="146" t="s">
        <v>1025</v>
      </c>
      <c r="G142" s="145" t="s">
        <v>1025</v>
      </c>
      <c r="H142" s="147">
        <v>43849</v>
      </c>
      <c r="I142" s="146" t="s">
        <v>1104</v>
      </c>
      <c r="J142" s="146" t="s">
        <v>1105</v>
      </c>
      <c r="K142" s="148">
        <v>877.4</v>
      </c>
      <c r="L142" s="166">
        <f t="shared" si="4"/>
        <v>8774</v>
      </c>
      <c r="M142" s="169">
        <v>10000</v>
      </c>
      <c r="N142" s="149" t="e">
        <v>#N/A</v>
      </c>
      <c r="O142" s="150" t="s">
        <v>310</v>
      </c>
      <c r="P142" s="145" t="s">
        <v>809</v>
      </c>
      <c r="Q142" s="145" t="s">
        <v>810</v>
      </c>
      <c r="R142" s="145" t="s">
        <v>811</v>
      </c>
      <c r="S142" s="147">
        <v>43868</v>
      </c>
      <c r="T142" s="147">
        <v>43849</v>
      </c>
      <c r="U142" s="145" t="s">
        <v>812</v>
      </c>
      <c r="V142" s="145" t="s">
        <v>1028</v>
      </c>
      <c r="W142" s="151">
        <v>1000</v>
      </c>
      <c r="X142" s="152">
        <v>10000</v>
      </c>
      <c r="Y142" s="145" t="s">
        <v>1025</v>
      </c>
      <c r="Z142" s="145" t="s">
        <v>817</v>
      </c>
    </row>
    <row r="143" spans="1:26" s="170" customFormat="1">
      <c r="E143" s="171"/>
      <c r="F143" s="171"/>
      <c r="I143" s="171"/>
      <c r="J143" s="171"/>
      <c r="K143" s="175" t="s">
        <v>1943</v>
      </c>
      <c r="L143" s="172">
        <f>SUBTOTAL(9,L2:L142)</f>
        <v>277003.994545147</v>
      </c>
      <c r="M143" s="173">
        <f>SUBTOTAL(9,M2:M142)</f>
        <v>21268606</v>
      </c>
      <c r="N143" s="174"/>
      <c r="O143" s="171"/>
    </row>
  </sheetData>
  <autoFilter ref="A1:AI142" xr:uid="{3CE4A5AA-2C73-4750-8E0F-9800A474A65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E521-E3FE-4D83-A191-53C6EA49D56A}">
  <dimension ref="A1:K6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67" sqref="D67"/>
    </sheetView>
  </sheetViews>
  <sheetFormatPr defaultRowHeight="15"/>
  <cols>
    <col min="1" max="1" width="17.5703125" bestFit="1" customWidth="1"/>
    <col min="2" max="5" width="16.7109375" customWidth="1"/>
    <col min="6" max="6" width="21.140625" hidden="1" customWidth="1"/>
    <col min="7" max="7" width="21.5703125" hidden="1" customWidth="1"/>
    <col min="8" max="8" width="26.28515625" hidden="1" customWidth="1"/>
    <col min="9" max="9" width="26.5703125" hidden="1" customWidth="1"/>
  </cols>
  <sheetData>
    <row r="1" spans="1:11">
      <c r="B1" s="72" t="s">
        <v>715</v>
      </c>
      <c r="J1" s="76"/>
      <c r="K1" s="76"/>
    </row>
    <row r="2" spans="1:11">
      <c r="B2" s="135">
        <v>43847</v>
      </c>
      <c r="C2" s="73"/>
      <c r="D2" s="135">
        <v>43861</v>
      </c>
      <c r="F2" t="s">
        <v>716</v>
      </c>
      <c r="H2" t="s">
        <v>727</v>
      </c>
      <c r="I2" t="s">
        <v>768</v>
      </c>
      <c r="J2" s="137" t="s">
        <v>517</v>
      </c>
      <c r="K2" s="76"/>
    </row>
    <row r="3" spans="1:11" s="87" customFormat="1" ht="30">
      <c r="A3" s="109" t="s">
        <v>717</v>
      </c>
      <c r="B3" s="87" t="s">
        <v>728</v>
      </c>
      <c r="C3" s="87" t="s">
        <v>767</v>
      </c>
      <c r="D3" s="87" t="s">
        <v>728</v>
      </c>
      <c r="E3" s="87" t="s">
        <v>767</v>
      </c>
      <c r="F3" s="87" t="s">
        <v>728</v>
      </c>
      <c r="G3" s="87" t="s">
        <v>767</v>
      </c>
      <c r="J3" s="88" t="s">
        <v>734</v>
      </c>
      <c r="K3" s="88" t="s">
        <v>769</v>
      </c>
    </row>
    <row r="4" spans="1:11">
      <c r="A4" s="73" t="s">
        <v>288</v>
      </c>
      <c r="B4" s="75">
        <v>66658.078373113429</v>
      </c>
      <c r="C4" s="75">
        <v>148750.77310879668</v>
      </c>
      <c r="D4" s="75">
        <v>66658.078373113429</v>
      </c>
      <c r="E4" s="75">
        <v>148750.77310879668</v>
      </c>
      <c r="F4" s="108"/>
      <c r="G4" s="108"/>
      <c r="H4" s="108">
        <v>133316.15674622686</v>
      </c>
      <c r="I4" s="108">
        <v>297501.54621759336</v>
      </c>
      <c r="J4" s="110">
        <f>D4-B4</f>
        <v>0</v>
      </c>
      <c r="K4" s="110">
        <f>E4-C4</f>
        <v>0</v>
      </c>
    </row>
    <row r="5" spans="1:11">
      <c r="A5" s="74" t="s">
        <v>537</v>
      </c>
      <c r="B5" s="75">
        <v>53367.072472300526</v>
      </c>
      <c r="C5" s="75">
        <v>112743.54867764303</v>
      </c>
      <c r="D5" s="75">
        <v>53367.072472300526</v>
      </c>
      <c r="E5" s="75">
        <v>112743.54867764303</v>
      </c>
      <c r="F5" s="108"/>
      <c r="G5" s="108"/>
      <c r="H5" s="108">
        <v>106734.14494460105</v>
      </c>
      <c r="I5" s="108">
        <v>225487.09735528607</v>
      </c>
      <c r="J5" s="75">
        <f t="shared" ref="J5:J62" si="0">D5-B5</f>
        <v>0</v>
      </c>
      <c r="K5" s="75">
        <f t="shared" ref="K5:K62" si="1">E5-C5</f>
        <v>0</v>
      </c>
    </row>
    <row r="6" spans="1:11">
      <c r="A6" s="74" t="s">
        <v>496</v>
      </c>
      <c r="B6" s="75">
        <v>0</v>
      </c>
      <c r="C6" s="75">
        <v>0</v>
      </c>
      <c r="D6" s="75">
        <v>0</v>
      </c>
      <c r="E6" s="75">
        <v>0</v>
      </c>
      <c r="F6" s="108"/>
      <c r="G6" s="108"/>
      <c r="H6" s="108">
        <v>0</v>
      </c>
      <c r="I6" s="108">
        <v>0</v>
      </c>
      <c r="J6" s="75">
        <f t="shared" si="0"/>
        <v>0</v>
      </c>
      <c r="K6" s="75">
        <f t="shared" si="1"/>
        <v>0</v>
      </c>
    </row>
    <row r="7" spans="1:11">
      <c r="A7" s="74" t="s">
        <v>292</v>
      </c>
      <c r="B7" s="75">
        <v>12437.77522631274</v>
      </c>
      <c r="C7" s="75">
        <v>11699.53007626442</v>
      </c>
      <c r="D7" s="75">
        <v>12437.77522631274</v>
      </c>
      <c r="E7" s="75">
        <v>11699.53007626442</v>
      </c>
      <c r="F7" s="108"/>
      <c r="G7" s="108"/>
      <c r="H7" s="108">
        <v>24875.550452625481</v>
      </c>
      <c r="I7" s="108">
        <v>23399.06015252884</v>
      </c>
      <c r="J7" s="75">
        <f t="shared" si="0"/>
        <v>0</v>
      </c>
      <c r="K7" s="75">
        <f t="shared" si="1"/>
        <v>0</v>
      </c>
    </row>
    <row r="8" spans="1:11">
      <c r="A8" s="74" t="s">
        <v>488</v>
      </c>
      <c r="B8" s="75">
        <v>853.23067450015026</v>
      </c>
      <c r="C8" s="75">
        <v>24307.694354889227</v>
      </c>
      <c r="D8" s="75">
        <v>853.23067450015026</v>
      </c>
      <c r="E8" s="75">
        <v>24307.694354889227</v>
      </c>
      <c r="F8" s="108"/>
      <c r="G8" s="108"/>
      <c r="H8" s="108">
        <v>1706.4613490003005</v>
      </c>
      <c r="I8" s="108">
        <v>48615.388709778454</v>
      </c>
      <c r="J8" s="75">
        <f t="shared" si="0"/>
        <v>0</v>
      </c>
      <c r="K8" s="75">
        <f t="shared" si="1"/>
        <v>0</v>
      </c>
    </row>
    <row r="9" spans="1:11">
      <c r="A9" s="73" t="s">
        <v>212</v>
      </c>
      <c r="B9" s="75">
        <v>295645.96558660158</v>
      </c>
      <c r="C9" s="75">
        <v>284826.71640519548</v>
      </c>
      <c r="D9" s="75">
        <v>295645.96558660158</v>
      </c>
      <c r="E9" s="75">
        <v>284826.71640519548</v>
      </c>
      <c r="F9" s="108"/>
      <c r="G9" s="108"/>
      <c r="H9" s="108">
        <v>591291.93117320316</v>
      </c>
      <c r="I9" s="108">
        <v>569653.43281039095</v>
      </c>
      <c r="J9" s="110">
        <f t="shared" si="0"/>
        <v>0</v>
      </c>
      <c r="K9" s="110">
        <f t="shared" si="1"/>
        <v>0</v>
      </c>
    </row>
    <row r="10" spans="1:11">
      <c r="A10" s="74" t="s">
        <v>281</v>
      </c>
      <c r="B10" s="75">
        <v>1718.6900492725738</v>
      </c>
      <c r="C10" s="75">
        <v>2086.9807741166965</v>
      </c>
      <c r="D10" s="75">
        <v>1718.6900492725738</v>
      </c>
      <c r="E10" s="75">
        <v>2086.9807741166965</v>
      </c>
      <c r="F10" s="108"/>
      <c r="G10" s="108"/>
      <c r="H10" s="108">
        <v>3437.3800985451476</v>
      </c>
      <c r="I10" s="108">
        <v>4173.9615482333929</v>
      </c>
      <c r="J10" s="75">
        <f t="shared" si="0"/>
        <v>0</v>
      </c>
      <c r="K10" s="75">
        <f t="shared" si="1"/>
        <v>0</v>
      </c>
    </row>
    <row r="11" spans="1:11">
      <c r="A11" s="74" t="s">
        <v>712</v>
      </c>
      <c r="B11" s="75">
        <v>34821.272690165897</v>
      </c>
      <c r="C11" s="75">
        <v>42530.770126575961</v>
      </c>
      <c r="D11" s="75">
        <v>34821.272690165897</v>
      </c>
      <c r="E11" s="75">
        <v>42530.770126575961</v>
      </c>
      <c r="F11" s="108"/>
      <c r="G11" s="108"/>
      <c r="H11" s="108">
        <v>69642.545380331794</v>
      </c>
      <c r="I11" s="108">
        <v>85061.540253151921</v>
      </c>
      <c r="J11" s="75">
        <f t="shared" si="0"/>
        <v>0</v>
      </c>
      <c r="K11" s="75">
        <f t="shared" si="1"/>
        <v>0</v>
      </c>
    </row>
    <row r="12" spans="1:11">
      <c r="A12" s="74" t="s">
        <v>714</v>
      </c>
      <c r="B12" s="75">
        <v>11033.500451908219</v>
      </c>
      <c r="C12" s="75">
        <v>8437.3113418550329</v>
      </c>
      <c r="D12" s="75">
        <v>11033.500451908219</v>
      </c>
      <c r="E12" s="75">
        <v>8437.3113418550329</v>
      </c>
      <c r="F12" s="108"/>
      <c r="G12" s="108"/>
      <c r="H12" s="108">
        <v>22067.000903816439</v>
      </c>
      <c r="I12" s="108">
        <v>16874.622683710066</v>
      </c>
      <c r="J12" s="75">
        <f t="shared" si="0"/>
        <v>0</v>
      </c>
      <c r="K12" s="75">
        <f t="shared" si="1"/>
        <v>0</v>
      </c>
    </row>
    <row r="13" spans="1:11">
      <c r="A13" s="74" t="s">
        <v>599</v>
      </c>
      <c r="B13" s="75">
        <v>196128.84741829208</v>
      </c>
      <c r="C13" s="75">
        <v>123257.77812097811</v>
      </c>
      <c r="D13" s="75">
        <v>196128.84741829208</v>
      </c>
      <c r="E13" s="75">
        <v>123257.77812097811</v>
      </c>
      <c r="F13" s="108"/>
      <c r="G13" s="108"/>
      <c r="H13" s="108">
        <v>392257.69483658415</v>
      </c>
      <c r="I13" s="108">
        <v>246515.55624195622</v>
      </c>
      <c r="J13" s="75">
        <f t="shared" si="0"/>
        <v>0</v>
      </c>
      <c r="K13" s="75">
        <f t="shared" si="1"/>
        <v>0</v>
      </c>
    </row>
    <row r="14" spans="1:11">
      <c r="A14" s="74" t="s">
        <v>211</v>
      </c>
      <c r="B14" s="75">
        <v>20264.004008421485</v>
      </c>
      <c r="C14" s="75">
        <v>23522.393034189157</v>
      </c>
      <c r="D14" s="75">
        <v>20264.004008421485</v>
      </c>
      <c r="E14" s="75">
        <v>23522.393034189157</v>
      </c>
      <c r="F14" s="108"/>
      <c r="G14" s="108"/>
      <c r="H14" s="108">
        <v>40528.00801684297</v>
      </c>
      <c r="I14" s="108">
        <v>47044.786068378315</v>
      </c>
      <c r="J14" s="75">
        <f t="shared" si="0"/>
        <v>0</v>
      </c>
      <c r="K14" s="75">
        <f t="shared" si="1"/>
        <v>0</v>
      </c>
    </row>
    <row r="15" spans="1:11">
      <c r="A15" s="74" t="s">
        <v>242</v>
      </c>
      <c r="B15" s="75">
        <v>23122.644641826297</v>
      </c>
      <c r="C15" s="75">
        <v>61707.952706253025</v>
      </c>
      <c r="D15" s="75">
        <v>23122.644641826297</v>
      </c>
      <c r="E15" s="75">
        <v>61707.952706253025</v>
      </c>
      <c r="F15" s="108"/>
      <c r="G15" s="108"/>
      <c r="H15" s="108">
        <v>46245.289283652593</v>
      </c>
      <c r="I15" s="108">
        <v>123415.90541250605</v>
      </c>
      <c r="J15" s="75">
        <f t="shared" si="0"/>
        <v>0</v>
      </c>
      <c r="K15" s="75">
        <f t="shared" si="1"/>
        <v>0</v>
      </c>
    </row>
    <row r="16" spans="1:11">
      <c r="A16" s="74" t="s">
        <v>262</v>
      </c>
      <c r="B16" s="75">
        <v>8557.0063267150636</v>
      </c>
      <c r="C16" s="75">
        <v>23283.530301227514</v>
      </c>
      <c r="D16" s="75">
        <v>8557.0063267150636</v>
      </c>
      <c r="E16" s="75">
        <v>23283.530301227514</v>
      </c>
      <c r="F16" s="108"/>
      <c r="G16" s="108"/>
      <c r="H16" s="108">
        <v>17114.012653430127</v>
      </c>
      <c r="I16" s="108">
        <v>46567.060602455029</v>
      </c>
      <c r="J16" s="75">
        <f t="shared" si="0"/>
        <v>0</v>
      </c>
      <c r="K16" s="75">
        <f t="shared" si="1"/>
        <v>0</v>
      </c>
    </row>
    <row r="17" spans="1:11">
      <c r="A17" s="73" t="s">
        <v>335</v>
      </c>
      <c r="B17" s="75">
        <v>0</v>
      </c>
      <c r="C17" s="75">
        <v>0</v>
      </c>
      <c r="D17" s="75">
        <v>0</v>
      </c>
      <c r="E17" s="75">
        <v>0</v>
      </c>
      <c r="F17" s="108"/>
      <c r="G17" s="108"/>
      <c r="H17" s="108">
        <v>0</v>
      </c>
      <c r="I17" s="108">
        <v>0</v>
      </c>
      <c r="J17" s="110">
        <f t="shared" si="0"/>
        <v>0</v>
      </c>
      <c r="K17" s="110">
        <f t="shared" si="1"/>
        <v>0</v>
      </c>
    </row>
    <row r="18" spans="1:11">
      <c r="A18" s="74" t="s">
        <v>334</v>
      </c>
      <c r="B18" s="75">
        <v>0</v>
      </c>
      <c r="C18" s="75">
        <v>0</v>
      </c>
      <c r="D18" s="75">
        <v>0</v>
      </c>
      <c r="E18" s="75">
        <v>0</v>
      </c>
      <c r="F18" s="108"/>
      <c r="G18" s="108"/>
      <c r="H18" s="108">
        <v>0</v>
      </c>
      <c r="I18" s="108">
        <v>0</v>
      </c>
      <c r="J18" s="75">
        <f t="shared" si="0"/>
        <v>0</v>
      </c>
      <c r="K18" s="75">
        <f t="shared" si="1"/>
        <v>0</v>
      </c>
    </row>
    <row r="19" spans="1:11">
      <c r="A19" s="73" t="s">
        <v>311</v>
      </c>
      <c r="B19" s="75">
        <v>14753.225662555758</v>
      </c>
      <c r="C19" s="75">
        <v>5474.8064375054664</v>
      </c>
      <c r="D19" s="75">
        <v>14753.225662555758</v>
      </c>
      <c r="E19" s="75">
        <v>5474.8064375054664</v>
      </c>
      <c r="F19" s="108"/>
      <c r="G19" s="108"/>
      <c r="H19" s="108">
        <v>29506.451325111517</v>
      </c>
      <c r="I19" s="108">
        <v>10949.612875010933</v>
      </c>
      <c r="J19" s="110">
        <f t="shared" si="0"/>
        <v>0</v>
      </c>
      <c r="K19" s="110">
        <f t="shared" si="1"/>
        <v>0</v>
      </c>
    </row>
    <row r="20" spans="1:11">
      <c r="A20" s="74" t="s">
        <v>324</v>
      </c>
      <c r="B20" s="75">
        <v>0</v>
      </c>
      <c r="C20" s="75">
        <v>0</v>
      </c>
      <c r="D20" s="75">
        <v>0</v>
      </c>
      <c r="E20" s="75">
        <v>0</v>
      </c>
      <c r="F20" s="108"/>
      <c r="G20" s="108"/>
      <c r="H20" s="108">
        <v>0</v>
      </c>
      <c r="I20" s="108">
        <v>0</v>
      </c>
      <c r="J20" s="75">
        <f t="shared" si="0"/>
        <v>0</v>
      </c>
      <c r="K20" s="75">
        <f t="shared" si="1"/>
        <v>0</v>
      </c>
    </row>
    <row r="21" spans="1:11">
      <c r="A21" s="74" t="s">
        <v>310</v>
      </c>
      <c r="B21" s="75">
        <v>14753.225662555758</v>
      </c>
      <c r="C21" s="75">
        <v>5474.8064375054664</v>
      </c>
      <c r="D21" s="75">
        <v>14753.225662555758</v>
      </c>
      <c r="E21" s="75">
        <v>5474.8064375054664</v>
      </c>
      <c r="F21" s="108"/>
      <c r="G21" s="108"/>
      <c r="H21" s="108">
        <v>29506.451325111517</v>
      </c>
      <c r="I21" s="108">
        <v>10949.612875010933</v>
      </c>
      <c r="J21" s="75">
        <f t="shared" si="0"/>
        <v>0</v>
      </c>
      <c r="K21" s="75">
        <f t="shared" si="1"/>
        <v>0</v>
      </c>
    </row>
    <row r="22" spans="1:11">
      <c r="A22" s="73" t="s">
        <v>694</v>
      </c>
      <c r="B22" s="75">
        <v>19201.681982710867</v>
      </c>
      <c r="C22" s="75">
        <v>4377.8070446139636</v>
      </c>
      <c r="D22" s="75">
        <v>19201.681982710867</v>
      </c>
      <c r="E22" s="75">
        <v>4377.8070446139636</v>
      </c>
      <c r="F22" s="108"/>
      <c r="G22" s="108"/>
      <c r="H22" s="108">
        <v>38403.363965421733</v>
      </c>
      <c r="I22" s="108">
        <v>8755.6140892279273</v>
      </c>
      <c r="J22" s="110">
        <f t="shared" si="0"/>
        <v>0</v>
      </c>
      <c r="K22" s="110">
        <f t="shared" si="1"/>
        <v>0</v>
      </c>
    </row>
    <row r="23" spans="1:11">
      <c r="A23" s="74" t="s">
        <v>666</v>
      </c>
      <c r="B23" s="75">
        <v>19201.681982710867</v>
      </c>
      <c r="C23" s="75">
        <v>4377.8070446139636</v>
      </c>
      <c r="D23" s="75">
        <v>19201.681982710867</v>
      </c>
      <c r="E23" s="75">
        <v>4377.8070446139636</v>
      </c>
      <c r="F23" s="108"/>
      <c r="G23" s="108"/>
      <c r="H23" s="108">
        <v>38403.363965421733</v>
      </c>
      <c r="I23" s="108">
        <v>8755.6140892279273</v>
      </c>
      <c r="J23" s="75">
        <f t="shared" si="0"/>
        <v>0</v>
      </c>
      <c r="K23" s="75">
        <f t="shared" si="1"/>
        <v>0</v>
      </c>
    </row>
    <row r="24" spans="1:11">
      <c r="A24" s="73" t="s">
        <v>343</v>
      </c>
      <c r="B24" s="75">
        <v>33015.539811656316</v>
      </c>
      <c r="C24" s="75">
        <v>33410.220206336715</v>
      </c>
      <c r="D24" s="75">
        <v>34582.640893320502</v>
      </c>
      <c r="E24" s="75">
        <v>33410.220206336715</v>
      </c>
      <c r="F24" s="108"/>
      <c r="G24" s="108"/>
      <c r="H24" s="108">
        <v>67598.180704976825</v>
      </c>
      <c r="I24" s="108">
        <v>66820.44041267343</v>
      </c>
      <c r="J24" s="110">
        <f t="shared" si="0"/>
        <v>1567.1010816641865</v>
      </c>
      <c r="K24" s="110">
        <f t="shared" si="1"/>
        <v>0</v>
      </c>
    </row>
    <row r="25" spans="1:11">
      <c r="A25" s="74" t="s">
        <v>772</v>
      </c>
      <c r="B25" s="75">
        <v>2454.882066532552</v>
      </c>
      <c r="C25" s="75">
        <v>0</v>
      </c>
      <c r="D25" s="75">
        <v>2454.882066532552</v>
      </c>
      <c r="E25" s="75">
        <v>0</v>
      </c>
      <c r="F25" s="108"/>
      <c r="G25" s="108"/>
      <c r="H25" s="108">
        <v>4909.764133065104</v>
      </c>
      <c r="I25" s="108">
        <v>0</v>
      </c>
      <c r="J25" s="75">
        <f t="shared" si="0"/>
        <v>0</v>
      </c>
      <c r="K25" s="75">
        <f t="shared" si="1"/>
        <v>0</v>
      </c>
    </row>
    <row r="26" spans="1:11">
      <c r="A26" s="74" t="s">
        <v>669</v>
      </c>
      <c r="B26" s="75">
        <v>5661.3895448846906</v>
      </c>
      <c r="C26" s="75">
        <v>13251.885727613882</v>
      </c>
      <c r="D26" s="75">
        <v>7228.4906265488789</v>
      </c>
      <c r="E26" s="75">
        <v>13251.885727613882</v>
      </c>
      <c r="F26" s="108"/>
      <c r="G26" s="108"/>
      <c r="H26" s="108">
        <v>12889.88017143357</v>
      </c>
      <c r="I26" s="108">
        <v>26503.771455227765</v>
      </c>
      <c r="J26" s="75">
        <f t="shared" si="0"/>
        <v>1567.1010816641883</v>
      </c>
      <c r="K26" s="75">
        <f t="shared" si="1"/>
        <v>0</v>
      </c>
    </row>
    <row r="27" spans="1:11">
      <c r="A27" s="74" t="s">
        <v>539</v>
      </c>
      <c r="B27" s="75">
        <v>7283.0111665063132</v>
      </c>
      <c r="C27" s="75">
        <v>20158.334478722834</v>
      </c>
      <c r="D27" s="75">
        <v>7283.0111665063132</v>
      </c>
      <c r="E27" s="75">
        <v>20158.334478722834</v>
      </c>
      <c r="F27" s="108"/>
      <c r="G27" s="108"/>
      <c r="H27" s="108">
        <v>14566.022333012626</v>
      </c>
      <c r="I27" s="108">
        <v>40316.668957445669</v>
      </c>
      <c r="J27" s="75">
        <f t="shared" si="0"/>
        <v>0</v>
      </c>
      <c r="K27" s="75">
        <f t="shared" si="1"/>
        <v>0</v>
      </c>
    </row>
    <row r="28" spans="1:11">
      <c r="A28" s="74" t="s">
        <v>188</v>
      </c>
      <c r="B28" s="75">
        <v>13551.415493163066</v>
      </c>
      <c r="C28" s="75">
        <v>0</v>
      </c>
      <c r="D28" s="75">
        <v>13551.415493163066</v>
      </c>
      <c r="E28" s="75">
        <v>0</v>
      </c>
      <c r="F28" s="108"/>
      <c r="G28" s="108"/>
      <c r="H28" s="108">
        <v>27102.830986326131</v>
      </c>
      <c r="I28" s="108">
        <v>0</v>
      </c>
      <c r="J28" s="75">
        <f t="shared" si="0"/>
        <v>0</v>
      </c>
      <c r="K28" s="75">
        <f t="shared" si="1"/>
        <v>0</v>
      </c>
    </row>
    <row r="29" spans="1:11">
      <c r="A29" s="74" t="s">
        <v>355</v>
      </c>
      <c r="B29" s="75">
        <v>4064.8415405696956</v>
      </c>
      <c r="C29" s="75">
        <v>0</v>
      </c>
      <c r="D29" s="75">
        <v>4064.8415405696956</v>
      </c>
      <c r="E29" s="75">
        <v>0</v>
      </c>
      <c r="F29" s="108"/>
      <c r="G29" s="108"/>
      <c r="H29" s="108">
        <v>8129.6830811393911</v>
      </c>
      <c r="I29" s="108">
        <v>0</v>
      </c>
      <c r="J29" s="75">
        <f t="shared" si="0"/>
        <v>0</v>
      </c>
      <c r="K29" s="75">
        <f t="shared" si="1"/>
        <v>0</v>
      </c>
    </row>
    <row r="30" spans="1:11">
      <c r="A30" s="74" t="s">
        <v>342</v>
      </c>
      <c r="B30" s="75">
        <v>0</v>
      </c>
      <c r="C30" s="75">
        <v>0</v>
      </c>
      <c r="D30" s="75">
        <v>0</v>
      </c>
      <c r="E30" s="75">
        <v>0</v>
      </c>
      <c r="F30" s="108"/>
      <c r="G30" s="108"/>
      <c r="H30" s="108">
        <v>0</v>
      </c>
      <c r="I30" s="108">
        <v>0</v>
      </c>
      <c r="J30" s="75">
        <f t="shared" si="0"/>
        <v>0</v>
      </c>
      <c r="K30" s="75">
        <f t="shared" si="1"/>
        <v>0</v>
      </c>
    </row>
    <row r="31" spans="1:11">
      <c r="A31" s="74" t="s">
        <v>350</v>
      </c>
      <c r="B31" s="75">
        <v>0</v>
      </c>
      <c r="C31" s="75">
        <v>0</v>
      </c>
      <c r="D31" s="75">
        <v>0</v>
      </c>
      <c r="E31" s="75">
        <v>0</v>
      </c>
      <c r="F31" s="108"/>
      <c r="G31" s="108"/>
      <c r="H31" s="108">
        <v>0</v>
      </c>
      <c r="I31" s="108">
        <v>0</v>
      </c>
      <c r="J31" s="75">
        <f t="shared" si="0"/>
        <v>0</v>
      </c>
      <c r="K31" s="75">
        <f t="shared" si="1"/>
        <v>0</v>
      </c>
    </row>
    <row r="32" spans="1:11">
      <c r="A32" s="73" t="s">
        <v>614</v>
      </c>
      <c r="B32" s="75">
        <v>0</v>
      </c>
      <c r="C32" s="75">
        <v>0</v>
      </c>
      <c r="D32" s="75">
        <v>0</v>
      </c>
      <c r="E32" s="75">
        <v>0</v>
      </c>
      <c r="F32" s="108"/>
      <c r="G32" s="108"/>
      <c r="H32" s="108">
        <v>0</v>
      </c>
      <c r="I32" s="108">
        <v>0</v>
      </c>
      <c r="J32" s="110">
        <f t="shared" si="0"/>
        <v>0</v>
      </c>
      <c r="K32" s="110">
        <f t="shared" si="1"/>
        <v>0</v>
      </c>
    </row>
    <row r="33" spans="1:11">
      <c r="A33" s="74" t="s">
        <v>663</v>
      </c>
      <c r="B33" s="75">
        <v>0</v>
      </c>
      <c r="C33" s="75">
        <v>0</v>
      </c>
      <c r="D33" s="75">
        <v>0</v>
      </c>
      <c r="E33" s="75">
        <v>0</v>
      </c>
      <c r="F33" s="108"/>
      <c r="G33" s="108"/>
      <c r="H33" s="108">
        <v>0</v>
      </c>
      <c r="I33" s="108">
        <v>0</v>
      </c>
      <c r="J33" s="75">
        <f t="shared" si="0"/>
        <v>0</v>
      </c>
      <c r="K33" s="75">
        <f t="shared" si="1"/>
        <v>0</v>
      </c>
    </row>
    <row r="34" spans="1:11">
      <c r="A34" s="74" t="s">
        <v>682</v>
      </c>
      <c r="B34" s="75">
        <v>0</v>
      </c>
      <c r="C34" s="75">
        <v>0</v>
      </c>
      <c r="D34" s="75">
        <v>0</v>
      </c>
      <c r="E34" s="75">
        <v>0</v>
      </c>
      <c r="F34" s="108"/>
      <c r="G34" s="108"/>
      <c r="H34" s="108">
        <v>0</v>
      </c>
      <c r="I34" s="108">
        <v>0</v>
      </c>
      <c r="J34" s="75">
        <f t="shared" si="0"/>
        <v>0</v>
      </c>
      <c r="K34" s="75">
        <f t="shared" si="1"/>
        <v>0</v>
      </c>
    </row>
    <row r="35" spans="1:11">
      <c r="A35" s="74" t="s">
        <v>438</v>
      </c>
      <c r="B35" s="75">
        <v>0</v>
      </c>
      <c r="C35" s="75">
        <v>0</v>
      </c>
      <c r="D35" s="75">
        <v>0</v>
      </c>
      <c r="E35" s="75">
        <v>0</v>
      </c>
      <c r="F35" s="108"/>
      <c r="G35" s="108"/>
      <c r="H35" s="108">
        <v>0</v>
      </c>
      <c r="I35" s="108">
        <v>0</v>
      </c>
      <c r="J35" s="75">
        <f t="shared" si="0"/>
        <v>0</v>
      </c>
      <c r="K35" s="75">
        <f t="shared" si="1"/>
        <v>0</v>
      </c>
    </row>
    <row r="36" spans="1:11">
      <c r="A36" s="74" t="s">
        <v>683</v>
      </c>
      <c r="B36" s="75">
        <v>0</v>
      </c>
      <c r="C36" s="75">
        <v>0</v>
      </c>
      <c r="D36" s="75">
        <v>0</v>
      </c>
      <c r="E36" s="75">
        <v>0</v>
      </c>
      <c r="F36" s="108"/>
      <c r="G36" s="108"/>
      <c r="H36" s="108">
        <v>0</v>
      </c>
      <c r="I36" s="108">
        <v>0</v>
      </c>
      <c r="J36" s="75">
        <f t="shared" si="0"/>
        <v>0</v>
      </c>
      <c r="K36" s="75">
        <f t="shared" si="1"/>
        <v>0</v>
      </c>
    </row>
    <row r="37" spans="1:11">
      <c r="A37" s="74" t="s">
        <v>629</v>
      </c>
      <c r="B37" s="75">
        <v>0</v>
      </c>
      <c r="C37" s="75">
        <v>0</v>
      </c>
      <c r="D37" s="75">
        <v>0</v>
      </c>
      <c r="E37" s="75">
        <v>0</v>
      </c>
      <c r="F37" s="108"/>
      <c r="G37" s="108"/>
      <c r="H37" s="108">
        <v>0</v>
      </c>
      <c r="I37" s="108">
        <v>0</v>
      </c>
      <c r="J37" s="75">
        <f t="shared" si="0"/>
        <v>0</v>
      </c>
      <c r="K37" s="75">
        <f t="shared" si="1"/>
        <v>0</v>
      </c>
    </row>
    <row r="38" spans="1:11">
      <c r="A38" s="74" t="s">
        <v>617</v>
      </c>
      <c r="B38" s="75">
        <v>0</v>
      </c>
      <c r="C38" s="75">
        <v>0</v>
      </c>
      <c r="D38" s="75">
        <v>0</v>
      </c>
      <c r="E38" s="75">
        <v>0</v>
      </c>
      <c r="F38" s="108"/>
      <c r="G38" s="108"/>
      <c r="H38" s="108">
        <v>0</v>
      </c>
      <c r="I38" s="108">
        <v>0</v>
      </c>
      <c r="J38" s="75">
        <f t="shared" si="0"/>
        <v>0</v>
      </c>
      <c r="K38" s="75">
        <f t="shared" si="1"/>
        <v>0</v>
      </c>
    </row>
    <row r="39" spans="1:11">
      <c r="A39" s="73" t="s">
        <v>339</v>
      </c>
      <c r="B39" s="75">
        <v>0</v>
      </c>
      <c r="C39" s="75">
        <v>0</v>
      </c>
      <c r="D39" s="75">
        <v>0</v>
      </c>
      <c r="E39" s="75">
        <v>0</v>
      </c>
      <c r="F39" s="108"/>
      <c r="G39" s="108"/>
      <c r="H39" s="108">
        <v>0</v>
      </c>
      <c r="I39" s="108">
        <v>0</v>
      </c>
      <c r="J39" s="110">
        <f t="shared" si="0"/>
        <v>0</v>
      </c>
      <c r="K39" s="110">
        <f t="shared" si="1"/>
        <v>0</v>
      </c>
    </row>
    <row r="40" spans="1:11">
      <c r="A40" s="74" t="s">
        <v>338</v>
      </c>
      <c r="B40" s="75">
        <v>0</v>
      </c>
      <c r="C40" s="75">
        <v>0</v>
      </c>
      <c r="D40" s="75">
        <v>0</v>
      </c>
      <c r="E40" s="75">
        <v>0</v>
      </c>
      <c r="F40" s="108"/>
      <c r="G40" s="108"/>
      <c r="H40" s="108">
        <v>0</v>
      </c>
      <c r="I40" s="108">
        <v>0</v>
      </c>
      <c r="J40" s="75">
        <f t="shared" si="0"/>
        <v>0</v>
      </c>
      <c r="K40" s="75">
        <f t="shared" si="1"/>
        <v>0</v>
      </c>
    </row>
    <row r="41" spans="1:11">
      <c r="A41" s="73" t="s">
        <v>4</v>
      </c>
      <c r="B41" s="75">
        <v>552782.69869802822</v>
      </c>
      <c r="C41" s="75">
        <v>559570.25153391703</v>
      </c>
      <c r="D41" s="75">
        <v>552782.69869802822</v>
      </c>
      <c r="E41" s="75">
        <v>559570.25153391703</v>
      </c>
      <c r="F41" s="108"/>
      <c r="G41" s="108"/>
      <c r="H41" s="108">
        <v>1105565.3973960564</v>
      </c>
      <c r="I41" s="108">
        <v>1119140.5030678341</v>
      </c>
      <c r="J41" s="110">
        <f t="shared" si="0"/>
        <v>0</v>
      </c>
      <c r="K41" s="110">
        <f t="shared" si="1"/>
        <v>0</v>
      </c>
    </row>
    <row r="42" spans="1:11">
      <c r="A42" s="74" t="s">
        <v>175</v>
      </c>
      <c r="B42" s="75">
        <v>910.1666811504773</v>
      </c>
      <c r="C42" s="75">
        <v>937.6632809165244</v>
      </c>
      <c r="D42" s="75">
        <v>910.1666811504773</v>
      </c>
      <c r="E42" s="75">
        <v>937.6632809165244</v>
      </c>
      <c r="F42" s="108"/>
      <c r="G42" s="108"/>
      <c r="H42" s="108">
        <v>1820.3333623009546</v>
      </c>
      <c r="I42" s="108">
        <v>1875.3265618330488</v>
      </c>
      <c r="J42" s="75">
        <f t="shared" si="0"/>
        <v>0</v>
      </c>
      <c r="K42" s="75">
        <f t="shared" si="1"/>
        <v>0</v>
      </c>
    </row>
    <row r="43" spans="1:11">
      <c r="A43" s="74" t="s">
        <v>538</v>
      </c>
      <c r="B43" s="75">
        <v>5076.9790555118225</v>
      </c>
      <c r="C43" s="75">
        <v>2448.3574302457796</v>
      </c>
      <c r="D43" s="75">
        <v>5076.9790555118225</v>
      </c>
      <c r="E43" s="75">
        <v>2448.3574302457796</v>
      </c>
      <c r="F43" s="108"/>
      <c r="G43" s="108"/>
      <c r="H43" s="108">
        <v>10153.958111023645</v>
      </c>
      <c r="I43" s="108">
        <v>4896.7148604915592</v>
      </c>
      <c r="J43" s="75">
        <f t="shared" si="0"/>
        <v>0</v>
      </c>
      <c r="K43" s="75">
        <f t="shared" si="1"/>
        <v>0</v>
      </c>
    </row>
    <row r="44" spans="1:11">
      <c r="A44" s="74" t="s">
        <v>162</v>
      </c>
      <c r="B44" s="75">
        <v>209375.46867255605</v>
      </c>
      <c r="C44" s="75">
        <v>199755.18986392772</v>
      </c>
      <c r="D44" s="75">
        <v>209375.46867255605</v>
      </c>
      <c r="E44" s="75">
        <v>199755.18986392772</v>
      </c>
      <c r="F44" s="108"/>
      <c r="G44" s="108"/>
      <c r="H44" s="108">
        <v>418750.93734511209</v>
      </c>
      <c r="I44" s="108">
        <v>399510.37972785544</v>
      </c>
      <c r="J44" s="75">
        <f t="shared" si="0"/>
        <v>0</v>
      </c>
      <c r="K44" s="75">
        <f t="shared" si="1"/>
        <v>0</v>
      </c>
    </row>
    <row r="45" spans="1:11">
      <c r="A45" s="74" t="s">
        <v>448</v>
      </c>
      <c r="B45" s="75">
        <v>3787.5481384296918</v>
      </c>
      <c r="C45" s="75">
        <v>8413.1218886015013</v>
      </c>
      <c r="D45" s="75">
        <v>3787.5481384296918</v>
      </c>
      <c r="E45" s="75">
        <v>8413.1218886015013</v>
      </c>
      <c r="F45" s="108"/>
      <c r="G45" s="108"/>
      <c r="H45" s="108">
        <v>7575.0962768593836</v>
      </c>
      <c r="I45" s="108">
        <v>16826.243777203003</v>
      </c>
      <c r="J45" s="75">
        <f t="shared" si="0"/>
        <v>0</v>
      </c>
      <c r="K45" s="75">
        <f t="shared" si="1"/>
        <v>0</v>
      </c>
    </row>
    <row r="46" spans="1:11">
      <c r="A46" s="74" t="s">
        <v>7</v>
      </c>
      <c r="B46" s="75">
        <v>0</v>
      </c>
      <c r="C46" s="75">
        <v>0</v>
      </c>
      <c r="D46" s="75">
        <v>0</v>
      </c>
      <c r="E46" s="75">
        <v>0</v>
      </c>
      <c r="F46" s="108"/>
      <c r="G46" s="108"/>
      <c r="H46" s="108">
        <v>0</v>
      </c>
      <c r="I46" s="108">
        <v>0</v>
      </c>
      <c r="J46" s="75">
        <f t="shared" si="0"/>
        <v>0</v>
      </c>
      <c r="K46" s="75">
        <f t="shared" si="1"/>
        <v>0</v>
      </c>
    </row>
    <row r="47" spans="1:11">
      <c r="A47" s="74" t="s">
        <v>536</v>
      </c>
      <c r="B47" s="75">
        <v>92846.147117991772</v>
      </c>
      <c r="C47" s="75">
        <v>89458.459846809375</v>
      </c>
      <c r="D47" s="75">
        <v>92846.147117991772</v>
      </c>
      <c r="E47" s="75">
        <v>89458.459846809375</v>
      </c>
      <c r="F47" s="108"/>
      <c r="G47" s="108"/>
      <c r="H47" s="108">
        <v>185692.29423598354</v>
      </c>
      <c r="I47" s="108">
        <v>178916.91969361875</v>
      </c>
      <c r="J47" s="75">
        <f t="shared" si="0"/>
        <v>0</v>
      </c>
      <c r="K47" s="75">
        <f t="shared" si="1"/>
        <v>0</v>
      </c>
    </row>
    <row r="48" spans="1:11">
      <c r="A48" s="74" t="s">
        <v>539</v>
      </c>
      <c r="B48" s="75">
        <v>0</v>
      </c>
      <c r="C48" s="75">
        <v>0</v>
      </c>
      <c r="D48" s="75">
        <v>0</v>
      </c>
      <c r="E48" s="75">
        <v>0</v>
      </c>
      <c r="F48" s="108"/>
      <c r="G48" s="108"/>
      <c r="H48" s="108">
        <v>0</v>
      </c>
      <c r="I48" s="108">
        <v>0</v>
      </c>
      <c r="J48" s="75">
        <f t="shared" si="0"/>
        <v>0</v>
      </c>
      <c r="K48" s="75">
        <f t="shared" si="1"/>
        <v>0</v>
      </c>
    </row>
    <row r="49" spans="1:11">
      <c r="A49" s="74" t="s">
        <v>146</v>
      </c>
      <c r="B49" s="75">
        <v>0</v>
      </c>
      <c r="C49" s="75">
        <v>0</v>
      </c>
      <c r="D49" s="75">
        <v>0</v>
      </c>
      <c r="E49" s="75">
        <v>0</v>
      </c>
      <c r="F49" s="108"/>
      <c r="G49" s="108"/>
      <c r="H49" s="108">
        <v>0</v>
      </c>
      <c r="I49" s="108">
        <v>0</v>
      </c>
      <c r="J49" s="75">
        <f t="shared" si="0"/>
        <v>0</v>
      </c>
      <c r="K49" s="75">
        <f t="shared" si="1"/>
        <v>0</v>
      </c>
    </row>
    <row r="50" spans="1:11">
      <c r="A50" s="74" t="s">
        <v>188</v>
      </c>
      <c r="B50" s="75">
        <v>8960.6847772596211</v>
      </c>
      <c r="C50" s="75">
        <v>9023.490097643984</v>
      </c>
      <c r="D50" s="75">
        <v>8960.6847772596211</v>
      </c>
      <c r="E50" s="75">
        <v>9023.490097643984</v>
      </c>
      <c r="F50" s="108"/>
      <c r="G50" s="108"/>
      <c r="H50" s="108">
        <v>17921.369554519242</v>
      </c>
      <c r="I50" s="108">
        <v>18046.980195287968</v>
      </c>
      <c r="J50" s="75">
        <f t="shared" si="0"/>
        <v>0</v>
      </c>
      <c r="K50" s="75">
        <f t="shared" si="1"/>
        <v>0</v>
      </c>
    </row>
    <row r="51" spans="1:11">
      <c r="A51" s="74" t="s">
        <v>200</v>
      </c>
      <c r="B51" s="75">
        <v>227034.84066590859</v>
      </c>
      <c r="C51" s="75">
        <v>240962.61865193903</v>
      </c>
      <c r="D51" s="75">
        <v>227034.84066590859</v>
      </c>
      <c r="E51" s="75">
        <v>240962.61865193903</v>
      </c>
      <c r="F51" s="108"/>
      <c r="G51" s="108"/>
      <c r="H51" s="108">
        <v>454069.68133181718</v>
      </c>
      <c r="I51" s="108">
        <v>481925.23730387806</v>
      </c>
      <c r="J51" s="75">
        <f t="shared" si="0"/>
        <v>0</v>
      </c>
      <c r="K51" s="75">
        <f t="shared" si="1"/>
        <v>0</v>
      </c>
    </row>
    <row r="52" spans="1:11">
      <c r="A52" s="74" t="s">
        <v>496</v>
      </c>
      <c r="B52" s="75">
        <v>0</v>
      </c>
      <c r="C52" s="75">
        <v>0</v>
      </c>
      <c r="D52" s="75">
        <v>0</v>
      </c>
      <c r="E52" s="75">
        <v>0</v>
      </c>
      <c r="F52" s="108"/>
      <c r="G52" s="108"/>
      <c r="H52" s="108">
        <v>0</v>
      </c>
      <c r="I52" s="108">
        <v>0</v>
      </c>
      <c r="J52" s="75">
        <f t="shared" si="0"/>
        <v>0</v>
      </c>
      <c r="K52" s="75">
        <f t="shared" si="1"/>
        <v>0</v>
      </c>
    </row>
    <row r="53" spans="1:11">
      <c r="A53" s="74" t="s">
        <v>744</v>
      </c>
      <c r="B53" s="75">
        <v>0</v>
      </c>
      <c r="C53" s="75">
        <v>213.15419441633034</v>
      </c>
      <c r="D53" s="75">
        <v>0</v>
      </c>
      <c r="E53" s="75">
        <v>213.15419441633034</v>
      </c>
      <c r="F53" s="108"/>
      <c r="G53" s="108"/>
      <c r="H53" s="108">
        <v>0</v>
      </c>
      <c r="I53" s="108">
        <v>426.30838883266068</v>
      </c>
      <c r="J53" s="75">
        <f t="shared" si="0"/>
        <v>0</v>
      </c>
      <c r="K53" s="75">
        <f t="shared" si="1"/>
        <v>0</v>
      </c>
    </row>
    <row r="54" spans="1:11">
      <c r="A54" s="74" t="s">
        <v>59</v>
      </c>
      <c r="B54" s="75">
        <v>689.27844038205808</v>
      </c>
      <c r="C54" s="75">
        <v>2033.0620894153517</v>
      </c>
      <c r="D54" s="75">
        <v>689.27844038205808</v>
      </c>
      <c r="E54" s="75">
        <v>2033.0620894153517</v>
      </c>
      <c r="F54" s="108"/>
      <c r="G54" s="108"/>
      <c r="H54" s="108">
        <v>1378.5568807641162</v>
      </c>
      <c r="I54" s="108">
        <v>4066.1241788307034</v>
      </c>
      <c r="J54" s="75">
        <f t="shared" si="0"/>
        <v>0</v>
      </c>
      <c r="K54" s="75">
        <f t="shared" si="1"/>
        <v>0</v>
      </c>
    </row>
    <row r="55" spans="1:11">
      <c r="A55" s="74" t="s">
        <v>98</v>
      </c>
      <c r="B55" s="75">
        <v>560.70927782151091</v>
      </c>
      <c r="C55" s="75">
        <v>6325.1341900013749</v>
      </c>
      <c r="D55" s="75">
        <v>560.70927782151091</v>
      </c>
      <c r="E55" s="75">
        <v>6325.1341900013749</v>
      </c>
      <c r="F55" s="108"/>
      <c r="G55" s="108"/>
      <c r="H55" s="108">
        <v>1121.4185556430218</v>
      </c>
      <c r="I55" s="108">
        <v>12650.26838000275</v>
      </c>
      <c r="J55" s="75">
        <f t="shared" si="0"/>
        <v>0</v>
      </c>
      <c r="K55" s="75">
        <f t="shared" si="1"/>
        <v>0</v>
      </c>
    </row>
    <row r="56" spans="1:11">
      <c r="A56" s="74" t="s">
        <v>114</v>
      </c>
      <c r="B56" s="75">
        <v>3540.875871016648</v>
      </c>
      <c r="C56" s="75">
        <v>0</v>
      </c>
      <c r="D56" s="75">
        <v>3540.875871016648</v>
      </c>
      <c r="E56" s="75">
        <v>0</v>
      </c>
      <c r="F56" s="108"/>
      <c r="G56" s="108"/>
      <c r="H56" s="108">
        <v>7081.7517420332961</v>
      </c>
      <c r="I56" s="108">
        <v>0</v>
      </c>
      <c r="J56" s="75">
        <f t="shared" si="0"/>
        <v>0</v>
      </c>
      <c r="K56" s="75">
        <f t="shared" si="1"/>
        <v>0</v>
      </c>
    </row>
    <row r="57" spans="1:11">
      <c r="A57" s="74" t="s">
        <v>128</v>
      </c>
      <c r="B57" s="75">
        <v>0</v>
      </c>
      <c r="C57" s="75">
        <v>0</v>
      </c>
      <c r="D57" s="75">
        <v>0</v>
      </c>
      <c r="E57" s="75">
        <v>0</v>
      </c>
      <c r="F57" s="108"/>
      <c r="G57" s="108"/>
      <c r="H57" s="108">
        <v>0</v>
      </c>
      <c r="I57" s="108">
        <v>0</v>
      </c>
      <c r="J57" s="75">
        <f t="shared" si="0"/>
        <v>0</v>
      </c>
      <c r="K57" s="75">
        <f t="shared" si="1"/>
        <v>0</v>
      </c>
    </row>
    <row r="58" spans="1:11">
      <c r="A58" s="74" t="s">
        <v>12</v>
      </c>
      <c r="B58" s="75">
        <v>0</v>
      </c>
      <c r="C58" s="75">
        <v>0</v>
      </c>
      <c r="D58" s="75">
        <v>0</v>
      </c>
      <c r="E58" s="75">
        <v>0</v>
      </c>
      <c r="F58" s="108"/>
      <c r="G58" s="108"/>
      <c r="H58" s="108">
        <v>0</v>
      </c>
      <c r="I58" s="108">
        <v>0</v>
      </c>
      <c r="J58" s="75">
        <f t="shared" si="0"/>
        <v>0</v>
      </c>
      <c r="K58" s="75">
        <f t="shared" si="1"/>
        <v>0</v>
      </c>
    </row>
    <row r="59" spans="1:11">
      <c r="A59" s="74" t="s">
        <v>667</v>
      </c>
      <c r="B59" s="75">
        <v>0</v>
      </c>
      <c r="C59" s="75">
        <v>0</v>
      </c>
      <c r="D59" s="75">
        <v>0</v>
      </c>
      <c r="E59" s="75">
        <v>0</v>
      </c>
      <c r="F59" s="108"/>
      <c r="G59" s="108"/>
      <c r="H59" s="108">
        <v>0</v>
      </c>
      <c r="I59" s="108">
        <v>0</v>
      </c>
      <c r="J59" s="75">
        <f t="shared" si="0"/>
        <v>0</v>
      </c>
      <c r="K59" s="75">
        <f t="shared" si="1"/>
        <v>0</v>
      </c>
    </row>
    <row r="60" spans="1:11" hidden="1">
      <c r="A60" s="73" t="s">
        <v>716</v>
      </c>
      <c r="B60" s="75"/>
      <c r="C60" s="75"/>
      <c r="D60" s="75"/>
      <c r="E60" s="75"/>
      <c r="F60" s="108"/>
      <c r="G60" s="108"/>
      <c r="H60" s="108"/>
      <c r="I60" s="108"/>
      <c r="J60" s="110">
        <f t="shared" si="0"/>
        <v>0</v>
      </c>
      <c r="K60" s="110">
        <f t="shared" si="1"/>
        <v>0</v>
      </c>
    </row>
    <row r="61" spans="1:11" hidden="1">
      <c r="A61" s="74" t="s">
        <v>716</v>
      </c>
      <c r="B61" s="75"/>
      <c r="C61" s="75"/>
      <c r="D61" s="75"/>
      <c r="E61" s="75"/>
      <c r="F61" s="108"/>
      <c r="G61" s="108"/>
      <c r="H61" s="108"/>
      <c r="I61" s="108"/>
      <c r="J61" s="75">
        <f t="shared" si="0"/>
        <v>0</v>
      </c>
      <c r="K61" s="75">
        <f t="shared" si="1"/>
        <v>0</v>
      </c>
    </row>
    <row r="62" spans="1:11">
      <c r="A62" s="73" t="s">
        <v>718</v>
      </c>
      <c r="B62" s="75">
        <v>982057.19011466624</v>
      </c>
      <c r="C62" s="75">
        <v>1036410.5747363655</v>
      </c>
      <c r="D62" s="75">
        <v>983624.29119633045</v>
      </c>
      <c r="E62" s="75">
        <v>1036410.5747363655</v>
      </c>
      <c r="F62" s="108"/>
      <c r="G62" s="108"/>
      <c r="H62" s="108">
        <v>1965681.4813109967</v>
      </c>
      <c r="I62" s="108">
        <v>2072821.1494727309</v>
      </c>
      <c r="J62" s="111">
        <f t="shared" si="0"/>
        <v>1567.1010816642083</v>
      </c>
      <c r="K62" s="111">
        <f t="shared" si="1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XCM597"/>
  <sheetViews>
    <sheetView zoomScaleNormal="100" workbookViewId="0">
      <pane xSplit="8" ySplit="1" topLeftCell="I2" activePane="bottomRight" state="frozen"/>
      <selection pane="topRight" activeCell="H1" sqref="H1"/>
      <selection pane="bottomLeft" activeCell="A2" sqref="A2"/>
      <selection pane="bottomRight" activeCell="I10" sqref="I10"/>
    </sheetView>
  </sheetViews>
  <sheetFormatPr defaultRowHeight="12.75"/>
  <cols>
    <col min="1" max="1" width="18.28515625" style="85" bestFit="1" customWidth="1"/>
    <col min="2" max="2" width="15.7109375" style="85" customWidth="1"/>
    <col min="3" max="5" width="9.140625" style="85"/>
    <col min="6" max="6" width="10.42578125" style="85" bestFit="1" customWidth="1"/>
    <col min="7" max="10" width="9.140625" style="85"/>
    <col min="11" max="12" width="12" style="85" customWidth="1"/>
    <col min="13" max="14" width="12.85546875" style="107" bestFit="1" customWidth="1"/>
    <col min="15" max="15" width="13" style="107" bestFit="1" customWidth="1"/>
    <col min="16" max="16" width="12.85546875" style="107" bestFit="1" customWidth="1"/>
    <col min="17" max="17" width="13.140625" style="107" bestFit="1" customWidth="1"/>
    <col min="18" max="21" width="13.140625" style="85" bestFit="1" customWidth="1"/>
    <col min="22" max="41" width="9.7109375" style="85" bestFit="1" customWidth="1"/>
    <col min="42" max="16384" width="9.140625" style="85"/>
  </cols>
  <sheetData>
    <row r="1" spans="1:45 16313:16315" s="1" customFormat="1" ht="43.5" customHeight="1">
      <c r="A1" s="77" t="s">
        <v>588</v>
      </c>
      <c r="B1" s="77" t="s">
        <v>711</v>
      </c>
      <c r="C1" s="78" t="s">
        <v>0</v>
      </c>
      <c r="D1" s="83" t="s">
        <v>602</v>
      </c>
      <c r="E1" s="78" t="s">
        <v>1</v>
      </c>
      <c r="F1" s="78" t="s">
        <v>2</v>
      </c>
      <c r="G1" s="124" t="s">
        <v>749</v>
      </c>
      <c r="H1" s="79" t="s">
        <v>3</v>
      </c>
      <c r="I1" s="80" t="s">
        <v>726</v>
      </c>
      <c r="J1" s="80" t="s">
        <v>764</v>
      </c>
      <c r="K1" s="81" t="s">
        <v>725</v>
      </c>
      <c r="L1" s="81" t="s">
        <v>763</v>
      </c>
      <c r="M1" s="82" t="s">
        <v>752</v>
      </c>
      <c r="N1" s="82" t="s">
        <v>753</v>
      </c>
      <c r="O1" s="82" t="s">
        <v>754</v>
      </c>
      <c r="P1" s="82" t="s">
        <v>755</v>
      </c>
      <c r="Q1" s="82" t="s">
        <v>758</v>
      </c>
      <c r="R1" s="82" t="s">
        <v>759</v>
      </c>
      <c r="S1" s="82" t="s">
        <v>760</v>
      </c>
      <c r="T1" s="82" t="s">
        <v>761</v>
      </c>
      <c r="U1" s="82" t="s">
        <v>762</v>
      </c>
    </row>
    <row r="2" spans="1:45 16313:16315" s="1" customFormat="1">
      <c r="A2" s="89" t="s">
        <v>551</v>
      </c>
      <c r="B2" s="89" t="s">
        <v>550</v>
      </c>
      <c r="C2" s="89" t="s">
        <v>211</v>
      </c>
      <c r="D2" s="84">
        <v>0</v>
      </c>
      <c r="E2" s="1" t="s">
        <v>512</v>
      </c>
      <c r="F2" s="90">
        <v>43847</v>
      </c>
      <c r="G2" s="91">
        <v>32.5</v>
      </c>
      <c r="H2" s="91">
        <v>6.8597999999999999</v>
      </c>
      <c r="I2" s="2">
        <f>G2*K2/H2</f>
        <v>5685.2969474328702</v>
      </c>
      <c r="J2" s="2">
        <f>G2*L2/H2</f>
        <v>8121.8527820469562</v>
      </c>
      <c r="K2" s="2">
        <f t="shared" ref="K2" si="0">SUM(M2:P2)</f>
        <v>1200</v>
      </c>
      <c r="L2" s="2">
        <f>SUM(Q2:T2)+U2/7*3</f>
        <v>1714.2857142857142</v>
      </c>
      <c r="M2" s="2">
        <v>1200</v>
      </c>
      <c r="N2" s="2">
        <v>0</v>
      </c>
      <c r="O2" s="2">
        <v>0</v>
      </c>
      <c r="P2" s="2">
        <v>0</v>
      </c>
      <c r="Q2" s="2">
        <v>1200</v>
      </c>
      <c r="R2" s="2"/>
      <c r="S2" s="2"/>
      <c r="T2" s="2"/>
      <c r="U2" s="2">
        <v>1200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 16313:16315" s="1" customFormat="1">
      <c r="A3" s="89" t="s">
        <v>213</v>
      </c>
      <c r="B3" s="89" t="s">
        <v>214</v>
      </c>
      <c r="C3" s="89" t="s">
        <v>211</v>
      </c>
      <c r="D3" s="84">
        <v>0</v>
      </c>
      <c r="E3" s="1" t="s">
        <v>212</v>
      </c>
      <c r="F3" s="90">
        <v>43847</v>
      </c>
      <c r="G3" s="127">
        <v>61.122599999999998</v>
      </c>
      <c r="H3" s="91">
        <v>6.8597999999999999</v>
      </c>
      <c r="I3" s="2">
        <f>G3*K3/H3</f>
        <v>2004.808449225925</v>
      </c>
      <c r="J3" s="2">
        <f>G3*L3/H3</f>
        <v>1775.6874836001048</v>
      </c>
      <c r="K3" s="2">
        <f t="shared" ref="K3:K66" si="1">SUM(M3:P3)</f>
        <v>225</v>
      </c>
      <c r="L3" s="2">
        <f t="shared" ref="L3:L66" si="2">SUM(Q3:T3)+U3/7*3</f>
        <v>199.28571428571428</v>
      </c>
      <c r="M3" s="92">
        <v>90</v>
      </c>
      <c r="N3" s="92">
        <v>45</v>
      </c>
      <c r="O3" s="92">
        <v>45</v>
      </c>
      <c r="P3" s="92">
        <v>45</v>
      </c>
      <c r="Q3" s="92">
        <v>45</v>
      </c>
      <c r="R3" s="92">
        <v>45</v>
      </c>
      <c r="S3" s="92">
        <v>45</v>
      </c>
      <c r="T3" s="92">
        <v>45</v>
      </c>
      <c r="U3" s="92">
        <v>45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 16313:16315" s="1" customFormat="1">
      <c r="A4" s="89" t="s">
        <v>215</v>
      </c>
      <c r="B4" s="89" t="s">
        <v>216</v>
      </c>
      <c r="C4" s="89" t="s">
        <v>211</v>
      </c>
      <c r="D4" s="84">
        <v>0</v>
      </c>
      <c r="E4" s="1" t="s">
        <v>212</v>
      </c>
      <c r="F4" s="90">
        <v>43847</v>
      </c>
      <c r="G4" s="91">
        <v>1.3480000000000001</v>
      </c>
      <c r="H4" s="91">
        <v>6.8597999999999999</v>
      </c>
      <c r="I4" s="2">
        <f>G4*K4/H4</f>
        <v>0</v>
      </c>
      <c r="J4" s="2">
        <f>G4*L4/H4</f>
        <v>0</v>
      </c>
      <c r="K4" s="2">
        <f t="shared" si="1"/>
        <v>0</v>
      </c>
      <c r="L4" s="2">
        <f t="shared" si="2"/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XCK4" s="89"/>
      <c r="XCL4" s="89"/>
      <c r="XCM4" s="89"/>
    </row>
    <row r="5" spans="1:45 16313:16315" s="1" customFormat="1">
      <c r="A5" s="89" t="s">
        <v>219</v>
      </c>
      <c r="B5" s="89" t="s">
        <v>220</v>
      </c>
      <c r="C5" s="89" t="s">
        <v>211</v>
      </c>
      <c r="D5" s="84">
        <v>0</v>
      </c>
      <c r="E5" s="1" t="s">
        <v>212</v>
      </c>
      <c r="F5" s="90">
        <v>43847</v>
      </c>
      <c r="G5" s="91">
        <v>0.41060000000000002</v>
      </c>
      <c r="H5" s="91">
        <v>6.8597999999999999</v>
      </c>
      <c r="I5" s="2">
        <f>G5*K5/H5</f>
        <v>0</v>
      </c>
      <c r="J5" s="2">
        <f>G5*L5/H5</f>
        <v>0</v>
      </c>
      <c r="K5" s="2">
        <f t="shared" si="1"/>
        <v>0</v>
      </c>
      <c r="L5" s="2">
        <f t="shared" si="2"/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 16313:16315" s="1" customFormat="1">
      <c r="A6" s="89" t="s">
        <v>223</v>
      </c>
      <c r="B6" s="89" t="s">
        <v>224</v>
      </c>
      <c r="C6" s="89" t="s">
        <v>211</v>
      </c>
      <c r="D6" s="84">
        <v>0</v>
      </c>
      <c r="E6" s="1" t="s">
        <v>212</v>
      </c>
      <c r="F6" s="90">
        <v>43847</v>
      </c>
      <c r="G6" s="91">
        <v>3.5189999999999999E-2</v>
      </c>
      <c r="H6" s="91">
        <v>6.8597999999999999</v>
      </c>
      <c r="I6" s="2">
        <f>G6*K6/H6</f>
        <v>8.3943608215452876</v>
      </c>
      <c r="J6" s="2">
        <f>G6*L6/H6</f>
        <v>12.125187853343196</v>
      </c>
      <c r="K6" s="2">
        <f t="shared" si="1"/>
        <v>1636.3636363636365</v>
      </c>
      <c r="L6" s="2">
        <f t="shared" si="2"/>
        <v>2363.636363636364</v>
      </c>
      <c r="M6" s="2">
        <v>0</v>
      </c>
      <c r="N6" s="2">
        <v>545.4545454545455</v>
      </c>
      <c r="O6" s="2">
        <v>545.4545454545455</v>
      </c>
      <c r="P6" s="2">
        <v>545.4545454545455</v>
      </c>
      <c r="Q6" s="2">
        <v>545.4545454545455</v>
      </c>
      <c r="R6" s="2">
        <v>545.4545454545455</v>
      </c>
      <c r="S6" s="2">
        <v>545.4545454545455</v>
      </c>
      <c r="T6" s="2">
        <v>545.4545454545455</v>
      </c>
      <c r="U6" s="2">
        <v>424.24242424242425</v>
      </c>
      <c r="V6" s="2">
        <v>424.24242424242425</v>
      </c>
      <c r="W6" s="2">
        <v>509.09090909090901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 16313:16315" s="1" customFormat="1" ht="13.5" customHeight="1">
      <c r="A7" s="89" t="s">
        <v>225</v>
      </c>
      <c r="B7" s="89" t="s">
        <v>226</v>
      </c>
      <c r="C7" s="89" t="s">
        <v>211</v>
      </c>
      <c r="D7" s="84">
        <v>0</v>
      </c>
      <c r="E7" s="1" t="s">
        <v>212</v>
      </c>
      <c r="F7" s="90">
        <v>43847</v>
      </c>
      <c r="G7" s="91">
        <v>3.2259999999999997E-2</v>
      </c>
      <c r="H7" s="91">
        <v>6.8597999999999999</v>
      </c>
      <c r="I7" s="2">
        <f>G7*K7/H7</f>
        <v>0</v>
      </c>
      <c r="J7" s="2">
        <f>G7*L7/H7</f>
        <v>0</v>
      </c>
      <c r="K7" s="2">
        <f t="shared" si="1"/>
        <v>0</v>
      </c>
      <c r="L7" s="2">
        <f t="shared" si="2"/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 16313:16315" s="1" customFormat="1">
      <c r="A8" s="89" t="s">
        <v>227</v>
      </c>
      <c r="B8" s="89" t="s">
        <v>228</v>
      </c>
      <c r="C8" s="89" t="s">
        <v>211</v>
      </c>
      <c r="D8" s="84">
        <v>0</v>
      </c>
      <c r="E8" s="1" t="s">
        <v>212</v>
      </c>
      <c r="F8" s="90">
        <v>43847</v>
      </c>
      <c r="G8" s="91">
        <v>3.2800000000000003E-2</v>
      </c>
      <c r="H8" s="91">
        <v>6.8597999999999999</v>
      </c>
      <c r="I8" s="2">
        <f>G8*K8/H8</f>
        <v>12.634700013340792</v>
      </c>
      <c r="J8" s="2">
        <f>G8*L8/H8</f>
        <v>13.785567183625435</v>
      </c>
      <c r="K8" s="2">
        <f t="shared" si="1"/>
        <v>2642.4242424242425</v>
      </c>
      <c r="L8" s="2">
        <f t="shared" si="2"/>
        <v>2883.1168831168829</v>
      </c>
      <c r="M8" s="2">
        <v>0</v>
      </c>
      <c r="N8" s="2">
        <v>775.75757575757575</v>
      </c>
      <c r="O8" s="2">
        <v>921.21212121212113</v>
      </c>
      <c r="P8" s="2">
        <v>945.45454545454538</v>
      </c>
      <c r="Q8" s="2">
        <v>945.45454545454538</v>
      </c>
      <c r="R8" s="2">
        <v>945.45454545454538</v>
      </c>
      <c r="S8" s="2">
        <v>472.72727272727269</v>
      </c>
      <c r="T8" s="2">
        <v>363.63636363636363</v>
      </c>
      <c r="U8" s="2">
        <v>363.63636363636363</v>
      </c>
      <c r="V8" s="2">
        <v>363.63636363636363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 16313:16315" s="1" customFormat="1">
      <c r="A9" s="89" t="s">
        <v>515</v>
      </c>
      <c r="B9" s="89" t="s">
        <v>233</v>
      </c>
      <c r="C9" s="89" t="s">
        <v>211</v>
      </c>
      <c r="D9" s="84">
        <v>0</v>
      </c>
      <c r="E9" s="1" t="s">
        <v>212</v>
      </c>
      <c r="F9" s="90">
        <v>43847</v>
      </c>
      <c r="G9" s="91">
        <v>0.10557999999999999</v>
      </c>
      <c r="H9" s="91">
        <v>6.8597999999999999</v>
      </c>
      <c r="I9" s="2">
        <f>G9*K9/H9</f>
        <v>559.67706453143353</v>
      </c>
      <c r="J9" s="2">
        <f>G9*L9/H9</f>
        <v>606.31681990905304</v>
      </c>
      <c r="K9" s="2">
        <f t="shared" si="1"/>
        <v>36363.636363636368</v>
      </c>
      <c r="L9" s="2">
        <f t="shared" si="2"/>
        <v>39393.939393939399</v>
      </c>
      <c r="M9" s="2">
        <v>9090.9090909090919</v>
      </c>
      <c r="N9" s="2">
        <v>9090.9090909090919</v>
      </c>
      <c r="O9" s="2">
        <v>9090.9090909090919</v>
      </c>
      <c r="P9" s="2">
        <v>9090.9090909090919</v>
      </c>
      <c r="Q9" s="2">
        <v>9090.9090909090919</v>
      </c>
      <c r="R9" s="2">
        <v>9090.9090909090919</v>
      </c>
      <c r="S9" s="2">
        <v>9090.9090909090919</v>
      </c>
      <c r="T9" s="2">
        <v>9090.9090909090919</v>
      </c>
      <c r="U9" s="2">
        <v>7070.7070707070707</v>
      </c>
      <c r="V9" s="2">
        <v>7070.7070707070707</v>
      </c>
      <c r="W9" s="2">
        <v>8484.8484848484841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 16313:16315" s="1" customFormat="1">
      <c r="A10" s="89" t="s">
        <v>236</v>
      </c>
      <c r="B10" s="89" t="s">
        <v>237</v>
      </c>
      <c r="C10" s="89" t="s">
        <v>211</v>
      </c>
      <c r="D10" s="84">
        <v>0</v>
      </c>
      <c r="E10" s="1" t="s">
        <v>212</v>
      </c>
      <c r="F10" s="90">
        <v>43847</v>
      </c>
      <c r="G10" s="91">
        <v>4.2999999999999997E-2</v>
      </c>
      <c r="H10" s="91">
        <v>6.8597999999999999</v>
      </c>
      <c r="I10" s="2">
        <f>G10*K10/H10</f>
        <v>455.88395102958214</v>
      </c>
      <c r="J10" s="2">
        <f>G10*L10/H10</f>
        <v>493.87428028204732</v>
      </c>
      <c r="K10" s="2">
        <f t="shared" si="1"/>
        <v>72727.272727272735</v>
      </c>
      <c r="L10" s="2">
        <f t="shared" si="2"/>
        <v>78787.878787878799</v>
      </c>
      <c r="M10" s="2">
        <v>18181.818181818184</v>
      </c>
      <c r="N10" s="2">
        <v>18181.818181818184</v>
      </c>
      <c r="O10" s="2">
        <v>18181.818181818184</v>
      </c>
      <c r="P10" s="2">
        <v>18181.818181818184</v>
      </c>
      <c r="Q10" s="2">
        <v>18181.818181818184</v>
      </c>
      <c r="R10" s="2">
        <v>18181.818181818184</v>
      </c>
      <c r="S10" s="2">
        <v>18181.818181818184</v>
      </c>
      <c r="T10" s="2">
        <v>18181.818181818184</v>
      </c>
      <c r="U10" s="2">
        <v>14141.414141414141</v>
      </c>
      <c r="V10" s="2">
        <v>14141.414141414141</v>
      </c>
      <c r="W10" s="2">
        <v>16969.696969696968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 16313:16315" s="1" customFormat="1">
      <c r="A11" s="89" t="s">
        <v>231</v>
      </c>
      <c r="B11" s="89" t="s">
        <v>232</v>
      </c>
      <c r="C11" s="89" t="s">
        <v>211</v>
      </c>
      <c r="D11" s="84">
        <v>0</v>
      </c>
      <c r="E11" s="1" t="s">
        <v>212</v>
      </c>
      <c r="F11" s="90">
        <v>43847</v>
      </c>
      <c r="G11" s="91">
        <v>2.3460000000000002E-2</v>
      </c>
      <c r="H11" s="91">
        <v>6.8597999999999999</v>
      </c>
      <c r="I11" s="2">
        <f>G11*K11/H11</f>
        <v>248.72180211986043</v>
      </c>
      <c r="J11" s="2">
        <f>G11*L11/H11</f>
        <v>269.44861896318213</v>
      </c>
      <c r="K11" s="2">
        <f t="shared" si="1"/>
        <v>72727.272727272735</v>
      </c>
      <c r="L11" s="2">
        <f t="shared" si="2"/>
        <v>78787.878787878799</v>
      </c>
      <c r="M11" s="2">
        <v>18181.818181818184</v>
      </c>
      <c r="N11" s="2">
        <v>18181.818181818184</v>
      </c>
      <c r="O11" s="2">
        <v>18181.818181818184</v>
      </c>
      <c r="P11" s="2">
        <v>18181.818181818184</v>
      </c>
      <c r="Q11" s="2">
        <v>18181.818181818184</v>
      </c>
      <c r="R11" s="2">
        <v>18181.818181818184</v>
      </c>
      <c r="S11" s="2">
        <v>18181.818181818184</v>
      </c>
      <c r="T11" s="2">
        <v>18181.818181818184</v>
      </c>
      <c r="U11" s="2">
        <v>14141.414141414141</v>
      </c>
      <c r="V11" s="2">
        <v>14141.414141414141</v>
      </c>
      <c r="W11" s="2">
        <v>16969.696969696968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 16313:16315" s="1" customFormat="1">
      <c r="A12" s="89" t="s">
        <v>234</v>
      </c>
      <c r="B12" s="89" t="s">
        <v>235</v>
      </c>
      <c r="C12" s="89" t="s">
        <v>211</v>
      </c>
      <c r="D12" s="84">
        <v>0</v>
      </c>
      <c r="E12" s="1" t="s">
        <v>212</v>
      </c>
      <c r="F12" s="90">
        <v>43847</v>
      </c>
      <c r="G12" s="91">
        <v>2.6700000000000002E-2</v>
      </c>
      <c r="H12" s="91">
        <v>6.8597999999999999</v>
      </c>
      <c r="I12" s="2">
        <f>G12*K12/H12</f>
        <v>141.53606386616099</v>
      </c>
      <c r="J12" s="2">
        <f>G12*L12/H12</f>
        <v>153.33073585500773</v>
      </c>
      <c r="K12" s="2">
        <f t="shared" si="1"/>
        <v>36363.636363636368</v>
      </c>
      <c r="L12" s="2">
        <f t="shared" si="2"/>
        <v>39393.939393939399</v>
      </c>
      <c r="M12" s="2">
        <v>9090.9090909090919</v>
      </c>
      <c r="N12" s="2">
        <v>9090.9090909090919</v>
      </c>
      <c r="O12" s="2">
        <v>9090.9090909090919</v>
      </c>
      <c r="P12" s="2">
        <v>9090.9090909090919</v>
      </c>
      <c r="Q12" s="2">
        <v>9090.9090909090919</v>
      </c>
      <c r="R12" s="2">
        <v>9090.9090909090919</v>
      </c>
      <c r="S12" s="2">
        <v>9090.9090909090919</v>
      </c>
      <c r="T12" s="2">
        <v>9090.9090909090919</v>
      </c>
      <c r="U12" s="2">
        <v>7070.7070707070707</v>
      </c>
      <c r="V12" s="2">
        <v>7070.7070707070707</v>
      </c>
      <c r="W12" s="2">
        <v>8484.8484848484841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 16313:16315" s="1" customFormat="1">
      <c r="A13" s="89" t="s">
        <v>229</v>
      </c>
      <c r="B13" s="89" t="s">
        <v>230</v>
      </c>
      <c r="C13" s="89" t="s">
        <v>211</v>
      </c>
      <c r="D13" s="84">
        <v>0</v>
      </c>
      <c r="E13" s="1" t="s">
        <v>212</v>
      </c>
      <c r="F13" s="90">
        <v>43847</v>
      </c>
      <c r="G13" s="91">
        <v>3.5189999999999999E-2</v>
      </c>
      <c r="H13" s="91">
        <v>6.8597999999999999</v>
      </c>
      <c r="I13" s="2">
        <f>G13*K13/H13</f>
        <v>358.15939505259894</v>
      </c>
      <c r="J13" s="2">
        <f>G13*L13/H13</f>
        <v>388.00601130698226</v>
      </c>
      <c r="K13" s="2">
        <f t="shared" si="1"/>
        <v>69818.181818181823</v>
      </c>
      <c r="L13" s="2">
        <f t="shared" si="2"/>
        <v>75636.363636363647</v>
      </c>
      <c r="M13" s="2">
        <v>17454.545454545456</v>
      </c>
      <c r="N13" s="2">
        <v>17454.545454545456</v>
      </c>
      <c r="O13" s="2">
        <v>17454.545454545456</v>
      </c>
      <c r="P13" s="2">
        <v>17454.545454545456</v>
      </c>
      <c r="Q13" s="2">
        <v>17454.545454545456</v>
      </c>
      <c r="R13" s="2">
        <v>17454.545454545456</v>
      </c>
      <c r="S13" s="2">
        <v>17454.545454545456</v>
      </c>
      <c r="T13" s="2">
        <v>17454.545454545456</v>
      </c>
      <c r="U13" s="2">
        <v>13575.757575757576</v>
      </c>
      <c r="V13" s="2">
        <v>13575.757575757576</v>
      </c>
      <c r="W13" s="2">
        <v>16290.909090909088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 16313:16315" s="1" customFormat="1">
      <c r="A14" s="89" t="s">
        <v>217</v>
      </c>
      <c r="B14" s="89" t="s">
        <v>218</v>
      </c>
      <c r="C14" s="89" t="s">
        <v>211</v>
      </c>
      <c r="D14" s="84">
        <v>0</v>
      </c>
      <c r="E14" s="1" t="s">
        <v>212</v>
      </c>
      <c r="F14" s="90">
        <v>43847</v>
      </c>
      <c r="G14" s="91">
        <v>1.566065</v>
      </c>
      <c r="H14" s="91">
        <v>6.8597999999999999</v>
      </c>
      <c r="I14" s="2">
        <f>G14*K14/H14</f>
        <v>8301.6732531295656</v>
      </c>
      <c r="J14" s="2">
        <f>G14*L14/H14</f>
        <v>8993.4793575570293</v>
      </c>
      <c r="K14" s="2">
        <f t="shared" si="1"/>
        <v>36363.636363636368</v>
      </c>
      <c r="L14" s="2">
        <f t="shared" si="2"/>
        <v>39393.939393939399</v>
      </c>
      <c r="M14" s="2">
        <v>9090.9090909090919</v>
      </c>
      <c r="N14" s="2">
        <v>9090.9090909090919</v>
      </c>
      <c r="O14" s="2">
        <v>9090.9090909090919</v>
      </c>
      <c r="P14" s="2">
        <v>9090.9090909090919</v>
      </c>
      <c r="Q14" s="2">
        <v>9090.9090909090919</v>
      </c>
      <c r="R14" s="2">
        <v>9090.9090909090919</v>
      </c>
      <c r="S14" s="2">
        <v>9090.9090909090919</v>
      </c>
      <c r="T14" s="2">
        <v>9090.9090909090919</v>
      </c>
      <c r="U14" s="2">
        <v>7070.7070707070707</v>
      </c>
      <c r="V14" s="2">
        <v>7070.7070707070707</v>
      </c>
      <c r="W14" s="2">
        <v>8484.8484848484841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 16313:16315" s="1" customFormat="1" ht="12" customHeight="1">
      <c r="A15" s="89" t="s">
        <v>221</v>
      </c>
      <c r="B15" s="89" t="s">
        <v>222</v>
      </c>
      <c r="C15" s="89" t="s">
        <v>211</v>
      </c>
      <c r="D15" s="84">
        <v>0</v>
      </c>
      <c r="E15" s="1" t="s">
        <v>212</v>
      </c>
      <c r="F15" s="90">
        <v>43847</v>
      </c>
      <c r="G15" s="91">
        <v>0.46920000000000001</v>
      </c>
      <c r="H15" s="91">
        <v>6.8597999999999999</v>
      </c>
      <c r="I15" s="2">
        <f>G15*K15/H15</f>
        <v>2487.2180211986042</v>
      </c>
      <c r="J15" s="2">
        <f>G15*L15/H15</f>
        <v>2694.4861896318212</v>
      </c>
      <c r="K15" s="2">
        <f t="shared" si="1"/>
        <v>36363.636363636368</v>
      </c>
      <c r="L15" s="2">
        <f t="shared" si="2"/>
        <v>39393.939393939399</v>
      </c>
      <c r="M15" s="2">
        <v>9090.9090909090919</v>
      </c>
      <c r="N15" s="2">
        <v>9090.9090909090919</v>
      </c>
      <c r="O15" s="2">
        <v>9090.9090909090919</v>
      </c>
      <c r="P15" s="2">
        <v>9090.9090909090919</v>
      </c>
      <c r="Q15" s="2">
        <v>9090.9090909090919</v>
      </c>
      <c r="R15" s="2">
        <v>9090.9090909090919</v>
      </c>
      <c r="S15" s="2">
        <v>9090.9090909090919</v>
      </c>
      <c r="T15" s="2">
        <v>9090.9090909090919</v>
      </c>
      <c r="U15" s="2">
        <v>7070.7070707070707</v>
      </c>
      <c r="V15" s="2">
        <v>7070.7070707070707</v>
      </c>
      <c r="W15" s="2">
        <v>8484.8484848484841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 16313:16315" s="1" customFormat="1">
      <c r="A16" s="89" t="s">
        <v>238</v>
      </c>
      <c r="B16" s="89" t="s">
        <v>239</v>
      </c>
      <c r="C16" s="89" t="s">
        <v>211</v>
      </c>
      <c r="D16" s="84">
        <v>0</v>
      </c>
      <c r="E16" s="1" t="s">
        <v>212</v>
      </c>
      <c r="F16" s="90">
        <v>43847</v>
      </c>
      <c r="G16" s="91">
        <v>52</v>
      </c>
      <c r="H16" s="91">
        <v>6.8597999999999999</v>
      </c>
      <c r="I16" s="2">
        <f>G16*K16/H16</f>
        <v>0</v>
      </c>
      <c r="J16" s="2">
        <f>G16*L16/H16</f>
        <v>0</v>
      </c>
      <c r="K16" s="2">
        <f t="shared" si="1"/>
        <v>0</v>
      </c>
      <c r="L16" s="2">
        <f t="shared" si="2"/>
        <v>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 16288:16314" s="1" customFormat="1">
      <c r="A17" s="89" t="s">
        <v>240</v>
      </c>
      <c r="B17" s="89" t="s">
        <v>241</v>
      </c>
      <c r="C17" s="89" t="s">
        <v>242</v>
      </c>
      <c r="D17" s="84">
        <v>0</v>
      </c>
      <c r="E17" s="1" t="s">
        <v>212</v>
      </c>
      <c r="F17" s="90">
        <v>43847</v>
      </c>
      <c r="G17" s="91">
        <v>0.1115</v>
      </c>
      <c r="H17" s="91">
        <v>6.8597999999999999</v>
      </c>
      <c r="I17" s="2">
        <f>G17*K17/H17</f>
        <v>635.29546050905287</v>
      </c>
      <c r="J17" s="2">
        <f>G17*L17/H17</f>
        <v>2340.7655139082326</v>
      </c>
      <c r="K17" s="2">
        <f t="shared" si="1"/>
        <v>39085.200000000004</v>
      </c>
      <c r="L17" s="2">
        <f t="shared" si="2"/>
        <v>144010.61230769232</v>
      </c>
      <c r="M17" s="2">
        <v>0</v>
      </c>
      <c r="N17" s="2">
        <v>13028.400000000001</v>
      </c>
      <c r="O17" s="2">
        <v>26056.800000000003</v>
      </c>
      <c r="P17" s="2">
        <v>0</v>
      </c>
      <c r="Q17" s="2">
        <v>39085.200000000004</v>
      </c>
      <c r="R17" s="2">
        <v>19542.600000000002</v>
      </c>
      <c r="S17" s="2">
        <v>37678.824615384612</v>
      </c>
      <c r="T17" s="2">
        <v>39285.63692307692</v>
      </c>
      <c r="U17" s="2">
        <v>19642.81846153846</v>
      </c>
      <c r="V17" s="2">
        <v>0</v>
      </c>
      <c r="W17" s="2">
        <v>0</v>
      </c>
      <c r="X17" s="2">
        <v>0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 16288:16314" s="1" customFormat="1">
      <c r="A18" s="89" t="s">
        <v>243</v>
      </c>
      <c r="B18" s="89" t="s">
        <v>244</v>
      </c>
      <c r="C18" s="89" t="s">
        <v>242</v>
      </c>
      <c r="D18" s="84">
        <v>0</v>
      </c>
      <c r="E18" s="1" t="s">
        <v>212</v>
      </c>
      <c r="F18" s="90">
        <v>43847</v>
      </c>
      <c r="G18" s="113">
        <v>1.3055000000000001</v>
      </c>
      <c r="H18" s="91">
        <v>6.8597999999999999</v>
      </c>
      <c r="I18" s="2">
        <f>G18*K18/H18</f>
        <v>5409.7234321700344</v>
      </c>
      <c r="J18" s="2">
        <f>G18*L18/H18</f>
        <v>14987.820554535119</v>
      </c>
      <c r="K18" s="2">
        <f t="shared" si="1"/>
        <v>28425.599999999999</v>
      </c>
      <c r="L18" s="2">
        <f t="shared" si="2"/>
        <v>78754.080000000002</v>
      </c>
      <c r="M18" s="2">
        <v>0</v>
      </c>
      <c r="N18" s="2">
        <v>14212.8</v>
      </c>
      <c r="O18" s="2">
        <v>14212.8</v>
      </c>
      <c r="P18" s="2">
        <v>0</v>
      </c>
      <c r="Q18" s="2">
        <v>21319.200000000001</v>
      </c>
      <c r="R18" s="2">
        <v>21120.664615384616</v>
      </c>
      <c r="S18" s="2">
        <v>24999.950769230767</v>
      </c>
      <c r="T18" s="2">
        <v>11314.264615384614</v>
      </c>
      <c r="U18" s="2">
        <v>0</v>
      </c>
      <c r="V18" s="2">
        <v>0</v>
      </c>
      <c r="W18" s="2">
        <v>0</v>
      </c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 16288:16314" s="1" customFormat="1" ht="12.75" customHeight="1">
      <c r="A19" s="89" t="s">
        <v>245</v>
      </c>
      <c r="B19" s="89" t="s">
        <v>246</v>
      </c>
      <c r="C19" s="89" t="s">
        <v>242</v>
      </c>
      <c r="D19" s="84">
        <v>0</v>
      </c>
      <c r="E19" s="1" t="s">
        <v>212</v>
      </c>
      <c r="F19" s="90">
        <v>43847</v>
      </c>
      <c r="G19" s="113">
        <v>1.3055000000000001</v>
      </c>
      <c r="H19" s="91">
        <v>6.8597999999999999</v>
      </c>
      <c r="I19" s="2">
        <f>G19*K19/H19</f>
        <v>5409.7234321700344</v>
      </c>
      <c r="J19" s="2">
        <f>G19*L19/H19</f>
        <v>14987.820554535119</v>
      </c>
      <c r="K19" s="2">
        <f t="shared" si="1"/>
        <v>28425.599999999999</v>
      </c>
      <c r="L19" s="2">
        <f t="shared" si="2"/>
        <v>78754.080000000002</v>
      </c>
      <c r="M19" s="2">
        <v>0</v>
      </c>
      <c r="N19" s="2">
        <v>14212.8</v>
      </c>
      <c r="O19" s="2">
        <v>14212.8</v>
      </c>
      <c r="P19" s="2">
        <v>0</v>
      </c>
      <c r="Q19" s="2">
        <v>21319.200000000001</v>
      </c>
      <c r="R19" s="2">
        <v>21120.664615384616</v>
      </c>
      <c r="S19" s="2">
        <v>24999.950769230767</v>
      </c>
      <c r="T19" s="2">
        <v>11314.264615384614</v>
      </c>
      <c r="U19" s="2">
        <v>0</v>
      </c>
      <c r="V19" s="2">
        <v>0</v>
      </c>
      <c r="W19" s="2">
        <v>0</v>
      </c>
      <c r="X19" s="2">
        <v>0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 16288:16314" s="1" customFormat="1">
      <c r="A20" s="89" t="s">
        <v>514</v>
      </c>
      <c r="B20" s="89" t="s">
        <v>247</v>
      </c>
      <c r="C20" s="89" t="s">
        <v>242</v>
      </c>
      <c r="D20" s="84">
        <v>0</v>
      </c>
      <c r="E20" s="1" t="s">
        <v>212</v>
      </c>
      <c r="F20" s="90">
        <v>43847</v>
      </c>
      <c r="G20" s="91">
        <v>0.74980000000000002</v>
      </c>
      <c r="H20" s="91">
        <v>6.8597999999999999</v>
      </c>
      <c r="I20" s="2">
        <f>G20*K20/H20</f>
        <v>1553.5084754657573</v>
      </c>
      <c r="J20" s="2">
        <f>G20*L20/H20</f>
        <v>5723.9493920208479</v>
      </c>
      <c r="K20" s="2">
        <f t="shared" si="1"/>
        <v>14212.800000000001</v>
      </c>
      <c r="L20" s="2">
        <f t="shared" si="2"/>
        <v>52367.49538461538</v>
      </c>
      <c r="M20" s="2">
        <v>0</v>
      </c>
      <c r="N20" s="2">
        <v>4737.6000000000004</v>
      </c>
      <c r="O20" s="2">
        <v>9475.2000000000007</v>
      </c>
      <c r="P20" s="2">
        <v>0</v>
      </c>
      <c r="Q20" s="2">
        <v>14212.800000000001</v>
      </c>
      <c r="R20" s="2">
        <v>7106.4000000000005</v>
      </c>
      <c r="S20" s="2">
        <v>13701.390769230769</v>
      </c>
      <c r="T20" s="2">
        <v>14285.686153846153</v>
      </c>
      <c r="U20" s="2">
        <v>7142.8430769230763</v>
      </c>
      <c r="V20" s="2">
        <v>0</v>
      </c>
      <c r="W20" s="2">
        <v>0</v>
      </c>
      <c r="X20" s="2">
        <v>0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 16288:16314" s="1" customFormat="1">
      <c r="A21" s="89" t="s">
        <v>248</v>
      </c>
      <c r="B21" s="89" t="s">
        <v>249</v>
      </c>
      <c r="C21" s="89" t="s">
        <v>242</v>
      </c>
      <c r="D21" s="84">
        <v>0</v>
      </c>
      <c r="E21" s="1" t="s">
        <v>212</v>
      </c>
      <c r="F21" s="90">
        <v>43847</v>
      </c>
      <c r="G21" s="113">
        <v>1.2402</v>
      </c>
      <c r="H21" s="91">
        <v>6.8597999999999999</v>
      </c>
      <c r="I21" s="2">
        <f>G21*K21/H21</f>
        <v>3426.0891104696934</v>
      </c>
      <c r="J21" s="2">
        <f>G21*L21/H21</f>
        <v>9492.0950091839404</v>
      </c>
      <c r="K21" s="2">
        <f t="shared" si="1"/>
        <v>18950.400000000001</v>
      </c>
      <c r="L21" s="2">
        <f t="shared" si="2"/>
        <v>52502.720000000001</v>
      </c>
      <c r="M21" s="2">
        <v>0</v>
      </c>
      <c r="N21" s="2">
        <v>9475.2000000000007</v>
      </c>
      <c r="O21" s="2">
        <v>9475.2000000000007</v>
      </c>
      <c r="P21" s="2">
        <v>0</v>
      </c>
      <c r="Q21" s="2">
        <v>14212.800000000001</v>
      </c>
      <c r="R21" s="2">
        <v>14080.443076923077</v>
      </c>
      <c r="S21" s="2">
        <v>16666.633846153847</v>
      </c>
      <c r="T21" s="2">
        <v>7542.8430769230763</v>
      </c>
      <c r="U21" s="2">
        <v>0</v>
      </c>
      <c r="V21" s="2">
        <v>0</v>
      </c>
      <c r="W21" s="2">
        <v>0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1:45 16288:16314" s="1" customFormat="1">
      <c r="A22" s="89" t="s">
        <v>250</v>
      </c>
      <c r="B22" s="89" t="s">
        <v>251</v>
      </c>
      <c r="C22" s="89" t="s">
        <v>242</v>
      </c>
      <c r="D22" s="84">
        <v>0</v>
      </c>
      <c r="E22" s="1" t="s">
        <v>212</v>
      </c>
      <c r="F22" s="90">
        <v>43847</v>
      </c>
      <c r="G22" s="113">
        <v>1.7063999999999999</v>
      </c>
      <c r="H22" s="91">
        <v>6.8597999999999999</v>
      </c>
      <c r="I22" s="2">
        <f>G22*K22/H22</f>
        <v>3535.4852794542112</v>
      </c>
      <c r="J22" s="2">
        <f>G22*L22/H22</f>
        <v>9795.1807714510633</v>
      </c>
      <c r="K22" s="2">
        <f t="shared" si="1"/>
        <v>14212.8</v>
      </c>
      <c r="L22" s="2">
        <f t="shared" si="2"/>
        <v>39377.040000000001</v>
      </c>
      <c r="M22" s="2">
        <v>0</v>
      </c>
      <c r="N22" s="2">
        <v>7106.4</v>
      </c>
      <c r="O22" s="2">
        <v>7106.4</v>
      </c>
      <c r="P22" s="2">
        <v>0</v>
      </c>
      <c r="Q22" s="2">
        <v>10659.6</v>
      </c>
      <c r="R22" s="2">
        <v>10560.332307692308</v>
      </c>
      <c r="S22" s="2">
        <v>12499.975384615384</v>
      </c>
      <c r="T22" s="2">
        <v>5657.1323076923072</v>
      </c>
      <c r="U22" s="2">
        <v>0</v>
      </c>
      <c r="V22" s="2">
        <v>0</v>
      </c>
      <c r="W22" s="2">
        <v>0</v>
      </c>
      <c r="X22" s="2">
        <v>0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 16288:16314" s="1" customFormat="1">
      <c r="A23" s="89" t="s">
        <v>252</v>
      </c>
      <c r="B23" s="89" t="s">
        <v>253</v>
      </c>
      <c r="C23" s="89" t="s">
        <v>242</v>
      </c>
      <c r="D23" s="84">
        <v>0</v>
      </c>
      <c r="E23" s="1" t="s">
        <v>212</v>
      </c>
      <c r="F23" s="90">
        <v>43847</v>
      </c>
      <c r="G23" s="91">
        <v>3.7760000000000002E-2</v>
      </c>
      <c r="H23" s="91">
        <v>6.8597999999999999</v>
      </c>
      <c r="I23" s="2">
        <f>G23*K23/H23</f>
        <v>234.70450800314876</v>
      </c>
      <c r="J23" s="2">
        <f>G23*L23/H23</f>
        <v>1043.6826584166672</v>
      </c>
      <c r="K23" s="2">
        <f t="shared" si="1"/>
        <v>42638.399999999994</v>
      </c>
      <c r="L23" s="2">
        <f t="shared" si="2"/>
        <v>189604.19227242193</v>
      </c>
      <c r="M23" s="2">
        <v>0</v>
      </c>
      <c r="N23" s="2">
        <v>14212.8</v>
      </c>
      <c r="O23" s="2">
        <v>28425.599999999999</v>
      </c>
      <c r="P23" s="2">
        <v>0</v>
      </c>
      <c r="Q23" s="2">
        <v>75140.106118575786</v>
      </c>
      <c r="R23" s="2">
        <v>21319.200000000001</v>
      </c>
      <c r="S23" s="2">
        <v>41104.172307692301</v>
      </c>
      <c r="T23" s="2">
        <v>42857.058461538458</v>
      </c>
      <c r="U23" s="2">
        <v>21428.529230769229</v>
      </c>
      <c r="V23" s="2">
        <v>0</v>
      </c>
      <c r="W23" s="2">
        <v>0</v>
      </c>
      <c r="X23" s="2">
        <v>0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 16288:16314" s="1" customFormat="1">
      <c r="A24" s="89" t="s">
        <v>254</v>
      </c>
      <c r="B24" s="89" t="s">
        <v>255</v>
      </c>
      <c r="C24" s="1" t="s">
        <v>242</v>
      </c>
      <c r="D24" s="84">
        <v>0</v>
      </c>
      <c r="E24" s="1" t="s">
        <v>212</v>
      </c>
      <c r="F24" s="90">
        <v>43847</v>
      </c>
      <c r="G24" s="91">
        <v>4.53E-2</v>
      </c>
      <c r="H24" s="91">
        <v>6.8597999999999999</v>
      </c>
      <c r="I24" s="2">
        <f>G24*K24/H24</f>
        <v>211.17811598005775</v>
      </c>
      <c r="J24" s="2">
        <f>G24*L24/H24</f>
        <v>939.06563346679707</v>
      </c>
      <c r="K24" s="2">
        <f t="shared" si="1"/>
        <v>31978.800000000003</v>
      </c>
      <c r="L24" s="2">
        <f t="shared" si="2"/>
        <v>142203.14420431643</v>
      </c>
      <c r="M24" s="2">
        <v>0</v>
      </c>
      <c r="N24" s="2">
        <v>10659.6</v>
      </c>
      <c r="O24" s="2">
        <v>21319.200000000001</v>
      </c>
      <c r="P24" s="2">
        <v>0</v>
      </c>
      <c r="Q24" s="2">
        <v>56355.07958893184</v>
      </c>
      <c r="R24" s="2">
        <v>15989.4</v>
      </c>
      <c r="S24" s="2">
        <v>30828.129230769227</v>
      </c>
      <c r="T24" s="2">
        <v>32142.793846153843</v>
      </c>
      <c r="U24" s="2">
        <v>16071.396923076922</v>
      </c>
      <c r="V24" s="2">
        <v>0</v>
      </c>
      <c r="W24" s="2">
        <v>0</v>
      </c>
      <c r="X24" s="2">
        <v>0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 16288:16314" s="1" customFormat="1">
      <c r="A25" s="89" t="s">
        <v>256</v>
      </c>
      <c r="B25" s="89" t="s">
        <v>257</v>
      </c>
      <c r="C25" s="1" t="s">
        <v>242</v>
      </c>
      <c r="D25" s="84">
        <v>0</v>
      </c>
      <c r="E25" s="1" t="s">
        <v>212</v>
      </c>
      <c r="F25" s="90">
        <v>43847</v>
      </c>
      <c r="G25" s="91">
        <v>0.1532</v>
      </c>
      <c r="H25" s="91">
        <v>6.8597999999999999</v>
      </c>
      <c r="I25" s="2">
        <f>G25*K25/H25</f>
        <v>0</v>
      </c>
      <c r="J25" s="2">
        <f>G25*L25/H25</f>
        <v>0</v>
      </c>
      <c r="K25" s="2">
        <f t="shared" si="1"/>
        <v>0</v>
      </c>
      <c r="L25" s="2">
        <f t="shared" si="2"/>
        <v>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 16288:16314" s="1" customFormat="1">
      <c r="A26" s="89" t="s">
        <v>258</v>
      </c>
      <c r="B26" s="89" t="s">
        <v>259</v>
      </c>
      <c r="C26" s="1" t="s">
        <v>242</v>
      </c>
      <c r="D26" s="84">
        <v>0</v>
      </c>
      <c r="E26" s="1" t="s">
        <v>212</v>
      </c>
      <c r="F26" s="90">
        <v>43847</v>
      </c>
      <c r="G26" s="127">
        <v>58.949350000000003</v>
      </c>
      <c r="H26" s="91">
        <v>6.8597999999999999</v>
      </c>
      <c r="I26" s="2">
        <f>G26*K26/H26</f>
        <v>2706.9368276043033</v>
      </c>
      <c r="J26" s="2">
        <f>G26*L26/H26</f>
        <v>2397.5726187352402</v>
      </c>
      <c r="K26" s="2">
        <f t="shared" si="1"/>
        <v>315</v>
      </c>
      <c r="L26" s="2">
        <f t="shared" si="2"/>
        <v>279</v>
      </c>
      <c r="M26" s="92">
        <v>126</v>
      </c>
      <c r="N26" s="92">
        <v>63</v>
      </c>
      <c r="O26" s="92">
        <v>63</v>
      </c>
      <c r="P26" s="92">
        <v>63</v>
      </c>
      <c r="Q26" s="92">
        <v>63</v>
      </c>
      <c r="R26" s="92">
        <v>63</v>
      </c>
      <c r="S26" s="92">
        <v>63</v>
      </c>
      <c r="T26" s="92">
        <v>63</v>
      </c>
      <c r="U26" s="92">
        <v>63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 16288:16314" s="1" customFormat="1">
      <c r="A27" s="89" t="s">
        <v>260</v>
      </c>
      <c r="B27" s="89" t="s">
        <v>261</v>
      </c>
      <c r="C27" s="1" t="s">
        <v>262</v>
      </c>
      <c r="D27" s="84">
        <v>0</v>
      </c>
      <c r="E27" s="1" t="s">
        <v>212</v>
      </c>
      <c r="F27" s="90">
        <v>43847</v>
      </c>
      <c r="G27" s="127">
        <v>64.654129999999995</v>
      </c>
      <c r="H27" s="91">
        <v>6.8597999999999999</v>
      </c>
      <c r="I27" s="2">
        <f>G27*K27/H27</f>
        <v>3770.03003003003</v>
      </c>
      <c r="J27" s="2">
        <f>G27*L27/H27</f>
        <v>3339.169455169455</v>
      </c>
      <c r="K27" s="2">
        <f t="shared" si="1"/>
        <v>400</v>
      </c>
      <c r="L27" s="2">
        <f t="shared" si="2"/>
        <v>354.28571428571428</v>
      </c>
      <c r="M27" s="92">
        <v>160</v>
      </c>
      <c r="N27" s="92">
        <v>80</v>
      </c>
      <c r="O27" s="92">
        <v>80</v>
      </c>
      <c r="P27" s="92">
        <v>80</v>
      </c>
      <c r="Q27" s="92">
        <v>80</v>
      </c>
      <c r="R27" s="92">
        <v>80</v>
      </c>
      <c r="S27" s="92">
        <v>80</v>
      </c>
      <c r="T27" s="92">
        <v>80</v>
      </c>
      <c r="U27" s="92">
        <v>80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XCK27" s="89"/>
      <c r="XCL27" s="89"/>
    </row>
    <row r="28" spans="1:45 16288:16314" s="1" customFormat="1">
      <c r="A28" s="89" t="s">
        <v>263</v>
      </c>
      <c r="B28" s="1" t="s">
        <v>264</v>
      </c>
      <c r="C28" s="1" t="s">
        <v>262</v>
      </c>
      <c r="D28" s="84">
        <v>0</v>
      </c>
      <c r="E28" s="1" t="s">
        <v>212</v>
      </c>
      <c r="F28" s="90">
        <v>43847</v>
      </c>
      <c r="G28" s="113">
        <v>1.7282999999999999</v>
      </c>
      <c r="H28" s="91">
        <v>6.8597999999999999</v>
      </c>
      <c r="I28" s="2">
        <f>G28*K28/H28</f>
        <v>4786.976296685034</v>
      </c>
      <c r="J28" s="2">
        <f>G28*L28/H28</f>
        <v>6349.0422461296239</v>
      </c>
      <c r="K28" s="2">
        <f t="shared" si="1"/>
        <v>19000</v>
      </c>
      <c r="L28" s="2">
        <f t="shared" si="2"/>
        <v>25200</v>
      </c>
      <c r="M28" s="2">
        <v>19000</v>
      </c>
      <c r="N28" s="2">
        <v>0</v>
      </c>
      <c r="O28" s="2">
        <v>0</v>
      </c>
      <c r="P28" s="2">
        <v>0</v>
      </c>
      <c r="Q28" s="2">
        <v>25200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XBL28" s="89"/>
    </row>
    <row r="29" spans="1:45 16288:16314" s="1" customFormat="1">
      <c r="A29" s="89" t="s">
        <v>265</v>
      </c>
      <c r="B29" s="1" t="s">
        <v>266</v>
      </c>
      <c r="C29" s="1" t="s">
        <v>262</v>
      </c>
      <c r="D29" s="84">
        <v>0</v>
      </c>
      <c r="E29" s="1" t="s">
        <v>212</v>
      </c>
      <c r="F29" s="90">
        <v>43847</v>
      </c>
      <c r="G29" s="113">
        <v>1.6617</v>
      </c>
      <c r="H29" s="91">
        <v>6.8597999999999999</v>
      </c>
      <c r="I29" s="2">
        <f>G29*K29/H29</f>
        <v>0</v>
      </c>
      <c r="J29" s="2">
        <f>G29*L29/H29</f>
        <v>3052.1910259774336</v>
      </c>
      <c r="K29" s="2">
        <f t="shared" si="1"/>
        <v>0</v>
      </c>
      <c r="L29" s="2">
        <f t="shared" si="2"/>
        <v>12600</v>
      </c>
      <c r="M29" s="2">
        <v>0</v>
      </c>
      <c r="N29" s="2">
        <v>0</v>
      </c>
      <c r="O29" s="2">
        <v>0</v>
      </c>
      <c r="P29" s="2">
        <v>0</v>
      </c>
      <c r="Q29" s="2">
        <v>12600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XBL29" s="89"/>
    </row>
    <row r="30" spans="1:45 16288:16314" s="1" customFormat="1">
      <c r="A30" s="89" t="s">
        <v>267</v>
      </c>
      <c r="B30" s="1" t="s">
        <v>268</v>
      </c>
      <c r="C30" s="1" t="s">
        <v>262</v>
      </c>
      <c r="D30" s="84">
        <v>0</v>
      </c>
      <c r="E30" s="1" t="s">
        <v>212</v>
      </c>
      <c r="F30" s="90">
        <v>43847</v>
      </c>
      <c r="G30" s="113">
        <v>1.6468</v>
      </c>
      <c r="H30" s="91">
        <v>6.8597999999999999</v>
      </c>
      <c r="I30" s="2">
        <f>G30*K30/H30</f>
        <v>0</v>
      </c>
      <c r="J30" s="2">
        <f>G30*L30/H30</f>
        <v>2722.3405930202048</v>
      </c>
      <c r="K30" s="2">
        <f t="shared" si="1"/>
        <v>0</v>
      </c>
      <c r="L30" s="2">
        <f t="shared" si="2"/>
        <v>11340</v>
      </c>
      <c r="M30" s="2">
        <v>0</v>
      </c>
      <c r="N30" s="2">
        <v>0</v>
      </c>
      <c r="O30" s="2">
        <v>0</v>
      </c>
      <c r="P30" s="2">
        <v>0</v>
      </c>
      <c r="Q30" s="2">
        <v>11340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 16288:16314" s="1" customFormat="1">
      <c r="A31" s="89" t="s">
        <v>269</v>
      </c>
      <c r="B31" s="1" t="s">
        <v>270</v>
      </c>
      <c r="C31" s="1" t="s">
        <v>262</v>
      </c>
      <c r="D31" s="84">
        <v>0</v>
      </c>
      <c r="E31" s="1" t="s">
        <v>212</v>
      </c>
      <c r="F31" s="90">
        <v>43847</v>
      </c>
      <c r="G31" s="113">
        <v>2.0287999999999999</v>
      </c>
      <c r="H31" s="91">
        <v>6.8597999999999999</v>
      </c>
      <c r="I31" s="2">
        <f>G31*K31/H31</f>
        <v>0</v>
      </c>
      <c r="J31" s="2">
        <f>G31*L31/H31</f>
        <v>3726.4759905536607</v>
      </c>
      <c r="K31" s="2">
        <f t="shared" si="1"/>
        <v>0</v>
      </c>
      <c r="L31" s="2">
        <f t="shared" si="2"/>
        <v>12600</v>
      </c>
      <c r="M31" s="2">
        <v>0</v>
      </c>
      <c r="N31" s="2">
        <v>0</v>
      </c>
      <c r="O31" s="2">
        <v>0</v>
      </c>
      <c r="P31" s="2">
        <v>0</v>
      </c>
      <c r="Q31" s="2">
        <v>12600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1:45 16288:16314" s="1" customFormat="1">
      <c r="A32" s="89" t="s">
        <v>271</v>
      </c>
      <c r="B32" s="1" t="s">
        <v>272</v>
      </c>
      <c r="C32" s="1" t="s">
        <v>262</v>
      </c>
      <c r="D32" s="84">
        <v>0</v>
      </c>
      <c r="E32" s="1" t="s">
        <v>212</v>
      </c>
      <c r="F32" s="90">
        <v>43847</v>
      </c>
      <c r="G32" s="91">
        <v>0.22456128895200003</v>
      </c>
      <c r="H32" s="91">
        <v>6.8597999999999999</v>
      </c>
      <c r="I32" s="2">
        <f>G32*K32/H32</f>
        <v>0</v>
      </c>
      <c r="J32" s="2">
        <f>G32*L32/H32</f>
        <v>975.30631615099742</v>
      </c>
      <c r="K32" s="2">
        <f t="shared" si="1"/>
        <v>0</v>
      </c>
      <c r="L32" s="2">
        <f t="shared" si="2"/>
        <v>29793.230608694477</v>
      </c>
      <c r="M32" s="2">
        <v>0</v>
      </c>
      <c r="N32" s="2">
        <v>0</v>
      </c>
      <c r="O32" s="2">
        <v>0</v>
      </c>
      <c r="P32" s="2">
        <v>0</v>
      </c>
      <c r="Q32" s="2">
        <v>29793.230608694477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s="1" customFormat="1">
      <c r="A33" s="89" t="s">
        <v>273</v>
      </c>
      <c r="B33" s="1" t="s">
        <v>274</v>
      </c>
      <c r="C33" s="1" t="s">
        <v>262</v>
      </c>
      <c r="D33" s="84">
        <v>0</v>
      </c>
      <c r="E33" s="1" t="s">
        <v>212</v>
      </c>
      <c r="F33" s="90">
        <v>43847</v>
      </c>
      <c r="G33" s="91">
        <v>0.22456128895200003</v>
      </c>
      <c r="H33" s="91">
        <v>6.8597999999999999</v>
      </c>
      <c r="I33" s="2">
        <f>G33*K33/H33</f>
        <v>0</v>
      </c>
      <c r="J33" s="2">
        <f>G33*L33/H33</f>
        <v>975.30631615099742</v>
      </c>
      <c r="K33" s="2">
        <f t="shared" si="1"/>
        <v>0</v>
      </c>
      <c r="L33" s="2">
        <f t="shared" si="2"/>
        <v>29793.230608694477</v>
      </c>
      <c r="M33" s="2">
        <v>0</v>
      </c>
      <c r="N33" s="2">
        <v>0</v>
      </c>
      <c r="O33" s="2">
        <v>0</v>
      </c>
      <c r="P33" s="2">
        <v>0</v>
      </c>
      <c r="Q33" s="2">
        <v>29793.230608694477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s="1" customFormat="1">
      <c r="A34" s="89" t="s">
        <v>275</v>
      </c>
      <c r="B34" s="1" t="s">
        <v>276</v>
      </c>
      <c r="C34" s="1" t="s">
        <v>262</v>
      </c>
      <c r="D34" s="84">
        <v>0</v>
      </c>
      <c r="E34" s="1" t="s">
        <v>212</v>
      </c>
      <c r="F34" s="90">
        <v>43847</v>
      </c>
      <c r="G34" s="91">
        <v>0.35993094272380449</v>
      </c>
      <c r="H34" s="91">
        <v>6.8597999999999999</v>
      </c>
      <c r="I34" s="2">
        <f>G34*K34/H34</f>
        <v>0</v>
      </c>
      <c r="J34" s="2">
        <f>G34*L34/H34</f>
        <v>710.56309485401835</v>
      </c>
      <c r="K34" s="2">
        <f t="shared" si="1"/>
        <v>0</v>
      </c>
      <c r="L34" s="2">
        <f t="shared" si="2"/>
        <v>13542.377549406579</v>
      </c>
      <c r="M34" s="2">
        <v>0</v>
      </c>
      <c r="N34" s="2">
        <v>0</v>
      </c>
      <c r="O34" s="2">
        <v>0</v>
      </c>
      <c r="P34" s="2">
        <v>0</v>
      </c>
      <c r="Q34" s="2">
        <v>13542.377549406579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s="1" customFormat="1">
      <c r="A35" s="89" t="s">
        <v>277</v>
      </c>
      <c r="B35" s="1" t="s">
        <v>278</v>
      </c>
      <c r="C35" s="1" t="s">
        <v>262</v>
      </c>
      <c r="D35" s="84">
        <v>0</v>
      </c>
      <c r="E35" s="1" t="s">
        <v>212</v>
      </c>
      <c r="F35" s="90">
        <v>43847</v>
      </c>
      <c r="G35" s="91">
        <v>0.34920500063063509</v>
      </c>
      <c r="H35" s="91">
        <v>6.8597999999999999</v>
      </c>
      <c r="I35" s="2">
        <f>G35*K35/H35</f>
        <v>0</v>
      </c>
      <c r="J35" s="2">
        <f>G35*L35/H35</f>
        <v>689.38831462736857</v>
      </c>
      <c r="K35" s="2">
        <f t="shared" si="1"/>
        <v>0</v>
      </c>
      <c r="L35" s="2">
        <f t="shared" si="2"/>
        <v>13542.377549406579</v>
      </c>
      <c r="M35" s="2">
        <v>0</v>
      </c>
      <c r="N35" s="2">
        <v>0</v>
      </c>
      <c r="O35" s="2">
        <v>0</v>
      </c>
      <c r="P35" s="2">
        <v>0</v>
      </c>
      <c r="Q35" s="2">
        <v>13542.377549406579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s="1" customFormat="1">
      <c r="A36" s="89" t="s">
        <v>279</v>
      </c>
      <c r="B36" s="1" t="s">
        <v>280</v>
      </c>
      <c r="C36" s="1" t="s">
        <v>262</v>
      </c>
      <c r="D36" s="84">
        <v>0</v>
      </c>
      <c r="E36" s="1" t="s">
        <v>212</v>
      </c>
      <c r="F36" s="90">
        <v>43847</v>
      </c>
      <c r="G36" s="91">
        <v>0.2898</v>
      </c>
      <c r="H36" s="91">
        <v>6.8597999999999999</v>
      </c>
      <c r="I36" s="2">
        <f>G36*K36/H36</f>
        <v>0</v>
      </c>
      <c r="J36" s="2">
        <f>G36*L36/H36</f>
        <v>743.74694859375415</v>
      </c>
      <c r="K36" s="2">
        <f t="shared" si="1"/>
        <v>0</v>
      </c>
      <c r="L36" s="2">
        <f t="shared" si="2"/>
        <v>17605.090814228555</v>
      </c>
      <c r="M36" s="2">
        <v>0</v>
      </c>
      <c r="N36" s="2">
        <v>0</v>
      </c>
      <c r="O36" s="2">
        <v>0</v>
      </c>
      <c r="P36" s="2">
        <v>0</v>
      </c>
      <c r="Q36" s="2">
        <v>17605.090814228555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s="1" customFormat="1">
      <c r="A37" s="89" t="s">
        <v>720</v>
      </c>
      <c r="B37" s="89" t="s">
        <v>719</v>
      </c>
      <c r="C37" s="1" t="s">
        <v>281</v>
      </c>
      <c r="D37" s="84">
        <v>0</v>
      </c>
      <c r="E37" s="1" t="s">
        <v>512</v>
      </c>
      <c r="F37" s="90">
        <v>43847</v>
      </c>
      <c r="G37" s="91">
        <v>32.5</v>
      </c>
      <c r="H37" s="91">
        <v>6.8597999999999999</v>
      </c>
      <c r="I37" s="2">
        <f>G37*K37/H37</f>
        <v>0</v>
      </c>
      <c r="J37" s="2">
        <f>G37*L37/H37</f>
        <v>0</v>
      </c>
      <c r="K37" s="2">
        <f t="shared" si="1"/>
        <v>0</v>
      </c>
      <c r="L37" s="2">
        <f t="shared" si="2"/>
        <v>0</v>
      </c>
      <c r="M37" s="2">
        <v>0</v>
      </c>
      <c r="N37" s="2">
        <v>0</v>
      </c>
      <c r="O37" s="2">
        <v>0</v>
      </c>
      <c r="P37" s="2">
        <v>0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s="1" customFormat="1">
      <c r="A38" s="89" t="s">
        <v>554</v>
      </c>
      <c r="B38" s="1" t="s">
        <v>518</v>
      </c>
      <c r="C38" s="1" t="s">
        <v>281</v>
      </c>
      <c r="D38" s="84" t="s">
        <v>605</v>
      </c>
      <c r="E38" s="1" t="s">
        <v>212</v>
      </c>
      <c r="F38" s="90">
        <v>43847</v>
      </c>
      <c r="G38" s="113">
        <v>0.52810000000000001</v>
      </c>
      <c r="H38" s="91">
        <v>6.8597999999999999</v>
      </c>
      <c r="I38" s="2">
        <f>G38*K38/H38</f>
        <v>0</v>
      </c>
      <c r="J38" s="2">
        <f>G38*L38/H38</f>
        <v>0</v>
      </c>
      <c r="K38" s="2">
        <f t="shared" si="1"/>
        <v>0</v>
      </c>
      <c r="L38" s="2">
        <f t="shared" si="2"/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s="1" customFormat="1">
      <c r="A39" s="1" t="s">
        <v>491</v>
      </c>
      <c r="B39" s="1" t="s">
        <v>282</v>
      </c>
      <c r="C39" s="1" t="s">
        <v>281</v>
      </c>
      <c r="D39" s="84" t="s">
        <v>605</v>
      </c>
      <c r="E39" s="1" t="s">
        <v>212</v>
      </c>
      <c r="F39" s="90">
        <v>43847</v>
      </c>
      <c r="G39" s="113">
        <v>0.52810000000000001</v>
      </c>
      <c r="H39" s="91">
        <v>6.8597999999999999</v>
      </c>
      <c r="I39" s="2">
        <f>G39*K39/H39</f>
        <v>0</v>
      </c>
      <c r="J39" s="2">
        <f>G39*L39/H39</f>
        <v>0</v>
      </c>
      <c r="K39" s="2">
        <f t="shared" si="1"/>
        <v>0</v>
      </c>
      <c r="L39" s="2">
        <f t="shared" si="2"/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s="1" customFormat="1">
      <c r="A40" s="1" t="s">
        <v>445</v>
      </c>
      <c r="B40" s="1" t="s">
        <v>443</v>
      </c>
      <c r="C40" s="1" t="s">
        <v>281</v>
      </c>
      <c r="D40" s="84">
        <v>0</v>
      </c>
      <c r="E40" s="1" t="s">
        <v>212</v>
      </c>
      <c r="F40" s="90">
        <v>43847</v>
      </c>
      <c r="G40" s="91">
        <v>2.2000000000000002</v>
      </c>
      <c r="H40" s="91">
        <v>6.8597999999999999</v>
      </c>
      <c r="I40" s="2">
        <f>G40*K40/H40</f>
        <v>0</v>
      </c>
      <c r="J40" s="2">
        <f>G40*L40/H40</f>
        <v>0</v>
      </c>
      <c r="K40" s="2">
        <f t="shared" si="1"/>
        <v>0</v>
      </c>
      <c r="L40" s="2">
        <f t="shared" si="2"/>
        <v>0</v>
      </c>
      <c r="M40" s="2">
        <v>0</v>
      </c>
      <c r="N40" s="2">
        <v>0</v>
      </c>
      <c r="O40" s="2">
        <v>0</v>
      </c>
      <c r="P40" s="2">
        <v>0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s="1" customFormat="1">
      <c r="A41" s="1" t="s">
        <v>540</v>
      </c>
      <c r="B41" s="1" t="s">
        <v>444</v>
      </c>
      <c r="C41" s="1" t="s">
        <v>281</v>
      </c>
      <c r="D41" s="84">
        <v>0</v>
      </c>
      <c r="E41" s="1" t="s">
        <v>212</v>
      </c>
      <c r="F41" s="90">
        <v>43847</v>
      </c>
      <c r="G41" s="91">
        <v>1.0152980006399999</v>
      </c>
      <c r="H41" s="91">
        <v>6.8597999999999999</v>
      </c>
      <c r="I41" s="2">
        <f>G41*K41/H41</f>
        <v>0</v>
      </c>
      <c r="J41" s="2">
        <f>G41*L41/H41</f>
        <v>0</v>
      </c>
      <c r="K41" s="2">
        <f t="shared" si="1"/>
        <v>0</v>
      </c>
      <c r="L41" s="2">
        <f t="shared" si="2"/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s="1" customFormat="1">
      <c r="A42" s="1" t="s">
        <v>367</v>
      </c>
      <c r="B42" s="1" t="s">
        <v>283</v>
      </c>
      <c r="C42" s="1" t="s">
        <v>281</v>
      </c>
      <c r="D42" s="84">
        <v>0</v>
      </c>
      <c r="E42" s="1" t="s">
        <v>212</v>
      </c>
      <c r="F42" s="90">
        <v>43847</v>
      </c>
      <c r="G42" s="91">
        <v>0.14499999999999999</v>
      </c>
      <c r="H42" s="91">
        <v>6.8597999999999999</v>
      </c>
      <c r="I42" s="2">
        <f>G42*K42/H42</f>
        <v>0</v>
      </c>
      <c r="J42" s="2">
        <f>G42*L42/H42</f>
        <v>0</v>
      </c>
      <c r="K42" s="2">
        <f t="shared" si="1"/>
        <v>0</v>
      </c>
      <c r="L42" s="2">
        <f t="shared" si="2"/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s="1" customFormat="1">
      <c r="A43" s="1" t="s">
        <v>368</v>
      </c>
      <c r="B43" s="1" t="s">
        <v>284</v>
      </c>
      <c r="C43" s="1" t="s">
        <v>281</v>
      </c>
      <c r="D43" s="84">
        <v>0</v>
      </c>
      <c r="E43" s="1" t="s">
        <v>212</v>
      </c>
      <c r="F43" s="90">
        <v>43847</v>
      </c>
      <c r="G43" s="91">
        <v>0.21825</v>
      </c>
      <c r="H43" s="91">
        <v>6.8597999999999999</v>
      </c>
      <c r="I43" s="2">
        <f>G43*K43/H43</f>
        <v>0</v>
      </c>
      <c r="J43" s="2">
        <f>G43*L43/H43</f>
        <v>0</v>
      </c>
      <c r="K43" s="2">
        <f t="shared" si="1"/>
        <v>0</v>
      </c>
      <c r="L43" s="2">
        <f t="shared" si="2"/>
        <v>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s="1" customFormat="1">
      <c r="A44" s="89" t="s">
        <v>369</v>
      </c>
      <c r="B44" s="1" t="s">
        <v>285</v>
      </c>
      <c r="C44" s="1" t="s">
        <v>281</v>
      </c>
      <c r="D44" s="84">
        <v>0</v>
      </c>
      <c r="E44" s="1" t="s">
        <v>212</v>
      </c>
      <c r="F44" s="90">
        <v>43847</v>
      </c>
      <c r="G44" s="91">
        <v>0.53679999999999994</v>
      </c>
      <c r="H44" s="91">
        <v>6.8597999999999999</v>
      </c>
      <c r="I44" s="2">
        <f>G44*K44/H44</f>
        <v>0</v>
      </c>
      <c r="J44" s="2">
        <f>G44*L44/H44</f>
        <v>0</v>
      </c>
      <c r="K44" s="2">
        <f t="shared" si="1"/>
        <v>0</v>
      </c>
      <c r="L44" s="2">
        <f t="shared" si="2"/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s="1" customFormat="1">
      <c r="A45" s="89" t="s">
        <v>494</v>
      </c>
      <c r="B45" s="1" t="s">
        <v>492</v>
      </c>
      <c r="C45" s="1" t="s">
        <v>281</v>
      </c>
      <c r="D45" s="84">
        <v>0</v>
      </c>
      <c r="E45" s="1" t="s">
        <v>212</v>
      </c>
      <c r="F45" s="90">
        <v>43847</v>
      </c>
      <c r="G45" s="91">
        <v>5.8000000000000003E-2</v>
      </c>
      <c r="H45" s="91">
        <v>6.8597999999999999</v>
      </c>
      <c r="I45" s="2">
        <f>G45*K45/H45</f>
        <v>0</v>
      </c>
      <c r="J45" s="2">
        <f>G45*L45/H45</f>
        <v>0</v>
      </c>
      <c r="K45" s="2">
        <f t="shared" si="1"/>
        <v>0</v>
      </c>
      <c r="L45" s="2">
        <f t="shared" si="2"/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s="1" customFormat="1">
      <c r="A46" s="89" t="s">
        <v>495</v>
      </c>
      <c r="B46" s="1" t="s">
        <v>493</v>
      </c>
      <c r="C46" s="1" t="s">
        <v>281</v>
      </c>
      <c r="D46" s="84">
        <v>0</v>
      </c>
      <c r="E46" s="1" t="s">
        <v>212</v>
      </c>
      <c r="F46" s="90">
        <v>43847</v>
      </c>
      <c r="G46" s="91">
        <v>5.8000000000000003E-2</v>
      </c>
      <c r="H46" s="91">
        <v>6.8597999999999999</v>
      </c>
      <c r="I46" s="2">
        <f>G46*K46/H46</f>
        <v>0</v>
      </c>
      <c r="J46" s="2">
        <f>G46*L46/H46</f>
        <v>0</v>
      </c>
      <c r="K46" s="2">
        <f t="shared" si="1"/>
        <v>0</v>
      </c>
      <c r="L46" s="2">
        <f t="shared" si="2"/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s="1" customFormat="1">
      <c r="A47" s="89" t="s">
        <v>286</v>
      </c>
      <c r="B47" s="1" t="s">
        <v>287</v>
      </c>
      <c r="C47" s="1" t="s">
        <v>281</v>
      </c>
      <c r="D47" s="84" t="s">
        <v>601</v>
      </c>
      <c r="E47" s="1" t="s">
        <v>212</v>
      </c>
      <c r="F47" s="90">
        <v>43847</v>
      </c>
      <c r="G47" s="91">
        <v>0.24</v>
      </c>
      <c r="H47" s="91">
        <v>6.8597999999999999</v>
      </c>
      <c r="I47" s="2">
        <f>G47*K47/H47</f>
        <v>0</v>
      </c>
      <c r="J47" s="2">
        <f>G47*L47/H47</f>
        <v>0</v>
      </c>
      <c r="K47" s="2">
        <f t="shared" si="1"/>
        <v>0</v>
      </c>
      <c r="L47" s="2">
        <f t="shared" si="2"/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s="1" customFormat="1">
      <c r="A48" s="89" t="s">
        <v>541</v>
      </c>
      <c r="B48" s="1" t="s">
        <v>542</v>
      </c>
      <c r="C48" s="1" t="s">
        <v>281</v>
      </c>
      <c r="D48" s="84">
        <v>0</v>
      </c>
      <c r="E48" s="1" t="s">
        <v>212</v>
      </c>
      <c r="F48" s="90">
        <v>43847</v>
      </c>
      <c r="G48" s="91">
        <v>9.6799999999999997E-2</v>
      </c>
      <c r="H48" s="91">
        <v>6.8597999999999999</v>
      </c>
      <c r="I48" s="2">
        <f>G48*K48/H48</f>
        <v>0</v>
      </c>
      <c r="J48" s="2">
        <f>G48*L48/H48</f>
        <v>0</v>
      </c>
      <c r="K48" s="2">
        <f t="shared" si="1"/>
        <v>0</v>
      </c>
      <c r="L48" s="2">
        <f t="shared" si="2"/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 16310:16311" s="1" customFormat="1">
      <c r="A49" s="89" t="s">
        <v>440</v>
      </c>
      <c r="B49" s="89" t="s">
        <v>441</v>
      </c>
      <c r="C49" s="1" t="s">
        <v>281</v>
      </c>
      <c r="D49" s="84">
        <v>0</v>
      </c>
      <c r="E49" s="1" t="s">
        <v>212</v>
      </c>
      <c r="F49" s="90">
        <v>43847</v>
      </c>
      <c r="G49" s="127">
        <v>58.949350000000003</v>
      </c>
      <c r="H49" s="91">
        <v>6.8597999999999999</v>
      </c>
      <c r="I49" s="2">
        <f>G49*K49/H49</f>
        <v>1718.6900492725738</v>
      </c>
      <c r="J49" s="2">
        <f>G49*L49/H49</f>
        <v>2086.9807741166965</v>
      </c>
      <c r="K49" s="2">
        <f t="shared" si="1"/>
        <v>200</v>
      </c>
      <c r="L49" s="2">
        <f t="shared" si="2"/>
        <v>242.85714285714286</v>
      </c>
      <c r="M49" s="92">
        <v>100</v>
      </c>
      <c r="N49" s="92">
        <v>0</v>
      </c>
      <c r="O49" s="92">
        <v>100</v>
      </c>
      <c r="P49" s="92">
        <v>0</v>
      </c>
      <c r="Q49" s="92">
        <v>100</v>
      </c>
      <c r="R49" s="92">
        <v>0</v>
      </c>
      <c r="S49" s="92">
        <v>100</v>
      </c>
      <c r="T49" s="92">
        <v>0</v>
      </c>
      <c r="U49" s="92">
        <v>100</v>
      </c>
      <c r="V49" s="92">
        <v>0</v>
      </c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 16310:16311" s="1" customFormat="1">
      <c r="A50" s="89" t="s">
        <v>511</v>
      </c>
      <c r="B50" s="89" t="s">
        <v>455</v>
      </c>
      <c r="C50" s="1" t="s">
        <v>281</v>
      </c>
      <c r="D50" s="84">
        <v>0</v>
      </c>
      <c r="E50" s="1" t="s">
        <v>212</v>
      </c>
      <c r="F50" s="90">
        <v>43847</v>
      </c>
      <c r="G50" s="91">
        <v>0.38369999999999999</v>
      </c>
      <c r="H50" s="91">
        <v>6.8597999999999999</v>
      </c>
      <c r="I50" s="2">
        <f>G50*K50/H50</f>
        <v>0</v>
      </c>
      <c r="J50" s="2">
        <f>G50*L50/H50</f>
        <v>0</v>
      </c>
      <c r="K50" s="2">
        <f t="shared" si="1"/>
        <v>0</v>
      </c>
      <c r="L50" s="2">
        <f t="shared" si="2"/>
        <v>0</v>
      </c>
      <c r="M50" s="2">
        <v>0</v>
      </c>
      <c r="N50" s="2">
        <v>0</v>
      </c>
      <c r="O50" s="2">
        <v>0</v>
      </c>
      <c r="P50" s="2">
        <v>0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 16310:16311" s="1" customFormat="1">
      <c r="A51" s="104" t="s">
        <v>713</v>
      </c>
      <c r="B51" s="104" t="s">
        <v>774</v>
      </c>
      <c r="C51" s="104" t="s">
        <v>712</v>
      </c>
      <c r="D51" s="103" t="s">
        <v>601</v>
      </c>
      <c r="E51" s="104" t="s">
        <v>212</v>
      </c>
      <c r="F51" s="90">
        <v>43847</v>
      </c>
      <c r="G51" s="91">
        <v>1.35</v>
      </c>
      <c r="H51" s="91">
        <v>6.8597999999999999</v>
      </c>
      <c r="I51" s="2">
        <f>G51*K51/H51</f>
        <v>23787.772238257679</v>
      </c>
      <c r="J51" s="2">
        <f>G51*L51/H51</f>
        <v>34093.458784720926</v>
      </c>
      <c r="K51" s="2">
        <f t="shared" si="1"/>
        <v>120873.60000000001</v>
      </c>
      <c r="L51" s="2">
        <f t="shared" si="2"/>
        <v>173240.22857142857</v>
      </c>
      <c r="M51" s="2">
        <v>20000</v>
      </c>
      <c r="N51" s="2">
        <v>25329.599999999999</v>
      </c>
      <c r="O51" s="2">
        <v>36280</v>
      </c>
      <c r="P51" s="2">
        <v>39264</v>
      </c>
      <c r="Q51" s="2">
        <v>40425.599999999999</v>
      </c>
      <c r="R51" s="2">
        <v>40473.599999999999</v>
      </c>
      <c r="S51" s="2">
        <v>34521.599999999999</v>
      </c>
      <c r="T51" s="2">
        <v>40473.599999999999</v>
      </c>
      <c r="U51" s="2">
        <v>40473.599999999999</v>
      </c>
      <c r="V51" s="2">
        <v>35712</v>
      </c>
      <c r="W51" s="2">
        <v>34521.599999999999</v>
      </c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 16310:16311" s="1" customFormat="1">
      <c r="A52" s="104" t="s">
        <v>777</v>
      </c>
      <c r="B52" s="104" t="s">
        <v>776</v>
      </c>
      <c r="C52" s="104" t="s">
        <v>714</v>
      </c>
      <c r="D52" s="103">
        <v>0</v>
      </c>
      <c r="E52" s="104" t="s">
        <v>212</v>
      </c>
      <c r="F52" s="90">
        <v>43847</v>
      </c>
      <c r="G52" s="91">
        <v>0.93520000000000003</v>
      </c>
      <c r="H52" s="91">
        <v>6.8597999999999999</v>
      </c>
      <c r="I52" s="2">
        <f>G52*K52/H52</f>
        <v>11033.500451908219</v>
      </c>
      <c r="J52" s="2">
        <f>G52*L52/H52</f>
        <v>8437.3113418550329</v>
      </c>
      <c r="K52" s="2">
        <f>SUM(M52:P52)</f>
        <v>80932</v>
      </c>
      <c r="L52" s="2">
        <f>SUM(Q52:T52)+U52/7*3</f>
        <v>61888.653061224497</v>
      </c>
      <c r="M52" s="2">
        <f>35000+7785.71428571428</f>
        <v>42785.714285714283</v>
      </c>
      <c r="N52" s="2">
        <v>10574.857142857141</v>
      </c>
      <c r="O52" s="2">
        <v>13342.857142857143</v>
      </c>
      <c r="P52" s="2">
        <v>14228.571428571428</v>
      </c>
      <c r="Q52" s="2">
        <v>14454.857142857143</v>
      </c>
      <c r="R52" s="2">
        <v>14454.857142857143</v>
      </c>
      <c r="S52" s="2">
        <v>12329.142857142857</v>
      </c>
      <c r="T52" s="2">
        <v>14454.857142857143</v>
      </c>
      <c r="U52" s="2">
        <v>14454.857142857143</v>
      </c>
      <c r="V52" s="2">
        <v>12754.285714285714</v>
      </c>
      <c r="W52" s="2">
        <v>12329.142857142857</v>
      </c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 16310:16311" s="1" customFormat="1">
      <c r="A53" s="104" t="s">
        <v>778</v>
      </c>
      <c r="B53" s="104" t="s">
        <v>775</v>
      </c>
      <c r="C53" s="104" t="s">
        <v>712</v>
      </c>
      <c r="D53" s="103">
        <v>0</v>
      </c>
      <c r="E53" s="104" t="s">
        <v>212</v>
      </c>
      <c r="F53" s="90">
        <v>43847</v>
      </c>
      <c r="G53" s="91">
        <v>0.93520000000000003</v>
      </c>
      <c r="H53" s="91">
        <v>6.8597999999999999</v>
      </c>
      <c r="I53" s="2">
        <f>G53*K53/H53</f>
        <v>11033.500451908219</v>
      </c>
      <c r="J53" s="2">
        <f>G53*L53/H53</f>
        <v>8437.3113418550329</v>
      </c>
      <c r="K53" s="2">
        <f t="shared" si="1"/>
        <v>80932</v>
      </c>
      <c r="L53" s="2">
        <f t="shared" si="2"/>
        <v>61888.653061224497</v>
      </c>
      <c r="M53" s="2">
        <f>35000+7785.71428571428</f>
        <v>42785.714285714283</v>
      </c>
      <c r="N53" s="2">
        <v>10574.857142857141</v>
      </c>
      <c r="O53" s="2">
        <v>13342.857142857143</v>
      </c>
      <c r="P53" s="2">
        <v>14228.571428571428</v>
      </c>
      <c r="Q53" s="2">
        <v>14454.857142857143</v>
      </c>
      <c r="R53" s="2">
        <v>14454.857142857143</v>
      </c>
      <c r="S53" s="2">
        <v>12329.142857142857</v>
      </c>
      <c r="T53" s="2">
        <v>14454.857142857143</v>
      </c>
      <c r="U53" s="2">
        <v>14454.857142857143</v>
      </c>
      <c r="V53" s="2">
        <v>12754.285714285714</v>
      </c>
      <c r="W53" s="2">
        <v>12329.142857142857</v>
      </c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 16310:16311" s="1" customFormat="1">
      <c r="A54" s="1" t="s">
        <v>697</v>
      </c>
      <c r="B54" s="1" t="s">
        <v>695</v>
      </c>
      <c r="C54" s="1" t="s">
        <v>599</v>
      </c>
      <c r="D54" s="84">
        <v>0</v>
      </c>
      <c r="E54" s="1" t="s">
        <v>212</v>
      </c>
      <c r="F54" s="90">
        <v>43847</v>
      </c>
      <c r="G54" s="113">
        <v>1.554</v>
      </c>
      <c r="H54" s="91">
        <v>6.8597999999999999</v>
      </c>
      <c r="I54" s="2">
        <f>G54*K54/H54</f>
        <v>0</v>
      </c>
      <c r="J54" s="2">
        <f>G54*L54/H54</f>
        <v>0</v>
      </c>
      <c r="K54" s="2">
        <f t="shared" si="1"/>
        <v>0</v>
      </c>
      <c r="L54" s="2">
        <f t="shared" si="2"/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 16310:16311" s="1" customFormat="1">
      <c r="A55" s="1" t="s">
        <v>698</v>
      </c>
      <c r="B55" s="1" t="s">
        <v>696</v>
      </c>
      <c r="C55" s="1" t="s">
        <v>599</v>
      </c>
      <c r="D55" s="84">
        <v>0</v>
      </c>
      <c r="E55" s="1" t="s">
        <v>212</v>
      </c>
      <c r="F55" s="90">
        <v>43847</v>
      </c>
      <c r="G55" s="91">
        <v>1.3</v>
      </c>
      <c r="H55" s="91">
        <v>6.8597999999999999</v>
      </c>
      <c r="I55" s="2">
        <f>G55*K55/H55</f>
        <v>76790.926849179261</v>
      </c>
      <c r="J55" s="2">
        <f>G55*L55/H55</f>
        <v>30837.960290387473</v>
      </c>
      <c r="K55" s="2">
        <f t="shared" si="1"/>
        <v>405207.99999999994</v>
      </c>
      <c r="L55" s="2">
        <f t="shared" si="2"/>
        <v>162724.79999999999</v>
      </c>
      <c r="M55" s="2">
        <f>190000+86083.2</f>
        <v>276083.20000000001</v>
      </c>
      <c r="N55" s="2">
        <v>43041.599999999999</v>
      </c>
      <c r="O55" s="2">
        <v>43041.599999999999</v>
      </c>
      <c r="P55" s="2">
        <v>43041.599999999999</v>
      </c>
      <c r="Q55" s="2">
        <v>43041.599999999999</v>
      </c>
      <c r="R55" s="2">
        <v>36691.199999999997</v>
      </c>
      <c r="S55" s="2">
        <v>30576</v>
      </c>
      <c r="T55" s="2">
        <v>36691.199999999997</v>
      </c>
      <c r="U55" s="2">
        <v>36691.199999999997</v>
      </c>
      <c r="V55" s="2">
        <v>36691.199999999997</v>
      </c>
      <c r="W55" s="2">
        <v>30576</v>
      </c>
      <c r="X55" s="2">
        <v>36691.199999999997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 16310:16311" s="1" customFormat="1">
      <c r="A56" s="89" t="s">
        <v>699</v>
      </c>
      <c r="B56" s="1" t="s">
        <v>701</v>
      </c>
      <c r="C56" s="1" t="s">
        <v>599</v>
      </c>
      <c r="D56" s="84" t="s">
        <v>605</v>
      </c>
      <c r="E56" s="1" t="s">
        <v>212</v>
      </c>
      <c r="F56" s="90">
        <v>43847</v>
      </c>
      <c r="G56" s="113">
        <v>0.52810000000000001</v>
      </c>
      <c r="H56" s="91">
        <v>6.8597999999999999</v>
      </c>
      <c r="I56" s="2">
        <f>G56*K56/H56</f>
        <v>23896.80599434386</v>
      </c>
      <c r="J56" s="2">
        <f>G56*L56/H56</f>
        <v>12399.498449350876</v>
      </c>
      <c r="K56" s="2">
        <f t="shared" si="1"/>
        <v>310409.59999999998</v>
      </c>
      <c r="L56" s="2">
        <f t="shared" si="2"/>
        <v>161064.34285714285</v>
      </c>
      <c r="M56" s="2">
        <v>85602.4</v>
      </c>
      <c r="N56" s="2">
        <v>85602.4</v>
      </c>
      <c r="O56" s="2">
        <v>96602.4</v>
      </c>
      <c r="P56" s="2">
        <v>42602.400000000001</v>
      </c>
      <c r="Q56" s="2">
        <v>42602.400000000001</v>
      </c>
      <c r="R56" s="2">
        <v>36316.799999999996</v>
      </c>
      <c r="S56" s="2">
        <v>30264</v>
      </c>
      <c r="T56" s="2">
        <v>36316.799999999996</v>
      </c>
      <c r="U56" s="2">
        <v>36316.799999999996</v>
      </c>
      <c r="V56" s="2">
        <v>36316.799999999996</v>
      </c>
      <c r="W56" s="2">
        <v>30264</v>
      </c>
      <c r="X56" s="2">
        <v>36316.799999999996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 16310:16311" s="1" customFormat="1">
      <c r="A57" s="1" t="s">
        <v>700</v>
      </c>
      <c r="B57" s="1" t="s">
        <v>702</v>
      </c>
      <c r="C57" s="1" t="s">
        <v>599</v>
      </c>
      <c r="D57" s="84" t="s">
        <v>605</v>
      </c>
      <c r="E57" s="1" t="s">
        <v>212</v>
      </c>
      <c r="F57" s="90">
        <v>43847</v>
      </c>
      <c r="G57" s="113">
        <v>0.52810000000000001</v>
      </c>
      <c r="H57" s="91">
        <v>6.8597999999999999</v>
      </c>
      <c r="I57" s="2">
        <f>G57*K57/H57</f>
        <v>23896.80599434386</v>
      </c>
      <c r="J57" s="2">
        <f>G57*L57/H57</f>
        <v>12399.498449350876</v>
      </c>
      <c r="K57" s="2">
        <f t="shared" si="1"/>
        <v>310409.59999999998</v>
      </c>
      <c r="L57" s="2">
        <f t="shared" si="2"/>
        <v>161064.34285714285</v>
      </c>
      <c r="M57" s="2">
        <v>85602.4</v>
      </c>
      <c r="N57" s="2">
        <v>85602.4</v>
      </c>
      <c r="O57" s="2">
        <v>96602.4</v>
      </c>
      <c r="P57" s="2">
        <v>42602.400000000001</v>
      </c>
      <c r="Q57" s="2">
        <v>42602.400000000001</v>
      </c>
      <c r="R57" s="2">
        <v>36316.799999999996</v>
      </c>
      <c r="S57" s="2">
        <v>30264</v>
      </c>
      <c r="T57" s="2">
        <v>36316.799999999996</v>
      </c>
      <c r="U57" s="2">
        <v>36316.799999999996</v>
      </c>
      <c r="V57" s="2">
        <v>36316.799999999996</v>
      </c>
      <c r="W57" s="2">
        <v>30264</v>
      </c>
      <c r="X57" s="2">
        <v>36316.799999999996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 16310:16311" s="1" customFormat="1">
      <c r="A58" s="89" t="s">
        <v>704</v>
      </c>
      <c r="B58" s="1" t="s">
        <v>703</v>
      </c>
      <c r="C58" s="1" t="s">
        <v>599</v>
      </c>
      <c r="D58" s="84" t="s">
        <v>601</v>
      </c>
      <c r="E58" s="1" t="s">
        <v>212</v>
      </c>
      <c r="F58" s="90">
        <v>43847</v>
      </c>
      <c r="G58" s="91">
        <v>0.24</v>
      </c>
      <c r="H58" s="91">
        <v>6.8597999999999999</v>
      </c>
      <c r="I58" s="2">
        <f>G58*K58/H58</f>
        <v>71544.308580425088</v>
      </c>
      <c r="J58" s="2">
        <f>G58*L58/H58</f>
        <v>67620.820931888884</v>
      </c>
      <c r="K58" s="2">
        <f t="shared" si="1"/>
        <v>2044915.2</v>
      </c>
      <c r="L58" s="2">
        <f t="shared" si="2"/>
        <v>1932772.1142857142</v>
      </c>
      <c r="M58" s="2">
        <v>511228.8</v>
      </c>
      <c r="N58" s="2">
        <v>511228.8</v>
      </c>
      <c r="O58" s="2">
        <v>511228.8</v>
      </c>
      <c r="P58" s="2">
        <v>511228.8</v>
      </c>
      <c r="Q58" s="2">
        <v>511228.8</v>
      </c>
      <c r="R58" s="2">
        <v>435801.59999999998</v>
      </c>
      <c r="S58" s="2">
        <v>363168</v>
      </c>
      <c r="T58" s="2">
        <v>435801.59999999998</v>
      </c>
      <c r="U58" s="2">
        <v>435801.59999999998</v>
      </c>
      <c r="V58" s="2">
        <v>435801.59999999998</v>
      </c>
      <c r="W58" s="2">
        <v>363168</v>
      </c>
      <c r="X58" s="2">
        <v>435801.59999999998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 16310:16311" s="1" customFormat="1">
      <c r="A59" s="89" t="s">
        <v>290</v>
      </c>
      <c r="B59" s="1" t="s">
        <v>291</v>
      </c>
      <c r="C59" s="1" t="s">
        <v>292</v>
      </c>
      <c r="D59" s="84">
        <v>0</v>
      </c>
      <c r="E59" s="1" t="s">
        <v>288</v>
      </c>
      <c r="F59" s="90">
        <v>43847</v>
      </c>
      <c r="G59" s="91">
        <v>6.4600000000000005E-2</v>
      </c>
      <c r="H59" s="91">
        <v>6.8597999999999999</v>
      </c>
      <c r="I59" s="2">
        <f>G59*K59/H59</f>
        <v>0</v>
      </c>
      <c r="J59" s="2">
        <f>G59*L59/H59</f>
        <v>0</v>
      </c>
      <c r="K59" s="2">
        <f t="shared" si="1"/>
        <v>0</v>
      </c>
      <c r="L59" s="2">
        <f t="shared" si="2"/>
        <v>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 16310:16311" s="1" customFormat="1">
      <c r="A60" s="89" t="s">
        <v>293</v>
      </c>
      <c r="B60" s="1" t="s">
        <v>294</v>
      </c>
      <c r="C60" s="1" t="s">
        <v>292</v>
      </c>
      <c r="D60" s="84">
        <v>0</v>
      </c>
      <c r="E60" s="1" t="s">
        <v>288</v>
      </c>
      <c r="F60" s="90">
        <v>43847</v>
      </c>
      <c r="G60" s="91">
        <v>78.744799999999998</v>
      </c>
      <c r="H60" s="91">
        <v>6.8597999999999999</v>
      </c>
      <c r="I60" s="2">
        <f>G60*K60/H60</f>
        <v>0</v>
      </c>
      <c r="J60" s="2">
        <f>G60*L60/H60</f>
        <v>0</v>
      </c>
      <c r="K60" s="2">
        <f t="shared" si="1"/>
        <v>0</v>
      </c>
      <c r="L60" s="2">
        <f t="shared" si="2"/>
        <v>0</v>
      </c>
      <c r="M60" s="2">
        <v>0</v>
      </c>
      <c r="N60" s="2">
        <v>0</v>
      </c>
      <c r="O60" s="2">
        <v>0</v>
      </c>
      <c r="P60" s="2">
        <v>0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 16310:16311" s="1" customFormat="1">
      <c r="A61" s="89" t="s">
        <v>295</v>
      </c>
      <c r="B61" s="1" t="s">
        <v>480</v>
      </c>
      <c r="C61" s="1" t="s">
        <v>292</v>
      </c>
      <c r="D61" s="84">
        <v>0</v>
      </c>
      <c r="E61" s="1" t="s">
        <v>288</v>
      </c>
      <c r="F61" s="90">
        <v>43847</v>
      </c>
      <c r="G61" s="91">
        <v>48.839500000000001</v>
      </c>
      <c r="H61" s="91">
        <v>6.8597999999999999</v>
      </c>
      <c r="I61" s="2">
        <f>G61*K61/H61</f>
        <v>0</v>
      </c>
      <c r="J61" s="2">
        <f>G61*L61/H61</f>
        <v>0</v>
      </c>
      <c r="K61" s="2">
        <f t="shared" si="1"/>
        <v>0</v>
      </c>
      <c r="L61" s="2">
        <f t="shared" si="2"/>
        <v>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 16310:16311" s="1" customFormat="1">
      <c r="A62" s="89" t="s">
        <v>296</v>
      </c>
      <c r="B62" s="1" t="s">
        <v>481</v>
      </c>
      <c r="C62" s="1" t="s">
        <v>292</v>
      </c>
      <c r="D62" s="84">
        <v>0</v>
      </c>
      <c r="E62" s="1" t="s">
        <v>288</v>
      </c>
      <c r="F62" s="90">
        <v>43847</v>
      </c>
      <c r="G62" s="91">
        <v>0.34429999999999999</v>
      </c>
      <c r="H62" s="91">
        <v>6.8597999999999999</v>
      </c>
      <c r="I62" s="2">
        <f>G62*K62/H62</f>
        <v>0</v>
      </c>
      <c r="J62" s="2">
        <f>G62*L62/H62</f>
        <v>0</v>
      </c>
      <c r="K62" s="2">
        <f t="shared" si="1"/>
        <v>0</v>
      </c>
      <c r="L62" s="2">
        <f t="shared" si="2"/>
        <v>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 16310:16311" s="1" customFormat="1" ht="12.75" customHeight="1">
      <c r="A63" s="89" t="s">
        <v>473</v>
      </c>
      <c r="B63" s="1" t="s">
        <v>471</v>
      </c>
      <c r="C63" s="90" t="s">
        <v>292</v>
      </c>
      <c r="D63" s="84">
        <v>0</v>
      </c>
      <c r="E63" s="1" t="s">
        <v>288</v>
      </c>
      <c r="F63" s="90">
        <v>43847</v>
      </c>
      <c r="G63" s="91">
        <v>340.1</v>
      </c>
      <c r="H63" s="91">
        <v>6.8597999999999999</v>
      </c>
      <c r="I63" s="2">
        <f>G63*K63/H63</f>
        <v>0</v>
      </c>
      <c r="J63" s="2">
        <f>G63*L63/H63</f>
        <v>0</v>
      </c>
      <c r="K63" s="2">
        <f t="shared" si="1"/>
        <v>0</v>
      </c>
      <c r="L63" s="2">
        <f t="shared" si="2"/>
        <v>0</v>
      </c>
      <c r="M63" s="2">
        <v>0</v>
      </c>
      <c r="N63" s="2">
        <v>0</v>
      </c>
      <c r="O63" s="2">
        <v>0</v>
      </c>
      <c r="P63" s="2">
        <v>0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XCH63" s="89"/>
    </row>
    <row r="64" spans="1:45 16310:16311" s="1" customFormat="1" ht="12" customHeight="1">
      <c r="A64" s="89" t="s">
        <v>470</v>
      </c>
      <c r="B64" s="1" t="s">
        <v>442</v>
      </c>
      <c r="C64" s="1" t="s">
        <v>292</v>
      </c>
      <c r="D64" s="84">
        <v>0</v>
      </c>
      <c r="E64" s="90" t="s">
        <v>288</v>
      </c>
      <c r="F64" s="90">
        <v>43847</v>
      </c>
      <c r="G64" s="91">
        <v>390.2679</v>
      </c>
      <c r="H64" s="91">
        <v>6.8597999999999999</v>
      </c>
      <c r="I64" s="2">
        <f>G64*K64/H64</f>
        <v>0</v>
      </c>
      <c r="J64" s="2">
        <f>G64*L64/H64</f>
        <v>0</v>
      </c>
      <c r="K64" s="2">
        <f t="shared" si="1"/>
        <v>0</v>
      </c>
      <c r="L64" s="2">
        <f t="shared" si="2"/>
        <v>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XCI64" s="89"/>
    </row>
    <row r="65" spans="1:45 16311:16311" s="1" customFormat="1">
      <c r="A65" s="89" t="s">
        <v>585</v>
      </c>
      <c r="B65" s="1" t="s">
        <v>483</v>
      </c>
      <c r="C65" s="1" t="s">
        <v>292</v>
      </c>
      <c r="D65" s="84" t="s">
        <v>600</v>
      </c>
      <c r="E65" s="90" t="s">
        <v>288</v>
      </c>
      <c r="F65" s="90">
        <v>43847</v>
      </c>
      <c r="G65" s="91">
        <v>0.12959999999999999</v>
      </c>
      <c r="H65" s="91">
        <v>6.8597999999999999</v>
      </c>
      <c r="I65" s="2">
        <f>G65*K65/H65</f>
        <v>819.97469832194213</v>
      </c>
      <c r="J65" s="2">
        <f>G65*L65/H65</f>
        <v>794.36799537866636</v>
      </c>
      <c r="K65" s="2">
        <f t="shared" si="1"/>
        <v>43401.716323679466</v>
      </c>
      <c r="L65" s="2">
        <f t="shared" si="2"/>
        <v>42046.339310945797</v>
      </c>
      <c r="M65" s="86">
        <v>11552.775885523224</v>
      </c>
      <c r="N65" s="86">
        <v>11139.267115372793</v>
      </c>
      <c r="O65" s="86">
        <v>11375.500492445539</v>
      </c>
      <c r="P65" s="86">
        <v>9334.172830337915</v>
      </c>
      <c r="Q65" s="86">
        <v>12001.821679690698</v>
      </c>
      <c r="R65" s="2">
        <v>11394.037149959076</v>
      </c>
      <c r="S65" s="2">
        <v>11311.547529193906</v>
      </c>
      <c r="T65" s="2">
        <v>7338.9329521021155</v>
      </c>
      <c r="U65" s="2">
        <v>0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XCI65" s="89"/>
    </row>
    <row r="66" spans="1:45 16311:16311" s="1" customFormat="1" ht="14.25" customHeight="1">
      <c r="A66" s="89" t="s">
        <v>489</v>
      </c>
      <c r="B66" s="1" t="s">
        <v>490</v>
      </c>
      <c r="C66" s="1" t="s">
        <v>292</v>
      </c>
      <c r="D66" s="84">
        <v>0</v>
      </c>
      <c r="E66" s="90" t="s">
        <v>288</v>
      </c>
      <c r="F66" s="90">
        <v>43847</v>
      </c>
      <c r="G66" s="91">
        <v>0.39</v>
      </c>
      <c r="H66" s="91">
        <v>6.8597999999999999</v>
      </c>
      <c r="I66" s="2">
        <f>G66*K66/H66</f>
        <v>1244.2483313050902</v>
      </c>
      <c r="J66" s="2">
        <f>G66*L66/H66</f>
        <v>1046.489520102627</v>
      </c>
      <c r="K66" s="2">
        <f t="shared" si="1"/>
        <v>21885.371033555533</v>
      </c>
      <c r="L66" s="2">
        <f t="shared" si="2"/>
        <v>18406.945666666667</v>
      </c>
      <c r="M66" s="86">
        <v>5882.8293553555322</v>
      </c>
      <c r="N66" s="86">
        <v>5818.0323498666667</v>
      </c>
      <c r="O66" s="86">
        <v>5775.5116616666674</v>
      </c>
      <c r="P66" s="86">
        <v>4408.9976666666662</v>
      </c>
      <c r="Q66" s="86">
        <v>5664.315333333333</v>
      </c>
      <c r="R66" s="2">
        <v>5821.666666666667</v>
      </c>
      <c r="S66" s="2">
        <v>5821.666666666667</v>
      </c>
      <c r="T66" s="2">
        <v>1099.297</v>
      </c>
      <c r="U66" s="2">
        <v>0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XCI66" s="89"/>
    </row>
    <row r="67" spans="1:45 16311:16311" s="1" customFormat="1">
      <c r="A67" s="89" t="s">
        <v>297</v>
      </c>
      <c r="B67" s="1" t="s">
        <v>298</v>
      </c>
      <c r="C67" s="1" t="s">
        <v>292</v>
      </c>
      <c r="D67" s="84">
        <v>0</v>
      </c>
      <c r="E67" s="90" t="s">
        <v>288</v>
      </c>
      <c r="F67" s="90">
        <v>43847</v>
      </c>
      <c r="G67" s="91">
        <v>4.3099999999999999E-2</v>
      </c>
      <c r="H67" s="91">
        <v>6.8597999999999999</v>
      </c>
      <c r="I67" s="2">
        <f>G67*K67/H67</f>
        <v>825.0323550653751</v>
      </c>
      <c r="J67" s="2">
        <f>G67*L67/H67</f>
        <v>693.90305102189564</v>
      </c>
      <c r="K67" s="2">
        <f t="shared" ref="K67:K131" si="3">SUM(M67:P67)</f>
        <v>131312.22620133319</v>
      </c>
      <c r="L67" s="2">
        <f t="shared" ref="L67:L131" si="4">SUM(Q67:T67)+U67/7*3</f>
        <v>110441.674</v>
      </c>
      <c r="M67" s="86">
        <v>35296.97613213319</v>
      </c>
      <c r="N67" s="86">
        <v>34908.194099200002</v>
      </c>
      <c r="O67" s="86">
        <v>34653.069969999997</v>
      </c>
      <c r="P67" s="86">
        <v>26453.986000000001</v>
      </c>
      <c r="Q67" s="86">
        <v>33985.892</v>
      </c>
      <c r="R67" s="2">
        <v>34930</v>
      </c>
      <c r="S67" s="2">
        <v>34930</v>
      </c>
      <c r="T67" s="2">
        <v>6595.7820000000002</v>
      </c>
      <c r="U67" s="2">
        <v>0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 16311:16311" s="1" customFormat="1" ht="12" customHeight="1">
      <c r="A68" s="89" t="s">
        <v>370</v>
      </c>
      <c r="B68" s="89" t="s">
        <v>303</v>
      </c>
      <c r="C68" s="89" t="s">
        <v>292</v>
      </c>
      <c r="D68" s="84">
        <v>0</v>
      </c>
      <c r="E68" s="1" t="s">
        <v>288</v>
      </c>
      <c r="F68" s="90">
        <v>43847</v>
      </c>
      <c r="G68" s="91">
        <v>9.5000000000000001E-2</v>
      </c>
      <c r="H68" s="91">
        <v>6.8597999999999999</v>
      </c>
      <c r="I68" s="2">
        <f>G68*K68/H68</f>
        <v>1889.0510576420411</v>
      </c>
      <c r="J68" s="2">
        <f>G68*L68/H68</f>
        <v>1830.0585431452964</v>
      </c>
      <c r="K68" s="2">
        <f t="shared" si="3"/>
        <v>136405.3941601355</v>
      </c>
      <c r="L68" s="2">
        <f t="shared" si="4"/>
        <v>132145.6378344011</v>
      </c>
      <c r="M68" s="86">
        <v>36308.724211644425</v>
      </c>
      <c r="N68" s="86">
        <v>35009.125219743073</v>
      </c>
      <c r="O68" s="86">
        <v>35751.572976257412</v>
      </c>
      <c r="P68" s="86">
        <v>29335.97175249059</v>
      </c>
      <c r="Q68" s="86">
        <v>37720.010993313626</v>
      </c>
      <c r="R68" s="2">
        <v>35809.831042728525</v>
      </c>
      <c r="S68" s="2">
        <v>35550.577948895138</v>
      </c>
      <c r="T68" s="2">
        <v>23065.217849463792</v>
      </c>
      <c r="U68" s="2">
        <v>0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 16311:16311" s="89" customFormat="1">
      <c r="A69" s="89" t="s">
        <v>459</v>
      </c>
      <c r="B69" s="89" t="s">
        <v>304</v>
      </c>
      <c r="C69" s="89" t="s">
        <v>292</v>
      </c>
      <c r="D69" s="84">
        <v>0</v>
      </c>
      <c r="E69" s="89" t="s">
        <v>288</v>
      </c>
      <c r="F69" s="90">
        <v>43847</v>
      </c>
      <c r="G69" s="91">
        <v>0.35149999999999998</v>
      </c>
      <c r="H69" s="91">
        <v>6.8597999999999999</v>
      </c>
      <c r="I69" s="2">
        <f>G69*K69/H69</f>
        <v>6989.4889132755516</v>
      </c>
      <c r="J69" s="2">
        <f>G69*L69/H69</f>
        <v>6771.2166096375968</v>
      </c>
      <c r="K69" s="2">
        <f t="shared" si="3"/>
        <v>136405.3941601355</v>
      </c>
      <c r="L69" s="2">
        <f t="shared" si="4"/>
        <v>132145.6378344011</v>
      </c>
      <c r="M69" s="100">
        <v>36308.724211644425</v>
      </c>
      <c r="N69" s="100">
        <v>35009.125219743073</v>
      </c>
      <c r="O69" s="100">
        <v>35751.572976257412</v>
      </c>
      <c r="P69" s="100">
        <v>29335.97175249059</v>
      </c>
      <c r="Q69" s="100">
        <v>37720.010993313626</v>
      </c>
      <c r="R69" s="93">
        <v>35809.831042728525</v>
      </c>
      <c r="S69" s="93">
        <v>35550.577948895138</v>
      </c>
      <c r="T69" s="93">
        <v>23065.217849463792</v>
      </c>
      <c r="U69" s="2">
        <v>0</v>
      </c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3"/>
      <c r="AO69" s="93"/>
      <c r="AP69" s="93"/>
      <c r="AQ69" s="93"/>
      <c r="AR69" s="93"/>
      <c r="AS69" s="93"/>
    </row>
    <row r="70" spans="1:45 16311:16311" s="1" customFormat="1">
      <c r="A70" s="89" t="s">
        <v>305</v>
      </c>
      <c r="B70" s="89" t="s">
        <v>306</v>
      </c>
      <c r="C70" s="89" t="s">
        <v>292</v>
      </c>
      <c r="D70" s="84">
        <v>0</v>
      </c>
      <c r="E70" s="1" t="s">
        <v>288</v>
      </c>
      <c r="F70" s="90">
        <v>43847</v>
      </c>
      <c r="G70" s="91">
        <v>0.27650000000000002</v>
      </c>
      <c r="H70" s="91">
        <v>6.8597999999999999</v>
      </c>
      <c r="I70" s="2">
        <f>G70*K70/H70</f>
        <v>0</v>
      </c>
      <c r="J70" s="2">
        <f>G70*L70/H70</f>
        <v>0</v>
      </c>
      <c r="K70" s="2">
        <f t="shared" si="3"/>
        <v>0</v>
      </c>
      <c r="L70" s="2">
        <f t="shared" si="4"/>
        <v>0</v>
      </c>
      <c r="M70" s="86">
        <v>0</v>
      </c>
      <c r="N70" s="86">
        <v>0</v>
      </c>
      <c r="O70" s="86">
        <v>0</v>
      </c>
      <c r="P70" s="86">
        <v>0</v>
      </c>
      <c r="Q70" s="86"/>
      <c r="R70" s="2"/>
      <c r="S70" s="2"/>
      <c r="T70" s="2"/>
      <c r="U70" s="2">
        <v>0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 16311:16311" s="1" customFormat="1">
      <c r="A71" s="89" t="s">
        <v>307</v>
      </c>
      <c r="B71" s="89" t="s">
        <v>362</v>
      </c>
      <c r="C71" s="89" t="s">
        <v>292</v>
      </c>
      <c r="D71" s="84">
        <v>0</v>
      </c>
      <c r="E71" s="1" t="s">
        <v>288</v>
      </c>
      <c r="F71" s="90">
        <v>43847</v>
      </c>
      <c r="G71" s="91">
        <v>3.5000000000000003E-2</v>
      </c>
      <c r="H71" s="91">
        <v>6.8597999999999999</v>
      </c>
      <c r="I71" s="2">
        <f>G71*K71/H71</f>
        <v>669.97987070274098</v>
      </c>
      <c r="J71" s="2">
        <f>G71*L71/H71</f>
        <v>563.49435697833758</v>
      </c>
      <c r="K71" s="2">
        <f t="shared" si="3"/>
        <v>131312.22620133319</v>
      </c>
      <c r="L71" s="2">
        <f t="shared" si="4"/>
        <v>110441.674</v>
      </c>
      <c r="M71" s="86">
        <v>35296.97613213319</v>
      </c>
      <c r="N71" s="86">
        <v>34908.194099200002</v>
      </c>
      <c r="O71" s="86">
        <v>34653.069969999997</v>
      </c>
      <c r="P71" s="86">
        <v>26453.986000000001</v>
      </c>
      <c r="Q71" s="86">
        <v>33985.892</v>
      </c>
      <c r="R71" s="2">
        <v>34930</v>
      </c>
      <c r="S71" s="2">
        <v>34930</v>
      </c>
      <c r="T71" s="2">
        <v>6595.7820000000002</v>
      </c>
      <c r="U71" s="2">
        <v>0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 16311:16311" s="89" customFormat="1">
      <c r="A72" s="89" t="s">
        <v>299</v>
      </c>
      <c r="B72" s="89" t="s">
        <v>300</v>
      </c>
      <c r="C72" s="89" t="s">
        <v>488</v>
      </c>
      <c r="D72" s="84">
        <v>0</v>
      </c>
      <c r="E72" s="90" t="s">
        <v>288</v>
      </c>
      <c r="F72" s="90">
        <v>43847</v>
      </c>
      <c r="G72" s="91">
        <v>30.894500000000001</v>
      </c>
      <c r="H72" s="91">
        <v>6.8597999999999999</v>
      </c>
      <c r="I72" s="2">
        <f>G72*K72/H72</f>
        <v>135.11108195574215</v>
      </c>
      <c r="J72" s="2">
        <f>G72*L72/H72</f>
        <v>598.34907723257243</v>
      </c>
      <c r="K72" s="2">
        <f t="shared" si="3"/>
        <v>30</v>
      </c>
      <c r="L72" s="2">
        <f t="shared" si="4"/>
        <v>132.85714285714286</v>
      </c>
      <c r="M72" s="2">
        <v>0</v>
      </c>
      <c r="N72" s="2">
        <v>0</v>
      </c>
      <c r="O72" s="2">
        <v>0</v>
      </c>
      <c r="P72" s="94">
        <v>30</v>
      </c>
      <c r="Q72" s="94">
        <v>30</v>
      </c>
      <c r="R72" s="94">
        <v>30</v>
      </c>
      <c r="S72" s="94">
        <v>30</v>
      </c>
      <c r="T72" s="94">
        <v>30</v>
      </c>
      <c r="U72" s="94">
        <v>30</v>
      </c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3"/>
      <c r="AO72" s="93"/>
      <c r="AP72" s="93"/>
      <c r="AQ72" s="93"/>
      <c r="AR72" s="93"/>
      <c r="AS72" s="93"/>
    </row>
    <row r="73" spans="1:45 16311:16311" s="89" customFormat="1">
      <c r="A73" s="89" t="s">
        <v>458</v>
      </c>
      <c r="B73" s="89" t="s">
        <v>453</v>
      </c>
      <c r="C73" s="89" t="s">
        <v>488</v>
      </c>
      <c r="D73" s="84">
        <v>0</v>
      </c>
      <c r="E73" s="90" t="s">
        <v>288</v>
      </c>
      <c r="F73" s="90">
        <v>43847</v>
      </c>
      <c r="G73" s="91">
        <v>4.5999999999999999E-2</v>
      </c>
      <c r="H73" s="91">
        <v>6.8597999999999999</v>
      </c>
      <c r="I73" s="2">
        <f>G73*K73/H73</f>
        <v>0</v>
      </c>
      <c r="J73" s="2">
        <f>G73*L73/H73</f>
        <v>0</v>
      </c>
      <c r="K73" s="2">
        <f t="shared" si="3"/>
        <v>0</v>
      </c>
      <c r="L73" s="2">
        <f t="shared" si="4"/>
        <v>0</v>
      </c>
      <c r="M73" s="2">
        <v>0</v>
      </c>
      <c r="N73" s="2">
        <v>0</v>
      </c>
      <c r="O73" s="2">
        <v>0</v>
      </c>
      <c r="P73" s="2">
        <v>0</v>
      </c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3"/>
      <c r="AO73" s="93"/>
      <c r="AP73" s="93"/>
      <c r="AQ73" s="93"/>
      <c r="AR73" s="93"/>
      <c r="AS73" s="93"/>
    </row>
    <row r="74" spans="1:45 16311:16311" s="1" customFormat="1">
      <c r="A74" s="89" t="s">
        <v>301</v>
      </c>
      <c r="B74" s="89" t="s">
        <v>302</v>
      </c>
      <c r="C74" s="89" t="s">
        <v>488</v>
      </c>
      <c r="D74" s="84">
        <v>0</v>
      </c>
      <c r="E74" s="90" t="s">
        <v>288</v>
      </c>
      <c r="F74" s="90">
        <v>43847</v>
      </c>
      <c r="G74" s="122">
        <v>0.75529999999999997</v>
      </c>
      <c r="H74" s="91">
        <v>6.8597999999999999</v>
      </c>
      <c r="I74" s="2">
        <f>G74*K74/H74</f>
        <v>718.11959254440808</v>
      </c>
      <c r="J74" s="2">
        <f>G74*L74/H74</f>
        <v>23709.345277656656</v>
      </c>
      <c r="K74" s="2">
        <f t="shared" si="3"/>
        <v>6522.1193975058004</v>
      </c>
      <c r="L74" s="2">
        <f t="shared" si="4"/>
        <v>215333.46582241377</v>
      </c>
      <c r="M74" s="2">
        <v>0</v>
      </c>
      <c r="N74" s="2">
        <v>0</v>
      </c>
      <c r="O74" s="2">
        <v>0</v>
      </c>
      <c r="P74" s="2">
        <v>6522.1193975058004</v>
      </c>
      <c r="Q74" s="2">
        <v>50727.595313934013</v>
      </c>
      <c r="R74" s="2">
        <v>50727.595313934013</v>
      </c>
      <c r="S74" s="2">
        <v>50727.595313934013</v>
      </c>
      <c r="T74" s="2">
        <v>50727.595313934013</v>
      </c>
      <c r="U74" s="2">
        <v>28987.197322248001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 16311:16311" s="1" customFormat="1">
      <c r="A75" s="89" t="s">
        <v>555</v>
      </c>
      <c r="B75" s="89" t="s">
        <v>561</v>
      </c>
      <c r="C75" s="89" t="s">
        <v>519</v>
      </c>
      <c r="D75" s="84">
        <v>0</v>
      </c>
      <c r="E75" s="1" t="s">
        <v>288</v>
      </c>
      <c r="F75" s="90">
        <v>43847</v>
      </c>
      <c r="G75" s="91">
        <v>75.977350000000001</v>
      </c>
      <c r="H75" s="91">
        <v>6.8597999999999999</v>
      </c>
      <c r="I75" s="2">
        <f>G75*K75/H75</f>
        <v>0</v>
      </c>
      <c r="J75" s="2">
        <f>G75*L75/H75</f>
        <v>0</v>
      </c>
      <c r="K75" s="2">
        <f t="shared" si="3"/>
        <v>0</v>
      </c>
      <c r="L75" s="2">
        <f t="shared" si="4"/>
        <v>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 16311:16311" s="1" customFormat="1">
      <c r="A76" s="89" t="s">
        <v>557</v>
      </c>
      <c r="B76" s="89" t="s">
        <v>563</v>
      </c>
      <c r="C76" s="89" t="s">
        <v>519</v>
      </c>
      <c r="D76" s="84">
        <v>0</v>
      </c>
      <c r="E76" s="1" t="s">
        <v>288</v>
      </c>
      <c r="F76" s="90">
        <v>43847</v>
      </c>
      <c r="G76" s="122">
        <v>6.2E-2</v>
      </c>
      <c r="H76" s="91">
        <v>6.8597999999999999</v>
      </c>
      <c r="I76" s="2">
        <f>G76*K76/H76</f>
        <v>11242.967124217579</v>
      </c>
      <c r="J76" s="2">
        <f>G76*L76/H76</f>
        <v>27783.969459811884</v>
      </c>
      <c r="K76" s="2">
        <f t="shared" si="3"/>
        <v>1243943.6432049635</v>
      </c>
      <c r="L76" s="2">
        <f t="shared" si="4"/>
        <v>3074072.1564583476</v>
      </c>
      <c r="M76" s="131">
        <v>309002.41664249962</v>
      </c>
      <c r="N76" s="131">
        <v>278866.25138443348</v>
      </c>
      <c r="O76" s="131">
        <v>284010.39928455825</v>
      </c>
      <c r="P76" s="131">
        <v>372064.57589347218</v>
      </c>
      <c r="Q76" s="131">
        <v>481454.37923286273</v>
      </c>
      <c r="R76" s="131">
        <v>749023.8082942412</v>
      </c>
      <c r="S76" s="131">
        <v>843333.18646319513</v>
      </c>
      <c r="T76" s="131">
        <v>845047.90242990339</v>
      </c>
      <c r="U76" s="131">
        <v>362163.38675567287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 16311:16311" s="1" customFormat="1">
      <c r="A77" s="89" t="s">
        <v>556</v>
      </c>
      <c r="B77" s="89" t="s">
        <v>562</v>
      </c>
      <c r="C77" s="89" t="s">
        <v>519</v>
      </c>
      <c r="D77" s="84">
        <v>0</v>
      </c>
      <c r="E77" s="1" t="s">
        <v>288</v>
      </c>
      <c r="F77" s="90">
        <v>43847</v>
      </c>
      <c r="G77" s="122">
        <v>0.32069999999999999</v>
      </c>
      <c r="H77" s="91">
        <v>6.8597999999999999</v>
      </c>
      <c r="I77" s="2">
        <f>G77*K77/H77</f>
        <v>32473.411428957912</v>
      </c>
      <c r="J77" s="2">
        <f>G77*L77/H77</f>
        <v>67219.342059595001</v>
      </c>
      <c r="K77" s="2">
        <f t="shared" si="3"/>
        <v>694609.00442895386</v>
      </c>
      <c r="L77" s="2">
        <f t="shared" si="4"/>
        <v>1437827.3859071089</v>
      </c>
      <c r="M77" s="131">
        <v>192581.74336256608</v>
      </c>
      <c r="N77" s="131">
        <v>164476.68633729103</v>
      </c>
      <c r="O77" s="131">
        <v>146123.35043190524</v>
      </c>
      <c r="P77" s="131">
        <v>191427.22429719142</v>
      </c>
      <c r="Q77" s="131">
        <v>225189.34374118893</v>
      </c>
      <c r="R77" s="131">
        <v>350338.86306126096</v>
      </c>
      <c r="S77" s="131">
        <v>394449.93130483082</v>
      </c>
      <c r="T77" s="131">
        <v>395251.95072744117</v>
      </c>
      <c r="U77" s="131">
        <v>169393.69316890335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 16311:16311" s="1" customFormat="1">
      <c r="A78" s="89" t="s">
        <v>664</v>
      </c>
      <c r="B78" s="89" t="s">
        <v>665</v>
      </c>
      <c r="C78" s="89" t="s">
        <v>519</v>
      </c>
      <c r="D78" s="84">
        <v>0</v>
      </c>
      <c r="E78" s="1" t="s">
        <v>288</v>
      </c>
      <c r="F78" s="90">
        <v>43847</v>
      </c>
      <c r="G78" s="122">
        <v>6.2E-2</v>
      </c>
      <c r="H78" s="91">
        <v>6.8597999999999999</v>
      </c>
      <c r="I78" s="2">
        <f>G78*K78/H78</f>
        <v>9578.8650028300981</v>
      </c>
      <c r="J78" s="2">
        <f>G78*L78/H78</f>
        <v>17740.237158236148</v>
      </c>
      <c r="K78" s="2">
        <f t="shared" si="3"/>
        <v>1059824.1636518373</v>
      </c>
      <c r="L78" s="2">
        <f t="shared" si="4"/>
        <v>1962814.1751301342</v>
      </c>
      <c r="M78" s="131">
        <v>279832.16986320692</v>
      </c>
      <c r="N78" s="131">
        <v>252231.61359505929</v>
      </c>
      <c r="O78" s="131">
        <v>248681.0608067211</v>
      </c>
      <c r="P78" s="131">
        <v>279079.31938685005</v>
      </c>
      <c r="Q78" s="131">
        <v>376457.93904878711</v>
      </c>
      <c r="R78" s="131">
        <v>420819.79389291687</v>
      </c>
      <c r="S78" s="131">
        <v>550305.94829157868</v>
      </c>
      <c r="T78" s="131">
        <v>525587.47838847397</v>
      </c>
      <c r="U78" s="131">
        <v>209167.03618621459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 16311:16311" s="1" customFormat="1">
      <c r="A79" s="89" t="s">
        <v>560</v>
      </c>
      <c r="B79" s="89" t="s">
        <v>566</v>
      </c>
      <c r="C79" s="89" t="s">
        <v>537</v>
      </c>
      <c r="D79" s="84">
        <v>0</v>
      </c>
      <c r="E79" s="1" t="s">
        <v>288</v>
      </c>
      <c r="F79" s="90">
        <v>43847</v>
      </c>
      <c r="G79" s="91">
        <v>0.27373999999999998</v>
      </c>
      <c r="H79" s="91">
        <v>6.8597999999999999</v>
      </c>
      <c r="I79" s="2">
        <f>G79*K79/H79</f>
        <v>71.828916294935709</v>
      </c>
      <c r="J79" s="2">
        <f>G79*L79/H79</f>
        <v>0</v>
      </c>
      <c r="K79" s="2">
        <f t="shared" si="3"/>
        <v>1800</v>
      </c>
      <c r="L79" s="2">
        <f t="shared" si="4"/>
        <v>0</v>
      </c>
      <c r="M79" s="131">
        <v>1600</v>
      </c>
      <c r="N79" s="131">
        <v>200</v>
      </c>
      <c r="O79" s="131">
        <v>0</v>
      </c>
      <c r="P79" s="131">
        <v>0</v>
      </c>
      <c r="Q79" s="131">
        <v>0</v>
      </c>
      <c r="R79" s="131">
        <v>0</v>
      </c>
      <c r="S79" s="131">
        <v>0</v>
      </c>
      <c r="T79" s="131">
        <v>0</v>
      </c>
      <c r="U79" s="131">
        <v>0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 16311:16311" s="1" customFormat="1">
      <c r="A80" s="89" t="s">
        <v>558</v>
      </c>
      <c r="B80" s="89" t="s">
        <v>564</v>
      </c>
      <c r="C80" s="89" t="s">
        <v>519</v>
      </c>
      <c r="D80" s="84">
        <v>0</v>
      </c>
      <c r="E80" s="1" t="s">
        <v>288</v>
      </c>
      <c r="F80" s="90">
        <v>43847</v>
      </c>
      <c r="G80" s="91">
        <v>48.351109999999998</v>
      </c>
      <c r="H80" s="91">
        <v>6.8597999999999999</v>
      </c>
      <c r="I80" s="2">
        <f>G80*K80/H80</f>
        <v>0</v>
      </c>
      <c r="J80" s="2">
        <f>G80*L80/H80</f>
        <v>0</v>
      </c>
      <c r="K80" s="2">
        <f t="shared" si="3"/>
        <v>0</v>
      </c>
      <c r="L80" s="2">
        <f t="shared" si="4"/>
        <v>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s="1" customFormat="1">
      <c r="A81" s="89" t="s">
        <v>559</v>
      </c>
      <c r="B81" s="89" t="s">
        <v>565</v>
      </c>
      <c r="C81" s="89" t="s">
        <v>519</v>
      </c>
      <c r="D81" s="84">
        <v>0</v>
      </c>
      <c r="E81" s="1" t="s">
        <v>288</v>
      </c>
      <c r="F81" s="90">
        <v>43847</v>
      </c>
      <c r="G81" s="91">
        <v>390.2679</v>
      </c>
      <c r="H81" s="91">
        <v>6.8597999999999999</v>
      </c>
      <c r="I81" s="2">
        <f>G81*K81/H81</f>
        <v>0</v>
      </c>
      <c r="J81" s="2">
        <f>G81*L81/H81</f>
        <v>0</v>
      </c>
      <c r="K81" s="2">
        <f t="shared" si="3"/>
        <v>0</v>
      </c>
      <c r="L81" s="2">
        <f t="shared" si="4"/>
        <v>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s="1" customFormat="1">
      <c r="A82" s="89" t="s">
        <v>308</v>
      </c>
      <c r="B82" s="1" t="s">
        <v>309</v>
      </c>
      <c r="C82" s="1" t="s">
        <v>310</v>
      </c>
      <c r="D82" s="84">
        <v>0</v>
      </c>
      <c r="E82" s="1" t="s">
        <v>311</v>
      </c>
      <c r="F82" s="90">
        <v>43847</v>
      </c>
      <c r="G82" s="91">
        <v>3.75560772</v>
      </c>
      <c r="H82" s="91">
        <v>6.8597999999999999</v>
      </c>
      <c r="I82" s="2">
        <f>G82*K82/H82</f>
        <v>5474.8064375054664</v>
      </c>
      <c r="J82" s="2">
        <f>G82*L82/H82</f>
        <v>5474.8064375054664</v>
      </c>
      <c r="K82" s="2">
        <f t="shared" si="3"/>
        <v>10000</v>
      </c>
      <c r="L82" s="2">
        <f t="shared" si="4"/>
        <v>10000</v>
      </c>
      <c r="M82" s="2">
        <v>10000</v>
      </c>
      <c r="N82" s="2">
        <v>0</v>
      </c>
      <c r="O82" s="2">
        <v>0</v>
      </c>
      <c r="P82" s="2"/>
      <c r="Q82" s="2">
        <v>10000</v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s="1" customFormat="1">
      <c r="A83" s="89" t="s">
        <v>312</v>
      </c>
      <c r="B83" s="1" t="s">
        <v>313</v>
      </c>
      <c r="C83" s="1" t="s">
        <v>310</v>
      </c>
      <c r="D83" s="84">
        <v>0</v>
      </c>
      <c r="E83" s="1" t="s">
        <v>311</v>
      </c>
      <c r="F83" s="90">
        <v>43847</v>
      </c>
      <c r="G83" s="91">
        <v>5.5806796699999994</v>
      </c>
      <c r="H83" s="91">
        <v>6.8597999999999999</v>
      </c>
      <c r="I83" s="2">
        <f>G83*K83/H83</f>
        <v>0</v>
      </c>
      <c r="J83" s="2">
        <f>G83*L83/H83</f>
        <v>0</v>
      </c>
      <c r="K83" s="2">
        <f t="shared" si="3"/>
        <v>0</v>
      </c>
      <c r="L83" s="2">
        <f t="shared" si="4"/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s="1" customFormat="1">
      <c r="A84" s="89" t="s">
        <v>314</v>
      </c>
      <c r="B84" s="1" t="s">
        <v>315</v>
      </c>
      <c r="C84" s="1" t="s">
        <v>310</v>
      </c>
      <c r="D84" s="84">
        <v>0</v>
      </c>
      <c r="E84" s="1" t="s">
        <v>311</v>
      </c>
      <c r="F84" s="90">
        <v>43847</v>
      </c>
      <c r="G84" s="91">
        <v>1.5819573</v>
      </c>
      <c r="H84" s="91">
        <v>6.8597999999999999</v>
      </c>
      <c r="I84" s="2">
        <f>G84*K84/H84</f>
        <v>0</v>
      </c>
      <c r="J84" s="2">
        <f>G84*L84/H84</f>
        <v>0</v>
      </c>
      <c r="K84" s="2">
        <f t="shared" si="3"/>
        <v>0</v>
      </c>
      <c r="L84" s="2">
        <f t="shared" si="4"/>
        <v>0</v>
      </c>
      <c r="M84" s="2">
        <v>0</v>
      </c>
      <c r="N84" s="2">
        <v>0</v>
      </c>
      <c r="O84" s="2">
        <v>0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s="1" customFormat="1">
      <c r="A85" s="89" t="s">
        <v>316</v>
      </c>
      <c r="B85" s="1" t="s">
        <v>317</v>
      </c>
      <c r="C85" s="1" t="s">
        <v>310</v>
      </c>
      <c r="D85" s="84">
        <v>0</v>
      </c>
      <c r="E85" s="1" t="s">
        <v>311</v>
      </c>
      <c r="F85" s="90">
        <v>43847</v>
      </c>
      <c r="G85" s="91">
        <v>2.7557559199999999</v>
      </c>
      <c r="H85" s="91">
        <v>6.8597999999999999</v>
      </c>
      <c r="I85" s="2">
        <f>G85*K85/H85</f>
        <v>0</v>
      </c>
      <c r="J85" s="2">
        <f>G85*L85/H85</f>
        <v>0</v>
      </c>
      <c r="K85" s="2">
        <f t="shared" si="3"/>
        <v>0</v>
      </c>
      <c r="L85" s="2">
        <f t="shared" si="4"/>
        <v>0</v>
      </c>
      <c r="M85" s="2">
        <v>0</v>
      </c>
      <c r="N85" s="2">
        <v>0</v>
      </c>
      <c r="O85" s="2">
        <v>0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s="1" customFormat="1">
      <c r="A86" s="89" t="s">
        <v>318</v>
      </c>
      <c r="B86" s="1" t="s">
        <v>319</v>
      </c>
      <c r="C86" s="1" t="s">
        <v>310</v>
      </c>
      <c r="D86" s="84">
        <v>0</v>
      </c>
      <c r="E86" s="1" t="s">
        <v>311</v>
      </c>
      <c r="F86" s="90">
        <v>43847</v>
      </c>
      <c r="G86" s="91">
        <v>6.00869842</v>
      </c>
      <c r="H86" s="91">
        <v>6.8597999999999999</v>
      </c>
      <c r="I86" s="2">
        <f>G86*K86/H86</f>
        <v>8759.2909705822331</v>
      </c>
      <c r="J86" s="2">
        <f>G86*L86/H86</f>
        <v>0</v>
      </c>
      <c r="K86" s="2">
        <f t="shared" si="3"/>
        <v>10000</v>
      </c>
      <c r="L86" s="2">
        <f t="shared" si="4"/>
        <v>0</v>
      </c>
      <c r="M86" s="2">
        <v>0</v>
      </c>
      <c r="N86" s="2">
        <v>10000</v>
      </c>
      <c r="O86" s="2">
        <v>0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s="1" customFormat="1">
      <c r="A87" s="89" t="s">
        <v>320</v>
      </c>
      <c r="B87" s="1" t="s">
        <v>321</v>
      </c>
      <c r="C87" s="1" t="s">
        <v>310</v>
      </c>
      <c r="D87" s="84">
        <v>0</v>
      </c>
      <c r="E87" s="1" t="s">
        <v>311</v>
      </c>
      <c r="F87" s="90">
        <v>43847</v>
      </c>
      <c r="G87" s="91">
        <v>0.71222319999999995</v>
      </c>
      <c r="H87" s="91">
        <v>6.8597999999999999</v>
      </c>
      <c r="I87" s="2">
        <f>G87*K87/H87</f>
        <v>519.12825446806028</v>
      </c>
      <c r="J87" s="2">
        <f>G87*L87/H87</f>
        <v>0</v>
      </c>
      <c r="K87" s="2">
        <f t="shared" si="3"/>
        <v>5000</v>
      </c>
      <c r="L87" s="2">
        <f t="shared" si="4"/>
        <v>0</v>
      </c>
      <c r="M87" s="2">
        <v>0</v>
      </c>
      <c r="N87" s="2">
        <v>0</v>
      </c>
      <c r="O87" s="2">
        <v>0</v>
      </c>
      <c r="P87" s="2">
        <v>5000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s="1" customFormat="1">
      <c r="A88" s="89" t="s">
        <v>322</v>
      </c>
      <c r="B88" s="1" t="s">
        <v>323</v>
      </c>
      <c r="C88" s="1" t="s">
        <v>324</v>
      </c>
      <c r="D88" s="84">
        <v>0</v>
      </c>
      <c r="E88" s="1" t="s">
        <v>311</v>
      </c>
      <c r="F88" s="90">
        <v>43847</v>
      </c>
      <c r="G88" s="91">
        <v>1.3559634</v>
      </c>
      <c r="H88" s="91">
        <v>6.8597999999999999</v>
      </c>
      <c r="I88" s="2">
        <f>G88*K88/H88</f>
        <v>0</v>
      </c>
      <c r="J88" s="2">
        <f>G88*L88/H88</f>
        <v>0</v>
      </c>
      <c r="K88" s="2">
        <f t="shared" si="3"/>
        <v>0</v>
      </c>
      <c r="L88" s="2">
        <f t="shared" si="4"/>
        <v>0</v>
      </c>
      <c r="M88" s="2">
        <v>0</v>
      </c>
      <c r="N88" s="2">
        <v>0</v>
      </c>
      <c r="O88" s="2">
        <v>0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s="1" customFormat="1">
      <c r="A89" s="89" t="s">
        <v>325</v>
      </c>
      <c r="B89" s="1" t="s">
        <v>326</v>
      </c>
      <c r="C89" s="1" t="s">
        <v>324</v>
      </c>
      <c r="D89" s="84">
        <v>0</v>
      </c>
      <c r="E89" s="1" t="s">
        <v>311</v>
      </c>
      <c r="F89" s="90">
        <v>43847</v>
      </c>
      <c r="G89" s="91">
        <v>7.8618483999999995</v>
      </c>
      <c r="H89" s="91">
        <v>6.8597999999999999</v>
      </c>
      <c r="I89" s="2">
        <f>G89*K89/H89</f>
        <v>0</v>
      </c>
      <c r="J89" s="2">
        <f>G89*L89/H89</f>
        <v>0</v>
      </c>
      <c r="K89" s="2">
        <f t="shared" si="3"/>
        <v>0</v>
      </c>
      <c r="L89" s="2">
        <f t="shared" si="4"/>
        <v>0</v>
      </c>
      <c r="M89" s="2">
        <v>0</v>
      </c>
      <c r="N89" s="2">
        <v>0</v>
      </c>
      <c r="O89" s="2">
        <v>0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s="1" customFormat="1">
      <c r="A90" s="89" t="s">
        <v>327</v>
      </c>
      <c r="B90" s="1" t="s">
        <v>328</v>
      </c>
      <c r="C90" s="1" t="s">
        <v>324</v>
      </c>
      <c r="D90" s="84">
        <v>0</v>
      </c>
      <c r="E90" s="1" t="s">
        <v>311</v>
      </c>
      <c r="F90" s="90">
        <v>43847</v>
      </c>
      <c r="G90" s="91">
        <v>11.9708284</v>
      </c>
      <c r="H90" s="91">
        <v>6.8597999999999999</v>
      </c>
      <c r="I90" s="2">
        <f>G90*K90/H90</f>
        <v>0</v>
      </c>
      <c r="J90" s="2">
        <f>G90*L90/H90</f>
        <v>0</v>
      </c>
      <c r="K90" s="2">
        <f t="shared" si="3"/>
        <v>0</v>
      </c>
      <c r="L90" s="2">
        <f t="shared" si="4"/>
        <v>0</v>
      </c>
      <c r="M90" s="2">
        <v>0</v>
      </c>
      <c r="N90" s="2">
        <v>0</v>
      </c>
      <c r="O90" s="2">
        <v>0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s="1" customFormat="1">
      <c r="A91" s="89" t="s">
        <v>329</v>
      </c>
      <c r="B91" s="1" t="s">
        <v>330</v>
      </c>
      <c r="C91" s="1" t="s">
        <v>324</v>
      </c>
      <c r="D91" s="84">
        <v>0</v>
      </c>
      <c r="E91" s="1" t="s">
        <v>311</v>
      </c>
      <c r="F91" s="90">
        <v>43847</v>
      </c>
      <c r="G91" s="91">
        <v>11.553082100000001</v>
      </c>
      <c r="H91" s="91">
        <v>6.8597999999999999</v>
      </c>
      <c r="I91" s="2">
        <f>G91*K91/H91</f>
        <v>0</v>
      </c>
      <c r="J91" s="2">
        <f>G91*L91/H91</f>
        <v>0</v>
      </c>
      <c r="K91" s="2">
        <f t="shared" si="3"/>
        <v>0</v>
      </c>
      <c r="L91" s="2">
        <f t="shared" si="4"/>
        <v>0</v>
      </c>
      <c r="M91" s="2">
        <v>0</v>
      </c>
      <c r="N91" s="2">
        <v>0</v>
      </c>
      <c r="O91" s="2">
        <v>0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s="1" customFormat="1">
      <c r="A92" s="89" t="s">
        <v>331</v>
      </c>
      <c r="B92" s="1" t="s">
        <v>332</v>
      </c>
      <c r="C92" s="1" t="s">
        <v>324</v>
      </c>
      <c r="D92" s="84">
        <v>0</v>
      </c>
      <c r="E92" s="1" t="s">
        <v>311</v>
      </c>
      <c r="F92" s="90">
        <v>43847</v>
      </c>
      <c r="G92" s="91">
        <v>2.1983043000000002</v>
      </c>
      <c r="H92" s="91">
        <v>6.8597999999999999</v>
      </c>
      <c r="I92" s="2">
        <f>G92*K92/H92</f>
        <v>0</v>
      </c>
      <c r="J92" s="2">
        <f>G92*L92/H92</f>
        <v>0</v>
      </c>
      <c r="K92" s="2">
        <f t="shared" si="3"/>
        <v>0</v>
      </c>
      <c r="L92" s="2">
        <f t="shared" si="4"/>
        <v>0</v>
      </c>
      <c r="M92" s="2">
        <v>0</v>
      </c>
      <c r="N92" s="2">
        <v>0</v>
      </c>
      <c r="O92" s="2">
        <v>0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s="1" customFormat="1">
      <c r="A93" s="89" t="s">
        <v>333</v>
      </c>
      <c r="B93" s="1" t="s">
        <v>363</v>
      </c>
      <c r="C93" s="1" t="s">
        <v>334</v>
      </c>
      <c r="D93" s="84">
        <v>0</v>
      </c>
      <c r="E93" s="1" t="s">
        <v>335</v>
      </c>
      <c r="F93" s="90">
        <v>43847</v>
      </c>
      <c r="G93" s="91">
        <v>0.05</v>
      </c>
      <c r="H93" s="91">
        <v>6.8597999999999999</v>
      </c>
      <c r="I93" s="2">
        <f>G93*K93/H93</f>
        <v>0</v>
      </c>
      <c r="J93" s="2">
        <f>G93*L93/H93</f>
        <v>0</v>
      </c>
      <c r="K93" s="2">
        <f t="shared" si="3"/>
        <v>0</v>
      </c>
      <c r="L93" s="2">
        <f t="shared" si="4"/>
        <v>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s="1" customFormat="1">
      <c r="A94" s="89" t="s">
        <v>336</v>
      </c>
      <c r="B94" s="1" t="s">
        <v>337</v>
      </c>
      <c r="C94" s="1" t="s">
        <v>338</v>
      </c>
      <c r="D94" s="84">
        <v>0</v>
      </c>
      <c r="E94" s="1" t="s">
        <v>339</v>
      </c>
      <c r="F94" s="90">
        <v>43847</v>
      </c>
      <c r="G94" s="91">
        <v>1.0744982700000001</v>
      </c>
      <c r="H94" s="91">
        <v>6.8597999999999999</v>
      </c>
      <c r="I94" s="2">
        <f>G94*K94/H94</f>
        <v>0</v>
      </c>
      <c r="J94" s="2">
        <f>G94*L94/H94</f>
        <v>0</v>
      </c>
      <c r="K94" s="2">
        <f t="shared" si="3"/>
        <v>0</v>
      </c>
      <c r="L94" s="2">
        <f t="shared" si="4"/>
        <v>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s="1" customFormat="1">
      <c r="A95" s="89" t="s">
        <v>340</v>
      </c>
      <c r="B95" s="1" t="s">
        <v>341</v>
      </c>
      <c r="C95" s="1" t="s">
        <v>342</v>
      </c>
      <c r="D95" s="84">
        <v>0</v>
      </c>
      <c r="E95" s="1" t="s">
        <v>343</v>
      </c>
      <c r="F95" s="90">
        <v>43847</v>
      </c>
      <c r="G95" s="91">
        <v>0.125</v>
      </c>
      <c r="H95" s="91">
        <v>6.8597999999999999</v>
      </c>
      <c r="I95" s="2">
        <f>G95*K95/H95</f>
        <v>0</v>
      </c>
      <c r="J95" s="2">
        <f>G95*L95/H95</f>
        <v>0</v>
      </c>
      <c r="K95" s="2">
        <f t="shared" si="3"/>
        <v>0</v>
      </c>
      <c r="L95" s="2">
        <f t="shared" si="4"/>
        <v>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s="1" customFormat="1">
      <c r="A96" s="89" t="s">
        <v>344</v>
      </c>
      <c r="B96" s="1" t="s">
        <v>345</v>
      </c>
      <c r="C96" s="1" t="s">
        <v>342</v>
      </c>
      <c r="D96" s="84">
        <v>0</v>
      </c>
      <c r="E96" s="1" t="s">
        <v>343</v>
      </c>
      <c r="F96" s="90">
        <v>43847</v>
      </c>
      <c r="G96" s="91">
        <v>4.7199999999999999E-2</v>
      </c>
      <c r="H96" s="91">
        <v>6.8597999999999999</v>
      </c>
      <c r="I96" s="2">
        <f>G96*K96/H96</f>
        <v>0</v>
      </c>
      <c r="J96" s="2">
        <f>G96*L96/H96</f>
        <v>0</v>
      </c>
      <c r="K96" s="2">
        <f t="shared" si="3"/>
        <v>0</v>
      </c>
      <c r="L96" s="2">
        <f t="shared" si="4"/>
        <v>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s="1" customFormat="1">
      <c r="A97" s="89" t="s">
        <v>346</v>
      </c>
      <c r="B97" s="1" t="s">
        <v>347</v>
      </c>
      <c r="C97" s="1" t="s">
        <v>342</v>
      </c>
      <c r="D97" s="84">
        <v>0</v>
      </c>
      <c r="E97" s="1" t="s">
        <v>343</v>
      </c>
      <c r="F97" s="90">
        <v>43847</v>
      </c>
      <c r="G97" s="91">
        <v>3.0800000000000001E-2</v>
      </c>
      <c r="H97" s="91">
        <v>6.8597999999999999</v>
      </c>
      <c r="I97" s="2">
        <f>G97*K97/H97</f>
        <v>0</v>
      </c>
      <c r="J97" s="2">
        <f>G97*L97/H97</f>
        <v>0</v>
      </c>
      <c r="K97" s="2">
        <f t="shared" si="3"/>
        <v>0</v>
      </c>
      <c r="L97" s="2">
        <f t="shared" si="4"/>
        <v>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s="1" customFormat="1">
      <c r="A98" s="89" t="s">
        <v>348</v>
      </c>
      <c r="B98" s="1" t="s">
        <v>349</v>
      </c>
      <c r="C98" s="1" t="s">
        <v>350</v>
      </c>
      <c r="D98" s="84">
        <v>0</v>
      </c>
      <c r="E98" s="1" t="s">
        <v>343</v>
      </c>
      <c r="F98" s="90">
        <v>43847</v>
      </c>
      <c r="G98" s="91">
        <v>0.11358699999999999</v>
      </c>
      <c r="H98" s="91">
        <v>6.8597999999999999</v>
      </c>
      <c r="I98" s="2">
        <f>G98*K98/H98</f>
        <v>0</v>
      </c>
      <c r="J98" s="2">
        <f>G98*L98/H98</f>
        <v>0</v>
      </c>
      <c r="K98" s="2">
        <f t="shared" si="3"/>
        <v>0</v>
      </c>
      <c r="L98" s="2">
        <f t="shared" si="4"/>
        <v>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s="3" customFormat="1">
      <c r="A99" s="95" t="s">
        <v>351</v>
      </c>
      <c r="B99" s="95" t="s">
        <v>352</v>
      </c>
      <c r="C99" s="96" t="s">
        <v>669</v>
      </c>
      <c r="D99" s="84">
        <v>0</v>
      </c>
      <c r="E99" s="96" t="s">
        <v>343</v>
      </c>
      <c r="F99" s="90">
        <v>43847</v>
      </c>
      <c r="G99" s="125">
        <v>1.1089999999999999E-2</v>
      </c>
      <c r="H99" s="91">
        <v>6.8597999999999999</v>
      </c>
      <c r="I99" s="2">
        <f>G99*K99/H99</f>
        <v>646.66608355928747</v>
      </c>
      <c r="J99" s="2">
        <f>G99*L99/H99</f>
        <v>2147.8552061076334</v>
      </c>
      <c r="K99" s="2">
        <f t="shared" si="3"/>
        <v>400000</v>
      </c>
      <c r="L99" s="2">
        <f t="shared" si="4"/>
        <v>1328571.4285714286</v>
      </c>
      <c r="M99" s="86">
        <v>100000</v>
      </c>
      <c r="N99" s="86">
        <v>100000</v>
      </c>
      <c r="O99" s="86">
        <v>100000</v>
      </c>
      <c r="P99" s="86">
        <v>100000</v>
      </c>
      <c r="Q99" s="86">
        <v>300000</v>
      </c>
      <c r="R99" s="86">
        <v>300000</v>
      </c>
      <c r="S99" s="86">
        <v>300000</v>
      </c>
      <c r="T99" s="86">
        <v>300000</v>
      </c>
      <c r="U99" s="86">
        <v>300000</v>
      </c>
      <c r="V99" s="86"/>
      <c r="W99" s="86"/>
      <c r="X99" s="86"/>
      <c r="Y99" s="86"/>
      <c r="Z99" s="86"/>
      <c r="AA99" s="86"/>
      <c r="AB99" s="86"/>
      <c r="AC99" s="86"/>
      <c r="AD99" s="86"/>
      <c r="AE99" s="86"/>
      <c r="AF99" s="86"/>
      <c r="AG99" s="86"/>
      <c r="AH99" s="86"/>
      <c r="AI99" s="86"/>
      <c r="AJ99" s="86"/>
      <c r="AK99" s="86"/>
      <c r="AL99" s="86"/>
      <c r="AM99" s="86"/>
      <c r="AN99" s="86"/>
      <c r="AO99" s="86"/>
      <c r="AP99" s="86"/>
      <c r="AQ99" s="86"/>
      <c r="AR99" s="86"/>
      <c r="AS99" s="86"/>
    </row>
    <row r="100" spans="1:45" s="3" customFormat="1">
      <c r="A100" s="95" t="s">
        <v>636</v>
      </c>
      <c r="B100" s="95" t="s">
        <v>635</v>
      </c>
      <c r="C100" s="96" t="s">
        <v>669</v>
      </c>
      <c r="D100" s="84">
        <v>0</v>
      </c>
      <c r="E100" s="96" t="s">
        <v>343</v>
      </c>
      <c r="F100" s="90">
        <v>43847</v>
      </c>
      <c r="G100" s="91">
        <v>4.2999999999999997E-2</v>
      </c>
      <c r="H100" s="91">
        <v>6.8597999999999999</v>
      </c>
      <c r="I100" s="2">
        <f>G100*K100/H100</f>
        <v>5014.7234613254032</v>
      </c>
      <c r="J100" s="2">
        <f>G100*L100/H100</f>
        <v>11104.030521506249</v>
      </c>
      <c r="K100" s="2">
        <f t="shared" si="3"/>
        <v>800000</v>
      </c>
      <c r="L100" s="2">
        <f t="shared" si="4"/>
        <v>1771428.5714285714</v>
      </c>
      <c r="M100" s="86">
        <f>200000+150000</f>
        <v>350000</v>
      </c>
      <c r="N100" s="86">
        <v>150000</v>
      </c>
      <c r="O100" s="86">
        <v>150000</v>
      </c>
      <c r="P100" s="86">
        <v>150000</v>
      </c>
      <c r="Q100" s="86">
        <v>400000</v>
      </c>
      <c r="R100" s="86">
        <v>400000</v>
      </c>
      <c r="S100" s="86">
        <v>400000</v>
      </c>
      <c r="T100" s="86">
        <v>400000</v>
      </c>
      <c r="U100" s="86">
        <v>400000</v>
      </c>
      <c r="V100" s="86"/>
      <c r="W100" s="86"/>
      <c r="X100" s="86"/>
      <c r="Y100" s="86"/>
      <c r="Z100" s="86"/>
      <c r="AA100" s="86"/>
      <c r="AB100" s="86"/>
      <c r="AC100" s="86"/>
      <c r="AD100" s="86"/>
      <c r="AE100" s="86"/>
      <c r="AF100" s="86"/>
      <c r="AG100" s="86"/>
      <c r="AH100" s="86"/>
      <c r="AI100" s="86"/>
      <c r="AJ100" s="86"/>
      <c r="AK100" s="86"/>
      <c r="AL100" s="86"/>
      <c r="AM100" s="86"/>
      <c r="AN100" s="86"/>
      <c r="AO100" s="86"/>
      <c r="AP100" s="86"/>
      <c r="AQ100" s="86"/>
      <c r="AR100" s="86"/>
      <c r="AS100" s="86"/>
    </row>
    <row r="101" spans="1:45" s="1" customFormat="1">
      <c r="A101" s="89" t="s">
        <v>353</v>
      </c>
      <c r="B101" s="1" t="s">
        <v>354</v>
      </c>
      <c r="C101" s="1" t="s">
        <v>355</v>
      </c>
      <c r="D101" s="84">
        <v>0</v>
      </c>
      <c r="E101" s="1" t="s">
        <v>343</v>
      </c>
      <c r="F101" s="90">
        <v>43847</v>
      </c>
      <c r="G101" s="91">
        <v>6.9709999999999994E-2</v>
      </c>
      <c r="H101" s="91">
        <v>6.8597999999999999</v>
      </c>
      <c r="I101" s="2">
        <f>G101*K101/H101</f>
        <v>4064.8415405696956</v>
      </c>
      <c r="J101" s="2">
        <f>G101*L101/H101</f>
        <v>0</v>
      </c>
      <c r="K101" s="2">
        <f t="shared" si="3"/>
        <v>400000</v>
      </c>
      <c r="L101" s="2">
        <f t="shared" si="4"/>
        <v>0</v>
      </c>
      <c r="M101" s="2">
        <v>100000</v>
      </c>
      <c r="N101" s="2">
        <v>100000</v>
      </c>
      <c r="O101" s="2">
        <v>100000</v>
      </c>
      <c r="P101" s="2">
        <v>100000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s="1" customFormat="1">
      <c r="A102" s="89" t="s">
        <v>735</v>
      </c>
      <c r="B102" s="89" t="s">
        <v>736</v>
      </c>
      <c r="C102" s="1" t="s">
        <v>539</v>
      </c>
      <c r="D102" s="84">
        <v>0</v>
      </c>
      <c r="E102" s="1" t="s">
        <v>343</v>
      </c>
      <c r="F102" s="90">
        <v>43847</v>
      </c>
      <c r="G102" s="91">
        <v>0.12490000000000001</v>
      </c>
      <c r="H102" s="91">
        <v>6.8597999999999999</v>
      </c>
      <c r="I102" s="2">
        <f>G102*K102/H102</f>
        <v>7283.0111665063132</v>
      </c>
      <c r="J102" s="2">
        <f>G102*L102/H102</f>
        <v>20158.334478722834</v>
      </c>
      <c r="K102" s="2">
        <f t="shared" si="3"/>
        <v>400000</v>
      </c>
      <c r="L102" s="2">
        <f t="shared" si="4"/>
        <v>1107142.8571428573</v>
      </c>
      <c r="M102" s="2">
        <v>100000</v>
      </c>
      <c r="N102" s="2">
        <v>100000</v>
      </c>
      <c r="O102" s="2">
        <v>100000</v>
      </c>
      <c r="P102" s="2">
        <v>100000</v>
      </c>
      <c r="Q102" s="2">
        <v>250000</v>
      </c>
      <c r="R102" s="2">
        <v>250000</v>
      </c>
      <c r="S102" s="2">
        <v>250000</v>
      </c>
      <c r="T102" s="2">
        <v>250000</v>
      </c>
      <c r="U102" s="2">
        <v>250000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s="1" customFormat="1">
      <c r="A103" s="89" t="s">
        <v>738</v>
      </c>
      <c r="B103" s="1" t="s">
        <v>737</v>
      </c>
      <c r="C103" s="1" t="s">
        <v>188</v>
      </c>
      <c r="D103" s="84">
        <v>0</v>
      </c>
      <c r="E103" s="1" t="s">
        <v>343</v>
      </c>
      <c r="F103" s="90">
        <v>43847</v>
      </c>
      <c r="G103" s="91">
        <v>0.05</v>
      </c>
      <c r="H103" s="91">
        <v>6.8597999999999999</v>
      </c>
      <c r="I103" s="2">
        <f>G103*K103/H103</f>
        <v>5102.1895682089862</v>
      </c>
      <c r="J103" s="2">
        <f>G103*L103/H103</f>
        <v>0</v>
      </c>
      <c r="K103" s="2">
        <f t="shared" si="3"/>
        <v>700000</v>
      </c>
      <c r="L103" s="2">
        <f t="shared" si="4"/>
        <v>0</v>
      </c>
      <c r="M103" s="2">
        <v>175000</v>
      </c>
      <c r="N103" s="2">
        <v>175000</v>
      </c>
      <c r="O103" s="2">
        <v>175000</v>
      </c>
      <c r="P103" s="2">
        <v>175000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s="1" customFormat="1">
      <c r="A104" s="89" t="s">
        <v>740</v>
      </c>
      <c r="B104" s="1" t="s">
        <v>739</v>
      </c>
      <c r="C104" s="1" t="s">
        <v>188</v>
      </c>
      <c r="D104" s="84">
        <v>0</v>
      </c>
      <c r="E104" s="1" t="s">
        <v>343</v>
      </c>
      <c r="F104" s="90">
        <v>43847</v>
      </c>
      <c r="G104" s="91">
        <v>8.2799999999999999E-2</v>
      </c>
      <c r="H104" s="91">
        <v>6.8597999999999999</v>
      </c>
      <c r="I104" s="2">
        <f>G104*K104/H104</f>
        <v>8449.2259249540803</v>
      </c>
      <c r="J104" s="2">
        <f>G104*L104/H104</f>
        <v>0</v>
      </c>
      <c r="K104" s="2">
        <f t="shared" si="3"/>
        <v>700000</v>
      </c>
      <c r="L104" s="2">
        <f t="shared" si="4"/>
        <v>0</v>
      </c>
      <c r="M104" s="2">
        <v>175000</v>
      </c>
      <c r="N104" s="2">
        <v>175000</v>
      </c>
      <c r="O104" s="2">
        <v>175000</v>
      </c>
      <c r="P104" s="2">
        <v>175000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s="1" customFormat="1">
      <c r="A105" s="1" t="s">
        <v>773</v>
      </c>
      <c r="B105" s="1" t="s">
        <v>771</v>
      </c>
      <c r="C105" s="1" t="s">
        <v>772</v>
      </c>
      <c r="D105" s="84">
        <v>0</v>
      </c>
      <c r="E105" s="1" t="s">
        <v>343</v>
      </c>
      <c r="F105" s="90">
        <v>43847</v>
      </c>
      <c r="G105" s="91">
        <v>4.2099999999999999E-2</v>
      </c>
      <c r="H105" s="91">
        <v>6.8597999999999999</v>
      </c>
      <c r="I105" s="2">
        <f>G105*K105/H105</f>
        <v>2454.882066532552</v>
      </c>
      <c r="J105" s="2">
        <f>G105*L105/H105</f>
        <v>0</v>
      </c>
      <c r="K105" s="2">
        <f t="shared" si="3"/>
        <v>400000</v>
      </c>
      <c r="L105" s="2">
        <f t="shared" si="4"/>
        <v>0</v>
      </c>
      <c r="M105" s="121">
        <v>100000</v>
      </c>
      <c r="N105" s="121">
        <v>100000</v>
      </c>
      <c r="O105" s="121">
        <v>100000</v>
      </c>
      <c r="P105" s="121">
        <v>100000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s="1" customFormat="1" ht="12.75" customHeight="1">
      <c r="A106" s="89" t="s">
        <v>5</v>
      </c>
      <c r="B106" s="1" t="s">
        <v>6</v>
      </c>
      <c r="C106" s="1" t="s">
        <v>7</v>
      </c>
      <c r="D106" s="84">
        <v>0</v>
      </c>
      <c r="E106" s="1" t="s">
        <v>4</v>
      </c>
      <c r="F106" s="90">
        <v>43847</v>
      </c>
      <c r="G106" s="91">
        <v>3.2559999999999999E-2</v>
      </c>
      <c r="H106" s="91">
        <v>6.8597999999999999</v>
      </c>
      <c r="I106" s="2">
        <f>G106*K106/H106</f>
        <v>0</v>
      </c>
      <c r="J106" s="2">
        <f>G106*L106/H106</f>
        <v>0</v>
      </c>
      <c r="K106" s="2">
        <f t="shared" si="3"/>
        <v>0</v>
      </c>
      <c r="L106" s="2">
        <f t="shared" si="4"/>
        <v>0</v>
      </c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s="1" customFormat="1" ht="12.75" customHeight="1">
      <c r="A107" s="89" t="s">
        <v>8</v>
      </c>
      <c r="B107" s="1" t="s">
        <v>9</v>
      </c>
      <c r="C107" s="1" t="s">
        <v>7</v>
      </c>
      <c r="D107" s="84">
        <v>0</v>
      </c>
      <c r="E107" s="1" t="s">
        <v>4</v>
      </c>
      <c r="F107" s="90">
        <v>43847</v>
      </c>
      <c r="G107" s="91">
        <v>3.6900000000000002E-2</v>
      </c>
      <c r="H107" s="91">
        <v>6.8597999999999999</v>
      </c>
      <c r="I107" s="2">
        <f>G107*K107/H107</f>
        <v>0</v>
      </c>
      <c r="J107" s="2">
        <f>G107*L107/H107</f>
        <v>0</v>
      </c>
      <c r="K107" s="2">
        <f t="shared" si="3"/>
        <v>0</v>
      </c>
      <c r="L107" s="2">
        <f t="shared" si="4"/>
        <v>0</v>
      </c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s="1" customFormat="1" ht="12.75" customHeight="1">
      <c r="A108" s="89" t="s">
        <v>10</v>
      </c>
      <c r="B108" s="1" t="s">
        <v>11</v>
      </c>
      <c r="C108" s="1" t="s">
        <v>12</v>
      </c>
      <c r="D108" s="84">
        <v>0</v>
      </c>
      <c r="E108" s="1" t="s">
        <v>4</v>
      </c>
      <c r="F108" s="90">
        <v>43847</v>
      </c>
      <c r="G108" s="91">
        <v>5.2400000000000002E-2</v>
      </c>
      <c r="H108" s="91">
        <v>6.8597999999999999</v>
      </c>
      <c r="I108" s="2">
        <f>G108*K108/H108</f>
        <v>0</v>
      </c>
      <c r="J108" s="2">
        <f>G108*L108/H108</f>
        <v>0</v>
      </c>
      <c r="K108" s="2">
        <f t="shared" si="3"/>
        <v>0</v>
      </c>
      <c r="L108" s="2">
        <f t="shared" si="4"/>
        <v>0</v>
      </c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s="1" customFormat="1" ht="12.75" customHeight="1">
      <c r="A109" s="89" t="s">
        <v>13</v>
      </c>
      <c r="B109" s="1" t="s">
        <v>14</v>
      </c>
      <c r="C109" s="1" t="s">
        <v>12</v>
      </c>
      <c r="D109" s="84">
        <v>0</v>
      </c>
      <c r="E109" s="1" t="s">
        <v>4</v>
      </c>
      <c r="F109" s="90">
        <v>43847</v>
      </c>
      <c r="G109" s="91">
        <v>0.03</v>
      </c>
      <c r="H109" s="91">
        <v>6.8597999999999999</v>
      </c>
      <c r="I109" s="2">
        <f>G109*K109/H109</f>
        <v>0</v>
      </c>
      <c r="J109" s="2">
        <f>G109*L109/H109</f>
        <v>0</v>
      </c>
      <c r="K109" s="2">
        <f t="shared" si="3"/>
        <v>0</v>
      </c>
      <c r="L109" s="2">
        <f t="shared" si="4"/>
        <v>0</v>
      </c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s="1" customFormat="1" ht="12.75" customHeight="1">
      <c r="A110" s="89" t="s">
        <v>15</v>
      </c>
      <c r="B110" s="1" t="s">
        <v>16</v>
      </c>
      <c r="C110" s="1" t="s">
        <v>12</v>
      </c>
      <c r="D110" s="84">
        <v>0</v>
      </c>
      <c r="E110" s="1" t="s">
        <v>4</v>
      </c>
      <c r="F110" s="90">
        <v>43847</v>
      </c>
      <c r="G110" s="91">
        <v>5.0866312171410112E-2</v>
      </c>
      <c r="H110" s="91">
        <v>6.8597999999999999</v>
      </c>
      <c r="I110" s="2">
        <f>G110*K110/H110</f>
        <v>0</v>
      </c>
      <c r="J110" s="2">
        <f>G110*L110/H110</f>
        <v>0</v>
      </c>
      <c r="K110" s="2">
        <f t="shared" si="3"/>
        <v>0</v>
      </c>
      <c r="L110" s="2">
        <f t="shared" si="4"/>
        <v>0</v>
      </c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s="1" customFormat="1" ht="12.75" customHeight="1">
      <c r="A111" s="89" t="s">
        <v>17</v>
      </c>
      <c r="B111" s="1" t="s">
        <v>18</v>
      </c>
      <c r="C111" s="1" t="s">
        <v>12</v>
      </c>
      <c r="D111" s="84">
        <v>0</v>
      </c>
      <c r="E111" s="1" t="s">
        <v>4</v>
      </c>
      <c r="F111" s="90">
        <v>43847</v>
      </c>
      <c r="G111" s="91">
        <v>0.13039999999999999</v>
      </c>
      <c r="H111" s="91">
        <v>6.8597999999999999</v>
      </c>
      <c r="I111" s="2">
        <f>G111*K111/H111</f>
        <v>0</v>
      </c>
      <c r="J111" s="2">
        <f>G111*L111/H111</f>
        <v>0</v>
      </c>
      <c r="K111" s="2">
        <f t="shared" si="3"/>
        <v>0</v>
      </c>
      <c r="L111" s="2">
        <f t="shared" si="4"/>
        <v>0</v>
      </c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s="1" customFormat="1" ht="12.75" customHeight="1">
      <c r="A112" s="89" t="s">
        <v>19</v>
      </c>
      <c r="B112" s="1" t="s">
        <v>20</v>
      </c>
      <c r="C112" s="1" t="s">
        <v>12</v>
      </c>
      <c r="D112" s="84">
        <v>0</v>
      </c>
      <c r="E112" s="1" t="s">
        <v>4</v>
      </c>
      <c r="F112" s="90">
        <v>43847</v>
      </c>
      <c r="G112" s="91">
        <v>4.8500000000000001E-2</v>
      </c>
      <c r="H112" s="91">
        <v>6.8597999999999999</v>
      </c>
      <c r="I112" s="2">
        <f>G112*K112/H112</f>
        <v>0</v>
      </c>
      <c r="J112" s="2">
        <f>G112*L112/H112</f>
        <v>0</v>
      </c>
      <c r="K112" s="2">
        <f t="shared" si="3"/>
        <v>0</v>
      </c>
      <c r="L112" s="2">
        <f t="shared" si="4"/>
        <v>0</v>
      </c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s="1" customFormat="1">
      <c r="A113" s="89" t="s">
        <v>21</v>
      </c>
      <c r="B113" s="1" t="s">
        <v>22</v>
      </c>
      <c r="C113" s="1" t="s">
        <v>7</v>
      </c>
      <c r="D113" s="84">
        <v>0</v>
      </c>
      <c r="E113" s="1" t="s">
        <v>4</v>
      </c>
      <c r="F113" s="90">
        <v>43847</v>
      </c>
      <c r="G113" s="122" t="s">
        <v>747</v>
      </c>
      <c r="H113" s="91">
        <v>6.8597999999999999</v>
      </c>
      <c r="I113" s="2">
        <f>G113*K113/H113</f>
        <v>0</v>
      </c>
      <c r="J113" s="2">
        <f>G113*L113/H113</f>
        <v>0</v>
      </c>
      <c r="K113" s="2">
        <f t="shared" si="3"/>
        <v>0</v>
      </c>
      <c r="L113" s="2">
        <f t="shared" si="4"/>
        <v>0</v>
      </c>
      <c r="M113" s="86">
        <v>0</v>
      </c>
      <c r="N113" s="86">
        <v>0</v>
      </c>
      <c r="O113" s="86">
        <v>0</v>
      </c>
      <c r="P113" s="86">
        <v>0</v>
      </c>
      <c r="Q113" s="86">
        <v>0</v>
      </c>
      <c r="R113" s="86">
        <v>0</v>
      </c>
      <c r="S113" s="86">
        <v>0</v>
      </c>
      <c r="T113" s="86">
        <v>0</v>
      </c>
      <c r="U113" s="86">
        <v>0</v>
      </c>
      <c r="V113" s="86">
        <v>0</v>
      </c>
      <c r="W113" s="86">
        <v>0</v>
      </c>
      <c r="X113" s="86">
        <v>53623</v>
      </c>
      <c r="Y113" s="86">
        <v>0</v>
      </c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s="1" customFormat="1">
      <c r="A114" s="89" t="s">
        <v>505</v>
      </c>
      <c r="B114" s="1" t="s">
        <v>506</v>
      </c>
      <c r="C114" s="1" t="s">
        <v>744</v>
      </c>
      <c r="D114" s="84">
        <v>0</v>
      </c>
      <c r="E114" s="1" t="s">
        <v>4</v>
      </c>
      <c r="F114" s="90">
        <v>43847</v>
      </c>
      <c r="G114" s="122" t="s">
        <v>747</v>
      </c>
      <c r="H114" s="91">
        <v>6.8597999999999999</v>
      </c>
      <c r="I114" s="2">
        <f>G114*K114/H114</f>
        <v>0</v>
      </c>
      <c r="J114" s="2">
        <f>G114*L114/H114</f>
        <v>213.15419441633034</v>
      </c>
      <c r="K114" s="2">
        <f t="shared" si="3"/>
        <v>0</v>
      </c>
      <c r="L114" s="2">
        <f t="shared" si="4"/>
        <v>73477.142857142855</v>
      </c>
      <c r="M114" s="86">
        <v>0</v>
      </c>
      <c r="N114" s="86">
        <v>0</v>
      </c>
      <c r="O114" s="86">
        <v>0</v>
      </c>
      <c r="P114" s="86">
        <v>0</v>
      </c>
      <c r="Q114" s="86">
        <v>1301</v>
      </c>
      <c r="R114" s="86">
        <v>14088</v>
      </c>
      <c r="S114" s="86">
        <v>15897</v>
      </c>
      <c r="T114" s="86">
        <v>39030</v>
      </c>
      <c r="U114" s="86">
        <v>7376</v>
      </c>
      <c r="V114" s="86">
        <v>2964</v>
      </c>
      <c r="W114" s="86">
        <v>1965</v>
      </c>
      <c r="X114" s="86">
        <v>4234</v>
      </c>
      <c r="Y114" s="86">
        <v>15564</v>
      </c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s="1" customFormat="1">
      <c r="A115" s="89" t="s">
        <v>23</v>
      </c>
      <c r="B115" s="1" t="s">
        <v>24</v>
      </c>
      <c r="C115" s="1" t="s">
        <v>7</v>
      </c>
      <c r="D115" s="84">
        <v>0</v>
      </c>
      <c r="E115" s="1" t="s">
        <v>4</v>
      </c>
      <c r="F115" s="90">
        <v>43847</v>
      </c>
      <c r="G115" s="91">
        <v>0.41289599999999999</v>
      </c>
      <c r="H115" s="91">
        <v>6.8597999999999999</v>
      </c>
      <c r="I115" s="2">
        <f>G115*K115/H115</f>
        <v>0</v>
      </c>
      <c r="J115" s="2">
        <f>G115*L115/H115</f>
        <v>0</v>
      </c>
      <c r="K115" s="2">
        <f t="shared" si="3"/>
        <v>0</v>
      </c>
      <c r="L115" s="2">
        <f t="shared" si="4"/>
        <v>0</v>
      </c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s="1" customFormat="1" ht="12.75" customHeight="1">
      <c r="A116" s="89" t="s">
        <v>25</v>
      </c>
      <c r="B116" s="1" t="s">
        <v>26</v>
      </c>
      <c r="C116" s="1" t="s">
        <v>12</v>
      </c>
      <c r="D116" s="84">
        <v>0</v>
      </c>
      <c r="E116" s="1" t="s">
        <v>4</v>
      </c>
      <c r="F116" s="90">
        <v>43847</v>
      </c>
      <c r="G116" s="91">
        <v>1.0824</v>
      </c>
      <c r="H116" s="91">
        <v>6.8597999999999999</v>
      </c>
      <c r="I116" s="2">
        <f>G116*K116/H116</f>
        <v>0</v>
      </c>
      <c r="J116" s="2">
        <f>G116*L116/H116</f>
        <v>0</v>
      </c>
      <c r="K116" s="2">
        <f t="shared" si="3"/>
        <v>0</v>
      </c>
      <c r="L116" s="2">
        <f t="shared" si="4"/>
        <v>0</v>
      </c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s="1" customFormat="1" ht="12.75" customHeight="1">
      <c r="A117" s="89" t="s">
        <v>27</v>
      </c>
      <c r="B117" s="1" t="s">
        <v>28</v>
      </c>
      <c r="C117" s="1" t="s">
        <v>12</v>
      </c>
      <c r="D117" s="84">
        <v>0</v>
      </c>
      <c r="E117" s="1" t="s">
        <v>4</v>
      </c>
      <c r="F117" s="90">
        <v>43847</v>
      </c>
      <c r="G117" s="91">
        <v>6.1512000000000004E-2</v>
      </c>
      <c r="H117" s="91">
        <v>6.8597999999999999</v>
      </c>
      <c r="I117" s="2">
        <f>G117*K117/H117</f>
        <v>0</v>
      </c>
      <c r="J117" s="2">
        <f>G117*L117/H117</f>
        <v>0</v>
      </c>
      <c r="K117" s="2">
        <f t="shared" si="3"/>
        <v>0</v>
      </c>
      <c r="L117" s="2">
        <f t="shared" si="4"/>
        <v>0</v>
      </c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s="1" customFormat="1" ht="12.75" customHeight="1">
      <c r="A118" s="89" t="s">
        <v>29</v>
      </c>
      <c r="B118" s="1" t="s">
        <v>30</v>
      </c>
      <c r="C118" s="1" t="s">
        <v>12</v>
      </c>
      <c r="D118" s="84">
        <v>0</v>
      </c>
      <c r="E118" s="1" t="s">
        <v>4</v>
      </c>
      <c r="F118" s="90">
        <v>43847</v>
      </c>
      <c r="G118" s="91">
        <v>0.20102</v>
      </c>
      <c r="H118" s="91">
        <v>6.8597999999999999</v>
      </c>
      <c r="I118" s="2">
        <f>G118*K118/H118</f>
        <v>0</v>
      </c>
      <c r="J118" s="2">
        <f>G118*L118/H118</f>
        <v>0</v>
      </c>
      <c r="K118" s="2">
        <f t="shared" si="3"/>
        <v>0</v>
      </c>
      <c r="L118" s="2">
        <f t="shared" si="4"/>
        <v>0</v>
      </c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s="1" customFormat="1" ht="12.75" customHeight="1">
      <c r="A119" s="89" t="s">
        <v>31</v>
      </c>
      <c r="B119" s="1" t="s">
        <v>32</v>
      </c>
      <c r="C119" s="1" t="s">
        <v>12</v>
      </c>
      <c r="D119" s="84">
        <v>0</v>
      </c>
      <c r="E119" s="1" t="s">
        <v>4</v>
      </c>
      <c r="F119" s="90">
        <v>43847</v>
      </c>
      <c r="G119" s="91">
        <v>1.78E-2</v>
      </c>
      <c r="H119" s="91">
        <v>6.8597999999999999</v>
      </c>
      <c r="I119" s="2">
        <f>G119*K119/H119</f>
        <v>0</v>
      </c>
      <c r="J119" s="2">
        <f>G119*L119/H119</f>
        <v>0</v>
      </c>
      <c r="K119" s="2">
        <f t="shared" si="3"/>
        <v>0</v>
      </c>
      <c r="L119" s="2">
        <f t="shared" si="4"/>
        <v>0</v>
      </c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s="1" customFormat="1" ht="12.75" customHeight="1">
      <c r="A120" s="89" t="s">
        <v>33</v>
      </c>
      <c r="B120" s="1" t="s">
        <v>34</v>
      </c>
      <c r="C120" s="1" t="s">
        <v>12</v>
      </c>
      <c r="D120" s="84">
        <v>0</v>
      </c>
      <c r="E120" s="1" t="s">
        <v>4</v>
      </c>
      <c r="F120" s="90">
        <v>43847</v>
      </c>
      <c r="G120" s="91">
        <v>0.18</v>
      </c>
      <c r="H120" s="91">
        <v>6.8597999999999999</v>
      </c>
      <c r="I120" s="2">
        <f>G120*K120/H120</f>
        <v>0</v>
      </c>
      <c r="J120" s="2">
        <f>G120*L120/H120</f>
        <v>0</v>
      </c>
      <c r="K120" s="2">
        <f t="shared" si="3"/>
        <v>0</v>
      </c>
      <c r="L120" s="2">
        <f t="shared" si="4"/>
        <v>0</v>
      </c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s="1" customFormat="1" ht="12.75" customHeight="1">
      <c r="A121" s="89" t="s">
        <v>35</v>
      </c>
      <c r="B121" s="1" t="s">
        <v>36</v>
      </c>
      <c r="C121" s="1" t="s">
        <v>12</v>
      </c>
      <c r="D121" s="84">
        <v>0</v>
      </c>
      <c r="E121" s="1" t="s">
        <v>4</v>
      </c>
      <c r="F121" s="90">
        <v>43847</v>
      </c>
      <c r="G121" s="91">
        <v>9.98E-2</v>
      </c>
      <c r="H121" s="91">
        <v>6.8597999999999999</v>
      </c>
      <c r="I121" s="2">
        <f>G121*K121/H121</f>
        <v>0</v>
      </c>
      <c r="J121" s="2">
        <f>G121*L121/H121</f>
        <v>0</v>
      </c>
      <c r="K121" s="2">
        <f t="shared" si="3"/>
        <v>0</v>
      </c>
      <c r="L121" s="2">
        <f t="shared" si="4"/>
        <v>0</v>
      </c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s="1" customFormat="1" ht="12.75" customHeight="1">
      <c r="A122" s="89" t="s">
        <v>37</v>
      </c>
      <c r="B122" s="1" t="s">
        <v>38</v>
      </c>
      <c r="C122" s="1" t="s">
        <v>12</v>
      </c>
      <c r="D122" s="84">
        <v>0</v>
      </c>
      <c r="E122" s="1" t="s">
        <v>4</v>
      </c>
      <c r="F122" s="90">
        <v>43847</v>
      </c>
      <c r="G122" s="91">
        <v>9.98E-2</v>
      </c>
      <c r="H122" s="91">
        <v>6.8597999999999999</v>
      </c>
      <c r="I122" s="2">
        <f>G122*K122/H122</f>
        <v>0</v>
      </c>
      <c r="J122" s="2">
        <f>G122*L122/H122</f>
        <v>0</v>
      </c>
      <c r="K122" s="2">
        <f t="shared" si="3"/>
        <v>0</v>
      </c>
      <c r="L122" s="2">
        <f t="shared" si="4"/>
        <v>0</v>
      </c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s="1" customFormat="1" ht="12.75" customHeight="1">
      <c r="A123" s="89" t="s">
        <v>39</v>
      </c>
      <c r="B123" s="1" t="s">
        <v>40</v>
      </c>
      <c r="C123" s="1" t="s">
        <v>12</v>
      </c>
      <c r="D123" s="84">
        <v>0</v>
      </c>
      <c r="E123" s="1" t="s">
        <v>4</v>
      </c>
      <c r="F123" s="90">
        <v>43847</v>
      </c>
      <c r="G123" s="91">
        <v>0.1512</v>
      </c>
      <c r="H123" s="91">
        <v>6.8597999999999999</v>
      </c>
      <c r="I123" s="2">
        <f>G123*K123/H123</f>
        <v>0</v>
      </c>
      <c r="J123" s="2">
        <f>G123*L123/H123</f>
        <v>0</v>
      </c>
      <c r="K123" s="2">
        <f t="shared" si="3"/>
        <v>0</v>
      </c>
      <c r="L123" s="2">
        <f t="shared" si="4"/>
        <v>0</v>
      </c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s="1" customFormat="1" ht="12.75" customHeight="1">
      <c r="A124" s="89" t="s">
        <v>41</v>
      </c>
      <c r="B124" s="1" t="s">
        <v>42</v>
      </c>
      <c r="C124" s="1" t="s">
        <v>7</v>
      </c>
      <c r="D124" s="84">
        <v>0</v>
      </c>
      <c r="E124" s="1" t="s">
        <v>4</v>
      </c>
      <c r="F124" s="90">
        <v>43847</v>
      </c>
      <c r="G124" s="91">
        <v>9.8392000000000007E-2</v>
      </c>
      <c r="H124" s="91">
        <v>6.8597999999999999</v>
      </c>
      <c r="I124" s="2">
        <f>G124*K124/H124</f>
        <v>0</v>
      </c>
      <c r="J124" s="2">
        <f>G124*L124/H124</f>
        <v>0</v>
      </c>
      <c r="K124" s="2">
        <f t="shared" si="3"/>
        <v>0</v>
      </c>
      <c r="L124" s="2">
        <f t="shared" si="4"/>
        <v>0</v>
      </c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s="1" customFormat="1" ht="12.75" customHeight="1">
      <c r="A125" s="89" t="s">
        <v>43</v>
      </c>
      <c r="B125" s="1" t="s">
        <v>44</v>
      </c>
      <c r="C125" s="1" t="s">
        <v>7</v>
      </c>
      <c r="D125" s="84">
        <v>0</v>
      </c>
      <c r="E125" s="1" t="s">
        <v>4</v>
      </c>
      <c r="F125" s="90">
        <v>43847</v>
      </c>
      <c r="G125" s="91">
        <v>2.2572000000000002E-2</v>
      </c>
      <c r="H125" s="91">
        <v>6.8597999999999999</v>
      </c>
      <c r="I125" s="2">
        <f>G125*K125/H125</f>
        <v>0</v>
      </c>
      <c r="J125" s="2">
        <f>G125*L125/H125</f>
        <v>0</v>
      </c>
      <c r="K125" s="2">
        <f t="shared" si="3"/>
        <v>0</v>
      </c>
      <c r="L125" s="2">
        <f t="shared" si="4"/>
        <v>0</v>
      </c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s="1" customFormat="1" ht="12.75" customHeight="1">
      <c r="A126" s="89" t="s">
        <v>45</v>
      </c>
      <c r="B126" s="1" t="s">
        <v>46</v>
      </c>
      <c r="C126" s="1" t="s">
        <v>7</v>
      </c>
      <c r="D126" s="84">
        <v>0</v>
      </c>
      <c r="E126" s="1" t="s">
        <v>4</v>
      </c>
      <c r="F126" s="90">
        <v>43847</v>
      </c>
      <c r="G126" s="91">
        <v>2.6326079999999998</v>
      </c>
      <c r="H126" s="91">
        <v>6.8597999999999999</v>
      </c>
      <c r="I126" s="2">
        <f>G126*K126/H126</f>
        <v>0</v>
      </c>
      <c r="J126" s="2">
        <f>G126*L126/H126</f>
        <v>0</v>
      </c>
      <c r="K126" s="2">
        <f t="shared" si="3"/>
        <v>0</v>
      </c>
      <c r="L126" s="2">
        <f t="shared" si="4"/>
        <v>0</v>
      </c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s="1" customFormat="1" ht="12.75" customHeight="1">
      <c r="A127" s="89" t="s">
        <v>47</v>
      </c>
      <c r="B127" s="1" t="s">
        <v>48</v>
      </c>
      <c r="C127" s="1" t="s">
        <v>7</v>
      </c>
      <c r="D127" s="84">
        <v>0</v>
      </c>
      <c r="E127" s="1" t="s">
        <v>4</v>
      </c>
      <c r="F127" s="90">
        <v>43847</v>
      </c>
      <c r="G127" s="91">
        <v>5.3699999999999998E-2</v>
      </c>
      <c r="H127" s="91">
        <v>6.8597999999999999</v>
      </c>
      <c r="I127" s="2">
        <f>G127*K127/H127</f>
        <v>0</v>
      </c>
      <c r="J127" s="2">
        <f>G127*L127/H127</f>
        <v>0</v>
      </c>
      <c r="K127" s="2">
        <f t="shared" si="3"/>
        <v>0</v>
      </c>
      <c r="L127" s="2">
        <f t="shared" si="4"/>
        <v>0</v>
      </c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s="1" customFormat="1" ht="12.75" customHeight="1">
      <c r="A128" s="89" t="s">
        <v>49</v>
      </c>
      <c r="B128" s="1" t="s">
        <v>50</v>
      </c>
      <c r="C128" s="1" t="s">
        <v>7</v>
      </c>
      <c r="D128" s="84">
        <v>0</v>
      </c>
      <c r="E128" s="1" t="s">
        <v>4</v>
      </c>
      <c r="F128" s="90">
        <v>43847</v>
      </c>
      <c r="G128" s="91">
        <v>0.31803199999999998</v>
      </c>
      <c r="H128" s="91">
        <v>6.8597999999999999</v>
      </c>
      <c r="I128" s="2">
        <f>G128*K128/H128</f>
        <v>0</v>
      </c>
      <c r="J128" s="2">
        <f>G128*L128/H128</f>
        <v>0</v>
      </c>
      <c r="K128" s="2">
        <f t="shared" si="3"/>
        <v>0</v>
      </c>
      <c r="L128" s="2">
        <f t="shared" si="4"/>
        <v>0</v>
      </c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s="1" customFormat="1" ht="12.75" customHeight="1">
      <c r="A129" s="89" t="s">
        <v>51</v>
      </c>
      <c r="B129" s="1" t="s">
        <v>52</v>
      </c>
      <c r="C129" s="1" t="s">
        <v>7</v>
      </c>
      <c r="D129" s="84">
        <v>0</v>
      </c>
      <c r="E129" s="1" t="s">
        <v>4</v>
      </c>
      <c r="F129" s="90">
        <v>43847</v>
      </c>
      <c r="G129" s="91">
        <v>0.41826400000000002</v>
      </c>
      <c r="H129" s="91">
        <v>6.8597999999999999</v>
      </c>
      <c r="I129" s="2">
        <f>G129*K129/H129</f>
        <v>0</v>
      </c>
      <c r="J129" s="2">
        <f>G129*L129/H129</f>
        <v>0</v>
      </c>
      <c r="K129" s="2">
        <f t="shared" si="3"/>
        <v>0</v>
      </c>
      <c r="L129" s="2">
        <f t="shared" si="4"/>
        <v>0</v>
      </c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s="1" customFormat="1" ht="12.75" customHeight="1">
      <c r="A130" s="89" t="s">
        <v>53</v>
      </c>
      <c r="B130" s="1" t="s">
        <v>54</v>
      </c>
      <c r="C130" s="1" t="s">
        <v>7</v>
      </c>
      <c r="D130" s="84">
        <v>0</v>
      </c>
      <c r="E130" s="1" t="s">
        <v>4</v>
      </c>
      <c r="F130" s="90">
        <v>43847</v>
      </c>
      <c r="G130" s="91">
        <v>2.7917999999999998E-2</v>
      </c>
      <c r="H130" s="91">
        <v>6.8597999999999999</v>
      </c>
      <c r="I130" s="2">
        <f>G130*K130/H130</f>
        <v>0</v>
      </c>
      <c r="J130" s="2">
        <f>G130*L130/H130</f>
        <v>0</v>
      </c>
      <c r="K130" s="2">
        <f t="shared" si="3"/>
        <v>0</v>
      </c>
      <c r="L130" s="2">
        <f t="shared" si="4"/>
        <v>0</v>
      </c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s="1" customFormat="1" ht="12.75" customHeight="1">
      <c r="A131" s="89" t="s">
        <v>55</v>
      </c>
      <c r="B131" s="1" t="s">
        <v>56</v>
      </c>
      <c r="C131" s="1" t="s">
        <v>7</v>
      </c>
      <c r="D131" s="84">
        <v>0</v>
      </c>
      <c r="E131" s="1" t="s">
        <v>4</v>
      </c>
      <c r="F131" s="90">
        <v>43847</v>
      </c>
      <c r="G131" s="91">
        <v>5.2448000000000002E-2</v>
      </c>
      <c r="H131" s="91">
        <v>6.8597999999999999</v>
      </c>
      <c r="I131" s="2">
        <f>G131*K131/H131</f>
        <v>0</v>
      </c>
      <c r="J131" s="2">
        <f>G131*L131/H131</f>
        <v>0</v>
      </c>
      <c r="K131" s="2">
        <f t="shared" si="3"/>
        <v>0</v>
      </c>
      <c r="L131" s="2">
        <f t="shared" si="4"/>
        <v>0</v>
      </c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s="1" customFormat="1" ht="12.75" customHeight="1">
      <c r="A132" s="89" t="s">
        <v>57</v>
      </c>
      <c r="B132" s="1" t="s">
        <v>58</v>
      </c>
      <c r="C132" s="1" t="s">
        <v>59</v>
      </c>
      <c r="D132" s="84">
        <v>0</v>
      </c>
      <c r="E132" s="1" t="s">
        <v>4</v>
      </c>
      <c r="F132" s="90">
        <v>43847</v>
      </c>
      <c r="G132" s="91">
        <v>0.168623</v>
      </c>
      <c r="H132" s="91">
        <v>6.8597999999999999</v>
      </c>
      <c r="I132" s="2">
        <f>G132*K132/H132</f>
        <v>0</v>
      </c>
      <c r="J132" s="2">
        <f>G132*L132/H132</f>
        <v>846.72845534855242</v>
      </c>
      <c r="K132" s="2">
        <f t="shared" ref="K132:K195" si="5">SUM(M132:P132)</f>
        <v>0</v>
      </c>
      <c r="L132" s="2">
        <f t="shared" ref="L132:L195" si="6">SUM(Q132:T132)+U132/7*3</f>
        <v>34446</v>
      </c>
      <c r="M132" s="86">
        <v>0</v>
      </c>
      <c r="N132" s="86">
        <v>0</v>
      </c>
      <c r="O132" s="86">
        <v>0</v>
      </c>
      <c r="P132" s="86">
        <v>0</v>
      </c>
      <c r="Q132" s="86">
        <v>0</v>
      </c>
      <c r="R132" s="86">
        <v>2881</v>
      </c>
      <c r="S132" s="86">
        <v>0</v>
      </c>
      <c r="T132" s="86">
        <v>31565</v>
      </c>
      <c r="U132" s="86">
        <v>0</v>
      </c>
      <c r="V132" s="86">
        <v>0</v>
      </c>
      <c r="W132" s="86">
        <v>67380</v>
      </c>
      <c r="X132" s="86">
        <v>0</v>
      </c>
      <c r="Y132" s="86">
        <v>0</v>
      </c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s="1" customFormat="1" ht="12.75" customHeight="1">
      <c r="A133" s="89" t="s">
        <v>60</v>
      </c>
      <c r="B133" s="1" t="s">
        <v>61</v>
      </c>
      <c r="C133" s="1" t="s">
        <v>59</v>
      </c>
      <c r="D133" s="84">
        <v>0</v>
      </c>
      <c r="E133" s="1" t="s">
        <v>4</v>
      </c>
      <c r="F133" s="90">
        <v>43847</v>
      </c>
      <c r="G133" s="91">
        <v>2.832932</v>
      </c>
      <c r="H133" s="91">
        <v>6.8597999999999999</v>
      </c>
      <c r="I133" s="2">
        <f>G133*K133/H133</f>
        <v>0</v>
      </c>
      <c r="J133" s="2">
        <f>G133*L133/H133</f>
        <v>0</v>
      </c>
      <c r="K133" s="2">
        <f t="shared" si="5"/>
        <v>0</v>
      </c>
      <c r="L133" s="2">
        <f t="shared" si="6"/>
        <v>0</v>
      </c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s="1" customFormat="1" ht="12.75" customHeight="1">
      <c r="A134" s="89" t="s">
        <v>62</v>
      </c>
      <c r="B134" s="1" t="s">
        <v>63</v>
      </c>
      <c r="C134" s="1" t="s">
        <v>59</v>
      </c>
      <c r="D134" s="84">
        <v>0</v>
      </c>
      <c r="E134" s="1" t="s">
        <v>4</v>
      </c>
      <c r="F134" s="90">
        <v>43847</v>
      </c>
      <c r="G134" s="91">
        <v>0.25790000000000002</v>
      </c>
      <c r="H134" s="91">
        <v>6.8597999999999999</v>
      </c>
      <c r="I134" s="2">
        <f>G134*K134/H134</f>
        <v>0</v>
      </c>
      <c r="J134" s="2">
        <f>G134*L134/H134</f>
        <v>0</v>
      </c>
      <c r="K134" s="2">
        <f t="shared" si="5"/>
        <v>0</v>
      </c>
      <c r="L134" s="2">
        <f t="shared" si="6"/>
        <v>0</v>
      </c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s="1" customFormat="1" ht="12.75" customHeight="1">
      <c r="A135" s="89" t="s">
        <v>64</v>
      </c>
      <c r="B135" s="1" t="s">
        <v>65</v>
      </c>
      <c r="C135" s="1" t="s">
        <v>59</v>
      </c>
      <c r="D135" s="84">
        <v>0</v>
      </c>
      <c r="E135" s="1" t="s">
        <v>4</v>
      </c>
      <c r="F135" s="90">
        <v>43847</v>
      </c>
      <c r="G135" s="91">
        <v>6.7699999999999996E-2</v>
      </c>
      <c r="H135" s="91">
        <v>6.8597999999999999</v>
      </c>
      <c r="I135" s="2">
        <f>G135*K135/H135</f>
        <v>0</v>
      </c>
      <c r="J135" s="2">
        <f>G135*L135/H135</f>
        <v>0</v>
      </c>
      <c r="K135" s="2">
        <f t="shared" si="5"/>
        <v>0</v>
      </c>
      <c r="L135" s="2">
        <f t="shared" si="6"/>
        <v>0</v>
      </c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s="1" customFormat="1" ht="12.75" customHeight="1">
      <c r="A136" s="89" t="s">
        <v>66</v>
      </c>
      <c r="B136" s="89" t="s">
        <v>67</v>
      </c>
      <c r="C136" s="1" t="s">
        <v>59</v>
      </c>
      <c r="D136" s="84">
        <v>0</v>
      </c>
      <c r="E136" s="1" t="s">
        <v>4</v>
      </c>
      <c r="F136" s="90">
        <v>43847</v>
      </c>
      <c r="G136" s="91">
        <v>0.2223</v>
      </c>
      <c r="H136" s="91">
        <v>6.8597999999999999</v>
      </c>
      <c r="I136" s="2">
        <f>G136*K136/H136</f>
        <v>0</v>
      </c>
      <c r="J136" s="2">
        <f>G136*L136/H136</f>
        <v>0</v>
      </c>
      <c r="K136" s="2">
        <f t="shared" si="5"/>
        <v>0</v>
      </c>
      <c r="L136" s="2">
        <f t="shared" si="6"/>
        <v>0</v>
      </c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s="1" customFormat="1" ht="12.75" customHeight="1">
      <c r="A137" s="89" t="s">
        <v>68</v>
      </c>
      <c r="B137" s="1" t="s">
        <v>69</v>
      </c>
      <c r="C137" s="1" t="s">
        <v>59</v>
      </c>
      <c r="D137" s="84">
        <v>0</v>
      </c>
      <c r="E137" s="1" t="s">
        <v>4</v>
      </c>
      <c r="F137" s="90">
        <v>43847</v>
      </c>
      <c r="G137" s="91">
        <v>7.9000000000000001E-2</v>
      </c>
      <c r="H137" s="91">
        <v>6.8597999999999999</v>
      </c>
      <c r="I137" s="2">
        <f>G137*K137/H137</f>
        <v>409.23423423423424</v>
      </c>
      <c r="J137" s="2">
        <f>G137*L137/H137</f>
        <v>0</v>
      </c>
      <c r="K137" s="2">
        <f t="shared" si="5"/>
        <v>35535</v>
      </c>
      <c r="L137" s="2">
        <f t="shared" si="6"/>
        <v>0</v>
      </c>
      <c r="M137" s="86">
        <v>5791</v>
      </c>
      <c r="N137" s="86">
        <v>0</v>
      </c>
      <c r="O137" s="86">
        <v>0</v>
      </c>
      <c r="P137" s="86">
        <v>29744</v>
      </c>
      <c r="Q137" s="86">
        <v>0</v>
      </c>
      <c r="R137" s="86">
        <v>0</v>
      </c>
      <c r="S137" s="86">
        <v>0</v>
      </c>
      <c r="T137" s="86">
        <v>0</v>
      </c>
      <c r="U137" s="86">
        <v>0</v>
      </c>
      <c r="V137" s="86">
        <v>0</v>
      </c>
      <c r="W137" s="86">
        <v>0</v>
      </c>
      <c r="X137" s="86">
        <v>0</v>
      </c>
      <c r="Y137" s="86">
        <v>0</v>
      </c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s="1" customFormat="1" ht="12.75" customHeight="1">
      <c r="A138" s="89" t="s">
        <v>70</v>
      </c>
      <c r="B138" s="1" t="s">
        <v>71</v>
      </c>
      <c r="C138" s="1" t="s">
        <v>59</v>
      </c>
      <c r="D138" s="84">
        <v>0</v>
      </c>
      <c r="E138" s="1" t="s">
        <v>4</v>
      </c>
      <c r="F138" s="90">
        <v>43847</v>
      </c>
      <c r="G138" s="91">
        <v>0.19568640000000001</v>
      </c>
      <c r="H138" s="91">
        <v>6.8597999999999999</v>
      </c>
      <c r="I138" s="2">
        <f>G138*K138/H138</f>
        <v>0</v>
      </c>
      <c r="J138" s="2">
        <f>G138*L138/H138</f>
        <v>982.62540225662565</v>
      </c>
      <c r="K138" s="2">
        <f t="shared" si="5"/>
        <v>0</v>
      </c>
      <c r="L138" s="2">
        <f t="shared" si="6"/>
        <v>34446</v>
      </c>
      <c r="M138" s="86">
        <v>0</v>
      </c>
      <c r="N138" s="86">
        <v>0</v>
      </c>
      <c r="O138" s="86">
        <v>0</v>
      </c>
      <c r="P138" s="86">
        <v>0</v>
      </c>
      <c r="Q138" s="86">
        <v>0</v>
      </c>
      <c r="R138" s="86">
        <v>2881</v>
      </c>
      <c r="S138" s="86">
        <v>0</v>
      </c>
      <c r="T138" s="86">
        <v>31565</v>
      </c>
      <c r="U138" s="86">
        <v>0</v>
      </c>
      <c r="V138" s="86">
        <v>0</v>
      </c>
      <c r="W138" s="86">
        <v>67380</v>
      </c>
      <c r="X138" s="86">
        <v>0</v>
      </c>
      <c r="Y138" s="86">
        <v>0</v>
      </c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s="1" customFormat="1" ht="12.75" customHeight="1">
      <c r="A139" s="89" t="s">
        <v>72</v>
      </c>
      <c r="B139" s="1" t="s">
        <v>73</v>
      </c>
      <c r="C139" s="1" t="s">
        <v>59</v>
      </c>
      <c r="D139" s="84">
        <v>0</v>
      </c>
      <c r="E139" s="1" t="s">
        <v>4</v>
      </c>
      <c r="F139" s="90">
        <v>43847</v>
      </c>
      <c r="G139" s="91">
        <v>0.50608035704350296</v>
      </c>
      <c r="H139" s="91">
        <v>6.8597999999999999</v>
      </c>
      <c r="I139" s="2">
        <f>G139*K139/H139</f>
        <v>0</v>
      </c>
      <c r="J139" s="2">
        <f>G139*L139/H139</f>
        <v>0</v>
      </c>
      <c r="K139" s="2">
        <f t="shared" si="5"/>
        <v>0</v>
      </c>
      <c r="L139" s="2">
        <f t="shared" si="6"/>
        <v>0</v>
      </c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s="1" customFormat="1" ht="12.75" customHeight="1">
      <c r="A140" s="89" t="s">
        <v>74</v>
      </c>
      <c r="B140" s="1" t="s">
        <v>75</v>
      </c>
      <c r="C140" s="1" t="s">
        <v>59</v>
      </c>
      <c r="D140" s="84">
        <v>0</v>
      </c>
      <c r="E140" s="1" t="s">
        <v>4</v>
      </c>
      <c r="F140" s="90">
        <v>43847</v>
      </c>
      <c r="G140" s="91">
        <v>0.11580799999999999</v>
      </c>
      <c r="H140" s="91">
        <v>6.8597999999999999</v>
      </c>
      <c r="I140" s="2">
        <f>G140*K140/H140</f>
        <v>72.137319455377707</v>
      </c>
      <c r="J140" s="2">
        <f>G140*L140/H140</f>
        <v>0</v>
      </c>
      <c r="K140" s="2">
        <f t="shared" si="5"/>
        <v>4273</v>
      </c>
      <c r="L140" s="2">
        <f t="shared" si="6"/>
        <v>0</v>
      </c>
      <c r="M140" s="86">
        <v>0</v>
      </c>
      <c r="N140" s="86">
        <v>0</v>
      </c>
      <c r="O140" s="86">
        <v>0</v>
      </c>
      <c r="P140" s="86">
        <v>4273</v>
      </c>
      <c r="Q140" s="86">
        <v>0</v>
      </c>
      <c r="R140" s="86">
        <v>0</v>
      </c>
      <c r="S140" s="86">
        <v>0</v>
      </c>
      <c r="T140" s="86">
        <v>0</v>
      </c>
      <c r="U140" s="86">
        <v>0</v>
      </c>
      <c r="V140" s="86">
        <v>0</v>
      </c>
      <c r="W140" s="86">
        <v>0</v>
      </c>
      <c r="X140" s="86">
        <v>31733</v>
      </c>
      <c r="Y140" s="86">
        <v>0</v>
      </c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s="1" customFormat="1" ht="12.75" customHeight="1">
      <c r="A141" s="89" t="s">
        <v>76</v>
      </c>
      <c r="B141" s="1" t="s">
        <v>77</v>
      </c>
      <c r="C141" s="1" t="s">
        <v>59</v>
      </c>
      <c r="D141" s="84" t="s">
        <v>603</v>
      </c>
      <c r="E141" s="1" t="s">
        <v>4</v>
      </c>
      <c r="F141" s="90">
        <v>43847</v>
      </c>
      <c r="G141" s="91">
        <v>0.48</v>
      </c>
      <c r="H141" s="91">
        <v>6.8597999999999999</v>
      </c>
      <c r="I141" s="2">
        <f>G141*K141/H141</f>
        <v>0</v>
      </c>
      <c r="J141" s="2">
        <f>G141*L141/H141</f>
        <v>0</v>
      </c>
      <c r="K141" s="2">
        <f t="shared" si="5"/>
        <v>0</v>
      </c>
      <c r="L141" s="2">
        <f t="shared" si="6"/>
        <v>0</v>
      </c>
      <c r="M141" s="86">
        <v>0</v>
      </c>
      <c r="N141" s="86">
        <v>0</v>
      </c>
      <c r="O141" s="86">
        <v>0</v>
      </c>
      <c r="P141" s="86">
        <v>0</v>
      </c>
      <c r="Q141" s="86">
        <v>0</v>
      </c>
      <c r="R141" s="86">
        <v>0</v>
      </c>
      <c r="S141" s="86">
        <v>0</v>
      </c>
      <c r="T141" s="86">
        <v>0</v>
      </c>
      <c r="U141" s="86">
        <v>0</v>
      </c>
      <c r="V141" s="86">
        <v>0</v>
      </c>
      <c r="W141" s="86">
        <v>0</v>
      </c>
      <c r="X141" s="86">
        <v>26564</v>
      </c>
      <c r="Y141" s="86">
        <v>0</v>
      </c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s="1" customFormat="1" ht="12.75" customHeight="1">
      <c r="A142" s="89" t="s">
        <v>78</v>
      </c>
      <c r="B142" s="1" t="s">
        <v>79</v>
      </c>
      <c r="C142" s="1" t="s">
        <v>59</v>
      </c>
      <c r="D142" s="84">
        <v>0</v>
      </c>
      <c r="E142" s="1" t="s">
        <v>4</v>
      </c>
      <c r="F142" s="90">
        <v>43847</v>
      </c>
      <c r="G142" s="91">
        <v>0.11580799999999999</v>
      </c>
      <c r="H142" s="91">
        <v>6.8597999999999999</v>
      </c>
      <c r="I142" s="2">
        <f>G142*K142/H142</f>
        <v>72.137319455377707</v>
      </c>
      <c r="J142" s="2">
        <f>G142*L142/H142</f>
        <v>0</v>
      </c>
      <c r="K142" s="2">
        <f t="shared" si="5"/>
        <v>4273</v>
      </c>
      <c r="L142" s="2">
        <f t="shared" si="6"/>
        <v>0</v>
      </c>
      <c r="M142" s="86">
        <v>0</v>
      </c>
      <c r="N142" s="86">
        <v>0</v>
      </c>
      <c r="O142" s="86">
        <v>0</v>
      </c>
      <c r="P142" s="86">
        <v>4273</v>
      </c>
      <c r="Q142" s="86">
        <v>0</v>
      </c>
      <c r="R142" s="86">
        <v>0</v>
      </c>
      <c r="S142" s="86">
        <v>0</v>
      </c>
      <c r="T142" s="86">
        <v>0</v>
      </c>
      <c r="U142" s="86">
        <v>0</v>
      </c>
      <c r="V142" s="86">
        <v>0</v>
      </c>
      <c r="W142" s="86">
        <v>0</v>
      </c>
      <c r="X142" s="86">
        <v>31733</v>
      </c>
      <c r="Y142" s="86">
        <v>0</v>
      </c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s="1" customFormat="1" ht="12.75" customHeight="1">
      <c r="A143" s="89" t="s">
        <v>80</v>
      </c>
      <c r="B143" s="1" t="s">
        <v>81</v>
      </c>
      <c r="C143" s="1" t="s">
        <v>59</v>
      </c>
      <c r="D143" s="84">
        <v>0</v>
      </c>
      <c r="E143" s="1" t="s">
        <v>4</v>
      </c>
      <c r="F143" s="90">
        <v>43847</v>
      </c>
      <c r="G143" s="91">
        <v>3.4626000000000004E-2</v>
      </c>
      <c r="H143" s="91">
        <v>6.8597999999999999</v>
      </c>
      <c r="I143" s="2">
        <f>G143*K143/H143</f>
        <v>19.877720633254615</v>
      </c>
      <c r="J143" s="2">
        <f>G143*L143/H143</f>
        <v>0</v>
      </c>
      <c r="K143" s="2">
        <f t="shared" si="5"/>
        <v>3938</v>
      </c>
      <c r="L143" s="2">
        <f t="shared" si="6"/>
        <v>0</v>
      </c>
      <c r="M143" s="86">
        <v>0</v>
      </c>
      <c r="N143" s="86">
        <v>0</v>
      </c>
      <c r="O143" s="86">
        <v>0</v>
      </c>
      <c r="P143" s="86">
        <v>3938</v>
      </c>
      <c r="Q143" s="86">
        <v>0</v>
      </c>
      <c r="R143" s="86">
        <v>0</v>
      </c>
      <c r="S143" s="86">
        <v>0</v>
      </c>
      <c r="T143" s="86">
        <v>0</v>
      </c>
      <c r="U143" s="86">
        <v>0</v>
      </c>
      <c r="V143" s="86">
        <v>0</v>
      </c>
      <c r="W143" s="86">
        <v>0</v>
      </c>
      <c r="X143" s="86">
        <v>30844</v>
      </c>
      <c r="Y143" s="86">
        <v>0</v>
      </c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s="1" customFormat="1" ht="12.75" customHeight="1">
      <c r="A144" s="89" t="s">
        <v>82</v>
      </c>
      <c r="B144" s="1" t="s">
        <v>83</v>
      </c>
      <c r="C144" s="1" t="s">
        <v>59</v>
      </c>
      <c r="D144" s="84">
        <v>0</v>
      </c>
      <c r="E144" s="1" t="s">
        <v>4</v>
      </c>
      <c r="F144" s="90">
        <v>43847</v>
      </c>
      <c r="G144" s="91">
        <v>3.9237000000000001E-2</v>
      </c>
      <c r="H144" s="91">
        <v>6.8597999999999999</v>
      </c>
      <c r="I144" s="2">
        <f>G144*K144/H144</f>
        <v>0</v>
      </c>
      <c r="J144" s="2">
        <f>G144*L144/H144</f>
        <v>203.70823181017354</v>
      </c>
      <c r="K144" s="2">
        <f t="shared" si="5"/>
        <v>0</v>
      </c>
      <c r="L144" s="2">
        <f t="shared" si="6"/>
        <v>35614.28571428571</v>
      </c>
      <c r="M144" s="86">
        <v>0</v>
      </c>
      <c r="N144" s="86">
        <v>0</v>
      </c>
      <c r="O144" s="86">
        <v>0</v>
      </c>
      <c r="P144" s="86">
        <v>0</v>
      </c>
      <c r="Q144" s="86">
        <v>15243</v>
      </c>
      <c r="R144" s="86">
        <v>6189</v>
      </c>
      <c r="S144" s="86">
        <v>3852</v>
      </c>
      <c r="T144" s="86">
        <v>0</v>
      </c>
      <c r="U144" s="86">
        <v>24104</v>
      </c>
      <c r="V144" s="86">
        <v>0</v>
      </c>
      <c r="W144" s="86">
        <v>0</v>
      </c>
      <c r="X144" s="86">
        <v>53945</v>
      </c>
      <c r="Y144" s="86">
        <v>0</v>
      </c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s="1" customFormat="1" ht="12.75" customHeight="1">
      <c r="A145" s="89" t="s">
        <v>84</v>
      </c>
      <c r="B145" s="1" t="s">
        <v>85</v>
      </c>
      <c r="C145" s="1" t="s">
        <v>7</v>
      </c>
      <c r="D145" s="84">
        <v>0</v>
      </c>
      <c r="E145" s="1" t="s">
        <v>4</v>
      </c>
      <c r="F145" s="90">
        <v>43847</v>
      </c>
      <c r="G145" s="91">
        <v>8.1900000000000001E-2</v>
      </c>
      <c r="H145" s="91">
        <v>6.8597999999999999</v>
      </c>
      <c r="I145" s="2">
        <f>G145*K145/H145</f>
        <v>0</v>
      </c>
      <c r="J145" s="2">
        <f>G145*L145/H145</f>
        <v>0</v>
      </c>
      <c r="K145" s="2">
        <f t="shared" si="5"/>
        <v>0</v>
      </c>
      <c r="L145" s="2">
        <f t="shared" si="6"/>
        <v>0</v>
      </c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s="1" customFormat="1" ht="12.75" customHeight="1">
      <c r="A146" s="89" t="s">
        <v>86</v>
      </c>
      <c r="B146" s="1" t="s">
        <v>87</v>
      </c>
      <c r="C146" s="1" t="s">
        <v>59</v>
      </c>
      <c r="D146" s="84">
        <v>0</v>
      </c>
      <c r="E146" s="1" t="s">
        <v>4</v>
      </c>
      <c r="F146" s="90">
        <v>43847</v>
      </c>
      <c r="G146" s="91">
        <v>7.0999999999999994E-2</v>
      </c>
      <c r="H146" s="91">
        <v>6.8597999999999999</v>
      </c>
      <c r="I146" s="2">
        <f>G146*K146/H146</f>
        <v>0</v>
      </c>
      <c r="J146" s="2">
        <f>G146*L146/H146</f>
        <v>0</v>
      </c>
      <c r="K146" s="2">
        <f t="shared" si="5"/>
        <v>0</v>
      </c>
      <c r="L146" s="2">
        <f t="shared" si="6"/>
        <v>0</v>
      </c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s="1" customFormat="1" ht="12.75" customHeight="1">
      <c r="A147" s="89" t="s">
        <v>88</v>
      </c>
      <c r="B147" s="1" t="s">
        <v>89</v>
      </c>
      <c r="C147" s="1" t="s">
        <v>59</v>
      </c>
      <c r="D147" s="84">
        <v>0</v>
      </c>
      <c r="E147" s="1" t="s">
        <v>4</v>
      </c>
      <c r="F147" s="90">
        <v>43847</v>
      </c>
      <c r="G147" s="91">
        <v>0.16656299999999999</v>
      </c>
      <c r="H147" s="91">
        <v>6.8597999999999999</v>
      </c>
      <c r="I147" s="2">
        <f>G147*K147/H147</f>
        <v>46.451064576226699</v>
      </c>
      <c r="J147" s="2">
        <f>G147*L147/H147</f>
        <v>0</v>
      </c>
      <c r="K147" s="2">
        <f t="shared" si="5"/>
        <v>1913.0599999999995</v>
      </c>
      <c r="L147" s="2">
        <f t="shared" si="6"/>
        <v>0</v>
      </c>
      <c r="M147" s="86">
        <v>0</v>
      </c>
      <c r="N147" s="86">
        <v>0</v>
      </c>
      <c r="O147" s="86">
        <v>0</v>
      </c>
      <c r="P147" s="86">
        <v>1913.0599999999995</v>
      </c>
      <c r="Q147" s="86">
        <v>0</v>
      </c>
      <c r="R147" s="86">
        <v>0</v>
      </c>
      <c r="S147" s="86">
        <v>0</v>
      </c>
      <c r="T147" s="86">
        <v>0</v>
      </c>
      <c r="U147" s="86">
        <v>0</v>
      </c>
      <c r="V147" s="86">
        <v>0</v>
      </c>
      <c r="W147" s="86">
        <v>0</v>
      </c>
      <c r="X147" s="86">
        <v>16036.56</v>
      </c>
      <c r="Y147" s="86">
        <v>0</v>
      </c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s="1" customFormat="1" ht="12.75" customHeight="1">
      <c r="A148" s="89" t="s">
        <v>90</v>
      </c>
      <c r="B148" s="1" t="s">
        <v>91</v>
      </c>
      <c r="C148" s="1" t="s">
        <v>59</v>
      </c>
      <c r="D148" s="84">
        <v>0</v>
      </c>
      <c r="E148" s="1" t="s">
        <v>4</v>
      </c>
      <c r="F148" s="90">
        <v>43847</v>
      </c>
      <c r="G148" s="91">
        <v>9.8868799616613032E-2</v>
      </c>
      <c r="H148" s="91">
        <v>6.8597999999999999</v>
      </c>
      <c r="I148" s="2">
        <f>G148*K148/H148</f>
        <v>34.720391013793524</v>
      </c>
      <c r="J148" s="2">
        <f>G148*L148/H148</f>
        <v>0</v>
      </c>
      <c r="K148" s="2">
        <f t="shared" si="5"/>
        <v>2409</v>
      </c>
      <c r="L148" s="2">
        <f t="shared" si="6"/>
        <v>0</v>
      </c>
      <c r="M148" s="86">
        <v>0</v>
      </c>
      <c r="N148" s="86">
        <v>2409</v>
      </c>
      <c r="O148" s="86">
        <v>0</v>
      </c>
      <c r="P148" s="86">
        <v>0</v>
      </c>
      <c r="Q148" s="86">
        <v>0</v>
      </c>
      <c r="R148" s="86">
        <v>0</v>
      </c>
      <c r="S148" s="86">
        <v>0</v>
      </c>
      <c r="T148" s="86">
        <v>0</v>
      </c>
      <c r="U148" s="86">
        <v>0</v>
      </c>
      <c r="V148" s="86">
        <v>0</v>
      </c>
      <c r="W148" s="86">
        <v>0</v>
      </c>
      <c r="X148" s="86">
        <v>0</v>
      </c>
      <c r="Y148" s="86">
        <v>0</v>
      </c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s="1" customFormat="1" ht="12.75" customHeight="1">
      <c r="A149" s="89" t="s">
        <v>92</v>
      </c>
      <c r="B149" s="1" t="s">
        <v>93</v>
      </c>
      <c r="C149" s="1" t="s">
        <v>59</v>
      </c>
      <c r="D149" s="84">
        <v>0</v>
      </c>
      <c r="E149" s="1" t="s">
        <v>4</v>
      </c>
      <c r="F149" s="90">
        <v>43847</v>
      </c>
      <c r="G149" s="91">
        <v>9.8868799616613032E-2</v>
      </c>
      <c r="H149" s="91">
        <v>6.8597999999999999</v>
      </c>
      <c r="I149" s="2">
        <f>G149*K149/H149</f>
        <v>34.720391013793524</v>
      </c>
      <c r="J149" s="2">
        <f>G149*L149/H149</f>
        <v>0</v>
      </c>
      <c r="K149" s="2">
        <f t="shared" si="5"/>
        <v>2409</v>
      </c>
      <c r="L149" s="2">
        <f t="shared" si="6"/>
        <v>0</v>
      </c>
      <c r="M149" s="86">
        <v>0</v>
      </c>
      <c r="N149" s="86">
        <v>2409</v>
      </c>
      <c r="O149" s="86">
        <v>0</v>
      </c>
      <c r="P149" s="86">
        <v>0</v>
      </c>
      <c r="Q149" s="86">
        <v>0</v>
      </c>
      <c r="R149" s="86">
        <v>0</v>
      </c>
      <c r="S149" s="86">
        <v>0</v>
      </c>
      <c r="T149" s="86">
        <v>0</v>
      </c>
      <c r="U149" s="86">
        <v>0</v>
      </c>
      <c r="V149" s="86">
        <v>0</v>
      </c>
      <c r="W149" s="86">
        <v>0</v>
      </c>
      <c r="X149" s="86">
        <v>0</v>
      </c>
      <c r="Y149" s="86">
        <v>0</v>
      </c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s="1" customFormat="1" ht="12.75" customHeight="1">
      <c r="A150" s="89" t="s">
        <v>94</v>
      </c>
      <c r="B150" s="1" t="s">
        <v>95</v>
      </c>
      <c r="C150" s="1" t="s">
        <v>59</v>
      </c>
      <c r="D150" s="84">
        <v>0</v>
      </c>
      <c r="E150" s="1" t="s">
        <v>4</v>
      </c>
      <c r="F150" s="90">
        <v>43847</v>
      </c>
      <c r="G150" s="91">
        <v>0.356655</v>
      </c>
      <c r="H150" s="91">
        <v>6.8597999999999999</v>
      </c>
      <c r="I150" s="2">
        <f>G150*K150/H150</f>
        <v>0</v>
      </c>
      <c r="J150" s="2">
        <f>G150*L150/H150</f>
        <v>0</v>
      </c>
      <c r="K150" s="2">
        <f t="shared" si="5"/>
        <v>0</v>
      </c>
      <c r="L150" s="2">
        <f t="shared" si="6"/>
        <v>0</v>
      </c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s="1" customFormat="1" ht="12.75" customHeight="1">
      <c r="A151" s="89" t="s">
        <v>96</v>
      </c>
      <c r="B151" s="1" t="s">
        <v>97</v>
      </c>
      <c r="C151" s="1" t="s">
        <v>98</v>
      </c>
      <c r="D151" s="84" t="s">
        <v>603</v>
      </c>
      <c r="E151" s="1" t="s">
        <v>4</v>
      </c>
      <c r="F151" s="90">
        <v>43847</v>
      </c>
      <c r="G151" s="91">
        <v>0.52</v>
      </c>
      <c r="H151" s="91">
        <v>6.8597999999999999</v>
      </c>
      <c r="I151" s="2">
        <f>G151*K151/H151</f>
        <v>365.75410361818132</v>
      </c>
      <c r="J151" s="2">
        <f>G151*L151/H151</f>
        <v>3204.2441887102082</v>
      </c>
      <c r="K151" s="2">
        <f t="shared" si="5"/>
        <v>4825</v>
      </c>
      <c r="L151" s="2">
        <f t="shared" si="6"/>
        <v>42270.142857142855</v>
      </c>
      <c r="M151" s="86">
        <v>0</v>
      </c>
      <c r="N151" s="86">
        <v>2209</v>
      </c>
      <c r="O151" s="86">
        <v>0</v>
      </c>
      <c r="P151" s="86">
        <v>2616</v>
      </c>
      <c r="Q151" s="86">
        <v>21121</v>
      </c>
      <c r="R151" s="86">
        <v>6425</v>
      </c>
      <c r="S151" s="86">
        <v>4000</v>
      </c>
      <c r="T151" s="86">
        <v>0</v>
      </c>
      <c r="U151" s="86">
        <v>25023</v>
      </c>
      <c r="V151" s="86">
        <v>0</v>
      </c>
      <c r="W151" s="86">
        <v>0</v>
      </c>
      <c r="X151" s="86">
        <v>23982</v>
      </c>
      <c r="Y151" s="86">
        <v>0</v>
      </c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s="1" customFormat="1" ht="12.75" customHeight="1">
      <c r="A152" s="89" t="s">
        <v>99</v>
      </c>
      <c r="B152" s="1" t="s">
        <v>357</v>
      </c>
      <c r="C152" s="1" t="s">
        <v>98</v>
      </c>
      <c r="D152" s="84">
        <v>0</v>
      </c>
      <c r="E152" s="1" t="s">
        <v>4</v>
      </c>
      <c r="F152" s="90">
        <v>43847</v>
      </c>
      <c r="G152" s="91">
        <v>0.04</v>
      </c>
      <c r="H152" s="91">
        <v>6.8597999999999999</v>
      </c>
      <c r="I152" s="2">
        <f>G152*K152/H152</f>
        <v>102.27120324207704</v>
      </c>
      <c r="J152" s="2">
        <f>G152*L152/H152</f>
        <v>333.53325586335296</v>
      </c>
      <c r="K152" s="2">
        <f t="shared" si="5"/>
        <v>17539</v>
      </c>
      <c r="L152" s="2">
        <f t="shared" si="6"/>
        <v>57199.28571428571</v>
      </c>
      <c r="M152" s="86">
        <v>432</v>
      </c>
      <c r="N152" s="86">
        <v>8829</v>
      </c>
      <c r="O152" s="86">
        <v>5758</v>
      </c>
      <c r="P152" s="86">
        <v>2520</v>
      </c>
      <c r="Q152" s="86">
        <v>26104</v>
      </c>
      <c r="R152" s="86">
        <v>11155</v>
      </c>
      <c r="S152" s="86">
        <v>3852</v>
      </c>
      <c r="T152" s="86">
        <v>5758</v>
      </c>
      <c r="U152" s="86">
        <v>24104</v>
      </c>
      <c r="V152" s="86">
        <v>0</v>
      </c>
      <c r="W152" s="86">
        <v>0</v>
      </c>
      <c r="X152" s="86">
        <v>23101</v>
      </c>
      <c r="Y152" s="86">
        <v>0</v>
      </c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s="1" customFormat="1" ht="12.75" customHeight="1">
      <c r="A153" s="89" t="s">
        <v>100</v>
      </c>
      <c r="B153" s="1" t="s">
        <v>101</v>
      </c>
      <c r="C153" s="1" t="s">
        <v>98</v>
      </c>
      <c r="D153" s="84">
        <v>0</v>
      </c>
      <c r="E153" s="1" t="s">
        <v>4</v>
      </c>
      <c r="F153" s="90">
        <v>43847</v>
      </c>
      <c r="G153" s="91">
        <v>2.47E-2</v>
      </c>
      <c r="H153" s="91">
        <v>6.8597999999999999</v>
      </c>
      <c r="I153" s="2">
        <f>G153*K153/H153</f>
        <v>43.571926295227264</v>
      </c>
      <c r="J153" s="2">
        <f>G153*L153/H153</f>
        <v>205.95678549562044</v>
      </c>
      <c r="K153" s="2">
        <f t="shared" si="5"/>
        <v>12101</v>
      </c>
      <c r="L153" s="2">
        <f t="shared" si="6"/>
        <v>57199.28571428571</v>
      </c>
      <c r="M153" s="86">
        <v>0</v>
      </c>
      <c r="N153" s="86">
        <v>3823</v>
      </c>
      <c r="O153" s="86">
        <v>5758</v>
      </c>
      <c r="P153" s="86">
        <v>2520</v>
      </c>
      <c r="Q153" s="86">
        <v>26104</v>
      </c>
      <c r="R153" s="86">
        <v>11155</v>
      </c>
      <c r="S153" s="86">
        <v>3852</v>
      </c>
      <c r="T153" s="86">
        <v>5758</v>
      </c>
      <c r="U153" s="86">
        <v>24104</v>
      </c>
      <c r="V153" s="86">
        <v>0</v>
      </c>
      <c r="W153" s="86">
        <v>0</v>
      </c>
      <c r="X153" s="86">
        <v>23101</v>
      </c>
      <c r="Y153" s="86">
        <v>0</v>
      </c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s="1" customFormat="1" ht="12.75" customHeight="1">
      <c r="A154" s="89" t="s">
        <v>102</v>
      </c>
      <c r="B154" s="1" t="s">
        <v>103</v>
      </c>
      <c r="C154" s="1" t="s">
        <v>98</v>
      </c>
      <c r="D154" s="84">
        <v>0</v>
      </c>
      <c r="E154" s="1" t="s">
        <v>4</v>
      </c>
      <c r="F154" s="90">
        <v>43847</v>
      </c>
      <c r="G154" s="91">
        <v>0.15579999999999999</v>
      </c>
      <c r="H154" s="91">
        <v>6.8597999999999999</v>
      </c>
      <c r="I154" s="2">
        <f>G154*K154/H154</f>
        <v>49.112044666025248</v>
      </c>
      <c r="J154" s="2">
        <f>G154*L154/H154</f>
        <v>586.79786824272264</v>
      </c>
      <c r="K154" s="2">
        <f t="shared" si="5"/>
        <v>2162.38</v>
      </c>
      <c r="L154" s="2">
        <f t="shared" si="6"/>
        <v>25836.431428571428</v>
      </c>
      <c r="M154" s="86">
        <v>0</v>
      </c>
      <c r="N154" s="86">
        <v>557.52</v>
      </c>
      <c r="O154" s="86">
        <v>0</v>
      </c>
      <c r="P154" s="86">
        <v>1604.8600000000001</v>
      </c>
      <c r="Q154" s="86">
        <v>12950.869999999999</v>
      </c>
      <c r="R154" s="86">
        <v>3939.5400000000009</v>
      </c>
      <c r="S154" s="86">
        <v>2452.8300000000017</v>
      </c>
      <c r="T154" s="86">
        <v>0</v>
      </c>
      <c r="U154" s="86">
        <v>15150.779999999999</v>
      </c>
      <c r="V154" s="86">
        <v>0</v>
      </c>
      <c r="W154" s="86">
        <v>0</v>
      </c>
      <c r="X154" s="86">
        <v>14675.730000000003</v>
      </c>
      <c r="Y154" s="86">
        <v>0</v>
      </c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s="1" customFormat="1" ht="12.75" customHeight="1">
      <c r="A155" s="89" t="s">
        <v>104</v>
      </c>
      <c r="B155" s="1" t="s">
        <v>105</v>
      </c>
      <c r="C155" s="1" t="s">
        <v>98</v>
      </c>
      <c r="D155" s="84" t="s">
        <v>603</v>
      </c>
      <c r="E155" s="1" t="s">
        <v>4</v>
      </c>
      <c r="F155" s="90">
        <v>43847</v>
      </c>
      <c r="G155" s="91">
        <v>0.18</v>
      </c>
      <c r="H155" s="91">
        <v>6.8597999999999999</v>
      </c>
      <c r="I155" s="2">
        <f>G155*K155/H155</f>
        <v>0</v>
      </c>
      <c r="J155" s="2">
        <f>G155*L155/H155</f>
        <v>997.30104584473509</v>
      </c>
      <c r="K155" s="2">
        <f t="shared" si="5"/>
        <v>0</v>
      </c>
      <c r="L155" s="2">
        <f t="shared" si="6"/>
        <v>38007.142857142855</v>
      </c>
      <c r="M155" s="86">
        <v>0</v>
      </c>
      <c r="N155" s="86">
        <v>0</v>
      </c>
      <c r="O155" s="86">
        <v>0</v>
      </c>
      <c r="P155" s="86">
        <v>0</v>
      </c>
      <c r="Q155" s="86">
        <v>16858</v>
      </c>
      <c r="R155" s="86">
        <v>6425</v>
      </c>
      <c r="S155" s="86">
        <v>4000</v>
      </c>
      <c r="T155" s="86">
        <v>0</v>
      </c>
      <c r="U155" s="86">
        <v>25023</v>
      </c>
      <c r="V155" s="86">
        <v>0</v>
      </c>
      <c r="W155" s="86">
        <v>0</v>
      </c>
      <c r="X155" s="86">
        <v>23982</v>
      </c>
      <c r="Y155" s="86">
        <v>0</v>
      </c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s="1" customFormat="1" ht="12.75" customHeight="1">
      <c r="A156" s="89" t="s">
        <v>106</v>
      </c>
      <c r="B156" s="1" t="s">
        <v>107</v>
      </c>
      <c r="C156" s="1" t="s">
        <v>98</v>
      </c>
      <c r="D156" s="84" t="s">
        <v>603</v>
      </c>
      <c r="E156" s="1" t="s">
        <v>4</v>
      </c>
      <c r="F156" s="90">
        <v>43847</v>
      </c>
      <c r="G156" s="91">
        <v>0.18</v>
      </c>
      <c r="H156" s="91">
        <v>6.8597999999999999</v>
      </c>
      <c r="I156" s="2">
        <f>G156*K156/H156</f>
        <v>0</v>
      </c>
      <c r="J156" s="2">
        <f>G156*L156/H156</f>
        <v>997.30104584473509</v>
      </c>
      <c r="K156" s="2">
        <f t="shared" si="5"/>
        <v>0</v>
      </c>
      <c r="L156" s="2">
        <f t="shared" si="6"/>
        <v>38007.142857142855</v>
      </c>
      <c r="M156" s="86">
        <v>0</v>
      </c>
      <c r="N156" s="86">
        <v>0</v>
      </c>
      <c r="O156" s="86">
        <v>0</v>
      </c>
      <c r="P156" s="86">
        <v>0</v>
      </c>
      <c r="Q156" s="86">
        <v>16858</v>
      </c>
      <c r="R156" s="86">
        <v>6425</v>
      </c>
      <c r="S156" s="86">
        <v>4000</v>
      </c>
      <c r="T156" s="86">
        <v>0</v>
      </c>
      <c r="U156" s="86">
        <v>25023</v>
      </c>
      <c r="V156" s="86">
        <v>0</v>
      </c>
      <c r="W156" s="86">
        <v>0</v>
      </c>
      <c r="X156" s="86">
        <v>23982</v>
      </c>
      <c r="Y156" s="86">
        <v>0</v>
      </c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s="1" customFormat="1" ht="12.75" customHeight="1">
      <c r="A157" s="89" t="s">
        <v>108</v>
      </c>
      <c r="B157" s="1" t="s">
        <v>109</v>
      </c>
      <c r="C157" s="1" t="s">
        <v>98</v>
      </c>
      <c r="D157" s="84">
        <v>0</v>
      </c>
      <c r="E157" s="1" t="s">
        <v>4</v>
      </c>
      <c r="F157" s="90">
        <v>43847</v>
      </c>
      <c r="G157" s="91">
        <v>0.35780000000000001</v>
      </c>
      <c r="H157" s="91">
        <v>6.8597999999999999</v>
      </c>
      <c r="I157" s="2">
        <f>G157*K157/H157</f>
        <v>0</v>
      </c>
      <c r="J157" s="2">
        <f>G157*L157/H157</f>
        <v>0</v>
      </c>
      <c r="K157" s="2">
        <f t="shared" si="5"/>
        <v>0</v>
      </c>
      <c r="L157" s="2">
        <f t="shared" si="6"/>
        <v>0</v>
      </c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s="1" customFormat="1" ht="12.75" customHeight="1">
      <c r="A158" s="89" t="s">
        <v>110</v>
      </c>
      <c r="B158" s="1" t="s">
        <v>111</v>
      </c>
      <c r="C158" s="1" t="s">
        <v>98</v>
      </c>
      <c r="D158" s="84">
        <v>0</v>
      </c>
      <c r="E158" s="1" t="s">
        <v>4</v>
      </c>
      <c r="F158" s="90">
        <v>43847</v>
      </c>
      <c r="G158" s="91">
        <v>2.6322000000000001</v>
      </c>
      <c r="H158" s="91">
        <v>6.8597999999999999</v>
      </c>
      <c r="I158" s="2">
        <f>G158*K158/H158</f>
        <v>0</v>
      </c>
      <c r="J158" s="2">
        <f>G158*L158/H158</f>
        <v>0</v>
      </c>
      <c r="K158" s="2">
        <f t="shared" si="5"/>
        <v>0</v>
      </c>
      <c r="L158" s="2">
        <f t="shared" si="6"/>
        <v>0</v>
      </c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s="1" customFormat="1" ht="12.75" customHeight="1">
      <c r="A159" s="89" t="s">
        <v>112</v>
      </c>
      <c r="B159" s="1" t="s">
        <v>113</v>
      </c>
      <c r="C159" s="1" t="s">
        <v>114</v>
      </c>
      <c r="D159" s="84" t="s">
        <v>603</v>
      </c>
      <c r="E159" s="1" t="s">
        <v>4</v>
      </c>
      <c r="F159" s="90">
        <v>43847</v>
      </c>
      <c r="G159" s="91">
        <v>0.23</v>
      </c>
      <c r="H159" s="91">
        <v>6.8597999999999999</v>
      </c>
      <c r="I159" s="2">
        <f>G159*K159/H159</f>
        <v>328.98335228432319</v>
      </c>
      <c r="J159" s="2">
        <f>G159*L159/H159</f>
        <v>0</v>
      </c>
      <c r="K159" s="2">
        <f t="shared" si="5"/>
        <v>9812</v>
      </c>
      <c r="L159" s="2">
        <f t="shared" si="6"/>
        <v>0</v>
      </c>
      <c r="M159" s="86">
        <v>0</v>
      </c>
      <c r="N159" s="86">
        <v>3788</v>
      </c>
      <c r="O159" s="86">
        <v>0</v>
      </c>
      <c r="P159" s="86">
        <v>6024</v>
      </c>
      <c r="Q159" s="86">
        <v>0</v>
      </c>
      <c r="R159" s="86">
        <v>0</v>
      </c>
      <c r="S159" s="86">
        <v>0</v>
      </c>
      <c r="T159" s="86">
        <v>0</v>
      </c>
      <c r="U159" s="86">
        <v>0</v>
      </c>
      <c r="V159" s="86"/>
      <c r="W159" s="86"/>
      <c r="X159" s="86"/>
      <c r="Y159" s="86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s="1" customFormat="1" ht="12.75" customHeight="1">
      <c r="A160" s="89" t="s">
        <v>115</v>
      </c>
      <c r="B160" s="1" t="s">
        <v>116</v>
      </c>
      <c r="C160" s="1" t="s">
        <v>114</v>
      </c>
      <c r="D160" s="84" t="s">
        <v>603</v>
      </c>
      <c r="E160" s="1" t="s">
        <v>4</v>
      </c>
      <c r="F160" s="90">
        <v>43847</v>
      </c>
      <c r="G160" s="91">
        <v>0.23</v>
      </c>
      <c r="H160" s="91">
        <v>6.8597999999999999</v>
      </c>
      <c r="I160" s="2">
        <f>G160*K160/H160</f>
        <v>429.90466194349688</v>
      </c>
      <c r="J160" s="2">
        <f>G160*L160/H160</f>
        <v>0</v>
      </c>
      <c r="K160" s="2">
        <f t="shared" si="5"/>
        <v>12822</v>
      </c>
      <c r="L160" s="2">
        <f t="shared" si="6"/>
        <v>0</v>
      </c>
      <c r="M160" s="86">
        <v>0</v>
      </c>
      <c r="N160" s="86">
        <v>6798</v>
      </c>
      <c r="O160" s="86">
        <v>0</v>
      </c>
      <c r="P160" s="86">
        <v>6024</v>
      </c>
      <c r="Q160" s="86">
        <v>0</v>
      </c>
      <c r="R160" s="86">
        <v>0</v>
      </c>
      <c r="S160" s="86">
        <v>0</v>
      </c>
      <c r="T160" s="86">
        <v>0</v>
      </c>
      <c r="U160" s="86">
        <v>0</v>
      </c>
      <c r="V160" s="86"/>
      <c r="W160" s="86"/>
      <c r="X160" s="86"/>
      <c r="Y160" s="86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s="1" customFormat="1" ht="12.75" customHeight="1">
      <c r="A161" s="89" t="s">
        <v>117</v>
      </c>
      <c r="B161" s="1" t="s">
        <v>118</v>
      </c>
      <c r="C161" s="1" t="s">
        <v>114</v>
      </c>
      <c r="D161" s="84" t="s">
        <v>603</v>
      </c>
      <c r="E161" s="1" t="s">
        <v>4</v>
      </c>
      <c r="F161" s="90">
        <v>43847</v>
      </c>
      <c r="G161" s="91">
        <v>0.57999999999999996</v>
      </c>
      <c r="H161" s="91">
        <v>6.8597999999999999</v>
      </c>
      <c r="I161" s="2">
        <f>G161*K161/H161</f>
        <v>2078.2530102918454</v>
      </c>
      <c r="J161" s="2">
        <f>G161*L161/H161</f>
        <v>0</v>
      </c>
      <c r="K161" s="2">
        <f t="shared" si="5"/>
        <v>24580</v>
      </c>
      <c r="L161" s="2">
        <f t="shared" si="6"/>
        <v>0</v>
      </c>
      <c r="M161" s="86">
        <v>330</v>
      </c>
      <c r="N161" s="86">
        <v>17943</v>
      </c>
      <c r="O161" s="86">
        <v>0</v>
      </c>
      <c r="P161" s="86">
        <v>6307</v>
      </c>
      <c r="Q161" s="86">
        <v>0</v>
      </c>
      <c r="R161" s="86">
        <v>0</v>
      </c>
      <c r="S161" s="86">
        <v>0</v>
      </c>
      <c r="T161" s="86">
        <v>0</v>
      </c>
      <c r="U161" s="86">
        <v>0</v>
      </c>
      <c r="V161" s="86"/>
      <c r="W161" s="86"/>
      <c r="X161" s="86"/>
      <c r="Y161" s="86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s="1" customFormat="1" ht="12.75" customHeight="1">
      <c r="A162" s="89" t="s">
        <v>119</v>
      </c>
      <c r="B162" s="1" t="s">
        <v>120</v>
      </c>
      <c r="C162" s="1" t="s">
        <v>114</v>
      </c>
      <c r="D162" s="84">
        <v>0</v>
      </c>
      <c r="E162" s="1" t="s">
        <v>4</v>
      </c>
      <c r="F162" s="90">
        <v>43847</v>
      </c>
      <c r="G162" s="91">
        <v>4.1700000000000001E-2</v>
      </c>
      <c r="H162" s="91">
        <v>6.8597999999999999</v>
      </c>
      <c r="I162" s="2">
        <f>G162*K162/H162</f>
        <v>16.212411440566783</v>
      </c>
      <c r="J162" s="2">
        <f>G162*L162/H162</f>
        <v>0</v>
      </c>
      <c r="K162" s="2">
        <f t="shared" si="5"/>
        <v>2667</v>
      </c>
      <c r="L162" s="2">
        <f t="shared" si="6"/>
        <v>0</v>
      </c>
      <c r="M162" s="86">
        <v>0</v>
      </c>
      <c r="N162" s="86">
        <v>0</v>
      </c>
      <c r="O162" s="86">
        <v>0</v>
      </c>
      <c r="P162" s="86">
        <v>2667</v>
      </c>
      <c r="Q162" s="86">
        <v>0</v>
      </c>
      <c r="R162" s="86">
        <v>0</v>
      </c>
      <c r="S162" s="86">
        <v>0</v>
      </c>
      <c r="T162" s="86">
        <v>0</v>
      </c>
      <c r="U162" s="86">
        <v>0</v>
      </c>
      <c r="V162" s="86"/>
      <c r="W162" s="86"/>
      <c r="X162" s="86"/>
      <c r="Y162" s="86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s="1" customFormat="1" ht="12.75" customHeight="1">
      <c r="A163" s="89" t="s">
        <v>364</v>
      </c>
      <c r="B163" s="1" t="s">
        <v>121</v>
      </c>
      <c r="C163" s="1" t="s">
        <v>114</v>
      </c>
      <c r="D163" s="84">
        <v>0</v>
      </c>
      <c r="E163" s="1" t="s">
        <v>4</v>
      </c>
      <c r="F163" s="90">
        <v>43847</v>
      </c>
      <c r="G163" s="91">
        <v>3.5000000000000003E-2</v>
      </c>
      <c r="H163" s="91">
        <v>6.8597999999999999</v>
      </c>
      <c r="I163" s="2">
        <f>G163*K163/H163</f>
        <v>0</v>
      </c>
      <c r="J163" s="2">
        <f>G163*L163/H163</f>
        <v>0</v>
      </c>
      <c r="K163" s="2">
        <f t="shared" si="5"/>
        <v>0</v>
      </c>
      <c r="L163" s="2">
        <f t="shared" si="6"/>
        <v>0</v>
      </c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s="1" customFormat="1" ht="12.75" customHeight="1">
      <c r="A164" s="89" t="s">
        <v>122</v>
      </c>
      <c r="B164" s="1" t="s">
        <v>123</v>
      </c>
      <c r="C164" s="1" t="s">
        <v>114</v>
      </c>
      <c r="D164" s="84">
        <v>0</v>
      </c>
      <c r="E164" s="1" t="s">
        <v>4</v>
      </c>
      <c r="F164" s="90">
        <v>43847</v>
      </c>
      <c r="G164" s="91">
        <v>0.2024</v>
      </c>
      <c r="H164" s="91">
        <v>6.8597999999999999</v>
      </c>
      <c r="I164" s="2">
        <f>G164*K164/H164</f>
        <v>147.52616694364266</v>
      </c>
      <c r="J164" s="2">
        <f>G164*L164/H164</f>
        <v>0</v>
      </c>
      <c r="K164" s="2">
        <f t="shared" si="5"/>
        <v>5000</v>
      </c>
      <c r="L164" s="2">
        <f t="shared" si="6"/>
        <v>0</v>
      </c>
      <c r="M164" s="86">
        <v>5000</v>
      </c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s="1" customFormat="1" ht="12.75" customHeight="1">
      <c r="A165" s="89" t="s">
        <v>124</v>
      </c>
      <c r="B165" s="1" t="s">
        <v>125</v>
      </c>
      <c r="C165" s="1" t="s">
        <v>114</v>
      </c>
      <c r="D165" s="84">
        <v>0</v>
      </c>
      <c r="E165" s="1" t="s">
        <v>4</v>
      </c>
      <c r="F165" s="90">
        <v>43847</v>
      </c>
      <c r="G165" s="91">
        <v>0.2024</v>
      </c>
      <c r="H165" s="91">
        <v>6.8597999999999999</v>
      </c>
      <c r="I165" s="2">
        <f>G165*K165/H165</f>
        <v>177.03140033237122</v>
      </c>
      <c r="J165" s="2">
        <f>G165*L165/H165</f>
        <v>0</v>
      </c>
      <c r="K165" s="2">
        <f t="shared" si="5"/>
        <v>6000</v>
      </c>
      <c r="L165" s="2">
        <f t="shared" si="6"/>
        <v>0</v>
      </c>
      <c r="M165" s="86">
        <v>6000</v>
      </c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s="1" customFormat="1" ht="12.75" customHeight="1">
      <c r="A166" s="89" t="s">
        <v>126</v>
      </c>
      <c r="B166" s="89" t="s">
        <v>127</v>
      </c>
      <c r="C166" s="89" t="s">
        <v>128</v>
      </c>
      <c r="D166" s="84">
        <v>0</v>
      </c>
      <c r="E166" s="89" t="s">
        <v>4</v>
      </c>
      <c r="F166" s="90">
        <v>43847</v>
      </c>
      <c r="G166" s="91">
        <v>0.137655</v>
      </c>
      <c r="H166" s="91">
        <v>6.8597999999999999</v>
      </c>
      <c r="I166" s="2">
        <f>G166*K166/H166</f>
        <v>0</v>
      </c>
      <c r="J166" s="2">
        <f>G166*L166/H166</f>
        <v>0</v>
      </c>
      <c r="K166" s="2">
        <f t="shared" si="5"/>
        <v>0</v>
      </c>
      <c r="L166" s="2">
        <f t="shared" si="6"/>
        <v>0</v>
      </c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s="1" customFormat="1" ht="12.75" customHeight="1">
      <c r="A167" s="89" t="s">
        <v>129</v>
      </c>
      <c r="B167" s="89" t="s">
        <v>130</v>
      </c>
      <c r="C167" s="89" t="s">
        <v>128</v>
      </c>
      <c r="D167" s="84">
        <v>0</v>
      </c>
      <c r="E167" s="89" t="s">
        <v>4</v>
      </c>
      <c r="F167" s="90">
        <v>43847</v>
      </c>
      <c r="G167" s="91">
        <v>0.14459</v>
      </c>
      <c r="H167" s="91">
        <v>6.8597999999999999</v>
      </c>
      <c r="I167" s="2">
        <f>G167*K167/H167</f>
        <v>0</v>
      </c>
      <c r="J167" s="2">
        <f>G167*L167/H167</f>
        <v>0</v>
      </c>
      <c r="K167" s="2">
        <f t="shared" si="5"/>
        <v>0</v>
      </c>
      <c r="L167" s="2">
        <f t="shared" si="6"/>
        <v>0</v>
      </c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s="1" customFormat="1" ht="12.75" customHeight="1">
      <c r="A168" s="89" t="s">
        <v>131</v>
      </c>
      <c r="B168" s="1" t="s">
        <v>132</v>
      </c>
      <c r="C168" s="1" t="s">
        <v>114</v>
      </c>
      <c r="D168" s="84">
        <v>0</v>
      </c>
      <c r="E168" s="1" t="s">
        <v>4</v>
      </c>
      <c r="F168" s="90">
        <v>43847</v>
      </c>
      <c r="G168" s="91">
        <v>8.2699999999999996E-2</v>
      </c>
      <c r="H168" s="91">
        <v>6.8597999999999999</v>
      </c>
      <c r="I168" s="2">
        <f>G168*K168/H168</f>
        <v>260.16297851249305</v>
      </c>
      <c r="J168" s="2">
        <f>G168*L168/H168</f>
        <v>0</v>
      </c>
      <c r="K168" s="2">
        <f t="shared" si="5"/>
        <v>21580</v>
      </c>
      <c r="L168" s="2">
        <f t="shared" si="6"/>
        <v>0</v>
      </c>
      <c r="M168" s="86">
        <v>0</v>
      </c>
      <c r="N168" s="86">
        <v>15822</v>
      </c>
      <c r="O168" s="86">
        <v>0</v>
      </c>
      <c r="P168" s="86">
        <v>5758</v>
      </c>
      <c r="Q168" s="86">
        <v>0</v>
      </c>
      <c r="R168" s="86">
        <v>0</v>
      </c>
      <c r="S168" s="86">
        <v>0</v>
      </c>
      <c r="T168" s="86">
        <v>0</v>
      </c>
      <c r="U168" s="86">
        <v>0</v>
      </c>
      <c r="V168" s="86"/>
      <c r="W168" s="86"/>
      <c r="X168" s="86"/>
      <c r="Y168" s="86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s="1" customFormat="1" ht="12.75" customHeight="1">
      <c r="A169" s="89" t="s">
        <v>133</v>
      </c>
      <c r="B169" s="1" t="s">
        <v>134</v>
      </c>
      <c r="C169" s="1" t="s">
        <v>114</v>
      </c>
      <c r="D169" s="84">
        <v>0</v>
      </c>
      <c r="E169" s="1" t="s">
        <v>4</v>
      </c>
      <c r="F169" s="90">
        <v>43847</v>
      </c>
      <c r="G169" s="91">
        <v>4.2599999999999999E-2</v>
      </c>
      <c r="H169" s="91">
        <v>6.8597999999999999</v>
      </c>
      <c r="I169" s="2">
        <f>G169*K169/H169</f>
        <v>102.80188926790868</v>
      </c>
      <c r="J169" s="2">
        <f>G169*L169/H169</f>
        <v>0</v>
      </c>
      <c r="K169" s="2">
        <f t="shared" si="5"/>
        <v>16554</v>
      </c>
      <c r="L169" s="2">
        <f t="shared" si="6"/>
        <v>0</v>
      </c>
      <c r="M169" s="86">
        <v>0</v>
      </c>
      <c r="N169" s="86">
        <v>16554</v>
      </c>
      <c r="O169" s="86">
        <v>0</v>
      </c>
      <c r="P169" s="86">
        <v>0</v>
      </c>
      <c r="Q169" s="86">
        <v>0</v>
      </c>
      <c r="R169" s="86">
        <v>0</v>
      </c>
      <c r="S169" s="86">
        <v>0</v>
      </c>
      <c r="T169" s="86">
        <v>0</v>
      </c>
      <c r="U169" s="86">
        <v>0</v>
      </c>
      <c r="V169" s="86"/>
      <c r="W169" s="86"/>
      <c r="X169" s="86"/>
      <c r="Y169" s="86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s="1" customFormat="1" ht="12.75" customHeight="1">
      <c r="A170" s="89" t="s">
        <v>135</v>
      </c>
      <c r="B170" s="1" t="s">
        <v>136</v>
      </c>
      <c r="C170" s="1" t="s">
        <v>114</v>
      </c>
      <c r="D170" s="84">
        <v>0</v>
      </c>
      <c r="E170" s="1" t="s">
        <v>4</v>
      </c>
      <c r="F170" s="90">
        <v>43847</v>
      </c>
      <c r="G170" s="91">
        <v>0.31540000000000001</v>
      </c>
      <c r="H170" s="91">
        <v>6.8597999999999999</v>
      </c>
      <c r="I170" s="2">
        <f>G170*K170/H170</f>
        <v>0</v>
      </c>
      <c r="J170" s="2">
        <f>G170*L170/H170</f>
        <v>0</v>
      </c>
      <c r="K170" s="2">
        <f t="shared" si="5"/>
        <v>0</v>
      </c>
      <c r="L170" s="2">
        <f t="shared" si="6"/>
        <v>0</v>
      </c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s="1" customFormat="1" ht="12.75" customHeight="1">
      <c r="A171" s="89" t="s">
        <v>137</v>
      </c>
      <c r="B171" s="1" t="s">
        <v>138</v>
      </c>
      <c r="C171" s="1" t="s">
        <v>114</v>
      </c>
      <c r="D171" s="84">
        <v>0</v>
      </c>
      <c r="E171" s="1" t="s">
        <v>4</v>
      </c>
      <c r="F171" s="90">
        <v>43847</v>
      </c>
      <c r="G171" s="91">
        <v>0.31540000000000001</v>
      </c>
      <c r="H171" s="91">
        <v>6.8597999999999999</v>
      </c>
      <c r="I171" s="2">
        <f>G171*K171/H171</f>
        <v>0</v>
      </c>
      <c r="J171" s="2">
        <f>G171*L171/H171</f>
        <v>0</v>
      </c>
      <c r="K171" s="2">
        <f t="shared" si="5"/>
        <v>0</v>
      </c>
      <c r="L171" s="2">
        <f t="shared" si="6"/>
        <v>0</v>
      </c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s="1" customFormat="1" ht="12.75" customHeight="1">
      <c r="A172" s="89" t="s">
        <v>139</v>
      </c>
      <c r="B172" s="1" t="s">
        <v>140</v>
      </c>
      <c r="C172" s="1" t="s">
        <v>175</v>
      </c>
      <c r="D172" s="84">
        <v>0</v>
      </c>
      <c r="E172" s="1" t="s">
        <v>4</v>
      </c>
      <c r="F172" s="90">
        <v>43847</v>
      </c>
      <c r="G172" s="91">
        <v>0.27810000000000001</v>
      </c>
      <c r="H172" s="91">
        <v>6.8597999999999999</v>
      </c>
      <c r="I172" s="2">
        <f>G172*K172/H172</f>
        <v>0</v>
      </c>
      <c r="J172" s="2">
        <f>G172*L172/H172</f>
        <v>0</v>
      </c>
      <c r="K172" s="2">
        <f t="shared" si="5"/>
        <v>0</v>
      </c>
      <c r="L172" s="2">
        <f t="shared" si="6"/>
        <v>0</v>
      </c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s="1" customFormat="1" ht="12.75" customHeight="1">
      <c r="A173" s="89" t="s">
        <v>365</v>
      </c>
      <c r="B173" s="1" t="s">
        <v>142</v>
      </c>
      <c r="C173" s="1" t="s">
        <v>175</v>
      </c>
      <c r="D173" s="84">
        <v>0</v>
      </c>
      <c r="E173" s="1" t="s">
        <v>4</v>
      </c>
      <c r="F173" s="90">
        <v>43847</v>
      </c>
      <c r="G173" s="91">
        <v>2.6389999999999998</v>
      </c>
      <c r="H173" s="91">
        <v>6.8597999999999999</v>
      </c>
      <c r="I173" s="2">
        <f>G173*K173/H173</f>
        <v>0</v>
      </c>
      <c r="J173" s="2">
        <f>G173*L173/H173</f>
        <v>0</v>
      </c>
      <c r="K173" s="2">
        <f t="shared" si="5"/>
        <v>0</v>
      </c>
      <c r="L173" s="2">
        <f t="shared" si="6"/>
        <v>0</v>
      </c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s="1" customFormat="1" ht="12.75" customHeight="1">
      <c r="A174" s="89" t="s">
        <v>366</v>
      </c>
      <c r="B174" s="1" t="s">
        <v>143</v>
      </c>
      <c r="C174" s="1" t="s">
        <v>175</v>
      </c>
      <c r="D174" s="84">
        <v>0</v>
      </c>
      <c r="E174" s="1" t="s">
        <v>4</v>
      </c>
      <c r="F174" s="90">
        <v>43847</v>
      </c>
      <c r="G174" s="91">
        <v>0.2422</v>
      </c>
      <c r="H174" s="91">
        <v>6.8597999999999999</v>
      </c>
      <c r="I174" s="2">
        <f>G174*K174/H174</f>
        <v>0</v>
      </c>
      <c r="J174" s="2">
        <f>G174*L174/H174</f>
        <v>0</v>
      </c>
      <c r="K174" s="2">
        <f t="shared" si="5"/>
        <v>0</v>
      </c>
      <c r="L174" s="2">
        <f t="shared" si="6"/>
        <v>0</v>
      </c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s="1" customFormat="1" ht="12.75" customHeight="1">
      <c r="A175" s="1" t="s">
        <v>581</v>
      </c>
      <c r="B175" s="1" t="s">
        <v>577</v>
      </c>
      <c r="C175" s="1" t="s">
        <v>538</v>
      </c>
      <c r="D175" s="84" t="s">
        <v>603</v>
      </c>
      <c r="E175" s="1" t="s">
        <v>4</v>
      </c>
      <c r="F175" s="90">
        <v>43847</v>
      </c>
      <c r="G175" s="91">
        <v>0.29402729999999999</v>
      </c>
      <c r="H175" s="91">
        <v>6.8597999999999999</v>
      </c>
      <c r="I175" s="2">
        <f>G175*K175/H175</f>
        <v>1800.2196273943848</v>
      </c>
      <c r="J175" s="2">
        <f>G175*L175/H175</f>
        <v>1028.6969299396485</v>
      </c>
      <c r="K175" s="2">
        <f t="shared" si="5"/>
        <v>42000</v>
      </c>
      <c r="L175" s="2">
        <f t="shared" si="6"/>
        <v>24000</v>
      </c>
      <c r="M175" s="86">
        <v>12000</v>
      </c>
      <c r="N175" s="2">
        <v>18000</v>
      </c>
      <c r="O175" s="2"/>
      <c r="P175" s="2">
        <v>12000</v>
      </c>
      <c r="Q175" s="2">
        <v>24000</v>
      </c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s="1" customFormat="1" ht="12.75" customHeight="1">
      <c r="A176" s="1" t="s">
        <v>582</v>
      </c>
      <c r="B176" s="1" t="s">
        <v>578</v>
      </c>
      <c r="C176" s="1" t="s">
        <v>538</v>
      </c>
      <c r="D176" s="84" t="s">
        <v>603</v>
      </c>
      <c r="E176" s="1" t="s">
        <v>4</v>
      </c>
      <c r="F176" s="90">
        <v>43847</v>
      </c>
      <c r="G176" s="91">
        <v>1.0709937</v>
      </c>
      <c r="H176" s="91">
        <v>6.8597999999999999</v>
      </c>
      <c r="I176" s="2">
        <f>G176*K176/H176</f>
        <v>2380.9227564943585</v>
      </c>
      <c r="J176" s="2">
        <f>G176*L176/H176</f>
        <v>1092.8825767515089</v>
      </c>
      <c r="K176" s="2">
        <f t="shared" si="5"/>
        <v>15250</v>
      </c>
      <c r="L176" s="2">
        <f t="shared" si="6"/>
        <v>7000</v>
      </c>
      <c r="M176" s="86">
        <v>5000</v>
      </c>
      <c r="N176" s="2">
        <v>6000</v>
      </c>
      <c r="O176" s="2">
        <v>250</v>
      </c>
      <c r="P176" s="2">
        <v>4000</v>
      </c>
      <c r="Q176" s="2">
        <v>7000</v>
      </c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16248" s="1" customFormat="1" ht="12.75" customHeight="1">
      <c r="A177" s="1" t="s">
        <v>583</v>
      </c>
      <c r="B177" s="1" t="s">
        <v>579</v>
      </c>
      <c r="C177" s="1" t="s">
        <v>538</v>
      </c>
      <c r="D177" s="84">
        <v>0</v>
      </c>
      <c r="E177" s="1" t="s">
        <v>4</v>
      </c>
      <c r="F177" s="90">
        <v>43847</v>
      </c>
      <c r="G177" s="91">
        <v>6.6056999999999991E-2</v>
      </c>
      <c r="H177" s="91">
        <v>6.8597999999999999</v>
      </c>
      <c r="I177" s="2">
        <f>G177*K177/H177</f>
        <v>385.18324149392106</v>
      </c>
      <c r="J177" s="2">
        <f>G177*L177/H177</f>
        <v>192.59162074696053</v>
      </c>
      <c r="K177" s="2">
        <f t="shared" si="5"/>
        <v>40000</v>
      </c>
      <c r="L177" s="2">
        <f t="shared" si="6"/>
        <v>20000</v>
      </c>
      <c r="M177" s="86">
        <v>10000</v>
      </c>
      <c r="N177" s="2">
        <v>20000</v>
      </c>
      <c r="O177" s="2"/>
      <c r="P177" s="2">
        <v>10000</v>
      </c>
      <c r="Q177" s="2">
        <v>20000</v>
      </c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16248" s="1" customFormat="1" ht="12.75" customHeight="1">
      <c r="A178" s="1" t="s">
        <v>584</v>
      </c>
      <c r="B178" s="1" t="s">
        <v>580</v>
      </c>
      <c r="C178" s="1" t="s">
        <v>538</v>
      </c>
      <c r="D178" s="84">
        <v>0</v>
      </c>
      <c r="E178" s="1" t="s">
        <v>4</v>
      </c>
      <c r="F178" s="90">
        <v>43847</v>
      </c>
      <c r="G178" s="91">
        <v>6.3922999999999994E-2</v>
      </c>
      <c r="H178" s="91">
        <v>6.8597999999999999</v>
      </c>
      <c r="I178" s="2">
        <f>G178*K178/H178</f>
        <v>510.65343012915821</v>
      </c>
      <c r="J178" s="2">
        <f>G178*L178/H178</f>
        <v>134.18630280766203</v>
      </c>
      <c r="K178" s="2">
        <f t="shared" si="5"/>
        <v>54800</v>
      </c>
      <c r="L178" s="2">
        <f t="shared" si="6"/>
        <v>14400</v>
      </c>
      <c r="M178" s="86">
        <v>16800</v>
      </c>
      <c r="N178" s="2">
        <v>18000</v>
      </c>
      <c r="O178" s="2">
        <v>10000</v>
      </c>
      <c r="P178" s="2">
        <v>10000</v>
      </c>
      <c r="Q178" s="2">
        <v>14400</v>
      </c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16248" s="1" customFormat="1" ht="12.75" customHeight="1">
      <c r="A179" s="1" t="s">
        <v>624</v>
      </c>
      <c r="B179" s="1" t="s">
        <v>622</v>
      </c>
      <c r="C179" s="1" t="s">
        <v>538</v>
      </c>
      <c r="D179" s="84"/>
      <c r="E179" s="1" t="s">
        <v>4</v>
      </c>
      <c r="F179" s="90">
        <v>43847</v>
      </c>
      <c r="G179" s="122" t="s">
        <v>748</v>
      </c>
      <c r="H179" s="91">
        <v>6.8597999999999999</v>
      </c>
      <c r="I179" s="2">
        <f>G179*K179/H179</f>
        <v>0</v>
      </c>
      <c r="J179" s="2">
        <f>G179*L179/H179</f>
        <v>0</v>
      </c>
      <c r="K179" s="2">
        <f t="shared" si="5"/>
        <v>0</v>
      </c>
      <c r="L179" s="2">
        <f t="shared" si="6"/>
        <v>0</v>
      </c>
      <c r="M179" s="86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16248" s="1" customFormat="1" ht="12.75" customHeight="1">
      <c r="A180" s="1" t="s">
        <v>625</v>
      </c>
      <c r="B180" s="1" t="s">
        <v>623</v>
      </c>
      <c r="C180" s="1" t="s">
        <v>538</v>
      </c>
      <c r="D180" s="84"/>
      <c r="E180" s="1" t="s">
        <v>4</v>
      </c>
      <c r="F180" s="90">
        <v>43847</v>
      </c>
      <c r="G180" s="122">
        <v>0.88200000000000001</v>
      </c>
      <c r="H180" s="91">
        <v>6.8597999999999999</v>
      </c>
      <c r="I180" s="2">
        <f>G180*K180/H180</f>
        <v>0</v>
      </c>
      <c r="J180" s="2">
        <f>G180*L180/H180</f>
        <v>0</v>
      </c>
      <c r="K180" s="2">
        <f t="shared" si="5"/>
        <v>0</v>
      </c>
      <c r="L180" s="2">
        <f t="shared" si="6"/>
        <v>0</v>
      </c>
      <c r="M180" s="86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16248" s="1" customFormat="1" ht="13.5" customHeight="1">
      <c r="A181" s="89" t="s">
        <v>144</v>
      </c>
      <c r="B181" s="1" t="s">
        <v>145</v>
      </c>
      <c r="C181" s="1" t="s">
        <v>146</v>
      </c>
      <c r="D181" s="84">
        <v>0</v>
      </c>
      <c r="E181" s="1" t="s">
        <v>4</v>
      </c>
      <c r="F181" s="90">
        <v>43847</v>
      </c>
      <c r="G181" s="91">
        <v>6.08E-2</v>
      </c>
      <c r="H181" s="91">
        <v>6.8597999999999999</v>
      </c>
      <c r="I181" s="2">
        <f>G181*K181/H181</f>
        <v>0</v>
      </c>
      <c r="J181" s="2">
        <f>G181*L181/H181</f>
        <v>0</v>
      </c>
      <c r="K181" s="2">
        <f t="shared" si="5"/>
        <v>0</v>
      </c>
      <c r="L181" s="2">
        <f t="shared" si="6"/>
        <v>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16248" s="1" customFormat="1" ht="13.5" customHeight="1">
      <c r="A182" s="1" t="s">
        <v>474</v>
      </c>
      <c r="B182" s="1" t="s">
        <v>475</v>
      </c>
      <c r="C182" s="1" t="s">
        <v>200</v>
      </c>
      <c r="D182" s="84">
        <v>0</v>
      </c>
      <c r="E182" s="1" t="s">
        <v>4</v>
      </c>
      <c r="F182" s="90">
        <v>43847</v>
      </c>
      <c r="G182" s="91">
        <v>3.7499999999999999E-2</v>
      </c>
      <c r="H182" s="91">
        <v>6.8597999999999999</v>
      </c>
      <c r="I182" s="2">
        <f>G182*K182/H182</f>
        <v>0</v>
      </c>
      <c r="J182" s="2">
        <f>G182*L182/H182</f>
        <v>0</v>
      </c>
      <c r="K182" s="2">
        <f t="shared" si="5"/>
        <v>0</v>
      </c>
      <c r="L182" s="2">
        <f t="shared" si="6"/>
        <v>0</v>
      </c>
      <c r="M182" s="86"/>
      <c r="N182" s="86"/>
      <c r="O182" s="86"/>
      <c r="P182" s="86"/>
      <c r="Q182" s="86"/>
      <c r="R182" s="86"/>
      <c r="S182" s="86"/>
      <c r="T182" s="86"/>
      <c r="U182" s="86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16248" s="1" customFormat="1" ht="12.75" customHeight="1">
      <c r="A183" s="89" t="s">
        <v>147</v>
      </c>
      <c r="B183" s="1" t="s">
        <v>148</v>
      </c>
      <c r="C183" s="1" t="s">
        <v>146</v>
      </c>
      <c r="D183" s="84">
        <v>0</v>
      </c>
      <c r="E183" s="1" t="s">
        <v>4</v>
      </c>
      <c r="F183" s="90">
        <v>43847</v>
      </c>
      <c r="G183" s="113">
        <v>5.96E-2</v>
      </c>
      <c r="H183" s="91">
        <v>6.8597999999999999</v>
      </c>
      <c r="I183" s="2">
        <f>G183*K183/H183</f>
        <v>0</v>
      </c>
      <c r="J183" s="2">
        <f>G183*L183/H183</f>
        <v>0</v>
      </c>
      <c r="K183" s="2">
        <f t="shared" si="5"/>
        <v>0</v>
      </c>
      <c r="L183" s="2">
        <f t="shared" si="6"/>
        <v>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16248" s="96" customFormat="1" ht="12.75" customHeight="1">
      <c r="A184" s="95" t="s">
        <v>149</v>
      </c>
      <c r="B184" s="96" t="s">
        <v>150</v>
      </c>
      <c r="C184" s="96" t="s">
        <v>146</v>
      </c>
      <c r="D184" s="84">
        <v>0</v>
      </c>
      <c r="E184" s="96" t="s">
        <v>4</v>
      </c>
      <c r="F184" s="90">
        <v>43847</v>
      </c>
      <c r="G184" s="91">
        <v>5.8400000000000001E-2</v>
      </c>
      <c r="H184" s="91">
        <v>6.8597999999999999</v>
      </c>
      <c r="I184" s="2">
        <f>G184*K184/H184</f>
        <v>0</v>
      </c>
      <c r="J184" s="2">
        <f>G184*L184/H184</f>
        <v>0</v>
      </c>
      <c r="K184" s="2">
        <f t="shared" si="5"/>
        <v>0</v>
      </c>
      <c r="L184" s="2">
        <f t="shared" si="6"/>
        <v>0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16248" s="1" customFormat="1" ht="12.75" customHeight="1">
      <c r="A185" s="89" t="s">
        <v>151</v>
      </c>
      <c r="B185" s="1" t="s">
        <v>152</v>
      </c>
      <c r="C185" s="1" t="s">
        <v>146</v>
      </c>
      <c r="D185" s="84">
        <v>0</v>
      </c>
      <c r="E185" s="1" t="s">
        <v>4</v>
      </c>
      <c r="F185" s="90">
        <v>43847</v>
      </c>
      <c r="G185" s="113">
        <v>1.9800000000000002E-2</v>
      </c>
      <c r="H185" s="91">
        <v>6.8597999999999999</v>
      </c>
      <c r="I185" s="2">
        <f>G185*K185/H185</f>
        <v>0</v>
      </c>
      <c r="J185" s="2">
        <f>G185*L185/H185</f>
        <v>0</v>
      </c>
      <c r="K185" s="2">
        <f t="shared" si="5"/>
        <v>0</v>
      </c>
      <c r="L185" s="2">
        <f t="shared" si="6"/>
        <v>0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16248" s="1" customFormat="1" ht="12.75" customHeight="1">
      <c r="A186" s="89" t="s">
        <v>153</v>
      </c>
      <c r="B186" s="1" t="s">
        <v>154</v>
      </c>
      <c r="C186" s="1" t="s">
        <v>146</v>
      </c>
      <c r="D186" s="84">
        <v>0</v>
      </c>
      <c r="E186" s="1" t="s">
        <v>4</v>
      </c>
      <c r="F186" s="90">
        <v>43847</v>
      </c>
      <c r="G186" s="91">
        <v>4.5999999999999999E-2</v>
      </c>
      <c r="H186" s="91">
        <v>6.8597999999999999</v>
      </c>
      <c r="I186" s="2">
        <f>G186*K186/H186</f>
        <v>0</v>
      </c>
      <c r="J186" s="2">
        <f>G186*L186/H186</f>
        <v>0</v>
      </c>
      <c r="K186" s="2">
        <f t="shared" si="5"/>
        <v>0</v>
      </c>
      <c r="L186" s="2">
        <f t="shared" si="6"/>
        <v>0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16248" s="1" customFormat="1" ht="12.75" customHeight="1">
      <c r="A187" s="89" t="s">
        <v>466</v>
      </c>
      <c r="B187" s="1" t="s">
        <v>467</v>
      </c>
      <c r="C187" s="1" t="s">
        <v>146</v>
      </c>
      <c r="D187" s="84">
        <v>0</v>
      </c>
      <c r="E187" s="1" t="s">
        <v>4</v>
      </c>
      <c r="F187" s="90">
        <v>43847</v>
      </c>
      <c r="G187" s="91">
        <v>4.5999999999999999E-2</v>
      </c>
      <c r="H187" s="91">
        <v>6.8597999999999999</v>
      </c>
      <c r="I187" s="2">
        <f>G187*K187/H187</f>
        <v>0</v>
      </c>
      <c r="J187" s="2">
        <f>G187*L187/H187</f>
        <v>0</v>
      </c>
      <c r="K187" s="2">
        <f t="shared" si="5"/>
        <v>0</v>
      </c>
      <c r="L187" s="2">
        <f t="shared" si="6"/>
        <v>0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16248" s="1" customFormat="1" ht="12.75" customHeight="1">
      <c r="A188" s="89" t="s">
        <v>155</v>
      </c>
      <c r="B188" s="1" t="s">
        <v>156</v>
      </c>
      <c r="C188" s="1" t="s">
        <v>146</v>
      </c>
      <c r="D188" s="84">
        <v>0</v>
      </c>
      <c r="E188" s="1" t="s">
        <v>4</v>
      </c>
      <c r="F188" s="90">
        <v>43847</v>
      </c>
      <c r="G188" s="91">
        <v>4.5999999999999999E-2</v>
      </c>
      <c r="H188" s="91">
        <v>6.8597999999999999</v>
      </c>
      <c r="I188" s="2">
        <f>G188*K188/H188</f>
        <v>0</v>
      </c>
      <c r="J188" s="2">
        <f>G188*L188/H188</f>
        <v>0</v>
      </c>
      <c r="K188" s="2">
        <f t="shared" si="5"/>
        <v>0</v>
      </c>
      <c r="L188" s="2">
        <f t="shared" si="6"/>
        <v>0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16248" s="1" customFormat="1" ht="12.75" customHeight="1">
      <c r="A189" s="89" t="s">
        <v>449</v>
      </c>
      <c r="B189" s="1" t="s">
        <v>439</v>
      </c>
      <c r="C189" s="1" t="s">
        <v>146</v>
      </c>
      <c r="D189" s="84">
        <v>0</v>
      </c>
      <c r="E189" s="1" t="s">
        <v>4</v>
      </c>
      <c r="F189" s="90">
        <v>43847</v>
      </c>
      <c r="G189" s="91">
        <v>5.9200000000000003E-2</v>
      </c>
      <c r="H189" s="91">
        <v>6.8597999999999999</v>
      </c>
      <c r="I189" s="2">
        <f>G189*K189/H189</f>
        <v>0</v>
      </c>
      <c r="J189" s="2">
        <f>G189*L189/H189</f>
        <v>0</v>
      </c>
      <c r="K189" s="2">
        <f t="shared" si="5"/>
        <v>0</v>
      </c>
      <c r="L189" s="2">
        <f t="shared" si="6"/>
        <v>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16248" s="1" customFormat="1" ht="12.75" customHeight="1">
      <c r="A190" s="89" t="s">
        <v>468</v>
      </c>
      <c r="B190" s="1" t="s">
        <v>469</v>
      </c>
      <c r="C190" s="1" t="s">
        <v>146</v>
      </c>
      <c r="D190" s="84">
        <v>0</v>
      </c>
      <c r="E190" s="1" t="s">
        <v>4</v>
      </c>
      <c r="F190" s="90">
        <v>43847</v>
      </c>
      <c r="G190" s="91">
        <v>4.5999999999999999E-2</v>
      </c>
      <c r="H190" s="91">
        <v>6.8597999999999999</v>
      </c>
      <c r="I190" s="2">
        <f>G190*K190/H190</f>
        <v>0</v>
      </c>
      <c r="J190" s="2">
        <f>G190*L190/H190</f>
        <v>0</v>
      </c>
      <c r="K190" s="2">
        <f t="shared" si="5"/>
        <v>0</v>
      </c>
      <c r="L190" s="2">
        <f t="shared" si="6"/>
        <v>0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16248" s="97" customFormat="1" ht="12.75" customHeight="1">
      <c r="A191" s="89" t="s">
        <v>157</v>
      </c>
      <c r="B191" s="1" t="s">
        <v>158</v>
      </c>
      <c r="C191" s="1" t="s">
        <v>146</v>
      </c>
      <c r="D191" s="84">
        <v>0</v>
      </c>
      <c r="E191" s="1" t="s">
        <v>4</v>
      </c>
      <c r="F191" s="90">
        <v>43847</v>
      </c>
      <c r="G191" s="91">
        <v>4.3200000000000002E-2</v>
      </c>
      <c r="H191" s="91">
        <v>6.8597999999999999</v>
      </c>
      <c r="I191" s="2">
        <f>G191*K191/H191</f>
        <v>0</v>
      </c>
      <c r="J191" s="2">
        <f>G191*L191/H191</f>
        <v>0</v>
      </c>
      <c r="K191" s="2">
        <f t="shared" si="5"/>
        <v>0</v>
      </c>
      <c r="L191" s="2">
        <f t="shared" si="6"/>
        <v>0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1"/>
      <c r="SG191" s="1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  <c r="TE191" s="1"/>
      <c r="TF191" s="1"/>
      <c r="TG191" s="1"/>
      <c r="TH191" s="1"/>
      <c r="TI191" s="1"/>
      <c r="TJ191" s="1"/>
      <c r="TK191" s="1"/>
      <c r="TL191" s="1"/>
      <c r="TM191" s="1"/>
      <c r="TN191" s="1"/>
      <c r="TO191" s="1"/>
      <c r="TP191" s="1"/>
      <c r="TQ191" s="1"/>
      <c r="TR191" s="1"/>
      <c r="TS191" s="1"/>
      <c r="TT191" s="1"/>
      <c r="TU191" s="1"/>
      <c r="TV191" s="1"/>
      <c r="TW191" s="1"/>
      <c r="TX191" s="1"/>
      <c r="TY191" s="1"/>
      <c r="TZ191" s="1"/>
      <c r="UA191" s="1"/>
      <c r="UB191" s="1"/>
      <c r="UC191" s="1"/>
      <c r="UD191" s="1"/>
      <c r="UE191" s="1"/>
      <c r="UF191" s="1"/>
      <c r="UG191" s="1"/>
      <c r="UH191" s="1"/>
      <c r="UI191" s="1"/>
      <c r="UJ191" s="1"/>
      <c r="UK191" s="1"/>
      <c r="UL191" s="1"/>
      <c r="UM191" s="1"/>
      <c r="UN191" s="1"/>
      <c r="UO191" s="1"/>
      <c r="UP191" s="1"/>
      <c r="UQ191" s="1"/>
      <c r="UR191" s="1"/>
      <c r="US191" s="1"/>
      <c r="UT191" s="1"/>
      <c r="UU191" s="1"/>
      <c r="UV191" s="1"/>
      <c r="UW191" s="1"/>
      <c r="UX191" s="1"/>
      <c r="UY191" s="1"/>
      <c r="UZ191" s="1"/>
      <c r="VA191" s="1"/>
      <c r="VB191" s="1"/>
      <c r="VC191" s="1"/>
      <c r="VD191" s="1"/>
      <c r="VE191" s="1"/>
      <c r="VF191" s="1"/>
      <c r="VG191" s="1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1"/>
      <c r="VS191" s="1"/>
      <c r="VT191" s="1"/>
      <c r="VU191" s="1"/>
      <c r="VV191" s="1"/>
      <c r="VW191" s="1"/>
      <c r="VX191" s="1"/>
      <c r="VY191" s="1"/>
      <c r="VZ191" s="1"/>
      <c r="WA191" s="1"/>
      <c r="WB191" s="1"/>
      <c r="WC191" s="1"/>
      <c r="WD191" s="1"/>
      <c r="WE191" s="1"/>
      <c r="WF191" s="1"/>
      <c r="WG191" s="1"/>
      <c r="WH191" s="1"/>
      <c r="WI191" s="1"/>
      <c r="WJ191" s="1"/>
      <c r="WK191" s="1"/>
      <c r="WL191" s="1"/>
      <c r="WM191" s="1"/>
      <c r="WN191" s="1"/>
      <c r="WO191" s="1"/>
      <c r="WP191" s="1"/>
      <c r="WQ191" s="1"/>
      <c r="WR191" s="1"/>
      <c r="WS191" s="1"/>
      <c r="WT191" s="1"/>
      <c r="WU191" s="1"/>
      <c r="WV191" s="1"/>
      <c r="WW191" s="1"/>
      <c r="WX191" s="1"/>
      <c r="WY191" s="1"/>
      <c r="WZ191" s="1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1"/>
      <c r="XM191" s="1"/>
      <c r="XN191" s="1"/>
      <c r="XO191" s="1"/>
      <c r="XP191" s="1"/>
      <c r="XQ191" s="1"/>
      <c r="XR191" s="1"/>
      <c r="XS191" s="1"/>
      <c r="XT191" s="1"/>
      <c r="XU191" s="1"/>
      <c r="XV191" s="1"/>
      <c r="XW191" s="1"/>
      <c r="XX191" s="1"/>
      <c r="XY191" s="1"/>
      <c r="XZ191" s="1"/>
      <c r="YA191" s="1"/>
      <c r="YB191" s="1"/>
      <c r="YC191" s="1"/>
      <c r="YD191" s="1"/>
      <c r="YE191" s="1"/>
      <c r="YF191" s="1"/>
      <c r="YG191" s="1"/>
      <c r="YH191" s="1"/>
      <c r="YI191" s="1"/>
      <c r="YJ191" s="1"/>
      <c r="YK191" s="1"/>
      <c r="YL191" s="1"/>
      <c r="YM191" s="1"/>
      <c r="YN191" s="1"/>
      <c r="YO191" s="1"/>
      <c r="YP191" s="1"/>
      <c r="YQ191" s="1"/>
      <c r="YR191" s="1"/>
      <c r="YS191" s="1"/>
      <c r="YT191" s="1"/>
      <c r="YU191" s="1"/>
      <c r="YV191" s="1"/>
      <c r="YW191" s="1"/>
      <c r="YX191" s="1"/>
      <c r="YY191" s="1"/>
      <c r="YZ191" s="1"/>
      <c r="ZA191" s="1"/>
      <c r="ZB191" s="1"/>
      <c r="ZC191" s="1"/>
      <c r="ZD191" s="1"/>
      <c r="ZE191" s="1"/>
      <c r="ZF191" s="1"/>
      <c r="ZG191" s="1"/>
      <c r="ZH191" s="1"/>
      <c r="ZI191" s="1"/>
      <c r="ZJ191" s="1"/>
      <c r="ZK191" s="1"/>
      <c r="ZL191" s="1"/>
      <c r="ZM191" s="1"/>
      <c r="ZN191" s="1"/>
      <c r="ZO191" s="1"/>
      <c r="ZP191" s="1"/>
      <c r="ZQ191" s="1"/>
      <c r="ZR191" s="1"/>
      <c r="ZS191" s="1"/>
      <c r="ZT191" s="1"/>
      <c r="ZU191" s="1"/>
      <c r="ZV191" s="1"/>
      <c r="ZW191" s="1"/>
      <c r="ZX191" s="1"/>
      <c r="ZY191" s="1"/>
      <c r="ZZ191" s="1"/>
      <c r="AAA191" s="1"/>
      <c r="AAB191" s="1"/>
      <c r="AAC191" s="1"/>
      <c r="AAD191" s="1"/>
      <c r="AAE191" s="1"/>
      <c r="AAF191" s="1"/>
      <c r="AAG191" s="1"/>
      <c r="AAH191" s="1"/>
      <c r="AAI191" s="1"/>
      <c r="AAJ191" s="1"/>
      <c r="AAK191" s="1"/>
      <c r="AAL191" s="1"/>
      <c r="AAM191" s="1"/>
      <c r="AAN191" s="1"/>
      <c r="AAO191" s="1"/>
      <c r="AAP191" s="1"/>
      <c r="AAQ191" s="1"/>
      <c r="AAR191" s="1"/>
      <c r="AAS191" s="1"/>
      <c r="AAT191" s="1"/>
      <c r="AAU191" s="1"/>
      <c r="AAV191" s="1"/>
      <c r="AAW191" s="1"/>
      <c r="AAX191" s="1"/>
      <c r="AAY191" s="1"/>
      <c r="AAZ191" s="1"/>
      <c r="ABA191" s="1"/>
      <c r="ABB191" s="1"/>
      <c r="ABC191" s="1"/>
      <c r="ABD191" s="1"/>
      <c r="ABE191" s="1"/>
      <c r="ABF191" s="1"/>
      <c r="ABG191" s="1"/>
      <c r="ABH191" s="1"/>
      <c r="ABI191" s="1"/>
      <c r="ABJ191" s="1"/>
      <c r="ABK191" s="1"/>
      <c r="ABL191" s="1"/>
      <c r="ABM191" s="1"/>
      <c r="ABN191" s="1"/>
      <c r="ABO191" s="1"/>
      <c r="ABP191" s="1"/>
      <c r="ABQ191" s="1"/>
      <c r="ABR191" s="1"/>
      <c r="ABS191" s="1"/>
      <c r="ABT191" s="1"/>
      <c r="ABU191" s="1"/>
      <c r="ABV191" s="1"/>
      <c r="ABW191" s="1"/>
      <c r="ABX191" s="1"/>
      <c r="ABY191" s="1"/>
      <c r="ABZ191" s="1"/>
      <c r="ACA191" s="1"/>
      <c r="ACB191" s="1"/>
      <c r="ACC191" s="1"/>
      <c r="ACD191" s="1"/>
      <c r="ACE191" s="1"/>
      <c r="ACF191" s="1"/>
      <c r="ACG191" s="1"/>
      <c r="ACH191" s="1"/>
      <c r="ACI191" s="1"/>
      <c r="ACJ191" s="1"/>
      <c r="ACK191" s="1"/>
      <c r="ACL191" s="1"/>
      <c r="ACM191" s="1"/>
      <c r="ACN191" s="1"/>
      <c r="ACO191" s="1"/>
      <c r="ACP191" s="1"/>
      <c r="ACQ191" s="1"/>
      <c r="ACR191" s="1"/>
      <c r="ACS191" s="1"/>
      <c r="ACT191" s="1"/>
      <c r="ACU191" s="1"/>
      <c r="ACV191" s="1"/>
      <c r="ACW191" s="1"/>
      <c r="ACX191" s="1"/>
      <c r="ACY191" s="1"/>
      <c r="ACZ191" s="1"/>
      <c r="ADA191" s="1"/>
      <c r="ADB191" s="1"/>
      <c r="ADC191" s="1"/>
      <c r="ADD191" s="1"/>
      <c r="ADE191" s="1"/>
      <c r="ADF191" s="1"/>
      <c r="ADG191" s="1"/>
      <c r="ADH191" s="1"/>
      <c r="ADI191" s="1"/>
      <c r="ADJ191" s="1"/>
      <c r="ADK191" s="1"/>
      <c r="ADL191" s="1"/>
      <c r="ADM191" s="1"/>
      <c r="ADN191" s="1"/>
      <c r="ADO191" s="1"/>
      <c r="ADP191" s="1"/>
      <c r="ADQ191" s="1"/>
      <c r="ADR191" s="1"/>
      <c r="ADS191" s="1"/>
      <c r="ADT191" s="1"/>
      <c r="ADU191" s="1"/>
      <c r="ADV191" s="1"/>
      <c r="ADW191" s="1"/>
      <c r="ADX191" s="1"/>
      <c r="ADY191" s="1"/>
      <c r="ADZ191" s="1"/>
      <c r="AEA191" s="1"/>
      <c r="AEB191" s="1"/>
      <c r="AEC191" s="1"/>
      <c r="AED191" s="1"/>
      <c r="AEE191" s="1"/>
      <c r="AEF191" s="1"/>
      <c r="AEG191" s="1"/>
      <c r="AEH191" s="1"/>
      <c r="AEI191" s="1"/>
      <c r="AEJ191" s="1"/>
      <c r="AEK191" s="1"/>
      <c r="AEL191" s="1"/>
      <c r="AEM191" s="1"/>
      <c r="AEN191" s="1"/>
      <c r="AEO191" s="1"/>
      <c r="AEP191" s="1"/>
      <c r="AEQ191" s="1"/>
      <c r="AER191" s="1"/>
      <c r="AES191" s="1"/>
      <c r="AET191" s="1"/>
      <c r="AEU191" s="1"/>
      <c r="AEV191" s="1"/>
      <c r="AEW191" s="1"/>
      <c r="AEX191" s="1"/>
      <c r="AEY191" s="1"/>
      <c r="AEZ191" s="1"/>
      <c r="AFA191" s="1"/>
      <c r="AFB191" s="1"/>
      <c r="AFC191" s="1"/>
      <c r="AFD191" s="1"/>
      <c r="AFE191" s="1"/>
      <c r="AFF191" s="1"/>
      <c r="AFG191" s="1"/>
      <c r="AFH191" s="1"/>
      <c r="AFI191" s="1"/>
      <c r="AFJ191" s="1"/>
      <c r="AFK191" s="1"/>
      <c r="AFL191" s="1"/>
      <c r="AFM191" s="1"/>
      <c r="AFN191" s="1"/>
      <c r="AFO191" s="1"/>
      <c r="AFP191" s="1"/>
      <c r="AFQ191" s="1"/>
      <c r="AFR191" s="1"/>
      <c r="AFS191" s="1"/>
      <c r="AFT191" s="1"/>
      <c r="AFU191" s="1"/>
      <c r="AFV191" s="1"/>
      <c r="AFW191" s="1"/>
      <c r="AFX191" s="1"/>
      <c r="AFY191" s="1"/>
      <c r="AFZ191" s="1"/>
      <c r="AGA191" s="1"/>
      <c r="AGB191" s="1"/>
      <c r="AGC191" s="1"/>
      <c r="AGD191" s="1"/>
      <c r="AGE191" s="1"/>
      <c r="AGF191" s="1"/>
      <c r="AGG191" s="1"/>
      <c r="AGH191" s="1"/>
      <c r="AGI191" s="1"/>
      <c r="AGJ191" s="1"/>
      <c r="AGK191" s="1"/>
      <c r="AGL191" s="1"/>
      <c r="AGM191" s="1"/>
      <c r="AGN191" s="1"/>
      <c r="AGO191" s="1"/>
      <c r="AGP191" s="1"/>
      <c r="AGQ191" s="1"/>
      <c r="AGR191" s="1"/>
      <c r="AGS191" s="1"/>
      <c r="AGT191" s="1"/>
      <c r="AGU191" s="1"/>
      <c r="AGV191" s="1"/>
      <c r="AGW191" s="1"/>
      <c r="AGX191" s="1"/>
      <c r="AGY191" s="1"/>
      <c r="AGZ191" s="1"/>
      <c r="AHA191" s="1"/>
      <c r="AHB191" s="1"/>
      <c r="AHC191" s="1"/>
      <c r="AHD191" s="1"/>
      <c r="AHE191" s="1"/>
      <c r="AHF191" s="1"/>
      <c r="AHG191" s="1"/>
      <c r="AHH191" s="1"/>
      <c r="AHI191" s="1"/>
      <c r="AHJ191" s="1"/>
      <c r="AHK191" s="1"/>
      <c r="AHL191" s="1"/>
      <c r="AHM191" s="1"/>
      <c r="AHN191" s="1"/>
      <c r="AHO191" s="1"/>
      <c r="AHP191" s="1"/>
      <c r="AHQ191" s="1"/>
      <c r="AHR191" s="1"/>
      <c r="AHS191" s="1"/>
      <c r="AHT191" s="1"/>
      <c r="AHU191" s="1"/>
      <c r="AHV191" s="1"/>
      <c r="AHW191" s="1"/>
      <c r="AHX191" s="1"/>
      <c r="AHY191" s="1"/>
      <c r="AHZ191" s="1"/>
      <c r="AIA191" s="1"/>
      <c r="AIB191" s="1"/>
      <c r="AIC191" s="1"/>
      <c r="AID191" s="1"/>
      <c r="AIE191" s="1"/>
      <c r="AIF191" s="1"/>
      <c r="AIG191" s="1"/>
      <c r="AIH191" s="1"/>
      <c r="AII191" s="1"/>
      <c r="AIJ191" s="1"/>
      <c r="AIK191" s="1"/>
      <c r="AIL191" s="1"/>
      <c r="AIM191" s="1"/>
      <c r="AIN191" s="1"/>
      <c r="AIO191" s="1"/>
      <c r="AIP191" s="1"/>
      <c r="AIQ191" s="1"/>
      <c r="AIR191" s="1"/>
      <c r="AIS191" s="1"/>
      <c r="AIT191" s="1"/>
      <c r="AIU191" s="1"/>
      <c r="AIV191" s="1"/>
      <c r="AIW191" s="1"/>
      <c r="AIX191" s="1"/>
      <c r="AIY191" s="1"/>
      <c r="AIZ191" s="1"/>
      <c r="AJA191" s="1"/>
      <c r="AJB191" s="1"/>
      <c r="AJC191" s="1"/>
      <c r="AJD191" s="1"/>
      <c r="AJE191" s="1"/>
      <c r="AJF191" s="1"/>
      <c r="AJG191" s="1"/>
      <c r="AJH191" s="1"/>
      <c r="AJI191" s="1"/>
      <c r="AJJ191" s="1"/>
      <c r="AJK191" s="1"/>
      <c r="AJL191" s="1"/>
      <c r="AJM191" s="1"/>
      <c r="AJN191" s="1"/>
      <c r="AJO191" s="1"/>
      <c r="AJP191" s="1"/>
      <c r="AJQ191" s="1"/>
      <c r="AJR191" s="1"/>
      <c r="AJS191" s="1"/>
      <c r="AJT191" s="1"/>
      <c r="AJU191" s="1"/>
      <c r="AJV191" s="1"/>
      <c r="AJW191" s="1"/>
      <c r="AJX191" s="1"/>
      <c r="AJY191" s="1"/>
      <c r="AJZ191" s="1"/>
      <c r="AKA191" s="1"/>
      <c r="AKB191" s="1"/>
      <c r="AKC191" s="1"/>
      <c r="AKD191" s="1"/>
      <c r="AKE191" s="1"/>
      <c r="AKF191" s="1"/>
      <c r="AKG191" s="1"/>
      <c r="AKH191" s="1"/>
      <c r="AKI191" s="1"/>
      <c r="AKJ191" s="1"/>
      <c r="AKK191" s="1"/>
      <c r="AKL191" s="1"/>
      <c r="AKM191" s="1"/>
      <c r="AKN191" s="1"/>
      <c r="AKO191" s="1"/>
      <c r="AKP191" s="1"/>
      <c r="AKQ191" s="1"/>
      <c r="AKR191" s="1"/>
      <c r="AKS191" s="1"/>
      <c r="AKT191" s="1"/>
      <c r="AKU191" s="1"/>
      <c r="AKV191" s="1"/>
      <c r="AKW191" s="1"/>
      <c r="AKX191" s="1"/>
      <c r="AKY191" s="1"/>
      <c r="AKZ191" s="1"/>
      <c r="ALA191" s="1"/>
      <c r="ALB191" s="1"/>
      <c r="ALC191" s="1"/>
      <c r="ALD191" s="1"/>
      <c r="ALE191" s="1"/>
      <c r="ALF191" s="1"/>
      <c r="ALG191" s="1"/>
      <c r="ALH191" s="1"/>
      <c r="ALI191" s="1"/>
      <c r="ALJ191" s="1"/>
      <c r="ALK191" s="1"/>
      <c r="ALL191" s="1"/>
      <c r="ALM191" s="1"/>
      <c r="ALN191" s="1"/>
      <c r="ALO191" s="1"/>
      <c r="ALP191" s="1"/>
      <c r="ALQ191" s="1"/>
      <c r="ALR191" s="1"/>
      <c r="ALS191" s="1"/>
      <c r="ALT191" s="1"/>
      <c r="ALU191" s="1"/>
      <c r="ALV191" s="1"/>
      <c r="ALW191" s="1"/>
      <c r="ALX191" s="1"/>
      <c r="ALY191" s="1"/>
      <c r="ALZ191" s="1"/>
      <c r="AMA191" s="1"/>
      <c r="AMB191" s="1"/>
      <c r="AMC191" s="1"/>
      <c r="AMD191" s="1"/>
      <c r="AME191" s="1"/>
      <c r="AMF191" s="1"/>
      <c r="AMG191" s="1"/>
      <c r="AMH191" s="1"/>
      <c r="AMI191" s="1"/>
      <c r="AMJ191" s="1"/>
      <c r="AMK191" s="1"/>
      <c r="AML191" s="1"/>
      <c r="AMM191" s="1"/>
      <c r="AMN191" s="1"/>
      <c r="AMO191" s="1"/>
      <c r="AMP191" s="1"/>
      <c r="AMQ191" s="1"/>
      <c r="AMR191" s="1"/>
      <c r="AMS191" s="1"/>
      <c r="AMT191" s="1"/>
      <c r="AMU191" s="1"/>
      <c r="AMV191" s="1"/>
      <c r="AMW191" s="1"/>
      <c r="AMX191" s="1"/>
      <c r="AMY191" s="1"/>
      <c r="AMZ191" s="1"/>
      <c r="ANA191" s="1"/>
      <c r="ANB191" s="1"/>
      <c r="ANC191" s="1"/>
      <c r="AND191" s="1"/>
      <c r="ANE191" s="1"/>
      <c r="ANF191" s="1"/>
      <c r="ANG191" s="1"/>
      <c r="ANH191" s="1"/>
      <c r="ANI191" s="1"/>
      <c r="ANJ191" s="1"/>
      <c r="ANK191" s="1"/>
      <c r="ANL191" s="1"/>
      <c r="ANM191" s="1"/>
      <c r="ANN191" s="1"/>
      <c r="ANO191" s="1"/>
      <c r="ANP191" s="1"/>
      <c r="ANQ191" s="1"/>
      <c r="ANR191" s="1"/>
      <c r="ANS191" s="1"/>
      <c r="ANT191" s="1"/>
      <c r="ANU191" s="1"/>
      <c r="ANV191" s="1"/>
      <c r="ANW191" s="1"/>
      <c r="ANX191" s="1"/>
      <c r="ANY191" s="1"/>
      <c r="ANZ191" s="1"/>
      <c r="AOA191" s="1"/>
      <c r="AOB191" s="1"/>
      <c r="AOC191" s="1"/>
      <c r="AOD191" s="1"/>
      <c r="AOE191" s="1"/>
      <c r="AOF191" s="1"/>
      <c r="AOG191" s="1"/>
      <c r="AOH191" s="1"/>
      <c r="AOI191" s="1"/>
      <c r="AOJ191" s="1"/>
      <c r="AOK191" s="1"/>
      <c r="AOL191" s="1"/>
      <c r="AOM191" s="1"/>
      <c r="AON191" s="1"/>
      <c r="AOO191" s="1"/>
      <c r="AOP191" s="1"/>
      <c r="AOQ191" s="1"/>
      <c r="AOR191" s="1"/>
      <c r="AOS191" s="1"/>
      <c r="AOT191" s="1"/>
      <c r="AOU191" s="1"/>
      <c r="AOV191" s="1"/>
      <c r="AOW191" s="1"/>
      <c r="AOX191" s="1"/>
      <c r="AOY191" s="1"/>
      <c r="AOZ191" s="1"/>
      <c r="APA191" s="1"/>
      <c r="APB191" s="1"/>
      <c r="APC191" s="1"/>
      <c r="APD191" s="1"/>
      <c r="APE191" s="1"/>
      <c r="APF191" s="1"/>
      <c r="APG191" s="1"/>
      <c r="APH191" s="1"/>
      <c r="API191" s="1"/>
      <c r="APJ191" s="1"/>
      <c r="APK191" s="1"/>
      <c r="APL191" s="1"/>
      <c r="APM191" s="1"/>
      <c r="APN191" s="1"/>
      <c r="APO191" s="1"/>
      <c r="APP191" s="1"/>
      <c r="APQ191" s="1"/>
      <c r="APR191" s="1"/>
      <c r="APS191" s="1"/>
      <c r="APT191" s="1"/>
      <c r="APU191" s="1"/>
      <c r="APV191" s="1"/>
      <c r="APW191" s="1"/>
      <c r="APX191" s="1"/>
      <c r="APY191" s="1"/>
      <c r="APZ191" s="1"/>
      <c r="AQA191" s="1"/>
      <c r="AQB191" s="1"/>
      <c r="AQC191" s="1"/>
      <c r="AQD191" s="1"/>
      <c r="AQE191" s="1"/>
      <c r="AQF191" s="1"/>
      <c r="AQG191" s="1"/>
      <c r="AQH191" s="1"/>
      <c r="AQI191" s="1"/>
      <c r="AQJ191" s="1"/>
      <c r="AQK191" s="1"/>
      <c r="AQL191" s="1"/>
      <c r="AQM191" s="1"/>
      <c r="AQN191" s="1"/>
      <c r="AQO191" s="1"/>
      <c r="AQP191" s="1"/>
      <c r="AQQ191" s="1"/>
      <c r="AQR191" s="1"/>
      <c r="AQS191" s="1"/>
      <c r="AQT191" s="1"/>
      <c r="AQU191" s="1"/>
      <c r="AQV191" s="1"/>
      <c r="AQW191" s="1"/>
      <c r="AQX191" s="1"/>
      <c r="AQY191" s="1"/>
      <c r="AQZ191" s="1"/>
      <c r="ARA191" s="1"/>
      <c r="ARB191" s="1"/>
      <c r="ARC191" s="1"/>
      <c r="ARD191" s="1"/>
      <c r="ARE191" s="1"/>
      <c r="ARF191" s="1"/>
      <c r="ARG191" s="1"/>
      <c r="ARH191" s="1"/>
      <c r="ARI191" s="1"/>
      <c r="ARJ191" s="1"/>
      <c r="ARK191" s="1"/>
      <c r="ARL191" s="1"/>
      <c r="ARM191" s="1"/>
      <c r="ARN191" s="1"/>
      <c r="ARO191" s="1"/>
      <c r="ARP191" s="1"/>
      <c r="ARQ191" s="1"/>
      <c r="ARR191" s="1"/>
      <c r="ARS191" s="1"/>
      <c r="ART191" s="1"/>
      <c r="ARU191" s="1"/>
      <c r="ARV191" s="1"/>
      <c r="ARW191" s="1"/>
      <c r="ARX191" s="1"/>
      <c r="ARY191" s="1"/>
      <c r="ARZ191" s="1"/>
      <c r="ASA191" s="1"/>
      <c r="ASB191" s="1"/>
      <c r="ASC191" s="1"/>
      <c r="ASD191" s="1"/>
      <c r="ASE191" s="1"/>
      <c r="ASF191" s="1"/>
      <c r="ASG191" s="1"/>
      <c r="ASH191" s="1"/>
      <c r="ASI191" s="1"/>
      <c r="ASJ191" s="1"/>
      <c r="ASK191" s="1"/>
      <c r="ASL191" s="1"/>
      <c r="ASM191" s="1"/>
      <c r="ASN191" s="1"/>
      <c r="ASO191" s="1"/>
      <c r="ASP191" s="1"/>
      <c r="ASQ191" s="1"/>
      <c r="ASR191" s="1"/>
      <c r="ASS191" s="1"/>
      <c r="AST191" s="1"/>
      <c r="ASU191" s="1"/>
      <c r="ASV191" s="1"/>
      <c r="ASW191" s="1"/>
      <c r="ASX191" s="1"/>
      <c r="ASY191" s="1"/>
      <c r="ASZ191" s="1"/>
      <c r="ATA191" s="1"/>
      <c r="ATB191" s="1"/>
      <c r="ATC191" s="1"/>
      <c r="ATD191" s="1"/>
      <c r="ATE191" s="1"/>
      <c r="ATF191" s="1"/>
      <c r="ATG191" s="1"/>
      <c r="ATH191" s="1"/>
      <c r="ATI191" s="1"/>
      <c r="ATJ191" s="1"/>
      <c r="ATK191" s="1"/>
      <c r="ATL191" s="1"/>
      <c r="ATM191" s="1"/>
      <c r="ATN191" s="1"/>
      <c r="ATO191" s="1"/>
      <c r="ATP191" s="1"/>
      <c r="ATQ191" s="1"/>
      <c r="ATR191" s="1"/>
      <c r="ATS191" s="1"/>
      <c r="ATT191" s="1"/>
      <c r="ATU191" s="1"/>
      <c r="ATV191" s="1"/>
      <c r="ATW191" s="1"/>
      <c r="ATX191" s="1"/>
      <c r="ATY191" s="1"/>
      <c r="ATZ191" s="1"/>
      <c r="AUA191" s="1"/>
      <c r="AUB191" s="1"/>
      <c r="AUC191" s="1"/>
      <c r="AUD191" s="1"/>
      <c r="AUE191" s="1"/>
      <c r="AUF191" s="1"/>
      <c r="AUG191" s="1"/>
      <c r="AUH191" s="1"/>
      <c r="AUI191" s="1"/>
      <c r="AUJ191" s="1"/>
      <c r="AUK191" s="1"/>
      <c r="AUL191" s="1"/>
      <c r="AUM191" s="1"/>
      <c r="AUN191" s="1"/>
      <c r="AUO191" s="1"/>
      <c r="AUP191" s="1"/>
      <c r="AUQ191" s="1"/>
      <c r="AUR191" s="1"/>
      <c r="AUS191" s="1"/>
      <c r="AUT191" s="1"/>
      <c r="AUU191" s="1"/>
      <c r="AUV191" s="1"/>
      <c r="AUW191" s="1"/>
      <c r="AUX191" s="1"/>
      <c r="AUY191" s="1"/>
      <c r="AUZ191" s="1"/>
      <c r="AVA191" s="1"/>
      <c r="AVB191" s="1"/>
      <c r="AVC191" s="1"/>
      <c r="AVD191" s="1"/>
      <c r="AVE191" s="1"/>
      <c r="AVF191" s="1"/>
      <c r="AVG191" s="1"/>
      <c r="AVH191" s="1"/>
      <c r="AVI191" s="1"/>
      <c r="AVJ191" s="1"/>
      <c r="AVK191" s="1"/>
      <c r="AVL191" s="1"/>
      <c r="AVM191" s="1"/>
      <c r="AVN191" s="1"/>
      <c r="AVO191" s="1"/>
      <c r="AVP191" s="1"/>
      <c r="AVQ191" s="1"/>
      <c r="AVR191" s="1"/>
      <c r="AVS191" s="1"/>
      <c r="AVT191" s="1"/>
      <c r="AVU191" s="1"/>
      <c r="AVV191" s="1"/>
      <c r="AVW191" s="1"/>
      <c r="AVX191" s="1"/>
      <c r="AVY191" s="1"/>
      <c r="AVZ191" s="1"/>
      <c r="AWA191" s="1"/>
      <c r="AWB191" s="1"/>
      <c r="AWC191" s="1"/>
      <c r="AWD191" s="1"/>
      <c r="AWE191" s="1"/>
      <c r="AWF191" s="1"/>
      <c r="AWG191" s="1"/>
      <c r="AWH191" s="1"/>
      <c r="AWI191" s="1"/>
      <c r="AWJ191" s="1"/>
      <c r="AWK191" s="1"/>
      <c r="AWL191" s="1"/>
      <c r="AWM191" s="1"/>
      <c r="AWN191" s="1"/>
      <c r="AWO191" s="1"/>
      <c r="AWP191" s="1"/>
      <c r="AWQ191" s="1"/>
      <c r="AWR191" s="1"/>
      <c r="AWS191" s="1"/>
      <c r="AWT191" s="1"/>
      <c r="AWU191" s="1"/>
      <c r="AWV191" s="1"/>
      <c r="AWW191" s="1"/>
      <c r="AWX191" s="1"/>
      <c r="AWY191" s="1"/>
      <c r="AWZ191" s="1"/>
      <c r="AXA191" s="1"/>
      <c r="AXB191" s="1"/>
      <c r="AXC191" s="1"/>
      <c r="AXD191" s="1"/>
      <c r="AXE191" s="1"/>
      <c r="AXF191" s="1"/>
      <c r="AXG191" s="1"/>
      <c r="AXH191" s="1"/>
      <c r="AXI191" s="1"/>
      <c r="AXJ191" s="1"/>
      <c r="AXK191" s="1"/>
      <c r="AXL191" s="1"/>
      <c r="AXM191" s="1"/>
      <c r="AXN191" s="1"/>
      <c r="AXO191" s="1"/>
      <c r="AXP191" s="1"/>
      <c r="AXQ191" s="1"/>
      <c r="AXR191" s="1"/>
      <c r="AXS191" s="1"/>
      <c r="AXT191" s="1"/>
      <c r="AXU191" s="1"/>
      <c r="AXV191" s="1"/>
      <c r="AXW191" s="1"/>
      <c r="AXX191" s="1"/>
      <c r="AXY191" s="1"/>
      <c r="AXZ191" s="1"/>
      <c r="AYA191" s="1"/>
      <c r="AYB191" s="1"/>
      <c r="AYC191" s="1"/>
      <c r="AYD191" s="1"/>
      <c r="AYE191" s="1"/>
      <c r="AYF191" s="1"/>
      <c r="AYG191" s="1"/>
      <c r="AYH191" s="1"/>
      <c r="AYI191" s="1"/>
      <c r="AYJ191" s="1"/>
      <c r="AYK191" s="1"/>
      <c r="AYL191" s="1"/>
      <c r="AYM191" s="1"/>
      <c r="AYN191" s="1"/>
      <c r="AYO191" s="1"/>
      <c r="AYP191" s="1"/>
      <c r="AYQ191" s="1"/>
      <c r="AYR191" s="1"/>
      <c r="AYS191" s="1"/>
      <c r="AYT191" s="1"/>
      <c r="AYU191" s="1"/>
      <c r="AYV191" s="1"/>
      <c r="AYW191" s="1"/>
      <c r="AYX191" s="1"/>
      <c r="AYY191" s="1"/>
      <c r="AYZ191" s="1"/>
      <c r="AZA191" s="1"/>
      <c r="AZB191" s="1"/>
      <c r="AZC191" s="1"/>
      <c r="AZD191" s="1"/>
      <c r="AZE191" s="1"/>
      <c r="AZF191" s="1"/>
      <c r="AZG191" s="1"/>
      <c r="AZH191" s="1"/>
      <c r="AZI191" s="1"/>
      <c r="AZJ191" s="1"/>
      <c r="AZK191" s="1"/>
      <c r="AZL191" s="1"/>
      <c r="AZM191" s="1"/>
      <c r="AZN191" s="1"/>
      <c r="AZO191" s="1"/>
      <c r="AZP191" s="1"/>
      <c r="AZQ191" s="1"/>
      <c r="AZR191" s="1"/>
      <c r="AZS191" s="1"/>
      <c r="AZT191" s="1"/>
      <c r="AZU191" s="1"/>
      <c r="AZV191" s="1"/>
      <c r="AZW191" s="1"/>
      <c r="AZX191" s="1"/>
      <c r="AZY191" s="1"/>
      <c r="AZZ191" s="1"/>
      <c r="BAA191" s="1"/>
      <c r="BAB191" s="1"/>
      <c r="BAC191" s="1"/>
      <c r="BAD191" s="1"/>
      <c r="BAE191" s="1"/>
      <c r="BAF191" s="1"/>
      <c r="BAG191" s="1"/>
      <c r="BAH191" s="1"/>
      <c r="BAI191" s="1"/>
      <c r="BAJ191" s="1"/>
      <c r="BAK191" s="1"/>
      <c r="BAL191" s="1"/>
      <c r="BAM191" s="1"/>
      <c r="BAN191" s="1"/>
      <c r="BAO191" s="1"/>
      <c r="BAP191" s="1"/>
      <c r="BAQ191" s="1"/>
      <c r="BAR191" s="1"/>
      <c r="BAS191" s="1"/>
      <c r="BAT191" s="1"/>
      <c r="BAU191" s="1"/>
      <c r="BAV191" s="1"/>
      <c r="BAW191" s="1"/>
      <c r="BAX191" s="1"/>
      <c r="BAY191" s="1"/>
      <c r="BAZ191" s="1"/>
      <c r="BBA191" s="1"/>
      <c r="BBB191" s="1"/>
      <c r="BBC191" s="1"/>
      <c r="BBD191" s="1"/>
      <c r="BBE191" s="1"/>
      <c r="BBF191" s="1"/>
      <c r="BBG191" s="1"/>
      <c r="BBH191" s="1"/>
      <c r="BBI191" s="1"/>
      <c r="BBJ191" s="1"/>
      <c r="BBK191" s="1"/>
      <c r="BBL191" s="1"/>
      <c r="BBM191" s="1"/>
      <c r="BBN191" s="1"/>
      <c r="BBO191" s="1"/>
      <c r="BBP191" s="1"/>
      <c r="BBQ191" s="1"/>
      <c r="BBR191" s="1"/>
      <c r="BBS191" s="1"/>
      <c r="BBT191" s="1"/>
      <c r="BBU191" s="1"/>
      <c r="BBV191" s="1"/>
      <c r="BBW191" s="1"/>
      <c r="BBX191" s="1"/>
      <c r="BBY191" s="1"/>
      <c r="BBZ191" s="1"/>
      <c r="BCA191" s="1"/>
      <c r="BCB191" s="1"/>
      <c r="BCC191" s="1"/>
      <c r="BCD191" s="1"/>
      <c r="BCE191" s="1"/>
      <c r="BCF191" s="1"/>
      <c r="BCG191" s="1"/>
      <c r="BCH191" s="1"/>
      <c r="BCI191" s="1"/>
      <c r="BCJ191" s="1"/>
      <c r="BCK191" s="1"/>
      <c r="BCL191" s="1"/>
      <c r="BCM191" s="1"/>
      <c r="BCN191" s="1"/>
      <c r="BCO191" s="1"/>
      <c r="BCP191" s="1"/>
      <c r="BCQ191" s="1"/>
      <c r="BCR191" s="1"/>
      <c r="BCS191" s="1"/>
      <c r="BCT191" s="1"/>
      <c r="BCU191" s="1"/>
      <c r="BCV191" s="1"/>
      <c r="BCW191" s="1"/>
      <c r="BCX191" s="1"/>
      <c r="BCY191" s="1"/>
      <c r="BCZ191" s="1"/>
      <c r="BDA191" s="1"/>
      <c r="BDB191" s="1"/>
      <c r="BDC191" s="1"/>
      <c r="BDD191" s="1"/>
      <c r="BDE191" s="1"/>
      <c r="BDF191" s="1"/>
      <c r="BDG191" s="1"/>
      <c r="BDH191" s="1"/>
      <c r="BDI191" s="1"/>
      <c r="BDJ191" s="1"/>
      <c r="BDK191" s="1"/>
      <c r="BDL191" s="1"/>
      <c r="BDM191" s="1"/>
      <c r="BDN191" s="1"/>
      <c r="BDO191" s="1"/>
      <c r="BDP191" s="1"/>
      <c r="BDQ191" s="1"/>
      <c r="BDR191" s="1"/>
      <c r="BDS191" s="1"/>
      <c r="BDT191" s="1"/>
      <c r="BDU191" s="1"/>
      <c r="BDV191" s="1"/>
      <c r="BDW191" s="1"/>
      <c r="BDX191" s="1"/>
      <c r="BDY191" s="1"/>
      <c r="BDZ191" s="1"/>
      <c r="BEA191" s="1"/>
      <c r="BEB191" s="1"/>
      <c r="BEC191" s="1"/>
      <c r="BED191" s="1"/>
      <c r="BEE191" s="1"/>
      <c r="BEF191" s="1"/>
      <c r="BEG191" s="1"/>
      <c r="BEH191" s="1"/>
      <c r="BEI191" s="1"/>
      <c r="BEJ191" s="1"/>
      <c r="BEK191" s="1"/>
      <c r="BEL191" s="1"/>
      <c r="BEM191" s="1"/>
      <c r="BEN191" s="1"/>
      <c r="BEO191" s="1"/>
      <c r="BEP191" s="1"/>
      <c r="BEQ191" s="1"/>
      <c r="BER191" s="1"/>
      <c r="BES191" s="1"/>
      <c r="BET191" s="1"/>
      <c r="BEU191" s="1"/>
      <c r="BEV191" s="1"/>
      <c r="BEW191" s="1"/>
      <c r="BEX191" s="1"/>
      <c r="BEY191" s="1"/>
      <c r="BEZ191" s="1"/>
      <c r="BFA191" s="1"/>
      <c r="BFB191" s="1"/>
      <c r="BFC191" s="1"/>
      <c r="BFD191" s="1"/>
      <c r="BFE191" s="1"/>
      <c r="BFF191" s="1"/>
      <c r="BFG191" s="1"/>
      <c r="BFH191" s="1"/>
      <c r="BFI191" s="1"/>
      <c r="BFJ191" s="1"/>
      <c r="BFK191" s="1"/>
      <c r="BFL191" s="1"/>
      <c r="BFM191" s="1"/>
      <c r="BFN191" s="1"/>
      <c r="BFO191" s="1"/>
      <c r="BFP191" s="1"/>
      <c r="BFQ191" s="1"/>
      <c r="BFR191" s="1"/>
      <c r="BFS191" s="1"/>
      <c r="BFT191" s="1"/>
      <c r="BFU191" s="1"/>
      <c r="BFV191" s="1"/>
      <c r="BFW191" s="1"/>
      <c r="BFX191" s="1"/>
      <c r="BFY191" s="1"/>
      <c r="BFZ191" s="1"/>
      <c r="BGA191" s="1"/>
      <c r="BGB191" s="1"/>
      <c r="BGC191" s="1"/>
      <c r="BGD191" s="1"/>
      <c r="BGE191" s="1"/>
      <c r="BGF191" s="1"/>
      <c r="BGG191" s="1"/>
      <c r="BGH191" s="1"/>
      <c r="BGI191" s="1"/>
      <c r="BGJ191" s="1"/>
      <c r="BGK191" s="1"/>
      <c r="BGL191" s="1"/>
      <c r="BGM191" s="1"/>
      <c r="BGN191" s="1"/>
      <c r="BGO191" s="1"/>
      <c r="BGP191" s="1"/>
      <c r="BGQ191" s="1"/>
      <c r="BGR191" s="1"/>
      <c r="BGS191" s="1"/>
      <c r="BGT191" s="1"/>
      <c r="BGU191" s="1"/>
      <c r="BGV191" s="1"/>
      <c r="BGW191" s="1"/>
      <c r="BGX191" s="1"/>
      <c r="BGY191" s="1"/>
      <c r="BGZ191" s="1"/>
      <c r="BHA191" s="1"/>
      <c r="BHB191" s="1"/>
      <c r="BHC191" s="1"/>
      <c r="BHD191" s="1"/>
      <c r="BHE191" s="1"/>
      <c r="BHF191" s="1"/>
      <c r="BHG191" s="1"/>
      <c r="BHH191" s="1"/>
      <c r="BHI191" s="1"/>
      <c r="BHJ191" s="1"/>
      <c r="BHK191" s="1"/>
      <c r="BHL191" s="1"/>
      <c r="BHM191" s="1"/>
      <c r="BHN191" s="1"/>
      <c r="BHO191" s="1"/>
      <c r="BHP191" s="1"/>
      <c r="BHQ191" s="1"/>
      <c r="BHR191" s="1"/>
      <c r="BHS191" s="1"/>
      <c r="BHT191" s="1"/>
      <c r="BHU191" s="1"/>
      <c r="BHV191" s="1"/>
      <c r="BHW191" s="1"/>
      <c r="BHX191" s="1"/>
      <c r="BHY191" s="1"/>
      <c r="BHZ191" s="1"/>
      <c r="BIA191" s="1"/>
      <c r="BIB191" s="1"/>
      <c r="BIC191" s="1"/>
      <c r="BID191" s="1"/>
      <c r="BIE191" s="1"/>
      <c r="BIF191" s="1"/>
      <c r="BIG191" s="1"/>
      <c r="BIH191" s="1"/>
      <c r="BII191" s="1"/>
      <c r="BIJ191" s="1"/>
      <c r="BIK191" s="1"/>
      <c r="BIL191" s="1"/>
      <c r="BIM191" s="1"/>
      <c r="BIN191" s="1"/>
      <c r="BIO191" s="1"/>
      <c r="BIP191" s="1"/>
      <c r="BIQ191" s="1"/>
      <c r="BIR191" s="1"/>
      <c r="BIS191" s="1"/>
      <c r="BIT191" s="1"/>
      <c r="BIU191" s="1"/>
      <c r="BIV191" s="1"/>
      <c r="BIW191" s="1"/>
      <c r="BIX191" s="1"/>
      <c r="BIY191" s="1"/>
      <c r="BIZ191" s="1"/>
      <c r="BJA191" s="1"/>
      <c r="BJB191" s="1"/>
      <c r="BJC191" s="1"/>
      <c r="BJD191" s="1"/>
      <c r="BJE191" s="1"/>
      <c r="BJF191" s="1"/>
      <c r="BJG191" s="1"/>
      <c r="BJH191" s="1"/>
      <c r="BJI191" s="1"/>
      <c r="BJJ191" s="1"/>
      <c r="BJK191" s="1"/>
      <c r="BJL191" s="1"/>
      <c r="BJM191" s="1"/>
      <c r="BJN191" s="1"/>
      <c r="BJO191" s="1"/>
      <c r="BJP191" s="1"/>
      <c r="BJQ191" s="1"/>
      <c r="BJR191" s="1"/>
      <c r="BJS191" s="1"/>
      <c r="BJT191" s="1"/>
      <c r="BJU191" s="1"/>
      <c r="BJV191" s="1"/>
      <c r="BJW191" s="1"/>
      <c r="BJX191" s="1"/>
      <c r="BJY191" s="1"/>
      <c r="BJZ191" s="1"/>
      <c r="BKA191" s="1"/>
      <c r="BKB191" s="1"/>
      <c r="BKC191" s="1"/>
      <c r="BKD191" s="1"/>
      <c r="BKE191" s="1"/>
      <c r="BKF191" s="1"/>
      <c r="BKG191" s="1"/>
      <c r="BKH191" s="1"/>
      <c r="BKI191" s="1"/>
      <c r="BKJ191" s="1"/>
      <c r="BKK191" s="1"/>
      <c r="BKL191" s="1"/>
      <c r="BKM191" s="1"/>
      <c r="BKN191" s="1"/>
      <c r="BKO191" s="1"/>
      <c r="BKP191" s="1"/>
      <c r="BKQ191" s="1"/>
      <c r="BKR191" s="1"/>
      <c r="BKS191" s="1"/>
      <c r="BKT191" s="1"/>
      <c r="BKU191" s="1"/>
      <c r="BKV191" s="1"/>
      <c r="BKW191" s="1"/>
      <c r="BKX191" s="1"/>
      <c r="BKY191" s="1"/>
      <c r="BKZ191" s="1"/>
      <c r="BLA191" s="1"/>
      <c r="BLB191" s="1"/>
      <c r="BLC191" s="1"/>
      <c r="BLD191" s="1"/>
      <c r="BLE191" s="1"/>
      <c r="BLF191" s="1"/>
      <c r="BLG191" s="1"/>
      <c r="BLH191" s="1"/>
      <c r="BLI191" s="1"/>
      <c r="BLJ191" s="1"/>
      <c r="BLK191" s="1"/>
      <c r="BLL191" s="1"/>
      <c r="BLM191" s="1"/>
      <c r="BLN191" s="1"/>
      <c r="BLO191" s="1"/>
      <c r="BLP191" s="1"/>
      <c r="BLQ191" s="1"/>
      <c r="BLR191" s="1"/>
      <c r="BLS191" s="1"/>
      <c r="BLT191" s="1"/>
      <c r="BLU191" s="1"/>
      <c r="BLV191" s="1"/>
      <c r="BLW191" s="1"/>
      <c r="BLX191" s="1"/>
      <c r="BLY191" s="1"/>
      <c r="BLZ191" s="1"/>
      <c r="BMA191" s="1"/>
      <c r="BMB191" s="1"/>
      <c r="BMC191" s="1"/>
      <c r="BMD191" s="1"/>
      <c r="BME191" s="1"/>
      <c r="BMF191" s="1"/>
      <c r="BMG191" s="1"/>
      <c r="BMH191" s="1"/>
      <c r="BMI191" s="1"/>
      <c r="BMJ191" s="1"/>
      <c r="BMK191" s="1"/>
      <c r="BML191" s="1"/>
      <c r="BMM191" s="1"/>
      <c r="BMN191" s="1"/>
      <c r="BMO191" s="1"/>
      <c r="BMP191" s="1"/>
      <c r="BMQ191" s="1"/>
      <c r="BMR191" s="1"/>
      <c r="BMS191" s="1"/>
      <c r="BMT191" s="1"/>
      <c r="BMU191" s="1"/>
      <c r="BMV191" s="1"/>
      <c r="BMW191" s="1"/>
      <c r="BMX191" s="1"/>
      <c r="BMY191" s="1"/>
      <c r="BMZ191" s="1"/>
      <c r="BNA191" s="1"/>
      <c r="BNB191" s="1"/>
      <c r="BNC191" s="1"/>
      <c r="BND191" s="1"/>
      <c r="BNE191" s="1"/>
      <c r="BNF191" s="1"/>
      <c r="BNG191" s="1"/>
      <c r="BNH191" s="1"/>
      <c r="BNI191" s="1"/>
      <c r="BNJ191" s="1"/>
      <c r="BNK191" s="1"/>
      <c r="BNL191" s="1"/>
      <c r="BNM191" s="1"/>
      <c r="BNN191" s="1"/>
      <c r="BNO191" s="1"/>
      <c r="BNP191" s="1"/>
      <c r="BNQ191" s="1"/>
      <c r="BNR191" s="1"/>
      <c r="BNS191" s="1"/>
      <c r="BNT191" s="1"/>
      <c r="BNU191" s="1"/>
      <c r="BNV191" s="1"/>
      <c r="BNW191" s="1"/>
      <c r="BNX191" s="1"/>
      <c r="BNY191" s="1"/>
      <c r="BNZ191" s="1"/>
      <c r="BOA191" s="1"/>
      <c r="BOB191" s="1"/>
      <c r="BOC191" s="1"/>
      <c r="BOD191" s="1"/>
      <c r="BOE191" s="1"/>
      <c r="BOF191" s="1"/>
      <c r="BOG191" s="1"/>
      <c r="BOH191" s="1"/>
      <c r="BOI191" s="1"/>
      <c r="BOJ191" s="1"/>
      <c r="BOK191" s="1"/>
      <c r="BOL191" s="1"/>
      <c r="BOM191" s="1"/>
      <c r="BON191" s="1"/>
      <c r="BOO191" s="1"/>
      <c r="BOP191" s="1"/>
      <c r="BOQ191" s="1"/>
      <c r="BOR191" s="1"/>
      <c r="BOS191" s="1"/>
      <c r="BOT191" s="1"/>
      <c r="BOU191" s="1"/>
      <c r="BOV191" s="1"/>
      <c r="BOW191" s="1"/>
      <c r="BOX191" s="1"/>
      <c r="BOY191" s="1"/>
      <c r="BOZ191" s="1"/>
      <c r="BPA191" s="1"/>
      <c r="BPB191" s="1"/>
      <c r="BPC191" s="1"/>
      <c r="BPD191" s="1"/>
      <c r="BPE191" s="1"/>
      <c r="BPF191" s="1"/>
      <c r="BPG191" s="1"/>
      <c r="BPH191" s="1"/>
      <c r="BPI191" s="1"/>
      <c r="BPJ191" s="1"/>
      <c r="BPK191" s="1"/>
      <c r="BPL191" s="1"/>
      <c r="BPM191" s="1"/>
      <c r="BPN191" s="1"/>
      <c r="BPO191" s="1"/>
      <c r="BPP191" s="1"/>
      <c r="BPQ191" s="1"/>
      <c r="BPR191" s="1"/>
      <c r="BPS191" s="1"/>
      <c r="BPT191" s="1"/>
      <c r="BPU191" s="1"/>
      <c r="BPV191" s="1"/>
      <c r="BPW191" s="1"/>
      <c r="BPX191" s="1"/>
      <c r="BPY191" s="1"/>
      <c r="BPZ191" s="1"/>
      <c r="BQA191" s="1"/>
      <c r="BQB191" s="1"/>
      <c r="BQC191" s="1"/>
      <c r="BQD191" s="1"/>
      <c r="BQE191" s="1"/>
      <c r="BQF191" s="1"/>
      <c r="BQG191" s="1"/>
      <c r="BQH191" s="1"/>
      <c r="BQI191" s="1"/>
      <c r="BQJ191" s="1"/>
      <c r="BQK191" s="1"/>
      <c r="BQL191" s="1"/>
      <c r="BQM191" s="1"/>
      <c r="BQN191" s="1"/>
      <c r="BQO191" s="1"/>
      <c r="BQP191" s="1"/>
      <c r="BQQ191" s="1"/>
      <c r="BQR191" s="1"/>
      <c r="BQS191" s="1"/>
      <c r="BQT191" s="1"/>
      <c r="BQU191" s="1"/>
      <c r="BQV191" s="1"/>
      <c r="BQW191" s="1"/>
      <c r="BQX191" s="1"/>
      <c r="BQY191" s="1"/>
      <c r="BQZ191" s="1"/>
      <c r="BRA191" s="1"/>
      <c r="BRB191" s="1"/>
      <c r="BRC191" s="1"/>
      <c r="BRD191" s="1"/>
      <c r="BRE191" s="1"/>
      <c r="BRF191" s="1"/>
      <c r="BRG191" s="1"/>
      <c r="BRH191" s="1"/>
      <c r="BRI191" s="1"/>
      <c r="BRJ191" s="1"/>
      <c r="BRK191" s="1"/>
      <c r="BRL191" s="1"/>
      <c r="BRM191" s="1"/>
      <c r="BRN191" s="1"/>
      <c r="BRO191" s="1"/>
      <c r="BRP191" s="1"/>
      <c r="BRQ191" s="1"/>
      <c r="BRR191" s="1"/>
      <c r="BRS191" s="1"/>
      <c r="BRT191" s="1"/>
      <c r="BRU191" s="1"/>
      <c r="BRV191" s="1"/>
      <c r="BRW191" s="1"/>
      <c r="BRX191" s="1"/>
      <c r="BRY191" s="1"/>
      <c r="BRZ191" s="1"/>
      <c r="BSA191" s="1"/>
      <c r="BSB191" s="1"/>
      <c r="BSC191" s="1"/>
      <c r="BSD191" s="1"/>
      <c r="BSE191" s="1"/>
      <c r="BSF191" s="1"/>
      <c r="BSG191" s="1"/>
      <c r="BSH191" s="1"/>
      <c r="BSI191" s="1"/>
      <c r="BSJ191" s="1"/>
      <c r="BSK191" s="1"/>
      <c r="BSL191" s="1"/>
      <c r="BSM191" s="1"/>
      <c r="BSN191" s="1"/>
      <c r="BSO191" s="1"/>
      <c r="BSP191" s="1"/>
      <c r="BSQ191" s="1"/>
      <c r="BSR191" s="1"/>
      <c r="BSS191" s="1"/>
      <c r="BST191" s="1"/>
      <c r="BSU191" s="1"/>
      <c r="BSV191" s="1"/>
      <c r="BSW191" s="1"/>
      <c r="BSX191" s="1"/>
      <c r="BSY191" s="1"/>
      <c r="BSZ191" s="1"/>
      <c r="BTA191" s="1"/>
      <c r="BTB191" s="1"/>
      <c r="BTC191" s="1"/>
      <c r="BTD191" s="1"/>
      <c r="BTE191" s="1"/>
      <c r="BTF191" s="1"/>
      <c r="BTG191" s="1"/>
      <c r="BTH191" s="1"/>
      <c r="BTI191" s="1"/>
      <c r="BTJ191" s="1"/>
      <c r="BTK191" s="1"/>
      <c r="BTL191" s="1"/>
      <c r="BTM191" s="1"/>
      <c r="BTN191" s="1"/>
      <c r="BTO191" s="1"/>
      <c r="BTP191" s="1"/>
      <c r="BTQ191" s="1"/>
      <c r="BTR191" s="1"/>
      <c r="BTS191" s="1"/>
      <c r="BTT191" s="1"/>
      <c r="BTU191" s="1"/>
      <c r="BTV191" s="1"/>
      <c r="BTW191" s="1"/>
      <c r="BTX191" s="1"/>
      <c r="BTY191" s="1"/>
      <c r="BTZ191" s="1"/>
      <c r="BUA191" s="1"/>
      <c r="BUB191" s="1"/>
      <c r="BUC191" s="1"/>
      <c r="BUD191" s="1"/>
      <c r="BUE191" s="1"/>
      <c r="BUF191" s="1"/>
      <c r="BUG191" s="1"/>
      <c r="BUH191" s="1"/>
      <c r="BUI191" s="1"/>
      <c r="BUJ191" s="1"/>
      <c r="BUK191" s="1"/>
      <c r="BUL191" s="1"/>
      <c r="BUM191" s="1"/>
      <c r="BUN191" s="1"/>
      <c r="BUO191" s="1"/>
      <c r="BUP191" s="1"/>
      <c r="BUQ191" s="1"/>
      <c r="BUR191" s="1"/>
      <c r="BUS191" s="1"/>
      <c r="BUT191" s="1"/>
      <c r="BUU191" s="1"/>
      <c r="BUV191" s="1"/>
      <c r="BUW191" s="1"/>
      <c r="BUX191" s="1"/>
      <c r="BUY191" s="1"/>
      <c r="BUZ191" s="1"/>
      <c r="BVA191" s="1"/>
      <c r="BVB191" s="1"/>
      <c r="BVC191" s="1"/>
      <c r="BVD191" s="1"/>
      <c r="BVE191" s="1"/>
      <c r="BVF191" s="1"/>
      <c r="BVG191" s="1"/>
      <c r="BVH191" s="1"/>
      <c r="BVI191" s="1"/>
      <c r="BVJ191" s="1"/>
      <c r="BVK191" s="1"/>
      <c r="BVL191" s="1"/>
      <c r="BVM191" s="1"/>
      <c r="BVN191" s="1"/>
      <c r="BVO191" s="1"/>
      <c r="BVP191" s="1"/>
      <c r="BVQ191" s="1"/>
      <c r="BVR191" s="1"/>
      <c r="BVS191" s="1"/>
      <c r="BVT191" s="1"/>
      <c r="BVU191" s="1"/>
      <c r="BVV191" s="1"/>
      <c r="BVW191" s="1"/>
      <c r="BVX191" s="1"/>
      <c r="BVY191" s="1"/>
      <c r="BVZ191" s="1"/>
      <c r="BWA191" s="1"/>
      <c r="BWB191" s="1"/>
      <c r="BWC191" s="1"/>
      <c r="BWD191" s="1"/>
      <c r="BWE191" s="1"/>
      <c r="BWF191" s="1"/>
      <c r="BWG191" s="1"/>
      <c r="BWH191" s="1"/>
      <c r="BWI191" s="1"/>
      <c r="BWJ191" s="1"/>
      <c r="BWK191" s="1"/>
      <c r="BWL191" s="1"/>
      <c r="BWM191" s="1"/>
      <c r="BWN191" s="1"/>
      <c r="BWO191" s="1"/>
      <c r="BWP191" s="1"/>
      <c r="BWQ191" s="1"/>
      <c r="BWR191" s="1"/>
      <c r="BWS191" s="1"/>
      <c r="BWT191" s="1"/>
      <c r="BWU191" s="1"/>
      <c r="BWV191" s="1"/>
      <c r="BWW191" s="1"/>
      <c r="BWX191" s="1"/>
      <c r="BWY191" s="1"/>
      <c r="BWZ191" s="1"/>
      <c r="BXA191" s="1"/>
      <c r="BXB191" s="1"/>
      <c r="BXC191" s="1"/>
      <c r="BXD191" s="1"/>
      <c r="BXE191" s="1"/>
      <c r="BXF191" s="1"/>
      <c r="BXG191" s="1"/>
      <c r="BXH191" s="1"/>
      <c r="BXI191" s="1"/>
      <c r="BXJ191" s="1"/>
      <c r="BXK191" s="1"/>
      <c r="BXL191" s="1"/>
      <c r="BXM191" s="1"/>
      <c r="BXN191" s="1"/>
      <c r="BXO191" s="1"/>
      <c r="BXP191" s="1"/>
      <c r="BXQ191" s="1"/>
      <c r="BXR191" s="1"/>
      <c r="BXS191" s="1"/>
      <c r="BXT191" s="1"/>
      <c r="BXU191" s="1"/>
      <c r="BXV191" s="1"/>
      <c r="BXW191" s="1"/>
      <c r="BXX191" s="1"/>
      <c r="BXY191" s="1"/>
      <c r="BXZ191" s="1"/>
      <c r="BYA191" s="1"/>
      <c r="BYB191" s="1"/>
      <c r="BYC191" s="1"/>
      <c r="BYD191" s="1"/>
      <c r="BYE191" s="1"/>
      <c r="BYF191" s="1"/>
      <c r="BYG191" s="1"/>
      <c r="BYH191" s="1"/>
      <c r="BYI191" s="1"/>
      <c r="BYJ191" s="1"/>
      <c r="BYK191" s="1"/>
      <c r="BYL191" s="1"/>
      <c r="BYM191" s="1"/>
      <c r="BYN191" s="1"/>
      <c r="BYO191" s="1"/>
      <c r="BYP191" s="1"/>
      <c r="BYQ191" s="1"/>
      <c r="BYR191" s="1"/>
      <c r="BYS191" s="1"/>
      <c r="BYT191" s="1"/>
      <c r="BYU191" s="1"/>
      <c r="BYV191" s="1"/>
      <c r="BYW191" s="1"/>
      <c r="BYX191" s="1"/>
      <c r="BYY191" s="1"/>
      <c r="BYZ191" s="1"/>
      <c r="BZA191" s="1"/>
      <c r="BZB191" s="1"/>
      <c r="BZC191" s="1"/>
      <c r="BZD191" s="1"/>
      <c r="BZE191" s="1"/>
      <c r="BZF191" s="1"/>
      <c r="BZG191" s="1"/>
      <c r="BZH191" s="1"/>
      <c r="BZI191" s="1"/>
      <c r="BZJ191" s="1"/>
      <c r="BZK191" s="1"/>
      <c r="BZL191" s="1"/>
      <c r="BZM191" s="1"/>
      <c r="BZN191" s="1"/>
      <c r="BZO191" s="1"/>
      <c r="BZP191" s="1"/>
      <c r="BZQ191" s="1"/>
      <c r="BZR191" s="1"/>
      <c r="BZS191" s="1"/>
      <c r="BZT191" s="1"/>
      <c r="BZU191" s="1"/>
      <c r="BZV191" s="1"/>
      <c r="BZW191" s="1"/>
      <c r="BZX191" s="1"/>
      <c r="BZY191" s="1"/>
      <c r="BZZ191" s="1"/>
      <c r="CAA191" s="1"/>
      <c r="CAB191" s="1"/>
      <c r="CAC191" s="1"/>
      <c r="CAD191" s="1"/>
      <c r="CAE191" s="1"/>
      <c r="CAF191" s="1"/>
      <c r="CAG191" s="1"/>
      <c r="CAH191" s="1"/>
      <c r="CAI191" s="1"/>
      <c r="CAJ191" s="1"/>
      <c r="CAK191" s="1"/>
      <c r="CAL191" s="1"/>
      <c r="CAM191" s="1"/>
      <c r="CAN191" s="1"/>
      <c r="CAO191" s="1"/>
      <c r="CAP191" s="1"/>
      <c r="CAQ191" s="1"/>
      <c r="CAR191" s="1"/>
      <c r="CAS191" s="1"/>
      <c r="CAT191" s="1"/>
      <c r="CAU191" s="1"/>
      <c r="CAV191" s="1"/>
      <c r="CAW191" s="1"/>
      <c r="CAX191" s="1"/>
      <c r="CAY191" s="1"/>
      <c r="CAZ191" s="1"/>
      <c r="CBA191" s="1"/>
      <c r="CBB191" s="1"/>
      <c r="CBC191" s="1"/>
      <c r="CBD191" s="1"/>
      <c r="CBE191" s="1"/>
      <c r="CBF191" s="1"/>
      <c r="CBG191" s="1"/>
      <c r="CBH191" s="1"/>
      <c r="CBI191" s="1"/>
      <c r="CBJ191" s="1"/>
      <c r="CBK191" s="1"/>
      <c r="CBL191" s="1"/>
      <c r="CBM191" s="1"/>
      <c r="CBN191" s="1"/>
      <c r="CBO191" s="1"/>
      <c r="CBP191" s="1"/>
      <c r="CBQ191" s="1"/>
      <c r="CBR191" s="1"/>
      <c r="CBS191" s="1"/>
      <c r="CBT191" s="1"/>
      <c r="CBU191" s="1"/>
      <c r="CBV191" s="1"/>
      <c r="CBW191" s="1"/>
      <c r="CBX191" s="1"/>
      <c r="CBY191" s="1"/>
      <c r="CBZ191" s="1"/>
      <c r="CCA191" s="1"/>
      <c r="CCB191" s="1"/>
      <c r="CCC191" s="1"/>
      <c r="CCD191" s="1"/>
      <c r="CCE191" s="1"/>
      <c r="CCF191" s="1"/>
      <c r="CCG191" s="1"/>
      <c r="CCH191" s="1"/>
      <c r="CCI191" s="1"/>
      <c r="CCJ191" s="1"/>
      <c r="CCK191" s="1"/>
      <c r="CCL191" s="1"/>
      <c r="CCM191" s="1"/>
      <c r="CCN191" s="1"/>
      <c r="CCO191" s="1"/>
      <c r="CCP191" s="1"/>
      <c r="CCQ191" s="1"/>
      <c r="CCR191" s="1"/>
      <c r="CCS191" s="1"/>
      <c r="CCT191" s="1"/>
      <c r="CCU191" s="1"/>
      <c r="CCV191" s="1"/>
      <c r="CCW191" s="1"/>
      <c r="CCX191" s="1"/>
      <c r="CCY191" s="1"/>
      <c r="CCZ191" s="1"/>
      <c r="CDA191" s="1"/>
      <c r="CDB191" s="1"/>
      <c r="CDC191" s="1"/>
      <c r="CDD191" s="1"/>
      <c r="CDE191" s="1"/>
      <c r="CDF191" s="1"/>
      <c r="CDG191" s="1"/>
      <c r="CDH191" s="1"/>
      <c r="CDI191" s="1"/>
      <c r="CDJ191" s="1"/>
      <c r="CDK191" s="1"/>
      <c r="CDL191" s="1"/>
      <c r="CDM191" s="1"/>
      <c r="CDN191" s="1"/>
      <c r="CDO191" s="1"/>
      <c r="CDP191" s="1"/>
      <c r="CDQ191" s="1"/>
      <c r="CDR191" s="1"/>
      <c r="CDS191" s="1"/>
      <c r="CDT191" s="1"/>
      <c r="CDU191" s="1"/>
      <c r="CDV191" s="1"/>
      <c r="CDW191" s="1"/>
      <c r="CDX191" s="1"/>
      <c r="CDY191" s="1"/>
      <c r="CDZ191" s="1"/>
      <c r="CEA191" s="1"/>
      <c r="CEB191" s="1"/>
      <c r="CEC191" s="1"/>
      <c r="CED191" s="1"/>
      <c r="CEE191" s="1"/>
      <c r="CEF191" s="1"/>
      <c r="CEG191" s="1"/>
      <c r="CEH191" s="1"/>
      <c r="CEI191" s="1"/>
      <c r="CEJ191" s="1"/>
      <c r="CEK191" s="1"/>
      <c r="CEL191" s="1"/>
      <c r="CEM191" s="1"/>
      <c r="CEN191" s="1"/>
      <c r="CEO191" s="1"/>
      <c r="CEP191" s="1"/>
      <c r="CEQ191" s="1"/>
      <c r="CER191" s="1"/>
      <c r="CES191" s="1"/>
      <c r="CET191" s="1"/>
      <c r="CEU191" s="1"/>
      <c r="CEV191" s="1"/>
      <c r="CEW191" s="1"/>
      <c r="CEX191" s="1"/>
      <c r="CEY191" s="1"/>
      <c r="CEZ191" s="1"/>
      <c r="CFA191" s="1"/>
      <c r="CFB191" s="1"/>
      <c r="CFC191" s="1"/>
      <c r="CFD191" s="1"/>
      <c r="CFE191" s="1"/>
      <c r="CFF191" s="1"/>
      <c r="CFG191" s="1"/>
      <c r="CFH191" s="1"/>
      <c r="CFI191" s="1"/>
      <c r="CFJ191" s="1"/>
      <c r="CFK191" s="1"/>
      <c r="CFL191" s="1"/>
      <c r="CFM191" s="1"/>
      <c r="CFN191" s="1"/>
      <c r="CFO191" s="1"/>
      <c r="CFP191" s="1"/>
      <c r="CFQ191" s="1"/>
      <c r="CFR191" s="1"/>
      <c r="CFS191" s="1"/>
      <c r="CFT191" s="1"/>
      <c r="CFU191" s="1"/>
      <c r="CFV191" s="1"/>
      <c r="CFW191" s="1"/>
      <c r="CFX191" s="1"/>
      <c r="CFY191" s="1"/>
      <c r="CFZ191" s="1"/>
      <c r="CGA191" s="1"/>
      <c r="CGB191" s="1"/>
      <c r="CGC191" s="1"/>
      <c r="CGD191" s="1"/>
      <c r="CGE191" s="1"/>
      <c r="CGF191" s="1"/>
      <c r="CGG191" s="1"/>
      <c r="CGH191" s="1"/>
      <c r="CGI191" s="1"/>
      <c r="CGJ191" s="1"/>
      <c r="CGK191" s="1"/>
      <c r="CGL191" s="1"/>
      <c r="CGM191" s="1"/>
      <c r="CGN191" s="1"/>
      <c r="CGO191" s="1"/>
      <c r="CGP191" s="1"/>
      <c r="CGQ191" s="1"/>
      <c r="CGR191" s="1"/>
      <c r="CGS191" s="1"/>
      <c r="CGT191" s="1"/>
      <c r="CGU191" s="1"/>
      <c r="CGV191" s="1"/>
      <c r="CGW191" s="1"/>
      <c r="CGX191" s="1"/>
      <c r="CGY191" s="1"/>
      <c r="CGZ191" s="1"/>
      <c r="CHA191" s="1"/>
      <c r="CHB191" s="1"/>
      <c r="CHC191" s="1"/>
      <c r="CHD191" s="1"/>
      <c r="CHE191" s="1"/>
      <c r="CHF191" s="1"/>
      <c r="CHG191" s="1"/>
      <c r="CHH191" s="1"/>
      <c r="CHI191" s="1"/>
      <c r="CHJ191" s="1"/>
      <c r="CHK191" s="1"/>
      <c r="CHL191" s="1"/>
      <c r="CHM191" s="1"/>
      <c r="CHN191" s="1"/>
      <c r="CHO191" s="1"/>
      <c r="CHP191" s="1"/>
      <c r="CHQ191" s="1"/>
      <c r="CHR191" s="1"/>
      <c r="CHS191" s="1"/>
      <c r="CHT191" s="1"/>
      <c r="CHU191" s="1"/>
      <c r="CHV191" s="1"/>
      <c r="CHW191" s="1"/>
      <c r="CHX191" s="1"/>
      <c r="CHY191" s="1"/>
      <c r="CHZ191" s="1"/>
      <c r="CIA191" s="1"/>
      <c r="CIB191" s="1"/>
      <c r="CIC191" s="1"/>
      <c r="CID191" s="1"/>
      <c r="CIE191" s="1"/>
      <c r="CIF191" s="1"/>
      <c r="CIG191" s="1"/>
      <c r="CIH191" s="1"/>
      <c r="CII191" s="1"/>
      <c r="CIJ191" s="1"/>
      <c r="CIK191" s="1"/>
      <c r="CIL191" s="1"/>
      <c r="CIM191" s="1"/>
      <c r="CIN191" s="1"/>
      <c r="CIO191" s="1"/>
      <c r="CIP191" s="1"/>
      <c r="CIQ191" s="1"/>
      <c r="CIR191" s="1"/>
      <c r="CIS191" s="1"/>
      <c r="CIT191" s="1"/>
      <c r="CIU191" s="1"/>
      <c r="CIV191" s="1"/>
      <c r="CIW191" s="1"/>
      <c r="CIX191" s="1"/>
      <c r="CIY191" s="1"/>
      <c r="CIZ191" s="1"/>
      <c r="CJA191" s="1"/>
      <c r="CJB191" s="1"/>
      <c r="CJC191" s="1"/>
      <c r="CJD191" s="1"/>
      <c r="CJE191" s="1"/>
      <c r="CJF191" s="1"/>
      <c r="CJG191" s="1"/>
      <c r="CJH191" s="1"/>
      <c r="CJI191" s="1"/>
      <c r="CJJ191" s="1"/>
      <c r="CJK191" s="1"/>
      <c r="CJL191" s="1"/>
      <c r="CJM191" s="1"/>
      <c r="CJN191" s="1"/>
      <c r="CJO191" s="1"/>
      <c r="CJP191" s="1"/>
      <c r="CJQ191" s="1"/>
      <c r="CJR191" s="1"/>
      <c r="CJS191" s="1"/>
      <c r="CJT191" s="1"/>
      <c r="CJU191" s="1"/>
      <c r="CJV191" s="1"/>
      <c r="CJW191" s="1"/>
      <c r="CJX191" s="1"/>
      <c r="CJY191" s="1"/>
      <c r="CJZ191" s="1"/>
      <c r="CKA191" s="1"/>
      <c r="CKB191" s="1"/>
      <c r="CKC191" s="1"/>
      <c r="CKD191" s="1"/>
      <c r="CKE191" s="1"/>
      <c r="CKF191" s="1"/>
      <c r="CKG191" s="1"/>
      <c r="CKH191" s="1"/>
      <c r="CKI191" s="1"/>
      <c r="CKJ191" s="1"/>
      <c r="CKK191" s="1"/>
      <c r="CKL191" s="1"/>
      <c r="CKM191" s="1"/>
      <c r="CKN191" s="1"/>
      <c r="CKO191" s="1"/>
      <c r="CKP191" s="1"/>
      <c r="CKQ191" s="1"/>
      <c r="CKR191" s="1"/>
      <c r="CKS191" s="1"/>
      <c r="CKT191" s="1"/>
      <c r="CKU191" s="1"/>
      <c r="CKV191" s="1"/>
      <c r="CKW191" s="1"/>
      <c r="CKX191" s="1"/>
      <c r="CKY191" s="1"/>
      <c r="CKZ191" s="1"/>
      <c r="CLA191" s="1"/>
      <c r="CLB191" s="1"/>
      <c r="CLC191" s="1"/>
      <c r="CLD191" s="1"/>
      <c r="CLE191" s="1"/>
      <c r="CLF191" s="1"/>
      <c r="CLG191" s="1"/>
      <c r="CLH191" s="1"/>
      <c r="CLI191" s="1"/>
      <c r="CLJ191" s="1"/>
      <c r="CLK191" s="1"/>
      <c r="CLL191" s="1"/>
      <c r="CLM191" s="1"/>
      <c r="CLN191" s="1"/>
      <c r="CLO191" s="1"/>
      <c r="CLP191" s="1"/>
      <c r="CLQ191" s="1"/>
      <c r="CLR191" s="1"/>
      <c r="CLS191" s="1"/>
      <c r="CLT191" s="1"/>
      <c r="CLU191" s="1"/>
      <c r="CLV191" s="1"/>
      <c r="CLW191" s="1"/>
      <c r="CLX191" s="1"/>
      <c r="CLY191" s="1"/>
      <c r="CLZ191" s="1"/>
      <c r="CMA191" s="1"/>
      <c r="CMB191" s="1"/>
      <c r="CMC191" s="1"/>
      <c r="CMD191" s="1"/>
      <c r="CME191" s="1"/>
      <c r="CMF191" s="1"/>
      <c r="CMG191" s="1"/>
      <c r="CMH191" s="1"/>
      <c r="CMI191" s="1"/>
      <c r="CMJ191" s="1"/>
      <c r="CMK191" s="1"/>
      <c r="CML191" s="1"/>
      <c r="CMM191" s="1"/>
      <c r="CMN191" s="1"/>
      <c r="CMO191" s="1"/>
      <c r="CMP191" s="1"/>
      <c r="CMQ191" s="1"/>
      <c r="CMR191" s="1"/>
      <c r="CMS191" s="1"/>
      <c r="CMT191" s="1"/>
      <c r="CMU191" s="1"/>
      <c r="CMV191" s="1"/>
      <c r="CMW191" s="1"/>
      <c r="CMX191" s="1"/>
      <c r="CMY191" s="1"/>
      <c r="CMZ191" s="1"/>
      <c r="CNA191" s="1"/>
      <c r="CNB191" s="1"/>
      <c r="CNC191" s="1"/>
      <c r="CND191" s="1"/>
      <c r="CNE191" s="1"/>
      <c r="CNF191" s="1"/>
      <c r="CNG191" s="1"/>
      <c r="CNH191" s="1"/>
      <c r="CNI191" s="1"/>
      <c r="CNJ191" s="1"/>
      <c r="CNK191" s="1"/>
      <c r="CNL191" s="1"/>
      <c r="CNM191" s="1"/>
      <c r="CNN191" s="1"/>
      <c r="CNO191" s="1"/>
      <c r="CNP191" s="1"/>
      <c r="CNQ191" s="1"/>
      <c r="CNR191" s="1"/>
      <c r="CNS191" s="1"/>
      <c r="CNT191" s="1"/>
      <c r="CNU191" s="1"/>
      <c r="CNV191" s="1"/>
      <c r="CNW191" s="1"/>
      <c r="CNX191" s="1"/>
      <c r="CNY191" s="1"/>
      <c r="CNZ191" s="1"/>
      <c r="COA191" s="1"/>
      <c r="COB191" s="1"/>
      <c r="COC191" s="1"/>
      <c r="COD191" s="1"/>
      <c r="COE191" s="1"/>
      <c r="COF191" s="1"/>
      <c r="COG191" s="1"/>
      <c r="COH191" s="1"/>
      <c r="COI191" s="1"/>
      <c r="COJ191" s="1"/>
      <c r="COK191" s="1"/>
      <c r="COL191" s="1"/>
      <c r="COM191" s="1"/>
      <c r="CON191" s="1"/>
      <c r="COO191" s="1"/>
      <c r="COP191" s="1"/>
      <c r="COQ191" s="1"/>
      <c r="COR191" s="1"/>
      <c r="COS191" s="1"/>
      <c r="COT191" s="1"/>
      <c r="COU191" s="1"/>
      <c r="COV191" s="1"/>
      <c r="COW191" s="1"/>
      <c r="COX191" s="1"/>
      <c r="COY191" s="1"/>
      <c r="COZ191" s="1"/>
      <c r="CPA191" s="1"/>
      <c r="CPB191" s="1"/>
      <c r="CPC191" s="1"/>
      <c r="CPD191" s="1"/>
      <c r="CPE191" s="1"/>
      <c r="CPF191" s="1"/>
      <c r="CPG191" s="1"/>
      <c r="CPH191" s="1"/>
      <c r="CPI191" s="1"/>
      <c r="CPJ191" s="1"/>
      <c r="CPK191" s="1"/>
      <c r="CPL191" s="1"/>
      <c r="CPM191" s="1"/>
      <c r="CPN191" s="1"/>
      <c r="CPO191" s="1"/>
      <c r="CPP191" s="1"/>
      <c r="CPQ191" s="1"/>
      <c r="CPR191" s="1"/>
      <c r="CPS191" s="1"/>
      <c r="CPT191" s="1"/>
      <c r="CPU191" s="1"/>
      <c r="CPV191" s="1"/>
      <c r="CPW191" s="1"/>
      <c r="CPX191" s="1"/>
      <c r="CPY191" s="1"/>
      <c r="CPZ191" s="1"/>
      <c r="CQA191" s="1"/>
      <c r="CQB191" s="1"/>
      <c r="CQC191" s="1"/>
      <c r="CQD191" s="1"/>
      <c r="CQE191" s="1"/>
      <c r="CQF191" s="1"/>
      <c r="CQG191" s="1"/>
      <c r="CQH191" s="1"/>
      <c r="CQI191" s="1"/>
      <c r="CQJ191" s="1"/>
      <c r="CQK191" s="1"/>
      <c r="CQL191" s="1"/>
      <c r="CQM191" s="1"/>
      <c r="CQN191" s="1"/>
      <c r="CQO191" s="1"/>
      <c r="CQP191" s="1"/>
      <c r="CQQ191" s="1"/>
      <c r="CQR191" s="1"/>
      <c r="CQS191" s="1"/>
      <c r="CQT191" s="1"/>
      <c r="CQU191" s="1"/>
      <c r="CQV191" s="1"/>
      <c r="CQW191" s="1"/>
      <c r="CQX191" s="1"/>
      <c r="CQY191" s="1"/>
      <c r="CQZ191" s="1"/>
      <c r="CRA191" s="1"/>
      <c r="CRB191" s="1"/>
      <c r="CRC191" s="1"/>
      <c r="CRD191" s="1"/>
      <c r="CRE191" s="1"/>
      <c r="CRF191" s="1"/>
      <c r="CRG191" s="1"/>
      <c r="CRH191" s="1"/>
      <c r="CRI191" s="1"/>
      <c r="CRJ191" s="1"/>
      <c r="CRK191" s="1"/>
      <c r="CRL191" s="1"/>
      <c r="CRM191" s="1"/>
      <c r="CRN191" s="1"/>
      <c r="CRO191" s="1"/>
      <c r="CRP191" s="1"/>
      <c r="CRQ191" s="1"/>
      <c r="CRR191" s="1"/>
      <c r="CRS191" s="1"/>
      <c r="CRT191" s="1"/>
      <c r="CRU191" s="1"/>
      <c r="CRV191" s="1"/>
      <c r="CRW191" s="1"/>
      <c r="CRX191" s="1"/>
      <c r="CRY191" s="1"/>
      <c r="CRZ191" s="1"/>
      <c r="CSA191" s="1"/>
      <c r="CSB191" s="1"/>
      <c r="CSC191" s="1"/>
      <c r="CSD191" s="1"/>
      <c r="CSE191" s="1"/>
      <c r="CSF191" s="1"/>
      <c r="CSG191" s="1"/>
      <c r="CSH191" s="1"/>
      <c r="CSI191" s="1"/>
      <c r="CSJ191" s="1"/>
      <c r="CSK191" s="1"/>
      <c r="CSL191" s="1"/>
      <c r="CSM191" s="1"/>
      <c r="CSN191" s="1"/>
      <c r="CSO191" s="1"/>
      <c r="CSP191" s="1"/>
      <c r="CSQ191" s="1"/>
      <c r="CSR191" s="1"/>
      <c r="CSS191" s="1"/>
      <c r="CST191" s="1"/>
      <c r="CSU191" s="1"/>
      <c r="CSV191" s="1"/>
      <c r="CSW191" s="1"/>
      <c r="CSX191" s="1"/>
      <c r="CSY191" s="1"/>
      <c r="CSZ191" s="1"/>
      <c r="CTA191" s="1"/>
      <c r="CTB191" s="1"/>
      <c r="CTC191" s="1"/>
      <c r="CTD191" s="1"/>
      <c r="CTE191" s="1"/>
      <c r="CTF191" s="1"/>
      <c r="CTG191" s="1"/>
      <c r="CTH191" s="1"/>
      <c r="CTI191" s="1"/>
      <c r="CTJ191" s="1"/>
      <c r="CTK191" s="1"/>
      <c r="CTL191" s="1"/>
      <c r="CTM191" s="1"/>
      <c r="CTN191" s="1"/>
      <c r="CTO191" s="1"/>
      <c r="CTP191" s="1"/>
      <c r="CTQ191" s="1"/>
      <c r="CTR191" s="1"/>
      <c r="CTS191" s="1"/>
      <c r="CTT191" s="1"/>
      <c r="CTU191" s="1"/>
      <c r="CTV191" s="1"/>
      <c r="CTW191" s="1"/>
      <c r="CTX191" s="1"/>
      <c r="CTY191" s="1"/>
      <c r="CTZ191" s="1"/>
      <c r="CUA191" s="1"/>
      <c r="CUB191" s="1"/>
      <c r="CUC191" s="1"/>
      <c r="CUD191" s="1"/>
      <c r="CUE191" s="1"/>
      <c r="CUF191" s="1"/>
      <c r="CUG191" s="1"/>
      <c r="CUH191" s="1"/>
      <c r="CUI191" s="1"/>
      <c r="CUJ191" s="1"/>
      <c r="CUK191" s="1"/>
      <c r="CUL191" s="1"/>
      <c r="CUM191" s="1"/>
      <c r="CUN191" s="1"/>
      <c r="CUO191" s="1"/>
      <c r="CUP191" s="1"/>
      <c r="CUQ191" s="1"/>
      <c r="CUR191" s="1"/>
      <c r="CUS191" s="1"/>
      <c r="CUT191" s="1"/>
      <c r="CUU191" s="1"/>
      <c r="CUV191" s="1"/>
      <c r="CUW191" s="1"/>
      <c r="CUX191" s="1"/>
      <c r="CUY191" s="1"/>
      <c r="CUZ191" s="1"/>
      <c r="CVA191" s="1"/>
      <c r="CVB191" s="1"/>
      <c r="CVC191" s="1"/>
      <c r="CVD191" s="1"/>
      <c r="CVE191" s="1"/>
      <c r="CVF191" s="1"/>
      <c r="CVG191" s="1"/>
      <c r="CVH191" s="1"/>
      <c r="CVI191" s="1"/>
      <c r="CVJ191" s="1"/>
      <c r="CVK191" s="1"/>
      <c r="CVL191" s="1"/>
      <c r="CVM191" s="1"/>
      <c r="CVN191" s="1"/>
      <c r="CVO191" s="1"/>
      <c r="CVP191" s="1"/>
      <c r="CVQ191" s="1"/>
      <c r="CVR191" s="1"/>
      <c r="CVS191" s="1"/>
      <c r="CVT191" s="1"/>
      <c r="CVU191" s="1"/>
      <c r="CVV191" s="1"/>
      <c r="CVW191" s="1"/>
      <c r="CVX191" s="1"/>
      <c r="CVY191" s="1"/>
      <c r="CVZ191" s="1"/>
      <c r="CWA191" s="1"/>
      <c r="CWB191" s="1"/>
      <c r="CWC191" s="1"/>
      <c r="CWD191" s="1"/>
      <c r="CWE191" s="1"/>
      <c r="CWF191" s="1"/>
      <c r="CWG191" s="1"/>
      <c r="CWH191" s="1"/>
      <c r="CWI191" s="1"/>
      <c r="CWJ191" s="1"/>
      <c r="CWK191" s="1"/>
      <c r="CWL191" s="1"/>
      <c r="CWM191" s="1"/>
      <c r="CWN191" s="1"/>
      <c r="CWO191" s="1"/>
      <c r="CWP191" s="1"/>
      <c r="CWQ191" s="1"/>
      <c r="CWR191" s="1"/>
      <c r="CWS191" s="1"/>
      <c r="CWT191" s="1"/>
      <c r="CWU191" s="1"/>
      <c r="CWV191" s="1"/>
      <c r="CWW191" s="1"/>
      <c r="CWX191" s="1"/>
      <c r="CWY191" s="1"/>
      <c r="CWZ191" s="1"/>
      <c r="CXA191" s="1"/>
      <c r="CXB191" s="1"/>
      <c r="CXC191" s="1"/>
      <c r="CXD191" s="1"/>
      <c r="CXE191" s="1"/>
      <c r="CXF191" s="1"/>
      <c r="CXG191" s="1"/>
      <c r="CXH191" s="1"/>
      <c r="CXI191" s="1"/>
      <c r="CXJ191" s="1"/>
      <c r="CXK191" s="1"/>
      <c r="CXL191" s="1"/>
      <c r="CXM191" s="1"/>
      <c r="CXN191" s="1"/>
      <c r="CXO191" s="1"/>
      <c r="CXP191" s="1"/>
      <c r="CXQ191" s="1"/>
      <c r="CXR191" s="1"/>
      <c r="CXS191" s="1"/>
      <c r="CXT191" s="1"/>
      <c r="CXU191" s="1"/>
      <c r="CXV191" s="1"/>
      <c r="CXW191" s="1"/>
      <c r="CXX191" s="1"/>
      <c r="CXY191" s="1"/>
      <c r="CXZ191" s="1"/>
      <c r="CYA191" s="1"/>
      <c r="CYB191" s="1"/>
      <c r="CYC191" s="1"/>
      <c r="CYD191" s="1"/>
      <c r="CYE191" s="1"/>
      <c r="CYF191" s="1"/>
      <c r="CYG191" s="1"/>
      <c r="CYH191" s="1"/>
      <c r="CYI191" s="1"/>
      <c r="CYJ191" s="1"/>
      <c r="CYK191" s="1"/>
      <c r="CYL191" s="1"/>
      <c r="CYM191" s="1"/>
      <c r="CYN191" s="1"/>
      <c r="CYO191" s="1"/>
      <c r="CYP191" s="1"/>
      <c r="CYQ191" s="1"/>
      <c r="CYR191" s="1"/>
      <c r="CYS191" s="1"/>
      <c r="CYT191" s="1"/>
      <c r="CYU191" s="1"/>
      <c r="CYV191" s="1"/>
      <c r="CYW191" s="1"/>
      <c r="CYX191" s="1"/>
      <c r="CYY191" s="1"/>
      <c r="CYZ191" s="1"/>
      <c r="CZA191" s="1"/>
      <c r="CZB191" s="1"/>
      <c r="CZC191" s="1"/>
      <c r="CZD191" s="1"/>
      <c r="CZE191" s="1"/>
      <c r="CZF191" s="1"/>
      <c r="CZG191" s="1"/>
      <c r="CZH191" s="1"/>
      <c r="CZI191" s="1"/>
      <c r="CZJ191" s="1"/>
      <c r="CZK191" s="1"/>
      <c r="CZL191" s="1"/>
      <c r="CZM191" s="1"/>
      <c r="CZN191" s="1"/>
      <c r="CZO191" s="1"/>
      <c r="CZP191" s="1"/>
      <c r="CZQ191" s="1"/>
      <c r="CZR191" s="1"/>
      <c r="CZS191" s="1"/>
      <c r="CZT191" s="1"/>
      <c r="CZU191" s="1"/>
      <c r="CZV191" s="1"/>
      <c r="CZW191" s="1"/>
      <c r="CZX191" s="1"/>
      <c r="CZY191" s="1"/>
      <c r="CZZ191" s="1"/>
      <c r="DAA191" s="1"/>
      <c r="DAB191" s="1"/>
      <c r="DAC191" s="1"/>
      <c r="DAD191" s="1"/>
      <c r="DAE191" s="1"/>
      <c r="DAF191" s="1"/>
      <c r="DAG191" s="1"/>
      <c r="DAH191" s="1"/>
      <c r="DAI191" s="1"/>
      <c r="DAJ191" s="1"/>
      <c r="DAK191" s="1"/>
      <c r="DAL191" s="1"/>
      <c r="DAM191" s="1"/>
      <c r="DAN191" s="1"/>
      <c r="DAO191" s="1"/>
      <c r="DAP191" s="1"/>
      <c r="DAQ191" s="1"/>
      <c r="DAR191" s="1"/>
      <c r="DAS191" s="1"/>
      <c r="DAT191" s="1"/>
      <c r="DAU191" s="1"/>
      <c r="DAV191" s="1"/>
      <c r="DAW191" s="1"/>
      <c r="DAX191" s="1"/>
      <c r="DAY191" s="1"/>
      <c r="DAZ191" s="1"/>
      <c r="DBA191" s="1"/>
      <c r="DBB191" s="1"/>
      <c r="DBC191" s="1"/>
      <c r="DBD191" s="1"/>
      <c r="DBE191" s="1"/>
      <c r="DBF191" s="1"/>
      <c r="DBG191" s="1"/>
      <c r="DBH191" s="1"/>
      <c r="DBI191" s="1"/>
      <c r="DBJ191" s="1"/>
      <c r="DBK191" s="1"/>
      <c r="DBL191" s="1"/>
      <c r="DBM191" s="1"/>
      <c r="DBN191" s="1"/>
      <c r="DBO191" s="1"/>
      <c r="DBP191" s="1"/>
      <c r="DBQ191" s="1"/>
      <c r="DBR191" s="1"/>
      <c r="DBS191" s="1"/>
      <c r="DBT191" s="1"/>
      <c r="DBU191" s="1"/>
      <c r="DBV191" s="1"/>
      <c r="DBW191" s="1"/>
      <c r="DBX191" s="1"/>
      <c r="DBY191" s="1"/>
      <c r="DBZ191" s="1"/>
      <c r="DCA191" s="1"/>
      <c r="DCB191" s="1"/>
      <c r="DCC191" s="1"/>
      <c r="DCD191" s="1"/>
      <c r="DCE191" s="1"/>
      <c r="DCF191" s="1"/>
      <c r="DCG191" s="1"/>
      <c r="DCH191" s="1"/>
      <c r="DCI191" s="1"/>
      <c r="DCJ191" s="1"/>
      <c r="DCK191" s="1"/>
      <c r="DCL191" s="1"/>
      <c r="DCM191" s="1"/>
      <c r="DCN191" s="1"/>
      <c r="DCO191" s="1"/>
      <c r="DCP191" s="1"/>
      <c r="DCQ191" s="1"/>
      <c r="DCR191" s="1"/>
      <c r="DCS191" s="1"/>
      <c r="DCT191" s="1"/>
      <c r="DCU191" s="1"/>
      <c r="DCV191" s="1"/>
      <c r="DCW191" s="1"/>
      <c r="DCX191" s="1"/>
      <c r="DCY191" s="1"/>
      <c r="DCZ191" s="1"/>
      <c r="DDA191" s="1"/>
      <c r="DDB191" s="1"/>
      <c r="DDC191" s="1"/>
      <c r="DDD191" s="1"/>
      <c r="DDE191" s="1"/>
      <c r="DDF191" s="1"/>
      <c r="DDG191" s="1"/>
      <c r="DDH191" s="1"/>
      <c r="DDI191" s="1"/>
      <c r="DDJ191" s="1"/>
      <c r="DDK191" s="1"/>
      <c r="DDL191" s="1"/>
      <c r="DDM191" s="1"/>
      <c r="DDN191" s="1"/>
      <c r="DDO191" s="1"/>
      <c r="DDP191" s="1"/>
      <c r="DDQ191" s="1"/>
      <c r="DDR191" s="1"/>
      <c r="DDS191" s="1"/>
      <c r="DDT191" s="1"/>
      <c r="DDU191" s="1"/>
      <c r="DDV191" s="1"/>
      <c r="DDW191" s="1"/>
      <c r="DDX191" s="1"/>
      <c r="DDY191" s="1"/>
      <c r="DDZ191" s="1"/>
      <c r="DEA191" s="1"/>
      <c r="DEB191" s="1"/>
      <c r="DEC191" s="1"/>
      <c r="DED191" s="1"/>
      <c r="DEE191" s="1"/>
      <c r="DEF191" s="1"/>
      <c r="DEG191" s="1"/>
      <c r="DEH191" s="1"/>
      <c r="DEI191" s="1"/>
      <c r="DEJ191" s="1"/>
      <c r="DEK191" s="1"/>
      <c r="DEL191" s="1"/>
      <c r="DEM191" s="1"/>
      <c r="DEN191" s="1"/>
      <c r="DEO191" s="1"/>
      <c r="DEP191" s="1"/>
      <c r="DEQ191" s="1"/>
      <c r="DER191" s="1"/>
      <c r="DES191" s="1"/>
      <c r="DET191" s="1"/>
      <c r="DEU191" s="1"/>
      <c r="DEV191" s="1"/>
      <c r="DEW191" s="1"/>
      <c r="DEX191" s="1"/>
      <c r="DEY191" s="1"/>
      <c r="DEZ191" s="1"/>
      <c r="DFA191" s="1"/>
      <c r="DFB191" s="1"/>
      <c r="DFC191" s="1"/>
      <c r="DFD191" s="1"/>
      <c r="DFE191" s="1"/>
      <c r="DFF191" s="1"/>
      <c r="DFG191" s="1"/>
      <c r="DFH191" s="1"/>
      <c r="DFI191" s="1"/>
      <c r="DFJ191" s="1"/>
      <c r="DFK191" s="1"/>
      <c r="DFL191" s="1"/>
      <c r="DFM191" s="1"/>
      <c r="DFN191" s="1"/>
      <c r="DFO191" s="1"/>
      <c r="DFP191" s="1"/>
      <c r="DFQ191" s="1"/>
      <c r="DFR191" s="1"/>
      <c r="DFS191" s="1"/>
      <c r="DFT191" s="1"/>
      <c r="DFU191" s="1"/>
      <c r="DFV191" s="1"/>
      <c r="DFW191" s="1"/>
      <c r="DFX191" s="1"/>
      <c r="DFY191" s="1"/>
      <c r="DFZ191" s="1"/>
      <c r="DGA191" s="1"/>
      <c r="DGB191" s="1"/>
      <c r="DGC191" s="1"/>
      <c r="DGD191" s="1"/>
      <c r="DGE191" s="1"/>
      <c r="DGF191" s="1"/>
      <c r="DGG191" s="1"/>
      <c r="DGH191" s="1"/>
      <c r="DGI191" s="1"/>
      <c r="DGJ191" s="1"/>
      <c r="DGK191" s="1"/>
      <c r="DGL191" s="1"/>
      <c r="DGM191" s="1"/>
      <c r="DGN191" s="1"/>
      <c r="DGO191" s="1"/>
      <c r="DGP191" s="1"/>
      <c r="DGQ191" s="1"/>
      <c r="DGR191" s="1"/>
      <c r="DGS191" s="1"/>
      <c r="DGT191" s="1"/>
      <c r="DGU191" s="1"/>
      <c r="DGV191" s="1"/>
      <c r="DGW191" s="1"/>
      <c r="DGX191" s="1"/>
      <c r="DGY191" s="1"/>
      <c r="DGZ191" s="1"/>
      <c r="DHA191" s="1"/>
      <c r="DHB191" s="1"/>
      <c r="DHC191" s="1"/>
      <c r="DHD191" s="1"/>
      <c r="DHE191" s="1"/>
      <c r="DHF191" s="1"/>
      <c r="DHG191" s="1"/>
      <c r="DHH191" s="1"/>
      <c r="DHI191" s="1"/>
      <c r="DHJ191" s="1"/>
      <c r="DHK191" s="1"/>
      <c r="DHL191" s="1"/>
      <c r="DHM191" s="1"/>
      <c r="DHN191" s="1"/>
      <c r="DHO191" s="1"/>
      <c r="DHP191" s="1"/>
      <c r="DHQ191" s="1"/>
      <c r="DHR191" s="1"/>
      <c r="DHS191" s="1"/>
      <c r="DHT191" s="1"/>
      <c r="DHU191" s="1"/>
      <c r="DHV191" s="1"/>
      <c r="DHW191" s="1"/>
      <c r="DHX191" s="1"/>
      <c r="DHY191" s="1"/>
      <c r="DHZ191" s="1"/>
      <c r="DIA191" s="1"/>
      <c r="DIB191" s="1"/>
      <c r="DIC191" s="1"/>
      <c r="DID191" s="1"/>
      <c r="DIE191" s="1"/>
      <c r="DIF191" s="1"/>
      <c r="DIG191" s="1"/>
      <c r="DIH191" s="1"/>
      <c r="DII191" s="1"/>
      <c r="DIJ191" s="1"/>
      <c r="DIK191" s="1"/>
      <c r="DIL191" s="1"/>
      <c r="DIM191" s="1"/>
      <c r="DIN191" s="1"/>
      <c r="DIO191" s="1"/>
      <c r="DIP191" s="1"/>
      <c r="DIQ191" s="1"/>
      <c r="DIR191" s="1"/>
      <c r="DIS191" s="1"/>
      <c r="DIT191" s="1"/>
      <c r="DIU191" s="1"/>
      <c r="DIV191" s="1"/>
      <c r="DIW191" s="1"/>
      <c r="DIX191" s="1"/>
      <c r="DIY191" s="1"/>
      <c r="DIZ191" s="1"/>
      <c r="DJA191" s="1"/>
      <c r="DJB191" s="1"/>
      <c r="DJC191" s="1"/>
      <c r="DJD191" s="1"/>
      <c r="DJE191" s="1"/>
      <c r="DJF191" s="1"/>
      <c r="DJG191" s="1"/>
      <c r="DJH191" s="1"/>
      <c r="DJI191" s="1"/>
      <c r="DJJ191" s="1"/>
      <c r="DJK191" s="1"/>
      <c r="DJL191" s="1"/>
      <c r="DJM191" s="1"/>
      <c r="DJN191" s="1"/>
      <c r="DJO191" s="1"/>
      <c r="DJP191" s="1"/>
      <c r="DJQ191" s="1"/>
      <c r="DJR191" s="1"/>
      <c r="DJS191" s="1"/>
      <c r="DJT191" s="1"/>
      <c r="DJU191" s="1"/>
      <c r="DJV191" s="1"/>
      <c r="DJW191" s="1"/>
      <c r="DJX191" s="1"/>
      <c r="DJY191" s="1"/>
      <c r="DJZ191" s="1"/>
      <c r="DKA191" s="1"/>
      <c r="DKB191" s="1"/>
      <c r="DKC191" s="1"/>
      <c r="DKD191" s="1"/>
      <c r="DKE191" s="1"/>
      <c r="DKF191" s="1"/>
      <c r="DKG191" s="1"/>
      <c r="DKH191" s="1"/>
      <c r="DKI191" s="1"/>
      <c r="DKJ191" s="1"/>
      <c r="DKK191" s="1"/>
      <c r="DKL191" s="1"/>
      <c r="DKM191" s="1"/>
      <c r="DKN191" s="1"/>
      <c r="DKO191" s="1"/>
      <c r="DKP191" s="1"/>
      <c r="DKQ191" s="1"/>
      <c r="DKR191" s="1"/>
      <c r="DKS191" s="1"/>
      <c r="DKT191" s="1"/>
      <c r="DKU191" s="1"/>
      <c r="DKV191" s="1"/>
      <c r="DKW191" s="1"/>
      <c r="DKX191" s="1"/>
      <c r="DKY191" s="1"/>
      <c r="DKZ191" s="1"/>
      <c r="DLA191" s="1"/>
      <c r="DLB191" s="1"/>
      <c r="DLC191" s="1"/>
      <c r="DLD191" s="1"/>
      <c r="DLE191" s="1"/>
      <c r="DLF191" s="1"/>
      <c r="DLG191" s="1"/>
      <c r="DLH191" s="1"/>
      <c r="DLI191" s="1"/>
      <c r="DLJ191" s="1"/>
      <c r="DLK191" s="1"/>
      <c r="DLL191" s="1"/>
      <c r="DLM191" s="1"/>
      <c r="DLN191" s="1"/>
      <c r="DLO191" s="1"/>
      <c r="DLP191" s="1"/>
      <c r="DLQ191" s="1"/>
      <c r="DLR191" s="1"/>
      <c r="DLS191" s="1"/>
      <c r="DLT191" s="1"/>
      <c r="DLU191" s="1"/>
      <c r="DLV191" s="1"/>
      <c r="DLW191" s="1"/>
      <c r="DLX191" s="1"/>
      <c r="DLY191" s="1"/>
      <c r="DLZ191" s="1"/>
      <c r="DMA191" s="1"/>
      <c r="DMB191" s="1"/>
      <c r="DMC191" s="1"/>
      <c r="DMD191" s="1"/>
      <c r="DME191" s="1"/>
      <c r="DMF191" s="1"/>
      <c r="DMG191" s="1"/>
      <c r="DMH191" s="1"/>
      <c r="DMI191" s="1"/>
      <c r="DMJ191" s="1"/>
      <c r="DMK191" s="1"/>
      <c r="DML191" s="1"/>
      <c r="DMM191" s="1"/>
      <c r="DMN191" s="1"/>
      <c r="DMO191" s="1"/>
      <c r="DMP191" s="1"/>
      <c r="DMQ191" s="1"/>
      <c r="DMR191" s="1"/>
      <c r="DMS191" s="1"/>
      <c r="DMT191" s="1"/>
      <c r="DMU191" s="1"/>
      <c r="DMV191" s="1"/>
      <c r="DMW191" s="1"/>
      <c r="DMX191" s="1"/>
      <c r="DMY191" s="1"/>
      <c r="DMZ191" s="1"/>
      <c r="DNA191" s="1"/>
      <c r="DNB191" s="1"/>
      <c r="DNC191" s="1"/>
      <c r="DND191" s="1"/>
      <c r="DNE191" s="1"/>
      <c r="DNF191" s="1"/>
      <c r="DNG191" s="1"/>
      <c r="DNH191" s="1"/>
      <c r="DNI191" s="1"/>
      <c r="DNJ191" s="1"/>
      <c r="DNK191" s="1"/>
      <c r="DNL191" s="1"/>
      <c r="DNM191" s="1"/>
      <c r="DNN191" s="1"/>
      <c r="DNO191" s="1"/>
      <c r="DNP191" s="1"/>
      <c r="DNQ191" s="1"/>
      <c r="DNR191" s="1"/>
      <c r="DNS191" s="1"/>
      <c r="DNT191" s="1"/>
      <c r="DNU191" s="1"/>
      <c r="DNV191" s="1"/>
      <c r="DNW191" s="1"/>
      <c r="DNX191" s="1"/>
      <c r="DNY191" s="1"/>
      <c r="DNZ191" s="1"/>
      <c r="DOA191" s="1"/>
      <c r="DOB191" s="1"/>
      <c r="DOC191" s="1"/>
      <c r="DOD191" s="1"/>
      <c r="DOE191" s="1"/>
      <c r="DOF191" s="1"/>
      <c r="DOG191" s="1"/>
      <c r="DOH191" s="1"/>
      <c r="DOI191" s="1"/>
      <c r="DOJ191" s="1"/>
      <c r="DOK191" s="1"/>
      <c r="DOL191" s="1"/>
      <c r="DOM191" s="1"/>
      <c r="DON191" s="1"/>
      <c r="DOO191" s="1"/>
      <c r="DOP191" s="1"/>
      <c r="DOQ191" s="1"/>
      <c r="DOR191" s="1"/>
      <c r="DOS191" s="1"/>
      <c r="DOT191" s="1"/>
      <c r="DOU191" s="1"/>
      <c r="DOV191" s="1"/>
      <c r="DOW191" s="1"/>
      <c r="DOX191" s="1"/>
      <c r="DOY191" s="1"/>
      <c r="DOZ191" s="1"/>
      <c r="DPA191" s="1"/>
      <c r="DPB191" s="1"/>
      <c r="DPC191" s="1"/>
      <c r="DPD191" s="1"/>
      <c r="DPE191" s="1"/>
      <c r="DPF191" s="1"/>
      <c r="DPG191" s="1"/>
      <c r="DPH191" s="1"/>
      <c r="DPI191" s="1"/>
      <c r="DPJ191" s="1"/>
      <c r="DPK191" s="1"/>
      <c r="DPL191" s="1"/>
      <c r="DPM191" s="1"/>
      <c r="DPN191" s="1"/>
      <c r="DPO191" s="1"/>
      <c r="DPP191" s="1"/>
      <c r="DPQ191" s="1"/>
      <c r="DPR191" s="1"/>
      <c r="DPS191" s="1"/>
      <c r="DPT191" s="1"/>
      <c r="DPU191" s="1"/>
      <c r="DPV191" s="1"/>
      <c r="DPW191" s="1"/>
      <c r="DPX191" s="1"/>
      <c r="DPY191" s="1"/>
      <c r="DPZ191" s="1"/>
      <c r="DQA191" s="1"/>
      <c r="DQB191" s="1"/>
      <c r="DQC191" s="1"/>
      <c r="DQD191" s="1"/>
      <c r="DQE191" s="1"/>
      <c r="DQF191" s="1"/>
      <c r="DQG191" s="1"/>
      <c r="DQH191" s="1"/>
      <c r="DQI191" s="1"/>
      <c r="DQJ191" s="1"/>
      <c r="DQK191" s="1"/>
      <c r="DQL191" s="1"/>
      <c r="DQM191" s="1"/>
      <c r="DQN191" s="1"/>
      <c r="DQO191" s="1"/>
      <c r="DQP191" s="1"/>
      <c r="DQQ191" s="1"/>
      <c r="DQR191" s="1"/>
      <c r="DQS191" s="1"/>
      <c r="DQT191" s="1"/>
      <c r="DQU191" s="1"/>
      <c r="DQV191" s="1"/>
      <c r="DQW191" s="1"/>
      <c r="DQX191" s="1"/>
      <c r="DQY191" s="1"/>
      <c r="DQZ191" s="1"/>
      <c r="DRA191" s="1"/>
      <c r="DRB191" s="1"/>
      <c r="DRC191" s="1"/>
      <c r="DRD191" s="1"/>
      <c r="DRE191" s="1"/>
      <c r="DRF191" s="1"/>
      <c r="DRG191" s="1"/>
      <c r="DRH191" s="1"/>
      <c r="DRI191" s="1"/>
      <c r="DRJ191" s="1"/>
      <c r="DRK191" s="1"/>
      <c r="DRL191" s="1"/>
      <c r="DRM191" s="1"/>
      <c r="DRN191" s="1"/>
      <c r="DRO191" s="1"/>
      <c r="DRP191" s="1"/>
      <c r="DRQ191" s="1"/>
      <c r="DRR191" s="1"/>
      <c r="DRS191" s="1"/>
      <c r="DRT191" s="1"/>
      <c r="DRU191" s="1"/>
      <c r="DRV191" s="1"/>
      <c r="DRW191" s="1"/>
      <c r="DRX191" s="1"/>
      <c r="DRY191" s="1"/>
      <c r="DRZ191" s="1"/>
      <c r="DSA191" s="1"/>
      <c r="DSB191" s="1"/>
      <c r="DSC191" s="1"/>
      <c r="DSD191" s="1"/>
      <c r="DSE191" s="1"/>
      <c r="DSF191" s="1"/>
      <c r="DSG191" s="1"/>
      <c r="DSH191" s="1"/>
      <c r="DSI191" s="1"/>
      <c r="DSJ191" s="1"/>
      <c r="DSK191" s="1"/>
      <c r="DSL191" s="1"/>
      <c r="DSM191" s="1"/>
      <c r="DSN191" s="1"/>
      <c r="DSO191" s="1"/>
      <c r="DSP191" s="1"/>
      <c r="DSQ191" s="1"/>
      <c r="DSR191" s="1"/>
      <c r="DSS191" s="1"/>
      <c r="DST191" s="1"/>
      <c r="DSU191" s="1"/>
      <c r="DSV191" s="1"/>
      <c r="DSW191" s="1"/>
      <c r="DSX191" s="1"/>
      <c r="DSY191" s="1"/>
      <c r="DSZ191" s="1"/>
      <c r="DTA191" s="1"/>
      <c r="DTB191" s="1"/>
      <c r="DTC191" s="1"/>
      <c r="DTD191" s="1"/>
      <c r="DTE191" s="1"/>
      <c r="DTF191" s="1"/>
      <c r="DTG191" s="1"/>
      <c r="DTH191" s="1"/>
      <c r="DTI191" s="1"/>
      <c r="DTJ191" s="1"/>
      <c r="DTK191" s="1"/>
      <c r="DTL191" s="1"/>
      <c r="DTM191" s="1"/>
      <c r="DTN191" s="1"/>
      <c r="DTO191" s="1"/>
      <c r="DTP191" s="1"/>
      <c r="DTQ191" s="1"/>
      <c r="DTR191" s="1"/>
      <c r="DTS191" s="1"/>
      <c r="DTT191" s="1"/>
      <c r="DTU191" s="1"/>
      <c r="DTV191" s="1"/>
      <c r="DTW191" s="1"/>
      <c r="DTX191" s="1"/>
      <c r="DTY191" s="1"/>
      <c r="DTZ191" s="1"/>
      <c r="DUA191" s="1"/>
      <c r="DUB191" s="1"/>
      <c r="DUC191" s="1"/>
      <c r="DUD191" s="1"/>
      <c r="DUE191" s="1"/>
      <c r="DUF191" s="1"/>
      <c r="DUG191" s="1"/>
      <c r="DUH191" s="1"/>
      <c r="DUI191" s="1"/>
      <c r="DUJ191" s="1"/>
      <c r="DUK191" s="1"/>
      <c r="DUL191" s="1"/>
      <c r="DUM191" s="1"/>
      <c r="DUN191" s="1"/>
      <c r="DUO191" s="1"/>
      <c r="DUP191" s="1"/>
      <c r="DUQ191" s="1"/>
      <c r="DUR191" s="1"/>
      <c r="DUS191" s="1"/>
      <c r="DUT191" s="1"/>
      <c r="DUU191" s="1"/>
      <c r="DUV191" s="1"/>
      <c r="DUW191" s="1"/>
      <c r="DUX191" s="1"/>
      <c r="DUY191" s="1"/>
      <c r="DUZ191" s="1"/>
      <c r="DVA191" s="1"/>
      <c r="DVB191" s="1"/>
      <c r="DVC191" s="1"/>
      <c r="DVD191" s="1"/>
      <c r="DVE191" s="1"/>
      <c r="DVF191" s="1"/>
      <c r="DVG191" s="1"/>
      <c r="DVH191" s="1"/>
      <c r="DVI191" s="1"/>
      <c r="DVJ191" s="1"/>
      <c r="DVK191" s="1"/>
      <c r="DVL191" s="1"/>
      <c r="DVM191" s="1"/>
      <c r="DVN191" s="1"/>
      <c r="DVO191" s="1"/>
      <c r="DVP191" s="1"/>
      <c r="DVQ191" s="1"/>
      <c r="DVR191" s="1"/>
      <c r="DVS191" s="1"/>
      <c r="DVT191" s="1"/>
      <c r="DVU191" s="1"/>
      <c r="DVV191" s="1"/>
      <c r="DVW191" s="1"/>
      <c r="DVX191" s="1"/>
      <c r="DVY191" s="1"/>
      <c r="DVZ191" s="1"/>
      <c r="DWA191" s="1"/>
      <c r="DWB191" s="1"/>
      <c r="DWC191" s="1"/>
      <c r="DWD191" s="1"/>
      <c r="DWE191" s="1"/>
      <c r="DWF191" s="1"/>
      <c r="DWG191" s="1"/>
      <c r="DWH191" s="1"/>
      <c r="DWI191" s="1"/>
      <c r="DWJ191" s="1"/>
      <c r="DWK191" s="1"/>
      <c r="DWL191" s="1"/>
      <c r="DWM191" s="1"/>
      <c r="DWN191" s="1"/>
      <c r="DWO191" s="1"/>
      <c r="DWP191" s="1"/>
      <c r="DWQ191" s="1"/>
      <c r="DWR191" s="1"/>
      <c r="DWS191" s="1"/>
      <c r="DWT191" s="1"/>
      <c r="DWU191" s="1"/>
      <c r="DWV191" s="1"/>
      <c r="DWW191" s="1"/>
      <c r="DWX191" s="1"/>
      <c r="DWY191" s="1"/>
      <c r="DWZ191" s="1"/>
      <c r="DXA191" s="1"/>
      <c r="DXB191" s="1"/>
      <c r="DXC191" s="1"/>
      <c r="DXD191" s="1"/>
      <c r="DXE191" s="1"/>
      <c r="DXF191" s="1"/>
      <c r="DXG191" s="1"/>
      <c r="DXH191" s="1"/>
      <c r="DXI191" s="1"/>
      <c r="DXJ191" s="1"/>
      <c r="DXK191" s="1"/>
      <c r="DXL191" s="1"/>
      <c r="DXM191" s="1"/>
      <c r="DXN191" s="1"/>
      <c r="DXO191" s="1"/>
      <c r="DXP191" s="1"/>
      <c r="DXQ191" s="1"/>
      <c r="DXR191" s="1"/>
      <c r="DXS191" s="1"/>
      <c r="DXT191" s="1"/>
      <c r="DXU191" s="1"/>
      <c r="DXV191" s="1"/>
      <c r="DXW191" s="1"/>
      <c r="DXX191" s="1"/>
      <c r="DXY191" s="1"/>
      <c r="DXZ191" s="1"/>
      <c r="DYA191" s="1"/>
      <c r="DYB191" s="1"/>
      <c r="DYC191" s="1"/>
      <c r="DYD191" s="1"/>
      <c r="DYE191" s="1"/>
      <c r="DYF191" s="1"/>
      <c r="DYG191" s="1"/>
      <c r="DYH191" s="1"/>
      <c r="DYI191" s="1"/>
      <c r="DYJ191" s="1"/>
      <c r="DYK191" s="1"/>
      <c r="DYL191" s="1"/>
      <c r="DYM191" s="1"/>
      <c r="DYN191" s="1"/>
      <c r="DYO191" s="1"/>
      <c r="DYP191" s="1"/>
      <c r="DYQ191" s="1"/>
      <c r="DYR191" s="1"/>
      <c r="DYS191" s="1"/>
      <c r="DYT191" s="1"/>
      <c r="DYU191" s="1"/>
      <c r="DYV191" s="1"/>
      <c r="DYW191" s="1"/>
      <c r="DYX191" s="1"/>
      <c r="DYY191" s="1"/>
      <c r="DYZ191" s="1"/>
      <c r="DZA191" s="1"/>
      <c r="DZB191" s="1"/>
      <c r="DZC191" s="1"/>
      <c r="DZD191" s="1"/>
      <c r="DZE191" s="1"/>
      <c r="DZF191" s="1"/>
      <c r="DZG191" s="1"/>
      <c r="DZH191" s="1"/>
      <c r="DZI191" s="1"/>
      <c r="DZJ191" s="1"/>
      <c r="DZK191" s="1"/>
      <c r="DZL191" s="1"/>
      <c r="DZM191" s="1"/>
      <c r="DZN191" s="1"/>
      <c r="DZO191" s="1"/>
      <c r="DZP191" s="1"/>
      <c r="DZQ191" s="1"/>
      <c r="DZR191" s="1"/>
      <c r="DZS191" s="1"/>
      <c r="DZT191" s="1"/>
      <c r="DZU191" s="1"/>
      <c r="DZV191" s="1"/>
      <c r="DZW191" s="1"/>
      <c r="DZX191" s="1"/>
      <c r="DZY191" s="1"/>
      <c r="DZZ191" s="1"/>
      <c r="EAA191" s="1"/>
      <c r="EAB191" s="1"/>
      <c r="EAC191" s="1"/>
      <c r="EAD191" s="1"/>
      <c r="EAE191" s="1"/>
      <c r="EAF191" s="1"/>
      <c r="EAG191" s="1"/>
      <c r="EAH191" s="1"/>
      <c r="EAI191" s="1"/>
      <c r="EAJ191" s="1"/>
      <c r="EAK191" s="1"/>
      <c r="EAL191" s="1"/>
      <c r="EAM191" s="1"/>
      <c r="EAN191" s="1"/>
      <c r="EAO191" s="1"/>
      <c r="EAP191" s="1"/>
      <c r="EAQ191" s="1"/>
      <c r="EAR191" s="1"/>
      <c r="EAS191" s="1"/>
      <c r="EAT191" s="1"/>
      <c r="EAU191" s="1"/>
      <c r="EAV191" s="1"/>
      <c r="EAW191" s="1"/>
      <c r="EAX191" s="1"/>
      <c r="EAY191" s="1"/>
      <c r="EAZ191" s="1"/>
      <c r="EBA191" s="1"/>
      <c r="EBB191" s="1"/>
      <c r="EBC191" s="1"/>
      <c r="EBD191" s="1"/>
      <c r="EBE191" s="1"/>
      <c r="EBF191" s="1"/>
      <c r="EBG191" s="1"/>
      <c r="EBH191" s="1"/>
      <c r="EBI191" s="1"/>
      <c r="EBJ191" s="1"/>
      <c r="EBK191" s="1"/>
      <c r="EBL191" s="1"/>
      <c r="EBM191" s="1"/>
      <c r="EBN191" s="1"/>
      <c r="EBO191" s="1"/>
      <c r="EBP191" s="1"/>
      <c r="EBQ191" s="1"/>
      <c r="EBR191" s="1"/>
      <c r="EBS191" s="1"/>
      <c r="EBT191" s="1"/>
      <c r="EBU191" s="1"/>
      <c r="EBV191" s="1"/>
      <c r="EBW191" s="1"/>
      <c r="EBX191" s="1"/>
      <c r="EBY191" s="1"/>
      <c r="EBZ191" s="1"/>
      <c r="ECA191" s="1"/>
      <c r="ECB191" s="1"/>
      <c r="ECC191" s="1"/>
      <c r="ECD191" s="1"/>
      <c r="ECE191" s="1"/>
      <c r="ECF191" s="1"/>
      <c r="ECG191" s="1"/>
      <c r="ECH191" s="1"/>
      <c r="ECI191" s="1"/>
      <c r="ECJ191" s="1"/>
      <c r="ECK191" s="1"/>
      <c r="ECL191" s="1"/>
      <c r="ECM191" s="1"/>
      <c r="ECN191" s="1"/>
      <c r="ECO191" s="1"/>
      <c r="ECP191" s="1"/>
      <c r="ECQ191" s="1"/>
      <c r="ECR191" s="1"/>
      <c r="ECS191" s="1"/>
      <c r="ECT191" s="1"/>
      <c r="ECU191" s="1"/>
      <c r="ECV191" s="1"/>
      <c r="ECW191" s="1"/>
      <c r="ECX191" s="1"/>
      <c r="ECY191" s="1"/>
      <c r="ECZ191" s="1"/>
      <c r="EDA191" s="1"/>
      <c r="EDB191" s="1"/>
      <c r="EDC191" s="1"/>
      <c r="EDD191" s="1"/>
      <c r="EDE191" s="1"/>
      <c r="EDF191" s="1"/>
      <c r="EDG191" s="1"/>
      <c r="EDH191" s="1"/>
      <c r="EDI191" s="1"/>
      <c r="EDJ191" s="1"/>
      <c r="EDK191" s="1"/>
      <c r="EDL191" s="1"/>
      <c r="EDM191" s="1"/>
      <c r="EDN191" s="1"/>
      <c r="EDO191" s="1"/>
      <c r="EDP191" s="1"/>
      <c r="EDQ191" s="1"/>
      <c r="EDR191" s="1"/>
      <c r="EDS191" s="1"/>
      <c r="EDT191" s="1"/>
      <c r="EDU191" s="1"/>
      <c r="EDV191" s="1"/>
      <c r="EDW191" s="1"/>
      <c r="EDX191" s="1"/>
      <c r="EDY191" s="1"/>
      <c r="EDZ191" s="1"/>
      <c r="EEA191" s="1"/>
      <c r="EEB191" s="1"/>
      <c r="EEC191" s="1"/>
      <c r="EED191" s="1"/>
      <c r="EEE191" s="1"/>
      <c r="EEF191" s="1"/>
      <c r="EEG191" s="1"/>
      <c r="EEH191" s="1"/>
      <c r="EEI191" s="1"/>
      <c r="EEJ191" s="1"/>
      <c r="EEK191" s="1"/>
      <c r="EEL191" s="1"/>
      <c r="EEM191" s="1"/>
      <c r="EEN191" s="1"/>
      <c r="EEO191" s="1"/>
      <c r="EEP191" s="1"/>
      <c r="EEQ191" s="1"/>
      <c r="EER191" s="1"/>
      <c r="EES191" s="1"/>
      <c r="EET191" s="1"/>
      <c r="EEU191" s="1"/>
      <c r="EEV191" s="1"/>
      <c r="EEW191" s="1"/>
      <c r="EEX191" s="1"/>
      <c r="EEY191" s="1"/>
      <c r="EEZ191" s="1"/>
      <c r="EFA191" s="1"/>
      <c r="EFB191" s="1"/>
      <c r="EFC191" s="1"/>
      <c r="EFD191" s="1"/>
      <c r="EFE191" s="1"/>
      <c r="EFF191" s="1"/>
      <c r="EFG191" s="1"/>
      <c r="EFH191" s="1"/>
      <c r="EFI191" s="1"/>
      <c r="EFJ191" s="1"/>
      <c r="EFK191" s="1"/>
      <c r="EFL191" s="1"/>
      <c r="EFM191" s="1"/>
      <c r="EFN191" s="1"/>
      <c r="EFO191" s="1"/>
      <c r="EFP191" s="1"/>
      <c r="EFQ191" s="1"/>
      <c r="EFR191" s="1"/>
      <c r="EFS191" s="1"/>
      <c r="EFT191" s="1"/>
      <c r="EFU191" s="1"/>
      <c r="EFV191" s="1"/>
      <c r="EFW191" s="1"/>
      <c r="EFX191" s="1"/>
      <c r="EFY191" s="1"/>
      <c r="EFZ191" s="1"/>
      <c r="EGA191" s="1"/>
      <c r="EGB191" s="1"/>
      <c r="EGC191" s="1"/>
      <c r="EGD191" s="1"/>
      <c r="EGE191" s="1"/>
      <c r="EGF191" s="1"/>
      <c r="EGG191" s="1"/>
      <c r="EGH191" s="1"/>
      <c r="EGI191" s="1"/>
      <c r="EGJ191" s="1"/>
      <c r="EGK191" s="1"/>
      <c r="EGL191" s="1"/>
      <c r="EGM191" s="1"/>
      <c r="EGN191" s="1"/>
      <c r="EGO191" s="1"/>
      <c r="EGP191" s="1"/>
      <c r="EGQ191" s="1"/>
      <c r="EGR191" s="1"/>
      <c r="EGS191" s="1"/>
      <c r="EGT191" s="1"/>
      <c r="EGU191" s="1"/>
      <c r="EGV191" s="1"/>
      <c r="EGW191" s="1"/>
      <c r="EGX191" s="1"/>
      <c r="EGY191" s="1"/>
      <c r="EGZ191" s="1"/>
      <c r="EHA191" s="1"/>
      <c r="EHB191" s="1"/>
      <c r="EHC191" s="1"/>
      <c r="EHD191" s="1"/>
      <c r="EHE191" s="1"/>
      <c r="EHF191" s="1"/>
      <c r="EHG191" s="1"/>
      <c r="EHH191" s="1"/>
      <c r="EHI191" s="1"/>
      <c r="EHJ191" s="1"/>
      <c r="EHK191" s="1"/>
      <c r="EHL191" s="1"/>
      <c r="EHM191" s="1"/>
      <c r="EHN191" s="1"/>
      <c r="EHO191" s="1"/>
      <c r="EHP191" s="1"/>
      <c r="EHQ191" s="1"/>
      <c r="EHR191" s="1"/>
      <c r="EHS191" s="1"/>
      <c r="EHT191" s="1"/>
      <c r="EHU191" s="1"/>
      <c r="EHV191" s="1"/>
      <c r="EHW191" s="1"/>
      <c r="EHX191" s="1"/>
      <c r="EHY191" s="1"/>
      <c r="EHZ191" s="1"/>
      <c r="EIA191" s="1"/>
      <c r="EIB191" s="1"/>
      <c r="EIC191" s="1"/>
      <c r="EID191" s="1"/>
      <c r="EIE191" s="1"/>
      <c r="EIF191" s="1"/>
      <c r="EIG191" s="1"/>
      <c r="EIH191" s="1"/>
      <c r="EII191" s="1"/>
      <c r="EIJ191" s="1"/>
      <c r="EIK191" s="1"/>
      <c r="EIL191" s="1"/>
      <c r="EIM191" s="1"/>
      <c r="EIN191" s="1"/>
      <c r="EIO191" s="1"/>
      <c r="EIP191" s="1"/>
      <c r="EIQ191" s="1"/>
      <c r="EIR191" s="1"/>
      <c r="EIS191" s="1"/>
      <c r="EIT191" s="1"/>
      <c r="EIU191" s="1"/>
      <c r="EIV191" s="1"/>
      <c r="EIW191" s="1"/>
      <c r="EIX191" s="1"/>
      <c r="EIY191" s="1"/>
      <c r="EIZ191" s="1"/>
      <c r="EJA191" s="1"/>
      <c r="EJB191" s="1"/>
      <c r="EJC191" s="1"/>
      <c r="EJD191" s="1"/>
      <c r="EJE191" s="1"/>
      <c r="EJF191" s="1"/>
      <c r="EJG191" s="1"/>
      <c r="EJH191" s="1"/>
      <c r="EJI191" s="1"/>
      <c r="EJJ191" s="1"/>
      <c r="EJK191" s="1"/>
      <c r="EJL191" s="1"/>
      <c r="EJM191" s="1"/>
      <c r="EJN191" s="1"/>
      <c r="EJO191" s="1"/>
      <c r="EJP191" s="1"/>
      <c r="EJQ191" s="1"/>
      <c r="EJR191" s="1"/>
      <c r="EJS191" s="1"/>
      <c r="EJT191" s="1"/>
      <c r="EJU191" s="1"/>
      <c r="EJV191" s="1"/>
      <c r="EJW191" s="1"/>
      <c r="EJX191" s="1"/>
      <c r="EJY191" s="1"/>
      <c r="EJZ191" s="1"/>
      <c r="EKA191" s="1"/>
      <c r="EKB191" s="1"/>
      <c r="EKC191" s="1"/>
      <c r="EKD191" s="1"/>
      <c r="EKE191" s="1"/>
      <c r="EKF191" s="1"/>
      <c r="EKG191" s="1"/>
      <c r="EKH191" s="1"/>
      <c r="EKI191" s="1"/>
      <c r="EKJ191" s="1"/>
      <c r="EKK191" s="1"/>
      <c r="EKL191" s="1"/>
      <c r="EKM191" s="1"/>
      <c r="EKN191" s="1"/>
      <c r="EKO191" s="1"/>
      <c r="EKP191" s="1"/>
      <c r="EKQ191" s="1"/>
      <c r="EKR191" s="1"/>
      <c r="EKS191" s="1"/>
      <c r="EKT191" s="1"/>
      <c r="EKU191" s="1"/>
      <c r="EKV191" s="1"/>
      <c r="EKW191" s="1"/>
      <c r="EKX191" s="1"/>
      <c r="EKY191" s="1"/>
      <c r="EKZ191" s="1"/>
      <c r="ELA191" s="1"/>
      <c r="ELB191" s="1"/>
      <c r="ELC191" s="1"/>
      <c r="ELD191" s="1"/>
      <c r="ELE191" s="1"/>
      <c r="ELF191" s="1"/>
      <c r="ELG191" s="1"/>
      <c r="ELH191" s="1"/>
      <c r="ELI191" s="1"/>
      <c r="ELJ191" s="1"/>
      <c r="ELK191" s="1"/>
      <c r="ELL191" s="1"/>
      <c r="ELM191" s="1"/>
      <c r="ELN191" s="1"/>
      <c r="ELO191" s="1"/>
      <c r="ELP191" s="1"/>
      <c r="ELQ191" s="1"/>
      <c r="ELR191" s="1"/>
      <c r="ELS191" s="1"/>
      <c r="ELT191" s="1"/>
      <c r="ELU191" s="1"/>
      <c r="ELV191" s="1"/>
      <c r="ELW191" s="1"/>
      <c r="ELX191" s="1"/>
      <c r="ELY191" s="1"/>
      <c r="ELZ191" s="1"/>
      <c r="EMA191" s="1"/>
      <c r="EMB191" s="1"/>
      <c r="EMC191" s="1"/>
      <c r="EMD191" s="1"/>
      <c r="EME191" s="1"/>
      <c r="EMF191" s="1"/>
      <c r="EMG191" s="1"/>
      <c r="EMH191" s="1"/>
      <c r="EMI191" s="1"/>
      <c r="EMJ191" s="1"/>
      <c r="EMK191" s="1"/>
      <c r="EML191" s="1"/>
      <c r="EMM191" s="1"/>
      <c r="EMN191" s="1"/>
      <c r="EMO191" s="1"/>
      <c r="EMP191" s="1"/>
      <c r="EMQ191" s="1"/>
      <c r="EMR191" s="1"/>
      <c r="EMS191" s="1"/>
      <c r="EMT191" s="1"/>
      <c r="EMU191" s="1"/>
      <c r="EMV191" s="1"/>
      <c r="EMW191" s="1"/>
      <c r="EMX191" s="1"/>
      <c r="EMY191" s="1"/>
      <c r="EMZ191" s="1"/>
      <c r="ENA191" s="1"/>
      <c r="ENB191" s="1"/>
      <c r="ENC191" s="1"/>
      <c r="END191" s="1"/>
      <c r="ENE191" s="1"/>
      <c r="ENF191" s="1"/>
      <c r="ENG191" s="1"/>
      <c r="ENH191" s="1"/>
      <c r="ENI191" s="1"/>
      <c r="ENJ191" s="1"/>
      <c r="ENK191" s="1"/>
      <c r="ENL191" s="1"/>
      <c r="ENM191" s="1"/>
      <c r="ENN191" s="1"/>
      <c r="ENO191" s="1"/>
      <c r="ENP191" s="1"/>
      <c r="ENQ191" s="1"/>
      <c r="ENR191" s="1"/>
      <c r="ENS191" s="1"/>
      <c r="ENT191" s="1"/>
      <c r="ENU191" s="1"/>
      <c r="ENV191" s="1"/>
      <c r="ENW191" s="1"/>
      <c r="ENX191" s="1"/>
      <c r="ENY191" s="1"/>
      <c r="ENZ191" s="1"/>
      <c r="EOA191" s="1"/>
      <c r="EOB191" s="1"/>
      <c r="EOC191" s="1"/>
      <c r="EOD191" s="1"/>
      <c r="EOE191" s="1"/>
      <c r="EOF191" s="1"/>
      <c r="EOG191" s="1"/>
      <c r="EOH191" s="1"/>
      <c r="EOI191" s="1"/>
      <c r="EOJ191" s="1"/>
      <c r="EOK191" s="1"/>
      <c r="EOL191" s="1"/>
      <c r="EOM191" s="1"/>
      <c r="EON191" s="1"/>
      <c r="EOO191" s="1"/>
      <c r="EOP191" s="1"/>
      <c r="EOQ191" s="1"/>
      <c r="EOR191" s="1"/>
      <c r="EOS191" s="1"/>
      <c r="EOT191" s="1"/>
      <c r="EOU191" s="1"/>
      <c r="EOV191" s="1"/>
      <c r="EOW191" s="1"/>
      <c r="EOX191" s="1"/>
      <c r="EOY191" s="1"/>
      <c r="EOZ191" s="1"/>
      <c r="EPA191" s="1"/>
      <c r="EPB191" s="1"/>
      <c r="EPC191" s="1"/>
      <c r="EPD191" s="1"/>
      <c r="EPE191" s="1"/>
      <c r="EPF191" s="1"/>
      <c r="EPG191" s="1"/>
      <c r="EPH191" s="1"/>
      <c r="EPI191" s="1"/>
      <c r="EPJ191" s="1"/>
      <c r="EPK191" s="1"/>
      <c r="EPL191" s="1"/>
      <c r="EPM191" s="1"/>
      <c r="EPN191" s="1"/>
      <c r="EPO191" s="1"/>
      <c r="EPP191" s="1"/>
      <c r="EPQ191" s="1"/>
      <c r="EPR191" s="1"/>
      <c r="EPS191" s="1"/>
      <c r="EPT191" s="1"/>
      <c r="EPU191" s="1"/>
      <c r="EPV191" s="1"/>
      <c r="EPW191" s="1"/>
      <c r="EPX191" s="1"/>
      <c r="EPY191" s="1"/>
      <c r="EPZ191" s="1"/>
      <c r="EQA191" s="1"/>
      <c r="EQB191" s="1"/>
      <c r="EQC191" s="1"/>
      <c r="EQD191" s="1"/>
      <c r="EQE191" s="1"/>
      <c r="EQF191" s="1"/>
      <c r="EQG191" s="1"/>
      <c r="EQH191" s="1"/>
      <c r="EQI191" s="1"/>
      <c r="EQJ191" s="1"/>
      <c r="EQK191" s="1"/>
      <c r="EQL191" s="1"/>
      <c r="EQM191" s="1"/>
      <c r="EQN191" s="1"/>
      <c r="EQO191" s="1"/>
      <c r="EQP191" s="1"/>
      <c r="EQQ191" s="1"/>
      <c r="EQR191" s="1"/>
      <c r="EQS191" s="1"/>
      <c r="EQT191" s="1"/>
      <c r="EQU191" s="1"/>
      <c r="EQV191" s="1"/>
      <c r="EQW191" s="1"/>
      <c r="EQX191" s="1"/>
      <c r="EQY191" s="1"/>
      <c r="EQZ191" s="1"/>
      <c r="ERA191" s="1"/>
      <c r="ERB191" s="1"/>
      <c r="ERC191" s="1"/>
      <c r="ERD191" s="1"/>
      <c r="ERE191" s="1"/>
      <c r="ERF191" s="1"/>
      <c r="ERG191" s="1"/>
      <c r="ERH191" s="1"/>
      <c r="ERI191" s="1"/>
      <c r="ERJ191" s="1"/>
      <c r="ERK191" s="1"/>
      <c r="ERL191" s="1"/>
      <c r="ERM191" s="1"/>
      <c r="ERN191" s="1"/>
      <c r="ERO191" s="1"/>
      <c r="ERP191" s="1"/>
      <c r="ERQ191" s="1"/>
      <c r="ERR191" s="1"/>
      <c r="ERS191" s="1"/>
      <c r="ERT191" s="1"/>
      <c r="ERU191" s="1"/>
      <c r="ERV191" s="1"/>
      <c r="ERW191" s="1"/>
      <c r="ERX191" s="1"/>
      <c r="ERY191" s="1"/>
      <c r="ERZ191" s="1"/>
      <c r="ESA191" s="1"/>
      <c r="ESB191" s="1"/>
      <c r="ESC191" s="1"/>
      <c r="ESD191" s="1"/>
      <c r="ESE191" s="1"/>
      <c r="ESF191" s="1"/>
      <c r="ESG191" s="1"/>
      <c r="ESH191" s="1"/>
      <c r="ESI191" s="1"/>
      <c r="ESJ191" s="1"/>
      <c r="ESK191" s="1"/>
      <c r="ESL191" s="1"/>
      <c r="ESM191" s="1"/>
      <c r="ESN191" s="1"/>
      <c r="ESO191" s="1"/>
      <c r="ESP191" s="1"/>
      <c r="ESQ191" s="1"/>
      <c r="ESR191" s="1"/>
      <c r="ESS191" s="1"/>
      <c r="EST191" s="1"/>
      <c r="ESU191" s="1"/>
      <c r="ESV191" s="1"/>
      <c r="ESW191" s="1"/>
      <c r="ESX191" s="1"/>
      <c r="ESY191" s="1"/>
      <c r="ESZ191" s="1"/>
      <c r="ETA191" s="1"/>
      <c r="ETB191" s="1"/>
      <c r="ETC191" s="1"/>
      <c r="ETD191" s="1"/>
      <c r="ETE191" s="1"/>
      <c r="ETF191" s="1"/>
      <c r="ETG191" s="1"/>
      <c r="ETH191" s="1"/>
      <c r="ETI191" s="1"/>
      <c r="ETJ191" s="1"/>
      <c r="ETK191" s="1"/>
      <c r="ETL191" s="1"/>
      <c r="ETM191" s="1"/>
      <c r="ETN191" s="1"/>
      <c r="ETO191" s="1"/>
      <c r="ETP191" s="1"/>
      <c r="ETQ191" s="1"/>
      <c r="ETR191" s="1"/>
      <c r="ETS191" s="1"/>
      <c r="ETT191" s="1"/>
      <c r="ETU191" s="1"/>
      <c r="ETV191" s="1"/>
      <c r="ETW191" s="1"/>
      <c r="ETX191" s="1"/>
      <c r="ETY191" s="1"/>
      <c r="ETZ191" s="1"/>
      <c r="EUA191" s="1"/>
      <c r="EUB191" s="1"/>
      <c r="EUC191" s="1"/>
      <c r="EUD191" s="1"/>
      <c r="EUE191" s="1"/>
      <c r="EUF191" s="1"/>
      <c r="EUG191" s="1"/>
      <c r="EUH191" s="1"/>
      <c r="EUI191" s="1"/>
      <c r="EUJ191" s="1"/>
      <c r="EUK191" s="1"/>
      <c r="EUL191" s="1"/>
      <c r="EUM191" s="1"/>
      <c r="EUN191" s="1"/>
      <c r="EUO191" s="1"/>
      <c r="EUP191" s="1"/>
      <c r="EUQ191" s="1"/>
      <c r="EUR191" s="1"/>
      <c r="EUS191" s="1"/>
      <c r="EUT191" s="1"/>
      <c r="EUU191" s="1"/>
      <c r="EUV191" s="1"/>
      <c r="EUW191" s="1"/>
      <c r="EUX191" s="1"/>
      <c r="EUY191" s="1"/>
      <c r="EUZ191" s="1"/>
      <c r="EVA191" s="1"/>
      <c r="EVB191" s="1"/>
      <c r="EVC191" s="1"/>
      <c r="EVD191" s="1"/>
      <c r="EVE191" s="1"/>
      <c r="EVF191" s="1"/>
      <c r="EVG191" s="1"/>
      <c r="EVH191" s="1"/>
      <c r="EVI191" s="1"/>
      <c r="EVJ191" s="1"/>
      <c r="EVK191" s="1"/>
      <c r="EVL191" s="1"/>
      <c r="EVM191" s="1"/>
      <c r="EVN191" s="1"/>
      <c r="EVO191" s="1"/>
      <c r="EVP191" s="1"/>
      <c r="EVQ191" s="1"/>
      <c r="EVR191" s="1"/>
      <c r="EVS191" s="1"/>
      <c r="EVT191" s="1"/>
      <c r="EVU191" s="1"/>
      <c r="EVV191" s="1"/>
      <c r="EVW191" s="1"/>
      <c r="EVX191" s="1"/>
      <c r="EVY191" s="1"/>
      <c r="EVZ191" s="1"/>
      <c r="EWA191" s="1"/>
      <c r="EWB191" s="1"/>
      <c r="EWC191" s="1"/>
      <c r="EWD191" s="1"/>
      <c r="EWE191" s="1"/>
      <c r="EWF191" s="1"/>
      <c r="EWG191" s="1"/>
      <c r="EWH191" s="1"/>
      <c r="EWI191" s="1"/>
      <c r="EWJ191" s="1"/>
      <c r="EWK191" s="1"/>
      <c r="EWL191" s="1"/>
      <c r="EWM191" s="1"/>
      <c r="EWN191" s="1"/>
      <c r="EWO191" s="1"/>
      <c r="EWP191" s="1"/>
      <c r="EWQ191" s="1"/>
      <c r="EWR191" s="1"/>
      <c r="EWS191" s="1"/>
      <c r="EWT191" s="1"/>
      <c r="EWU191" s="1"/>
      <c r="EWV191" s="1"/>
      <c r="EWW191" s="1"/>
      <c r="EWX191" s="1"/>
      <c r="EWY191" s="1"/>
      <c r="EWZ191" s="1"/>
      <c r="EXA191" s="1"/>
      <c r="EXB191" s="1"/>
      <c r="EXC191" s="1"/>
      <c r="EXD191" s="1"/>
      <c r="EXE191" s="1"/>
      <c r="EXF191" s="1"/>
      <c r="EXG191" s="1"/>
      <c r="EXH191" s="1"/>
      <c r="EXI191" s="1"/>
      <c r="EXJ191" s="1"/>
      <c r="EXK191" s="1"/>
      <c r="EXL191" s="1"/>
      <c r="EXM191" s="1"/>
      <c r="EXN191" s="1"/>
      <c r="EXO191" s="1"/>
      <c r="EXP191" s="1"/>
      <c r="EXQ191" s="1"/>
      <c r="EXR191" s="1"/>
      <c r="EXS191" s="1"/>
      <c r="EXT191" s="1"/>
      <c r="EXU191" s="1"/>
      <c r="EXV191" s="1"/>
      <c r="EXW191" s="1"/>
      <c r="EXX191" s="1"/>
      <c r="EXY191" s="1"/>
      <c r="EXZ191" s="1"/>
      <c r="EYA191" s="1"/>
      <c r="EYB191" s="1"/>
      <c r="EYC191" s="1"/>
      <c r="EYD191" s="1"/>
      <c r="EYE191" s="1"/>
      <c r="EYF191" s="1"/>
      <c r="EYG191" s="1"/>
      <c r="EYH191" s="1"/>
      <c r="EYI191" s="1"/>
      <c r="EYJ191" s="1"/>
      <c r="EYK191" s="1"/>
      <c r="EYL191" s="1"/>
      <c r="EYM191" s="1"/>
      <c r="EYN191" s="1"/>
      <c r="EYO191" s="1"/>
      <c r="EYP191" s="1"/>
      <c r="EYQ191" s="1"/>
      <c r="EYR191" s="1"/>
      <c r="EYS191" s="1"/>
      <c r="EYT191" s="1"/>
      <c r="EYU191" s="1"/>
      <c r="EYV191" s="1"/>
      <c r="EYW191" s="1"/>
      <c r="EYX191" s="1"/>
      <c r="EYY191" s="1"/>
      <c r="EYZ191" s="1"/>
      <c r="EZA191" s="1"/>
      <c r="EZB191" s="1"/>
      <c r="EZC191" s="1"/>
      <c r="EZD191" s="1"/>
      <c r="EZE191" s="1"/>
      <c r="EZF191" s="1"/>
      <c r="EZG191" s="1"/>
      <c r="EZH191" s="1"/>
      <c r="EZI191" s="1"/>
      <c r="EZJ191" s="1"/>
      <c r="EZK191" s="1"/>
      <c r="EZL191" s="1"/>
      <c r="EZM191" s="1"/>
      <c r="EZN191" s="1"/>
      <c r="EZO191" s="1"/>
      <c r="EZP191" s="1"/>
      <c r="EZQ191" s="1"/>
      <c r="EZR191" s="1"/>
      <c r="EZS191" s="1"/>
      <c r="EZT191" s="1"/>
      <c r="EZU191" s="1"/>
      <c r="EZV191" s="1"/>
      <c r="EZW191" s="1"/>
      <c r="EZX191" s="1"/>
      <c r="EZY191" s="1"/>
      <c r="EZZ191" s="1"/>
      <c r="FAA191" s="1"/>
      <c r="FAB191" s="1"/>
      <c r="FAC191" s="1"/>
      <c r="FAD191" s="1"/>
      <c r="FAE191" s="1"/>
      <c r="FAF191" s="1"/>
      <c r="FAG191" s="1"/>
      <c r="FAH191" s="1"/>
      <c r="FAI191" s="1"/>
      <c r="FAJ191" s="1"/>
      <c r="FAK191" s="1"/>
      <c r="FAL191" s="1"/>
      <c r="FAM191" s="1"/>
      <c r="FAN191" s="1"/>
      <c r="FAO191" s="1"/>
      <c r="FAP191" s="1"/>
      <c r="FAQ191" s="1"/>
      <c r="FAR191" s="1"/>
      <c r="FAS191" s="1"/>
      <c r="FAT191" s="1"/>
      <c r="FAU191" s="1"/>
      <c r="FAV191" s="1"/>
      <c r="FAW191" s="1"/>
      <c r="FAX191" s="1"/>
      <c r="FAY191" s="1"/>
      <c r="FAZ191" s="1"/>
      <c r="FBA191" s="1"/>
      <c r="FBB191" s="1"/>
      <c r="FBC191" s="1"/>
      <c r="FBD191" s="1"/>
      <c r="FBE191" s="1"/>
      <c r="FBF191" s="1"/>
      <c r="FBG191" s="1"/>
      <c r="FBH191" s="1"/>
      <c r="FBI191" s="1"/>
      <c r="FBJ191" s="1"/>
      <c r="FBK191" s="1"/>
      <c r="FBL191" s="1"/>
      <c r="FBM191" s="1"/>
      <c r="FBN191" s="1"/>
      <c r="FBO191" s="1"/>
      <c r="FBP191" s="1"/>
      <c r="FBQ191" s="1"/>
      <c r="FBR191" s="1"/>
      <c r="FBS191" s="1"/>
      <c r="FBT191" s="1"/>
      <c r="FBU191" s="1"/>
      <c r="FBV191" s="1"/>
      <c r="FBW191" s="1"/>
      <c r="FBX191" s="1"/>
      <c r="FBY191" s="1"/>
      <c r="FBZ191" s="1"/>
      <c r="FCA191" s="1"/>
      <c r="FCB191" s="1"/>
      <c r="FCC191" s="1"/>
      <c r="FCD191" s="1"/>
      <c r="FCE191" s="1"/>
      <c r="FCF191" s="1"/>
      <c r="FCG191" s="1"/>
      <c r="FCH191" s="1"/>
      <c r="FCI191" s="1"/>
      <c r="FCJ191" s="1"/>
      <c r="FCK191" s="1"/>
      <c r="FCL191" s="1"/>
      <c r="FCM191" s="1"/>
      <c r="FCN191" s="1"/>
      <c r="FCO191" s="1"/>
      <c r="FCP191" s="1"/>
      <c r="FCQ191" s="1"/>
      <c r="FCR191" s="1"/>
      <c r="FCS191" s="1"/>
      <c r="FCT191" s="1"/>
      <c r="FCU191" s="1"/>
      <c r="FCV191" s="1"/>
      <c r="FCW191" s="1"/>
      <c r="FCX191" s="1"/>
      <c r="FCY191" s="1"/>
      <c r="FCZ191" s="1"/>
      <c r="FDA191" s="1"/>
      <c r="FDB191" s="1"/>
      <c r="FDC191" s="1"/>
      <c r="FDD191" s="1"/>
      <c r="FDE191" s="1"/>
      <c r="FDF191" s="1"/>
      <c r="FDG191" s="1"/>
      <c r="FDH191" s="1"/>
      <c r="FDI191" s="1"/>
      <c r="FDJ191" s="1"/>
      <c r="FDK191" s="1"/>
      <c r="FDL191" s="1"/>
      <c r="FDM191" s="1"/>
      <c r="FDN191" s="1"/>
      <c r="FDO191" s="1"/>
      <c r="FDP191" s="1"/>
      <c r="FDQ191" s="1"/>
      <c r="FDR191" s="1"/>
      <c r="FDS191" s="1"/>
      <c r="FDT191" s="1"/>
      <c r="FDU191" s="1"/>
      <c r="FDV191" s="1"/>
      <c r="FDW191" s="1"/>
      <c r="FDX191" s="1"/>
      <c r="FDY191" s="1"/>
      <c r="FDZ191" s="1"/>
      <c r="FEA191" s="1"/>
      <c r="FEB191" s="1"/>
      <c r="FEC191" s="1"/>
      <c r="FED191" s="1"/>
      <c r="FEE191" s="1"/>
      <c r="FEF191" s="1"/>
      <c r="FEG191" s="1"/>
      <c r="FEH191" s="1"/>
      <c r="FEI191" s="1"/>
      <c r="FEJ191" s="1"/>
      <c r="FEK191" s="1"/>
      <c r="FEL191" s="1"/>
      <c r="FEM191" s="1"/>
      <c r="FEN191" s="1"/>
      <c r="FEO191" s="1"/>
      <c r="FEP191" s="1"/>
      <c r="FEQ191" s="1"/>
      <c r="FER191" s="1"/>
      <c r="FES191" s="1"/>
      <c r="FET191" s="1"/>
      <c r="FEU191" s="1"/>
      <c r="FEV191" s="1"/>
      <c r="FEW191" s="1"/>
      <c r="FEX191" s="1"/>
      <c r="FEY191" s="1"/>
      <c r="FEZ191" s="1"/>
      <c r="FFA191" s="1"/>
      <c r="FFB191" s="1"/>
      <c r="FFC191" s="1"/>
      <c r="FFD191" s="1"/>
      <c r="FFE191" s="1"/>
      <c r="FFF191" s="1"/>
      <c r="FFG191" s="1"/>
      <c r="FFH191" s="1"/>
      <c r="FFI191" s="1"/>
      <c r="FFJ191" s="1"/>
      <c r="FFK191" s="1"/>
      <c r="FFL191" s="1"/>
      <c r="FFM191" s="1"/>
      <c r="FFN191" s="1"/>
      <c r="FFO191" s="1"/>
      <c r="FFP191" s="1"/>
      <c r="FFQ191" s="1"/>
      <c r="FFR191" s="1"/>
      <c r="FFS191" s="1"/>
      <c r="FFT191" s="1"/>
      <c r="FFU191" s="1"/>
      <c r="FFV191" s="1"/>
      <c r="FFW191" s="1"/>
      <c r="FFX191" s="1"/>
      <c r="FFY191" s="1"/>
      <c r="FFZ191" s="1"/>
      <c r="FGA191" s="1"/>
      <c r="FGB191" s="1"/>
      <c r="FGC191" s="1"/>
      <c r="FGD191" s="1"/>
      <c r="FGE191" s="1"/>
      <c r="FGF191" s="1"/>
      <c r="FGG191" s="1"/>
      <c r="FGH191" s="1"/>
      <c r="FGI191" s="1"/>
      <c r="FGJ191" s="1"/>
      <c r="FGK191" s="1"/>
      <c r="FGL191" s="1"/>
      <c r="FGM191" s="1"/>
      <c r="FGN191" s="1"/>
      <c r="FGO191" s="1"/>
      <c r="FGP191" s="1"/>
      <c r="FGQ191" s="1"/>
      <c r="FGR191" s="1"/>
      <c r="FGS191" s="1"/>
      <c r="FGT191" s="1"/>
      <c r="FGU191" s="1"/>
      <c r="FGV191" s="1"/>
      <c r="FGW191" s="1"/>
      <c r="FGX191" s="1"/>
      <c r="FGY191" s="1"/>
      <c r="FGZ191" s="1"/>
      <c r="FHA191" s="1"/>
      <c r="FHB191" s="1"/>
      <c r="FHC191" s="1"/>
      <c r="FHD191" s="1"/>
      <c r="FHE191" s="1"/>
      <c r="FHF191" s="1"/>
      <c r="FHG191" s="1"/>
      <c r="FHH191" s="1"/>
      <c r="FHI191" s="1"/>
      <c r="FHJ191" s="1"/>
      <c r="FHK191" s="1"/>
      <c r="FHL191" s="1"/>
      <c r="FHM191" s="1"/>
      <c r="FHN191" s="1"/>
      <c r="FHO191" s="1"/>
      <c r="FHP191" s="1"/>
      <c r="FHQ191" s="1"/>
      <c r="FHR191" s="1"/>
      <c r="FHS191" s="1"/>
      <c r="FHT191" s="1"/>
      <c r="FHU191" s="1"/>
      <c r="FHV191" s="1"/>
      <c r="FHW191" s="1"/>
      <c r="FHX191" s="1"/>
      <c r="FHY191" s="1"/>
      <c r="FHZ191" s="1"/>
      <c r="FIA191" s="1"/>
      <c r="FIB191" s="1"/>
      <c r="FIC191" s="1"/>
      <c r="FID191" s="1"/>
      <c r="FIE191" s="1"/>
      <c r="FIF191" s="1"/>
      <c r="FIG191" s="1"/>
      <c r="FIH191" s="1"/>
      <c r="FII191" s="1"/>
      <c r="FIJ191" s="1"/>
      <c r="FIK191" s="1"/>
      <c r="FIL191" s="1"/>
      <c r="FIM191" s="1"/>
      <c r="FIN191" s="1"/>
      <c r="FIO191" s="1"/>
      <c r="FIP191" s="1"/>
      <c r="FIQ191" s="1"/>
      <c r="FIR191" s="1"/>
      <c r="FIS191" s="1"/>
      <c r="FIT191" s="1"/>
      <c r="FIU191" s="1"/>
      <c r="FIV191" s="1"/>
      <c r="FIW191" s="1"/>
      <c r="FIX191" s="1"/>
      <c r="FIY191" s="1"/>
      <c r="FIZ191" s="1"/>
      <c r="FJA191" s="1"/>
      <c r="FJB191" s="1"/>
      <c r="FJC191" s="1"/>
      <c r="FJD191" s="1"/>
      <c r="FJE191" s="1"/>
      <c r="FJF191" s="1"/>
      <c r="FJG191" s="1"/>
      <c r="FJH191" s="1"/>
      <c r="FJI191" s="1"/>
      <c r="FJJ191" s="1"/>
      <c r="FJK191" s="1"/>
      <c r="FJL191" s="1"/>
      <c r="FJM191" s="1"/>
      <c r="FJN191" s="1"/>
      <c r="FJO191" s="1"/>
      <c r="FJP191" s="1"/>
      <c r="FJQ191" s="1"/>
      <c r="FJR191" s="1"/>
      <c r="FJS191" s="1"/>
      <c r="FJT191" s="1"/>
      <c r="FJU191" s="1"/>
      <c r="FJV191" s="1"/>
      <c r="FJW191" s="1"/>
      <c r="FJX191" s="1"/>
      <c r="FJY191" s="1"/>
      <c r="FJZ191" s="1"/>
      <c r="FKA191" s="1"/>
      <c r="FKB191" s="1"/>
      <c r="FKC191" s="1"/>
      <c r="FKD191" s="1"/>
      <c r="FKE191" s="1"/>
      <c r="FKF191" s="1"/>
      <c r="FKG191" s="1"/>
      <c r="FKH191" s="1"/>
      <c r="FKI191" s="1"/>
      <c r="FKJ191" s="1"/>
      <c r="FKK191" s="1"/>
      <c r="FKL191" s="1"/>
      <c r="FKM191" s="1"/>
      <c r="FKN191" s="1"/>
      <c r="FKO191" s="1"/>
      <c r="FKP191" s="1"/>
      <c r="FKQ191" s="1"/>
      <c r="FKR191" s="1"/>
      <c r="FKS191" s="1"/>
      <c r="FKT191" s="1"/>
      <c r="FKU191" s="1"/>
      <c r="FKV191" s="1"/>
      <c r="FKW191" s="1"/>
      <c r="FKX191" s="1"/>
      <c r="FKY191" s="1"/>
      <c r="FKZ191" s="1"/>
      <c r="FLA191" s="1"/>
      <c r="FLB191" s="1"/>
      <c r="FLC191" s="1"/>
      <c r="FLD191" s="1"/>
      <c r="FLE191" s="1"/>
      <c r="FLF191" s="1"/>
      <c r="FLG191" s="1"/>
      <c r="FLH191" s="1"/>
      <c r="FLI191" s="1"/>
      <c r="FLJ191" s="1"/>
      <c r="FLK191" s="1"/>
      <c r="FLL191" s="1"/>
      <c r="FLM191" s="1"/>
      <c r="FLN191" s="1"/>
      <c r="FLO191" s="1"/>
      <c r="FLP191" s="1"/>
      <c r="FLQ191" s="1"/>
      <c r="FLR191" s="1"/>
      <c r="FLS191" s="1"/>
      <c r="FLT191" s="1"/>
      <c r="FLU191" s="1"/>
      <c r="FLV191" s="1"/>
      <c r="FLW191" s="1"/>
      <c r="FLX191" s="1"/>
      <c r="FLY191" s="1"/>
      <c r="FLZ191" s="1"/>
      <c r="FMA191" s="1"/>
      <c r="FMB191" s="1"/>
      <c r="FMC191" s="1"/>
      <c r="FMD191" s="1"/>
      <c r="FME191" s="1"/>
      <c r="FMF191" s="1"/>
      <c r="FMG191" s="1"/>
      <c r="FMH191" s="1"/>
      <c r="FMI191" s="1"/>
      <c r="FMJ191" s="1"/>
      <c r="FMK191" s="1"/>
      <c r="FML191" s="1"/>
      <c r="FMM191" s="1"/>
      <c r="FMN191" s="1"/>
      <c r="FMO191" s="1"/>
      <c r="FMP191" s="1"/>
      <c r="FMQ191" s="1"/>
      <c r="FMR191" s="1"/>
      <c r="FMS191" s="1"/>
      <c r="FMT191" s="1"/>
      <c r="FMU191" s="1"/>
      <c r="FMV191" s="1"/>
      <c r="FMW191" s="1"/>
      <c r="FMX191" s="1"/>
      <c r="FMY191" s="1"/>
      <c r="FMZ191" s="1"/>
      <c r="FNA191" s="1"/>
      <c r="FNB191" s="1"/>
      <c r="FNC191" s="1"/>
      <c r="FND191" s="1"/>
      <c r="FNE191" s="1"/>
      <c r="FNF191" s="1"/>
      <c r="FNG191" s="1"/>
      <c r="FNH191" s="1"/>
      <c r="FNI191" s="1"/>
      <c r="FNJ191" s="1"/>
      <c r="FNK191" s="1"/>
      <c r="FNL191" s="1"/>
      <c r="FNM191" s="1"/>
      <c r="FNN191" s="1"/>
      <c r="FNO191" s="1"/>
      <c r="FNP191" s="1"/>
      <c r="FNQ191" s="1"/>
      <c r="FNR191" s="1"/>
      <c r="FNS191" s="1"/>
      <c r="FNT191" s="1"/>
      <c r="FNU191" s="1"/>
      <c r="FNV191" s="1"/>
      <c r="FNW191" s="1"/>
      <c r="FNX191" s="1"/>
      <c r="FNY191" s="1"/>
      <c r="FNZ191" s="1"/>
      <c r="FOA191" s="1"/>
      <c r="FOB191" s="1"/>
      <c r="FOC191" s="1"/>
      <c r="FOD191" s="1"/>
      <c r="FOE191" s="1"/>
      <c r="FOF191" s="1"/>
      <c r="FOG191" s="1"/>
      <c r="FOH191" s="1"/>
      <c r="FOI191" s="1"/>
      <c r="FOJ191" s="1"/>
      <c r="FOK191" s="1"/>
      <c r="FOL191" s="1"/>
      <c r="FOM191" s="1"/>
      <c r="FON191" s="1"/>
      <c r="FOO191" s="1"/>
      <c r="FOP191" s="1"/>
      <c r="FOQ191" s="1"/>
      <c r="FOR191" s="1"/>
      <c r="FOS191" s="1"/>
      <c r="FOT191" s="1"/>
      <c r="FOU191" s="1"/>
      <c r="FOV191" s="1"/>
      <c r="FOW191" s="1"/>
      <c r="FOX191" s="1"/>
      <c r="FOY191" s="1"/>
      <c r="FOZ191" s="1"/>
      <c r="FPA191" s="1"/>
      <c r="FPB191" s="1"/>
      <c r="FPC191" s="1"/>
      <c r="FPD191" s="1"/>
      <c r="FPE191" s="1"/>
      <c r="FPF191" s="1"/>
      <c r="FPG191" s="1"/>
      <c r="FPH191" s="1"/>
      <c r="FPI191" s="1"/>
      <c r="FPJ191" s="1"/>
      <c r="FPK191" s="1"/>
      <c r="FPL191" s="1"/>
      <c r="FPM191" s="1"/>
      <c r="FPN191" s="1"/>
      <c r="FPO191" s="1"/>
      <c r="FPP191" s="1"/>
      <c r="FPQ191" s="1"/>
      <c r="FPR191" s="1"/>
      <c r="FPS191" s="1"/>
      <c r="FPT191" s="1"/>
      <c r="FPU191" s="1"/>
      <c r="FPV191" s="1"/>
      <c r="FPW191" s="1"/>
      <c r="FPX191" s="1"/>
      <c r="FPY191" s="1"/>
      <c r="FPZ191" s="1"/>
      <c r="FQA191" s="1"/>
      <c r="FQB191" s="1"/>
      <c r="FQC191" s="1"/>
      <c r="FQD191" s="1"/>
      <c r="FQE191" s="1"/>
      <c r="FQF191" s="1"/>
      <c r="FQG191" s="1"/>
      <c r="FQH191" s="1"/>
      <c r="FQI191" s="1"/>
      <c r="FQJ191" s="1"/>
      <c r="FQK191" s="1"/>
      <c r="FQL191" s="1"/>
      <c r="FQM191" s="1"/>
      <c r="FQN191" s="1"/>
      <c r="FQO191" s="1"/>
      <c r="FQP191" s="1"/>
      <c r="FQQ191" s="1"/>
      <c r="FQR191" s="1"/>
      <c r="FQS191" s="1"/>
      <c r="FQT191" s="1"/>
      <c r="FQU191" s="1"/>
      <c r="FQV191" s="1"/>
      <c r="FQW191" s="1"/>
      <c r="FQX191" s="1"/>
      <c r="FQY191" s="1"/>
      <c r="FQZ191" s="1"/>
      <c r="FRA191" s="1"/>
      <c r="FRB191" s="1"/>
      <c r="FRC191" s="1"/>
      <c r="FRD191" s="1"/>
      <c r="FRE191" s="1"/>
      <c r="FRF191" s="1"/>
      <c r="FRG191" s="1"/>
      <c r="FRH191" s="1"/>
      <c r="FRI191" s="1"/>
      <c r="FRJ191" s="1"/>
      <c r="FRK191" s="1"/>
      <c r="FRL191" s="1"/>
      <c r="FRM191" s="1"/>
      <c r="FRN191" s="1"/>
      <c r="FRO191" s="1"/>
      <c r="FRP191" s="1"/>
      <c r="FRQ191" s="1"/>
      <c r="FRR191" s="1"/>
      <c r="FRS191" s="1"/>
      <c r="FRT191" s="1"/>
      <c r="FRU191" s="1"/>
      <c r="FRV191" s="1"/>
      <c r="FRW191" s="1"/>
      <c r="FRX191" s="1"/>
      <c r="FRY191" s="1"/>
      <c r="FRZ191" s="1"/>
      <c r="FSA191" s="1"/>
      <c r="FSB191" s="1"/>
      <c r="FSC191" s="1"/>
      <c r="FSD191" s="1"/>
      <c r="FSE191" s="1"/>
      <c r="FSF191" s="1"/>
      <c r="FSG191" s="1"/>
      <c r="FSH191" s="1"/>
      <c r="FSI191" s="1"/>
      <c r="FSJ191" s="1"/>
      <c r="FSK191" s="1"/>
      <c r="FSL191" s="1"/>
      <c r="FSM191" s="1"/>
      <c r="FSN191" s="1"/>
      <c r="FSO191" s="1"/>
      <c r="FSP191" s="1"/>
      <c r="FSQ191" s="1"/>
      <c r="FSR191" s="1"/>
      <c r="FSS191" s="1"/>
      <c r="FST191" s="1"/>
      <c r="FSU191" s="1"/>
      <c r="FSV191" s="1"/>
      <c r="FSW191" s="1"/>
      <c r="FSX191" s="1"/>
      <c r="FSY191" s="1"/>
      <c r="FSZ191" s="1"/>
      <c r="FTA191" s="1"/>
      <c r="FTB191" s="1"/>
      <c r="FTC191" s="1"/>
      <c r="FTD191" s="1"/>
      <c r="FTE191" s="1"/>
      <c r="FTF191" s="1"/>
      <c r="FTG191" s="1"/>
      <c r="FTH191" s="1"/>
      <c r="FTI191" s="1"/>
      <c r="FTJ191" s="1"/>
      <c r="FTK191" s="1"/>
      <c r="FTL191" s="1"/>
      <c r="FTM191" s="1"/>
      <c r="FTN191" s="1"/>
      <c r="FTO191" s="1"/>
      <c r="FTP191" s="1"/>
      <c r="FTQ191" s="1"/>
      <c r="FTR191" s="1"/>
      <c r="FTS191" s="1"/>
      <c r="FTT191" s="1"/>
      <c r="FTU191" s="1"/>
      <c r="FTV191" s="1"/>
      <c r="FTW191" s="1"/>
      <c r="FTX191" s="1"/>
      <c r="FTY191" s="1"/>
      <c r="FTZ191" s="1"/>
      <c r="FUA191" s="1"/>
      <c r="FUB191" s="1"/>
      <c r="FUC191" s="1"/>
      <c r="FUD191" s="1"/>
      <c r="FUE191" s="1"/>
      <c r="FUF191" s="1"/>
      <c r="FUG191" s="1"/>
      <c r="FUH191" s="1"/>
      <c r="FUI191" s="1"/>
      <c r="FUJ191" s="1"/>
      <c r="FUK191" s="1"/>
      <c r="FUL191" s="1"/>
      <c r="FUM191" s="1"/>
      <c r="FUN191" s="1"/>
      <c r="FUO191" s="1"/>
      <c r="FUP191" s="1"/>
      <c r="FUQ191" s="1"/>
      <c r="FUR191" s="1"/>
      <c r="FUS191" s="1"/>
      <c r="FUT191" s="1"/>
      <c r="FUU191" s="1"/>
      <c r="FUV191" s="1"/>
      <c r="FUW191" s="1"/>
      <c r="FUX191" s="1"/>
      <c r="FUY191" s="1"/>
      <c r="FUZ191" s="1"/>
      <c r="FVA191" s="1"/>
      <c r="FVB191" s="1"/>
      <c r="FVC191" s="1"/>
      <c r="FVD191" s="1"/>
      <c r="FVE191" s="1"/>
      <c r="FVF191" s="1"/>
      <c r="FVG191" s="1"/>
      <c r="FVH191" s="1"/>
      <c r="FVI191" s="1"/>
      <c r="FVJ191" s="1"/>
      <c r="FVK191" s="1"/>
      <c r="FVL191" s="1"/>
      <c r="FVM191" s="1"/>
      <c r="FVN191" s="1"/>
      <c r="FVO191" s="1"/>
      <c r="FVP191" s="1"/>
      <c r="FVQ191" s="1"/>
      <c r="FVR191" s="1"/>
      <c r="FVS191" s="1"/>
      <c r="FVT191" s="1"/>
      <c r="FVU191" s="1"/>
      <c r="FVV191" s="1"/>
      <c r="FVW191" s="1"/>
      <c r="FVX191" s="1"/>
      <c r="FVY191" s="1"/>
      <c r="FVZ191" s="1"/>
      <c r="FWA191" s="1"/>
      <c r="FWB191" s="1"/>
      <c r="FWC191" s="1"/>
      <c r="FWD191" s="1"/>
      <c r="FWE191" s="1"/>
      <c r="FWF191" s="1"/>
      <c r="FWG191" s="1"/>
      <c r="FWH191" s="1"/>
      <c r="FWI191" s="1"/>
      <c r="FWJ191" s="1"/>
      <c r="FWK191" s="1"/>
      <c r="FWL191" s="1"/>
      <c r="FWM191" s="1"/>
      <c r="FWN191" s="1"/>
      <c r="FWO191" s="1"/>
      <c r="FWP191" s="1"/>
      <c r="FWQ191" s="1"/>
      <c r="FWR191" s="1"/>
      <c r="FWS191" s="1"/>
      <c r="FWT191" s="1"/>
      <c r="FWU191" s="1"/>
      <c r="FWV191" s="1"/>
      <c r="FWW191" s="1"/>
      <c r="FWX191" s="1"/>
      <c r="FWY191" s="1"/>
      <c r="FWZ191" s="1"/>
      <c r="FXA191" s="1"/>
      <c r="FXB191" s="1"/>
      <c r="FXC191" s="1"/>
      <c r="FXD191" s="1"/>
      <c r="FXE191" s="1"/>
      <c r="FXF191" s="1"/>
      <c r="FXG191" s="1"/>
      <c r="FXH191" s="1"/>
      <c r="FXI191" s="1"/>
      <c r="FXJ191" s="1"/>
      <c r="FXK191" s="1"/>
      <c r="FXL191" s="1"/>
      <c r="FXM191" s="1"/>
      <c r="FXN191" s="1"/>
      <c r="FXO191" s="1"/>
      <c r="FXP191" s="1"/>
      <c r="FXQ191" s="1"/>
      <c r="FXR191" s="1"/>
      <c r="FXS191" s="1"/>
      <c r="FXT191" s="1"/>
      <c r="FXU191" s="1"/>
      <c r="FXV191" s="1"/>
      <c r="FXW191" s="1"/>
      <c r="FXX191" s="1"/>
      <c r="FXY191" s="1"/>
      <c r="FXZ191" s="1"/>
      <c r="FYA191" s="1"/>
      <c r="FYB191" s="1"/>
      <c r="FYC191" s="1"/>
      <c r="FYD191" s="1"/>
      <c r="FYE191" s="1"/>
      <c r="FYF191" s="1"/>
      <c r="FYG191" s="1"/>
      <c r="FYH191" s="1"/>
      <c r="FYI191" s="1"/>
      <c r="FYJ191" s="1"/>
      <c r="FYK191" s="1"/>
      <c r="FYL191" s="1"/>
      <c r="FYM191" s="1"/>
      <c r="FYN191" s="1"/>
      <c r="FYO191" s="1"/>
      <c r="FYP191" s="1"/>
      <c r="FYQ191" s="1"/>
      <c r="FYR191" s="1"/>
      <c r="FYS191" s="1"/>
      <c r="FYT191" s="1"/>
      <c r="FYU191" s="1"/>
      <c r="FYV191" s="1"/>
      <c r="FYW191" s="1"/>
      <c r="FYX191" s="1"/>
      <c r="FYY191" s="1"/>
      <c r="FYZ191" s="1"/>
      <c r="FZA191" s="1"/>
      <c r="FZB191" s="1"/>
      <c r="FZC191" s="1"/>
      <c r="FZD191" s="1"/>
      <c r="FZE191" s="1"/>
      <c r="FZF191" s="1"/>
      <c r="FZG191" s="1"/>
      <c r="FZH191" s="1"/>
      <c r="FZI191" s="1"/>
      <c r="FZJ191" s="1"/>
      <c r="FZK191" s="1"/>
      <c r="FZL191" s="1"/>
      <c r="FZM191" s="1"/>
      <c r="FZN191" s="1"/>
      <c r="FZO191" s="1"/>
      <c r="FZP191" s="1"/>
      <c r="FZQ191" s="1"/>
      <c r="FZR191" s="1"/>
      <c r="FZS191" s="1"/>
      <c r="FZT191" s="1"/>
      <c r="FZU191" s="1"/>
      <c r="FZV191" s="1"/>
      <c r="FZW191" s="1"/>
      <c r="FZX191" s="1"/>
      <c r="FZY191" s="1"/>
      <c r="FZZ191" s="1"/>
      <c r="GAA191" s="1"/>
      <c r="GAB191" s="1"/>
      <c r="GAC191" s="1"/>
      <c r="GAD191" s="1"/>
      <c r="GAE191" s="1"/>
      <c r="GAF191" s="1"/>
      <c r="GAG191" s="1"/>
      <c r="GAH191" s="1"/>
      <c r="GAI191" s="1"/>
      <c r="GAJ191" s="1"/>
      <c r="GAK191" s="1"/>
      <c r="GAL191" s="1"/>
      <c r="GAM191" s="1"/>
      <c r="GAN191" s="1"/>
      <c r="GAO191" s="1"/>
      <c r="GAP191" s="1"/>
      <c r="GAQ191" s="1"/>
      <c r="GAR191" s="1"/>
      <c r="GAS191" s="1"/>
      <c r="GAT191" s="1"/>
      <c r="GAU191" s="1"/>
      <c r="GAV191" s="1"/>
      <c r="GAW191" s="1"/>
      <c r="GAX191" s="1"/>
      <c r="GAY191" s="1"/>
      <c r="GAZ191" s="1"/>
      <c r="GBA191" s="1"/>
      <c r="GBB191" s="1"/>
      <c r="GBC191" s="1"/>
      <c r="GBD191" s="1"/>
      <c r="GBE191" s="1"/>
      <c r="GBF191" s="1"/>
      <c r="GBG191" s="1"/>
      <c r="GBH191" s="1"/>
      <c r="GBI191" s="1"/>
      <c r="GBJ191" s="1"/>
      <c r="GBK191" s="1"/>
      <c r="GBL191" s="1"/>
      <c r="GBM191" s="1"/>
      <c r="GBN191" s="1"/>
      <c r="GBO191" s="1"/>
      <c r="GBP191" s="1"/>
      <c r="GBQ191" s="1"/>
      <c r="GBR191" s="1"/>
      <c r="GBS191" s="1"/>
      <c r="GBT191" s="1"/>
      <c r="GBU191" s="1"/>
      <c r="GBV191" s="1"/>
      <c r="GBW191" s="1"/>
      <c r="GBX191" s="1"/>
      <c r="GBY191" s="1"/>
      <c r="GBZ191" s="1"/>
      <c r="GCA191" s="1"/>
      <c r="GCB191" s="1"/>
      <c r="GCC191" s="1"/>
      <c r="GCD191" s="1"/>
      <c r="GCE191" s="1"/>
      <c r="GCF191" s="1"/>
      <c r="GCG191" s="1"/>
      <c r="GCH191" s="1"/>
      <c r="GCI191" s="1"/>
      <c r="GCJ191" s="1"/>
      <c r="GCK191" s="1"/>
      <c r="GCL191" s="1"/>
      <c r="GCM191" s="1"/>
      <c r="GCN191" s="1"/>
      <c r="GCO191" s="1"/>
      <c r="GCP191" s="1"/>
      <c r="GCQ191" s="1"/>
      <c r="GCR191" s="1"/>
      <c r="GCS191" s="1"/>
      <c r="GCT191" s="1"/>
      <c r="GCU191" s="1"/>
      <c r="GCV191" s="1"/>
      <c r="GCW191" s="1"/>
      <c r="GCX191" s="1"/>
      <c r="GCY191" s="1"/>
      <c r="GCZ191" s="1"/>
      <c r="GDA191" s="1"/>
      <c r="GDB191" s="1"/>
      <c r="GDC191" s="1"/>
      <c r="GDD191" s="1"/>
      <c r="GDE191" s="1"/>
      <c r="GDF191" s="1"/>
      <c r="GDG191" s="1"/>
      <c r="GDH191" s="1"/>
      <c r="GDI191" s="1"/>
      <c r="GDJ191" s="1"/>
      <c r="GDK191" s="1"/>
      <c r="GDL191" s="1"/>
      <c r="GDM191" s="1"/>
      <c r="GDN191" s="1"/>
      <c r="GDO191" s="1"/>
      <c r="GDP191" s="1"/>
      <c r="GDQ191" s="1"/>
      <c r="GDR191" s="1"/>
      <c r="GDS191" s="1"/>
      <c r="GDT191" s="1"/>
      <c r="GDU191" s="1"/>
      <c r="GDV191" s="1"/>
      <c r="GDW191" s="1"/>
      <c r="GDX191" s="1"/>
      <c r="GDY191" s="1"/>
      <c r="GDZ191" s="1"/>
      <c r="GEA191" s="1"/>
      <c r="GEB191" s="1"/>
      <c r="GEC191" s="1"/>
      <c r="GED191" s="1"/>
      <c r="GEE191" s="1"/>
      <c r="GEF191" s="1"/>
      <c r="GEG191" s="1"/>
      <c r="GEH191" s="1"/>
      <c r="GEI191" s="1"/>
      <c r="GEJ191" s="1"/>
      <c r="GEK191" s="1"/>
      <c r="GEL191" s="1"/>
      <c r="GEM191" s="1"/>
      <c r="GEN191" s="1"/>
      <c r="GEO191" s="1"/>
      <c r="GEP191" s="1"/>
      <c r="GEQ191" s="1"/>
      <c r="GER191" s="1"/>
      <c r="GES191" s="1"/>
      <c r="GET191" s="1"/>
      <c r="GEU191" s="1"/>
      <c r="GEV191" s="1"/>
      <c r="GEW191" s="1"/>
      <c r="GEX191" s="1"/>
      <c r="GEY191" s="1"/>
      <c r="GEZ191" s="1"/>
      <c r="GFA191" s="1"/>
      <c r="GFB191" s="1"/>
      <c r="GFC191" s="1"/>
      <c r="GFD191" s="1"/>
      <c r="GFE191" s="1"/>
      <c r="GFF191" s="1"/>
      <c r="GFG191" s="1"/>
      <c r="GFH191" s="1"/>
      <c r="GFI191" s="1"/>
      <c r="GFJ191" s="1"/>
      <c r="GFK191" s="1"/>
      <c r="GFL191" s="1"/>
      <c r="GFM191" s="1"/>
      <c r="GFN191" s="1"/>
      <c r="GFO191" s="1"/>
      <c r="GFP191" s="1"/>
      <c r="GFQ191" s="1"/>
      <c r="GFR191" s="1"/>
      <c r="GFS191" s="1"/>
      <c r="GFT191" s="1"/>
      <c r="GFU191" s="1"/>
      <c r="GFV191" s="1"/>
      <c r="GFW191" s="1"/>
      <c r="GFX191" s="1"/>
      <c r="GFY191" s="1"/>
      <c r="GFZ191" s="1"/>
      <c r="GGA191" s="1"/>
      <c r="GGB191" s="1"/>
      <c r="GGC191" s="1"/>
      <c r="GGD191" s="1"/>
      <c r="GGE191" s="1"/>
      <c r="GGF191" s="1"/>
      <c r="GGG191" s="1"/>
      <c r="GGH191" s="1"/>
      <c r="GGI191" s="1"/>
      <c r="GGJ191" s="1"/>
      <c r="GGK191" s="1"/>
      <c r="GGL191" s="1"/>
      <c r="GGM191" s="1"/>
      <c r="GGN191" s="1"/>
      <c r="GGO191" s="1"/>
      <c r="GGP191" s="1"/>
      <c r="GGQ191" s="1"/>
      <c r="GGR191" s="1"/>
      <c r="GGS191" s="1"/>
      <c r="GGT191" s="1"/>
      <c r="GGU191" s="1"/>
      <c r="GGV191" s="1"/>
      <c r="GGW191" s="1"/>
      <c r="GGX191" s="1"/>
      <c r="GGY191" s="1"/>
      <c r="GGZ191" s="1"/>
      <c r="GHA191" s="1"/>
      <c r="GHB191" s="1"/>
      <c r="GHC191" s="1"/>
      <c r="GHD191" s="1"/>
      <c r="GHE191" s="1"/>
      <c r="GHF191" s="1"/>
      <c r="GHG191" s="1"/>
      <c r="GHH191" s="1"/>
      <c r="GHI191" s="1"/>
      <c r="GHJ191" s="1"/>
      <c r="GHK191" s="1"/>
      <c r="GHL191" s="1"/>
      <c r="GHM191" s="1"/>
      <c r="GHN191" s="1"/>
      <c r="GHO191" s="1"/>
      <c r="GHP191" s="1"/>
      <c r="GHQ191" s="1"/>
      <c r="GHR191" s="1"/>
      <c r="GHS191" s="1"/>
      <c r="GHT191" s="1"/>
      <c r="GHU191" s="1"/>
      <c r="GHV191" s="1"/>
      <c r="GHW191" s="1"/>
      <c r="GHX191" s="1"/>
      <c r="GHY191" s="1"/>
      <c r="GHZ191" s="1"/>
      <c r="GIA191" s="1"/>
      <c r="GIB191" s="1"/>
      <c r="GIC191" s="1"/>
      <c r="GID191" s="1"/>
      <c r="GIE191" s="1"/>
      <c r="GIF191" s="1"/>
      <c r="GIG191" s="1"/>
      <c r="GIH191" s="1"/>
      <c r="GII191" s="1"/>
      <c r="GIJ191" s="1"/>
      <c r="GIK191" s="1"/>
      <c r="GIL191" s="1"/>
      <c r="GIM191" s="1"/>
      <c r="GIN191" s="1"/>
      <c r="GIO191" s="1"/>
      <c r="GIP191" s="1"/>
      <c r="GIQ191" s="1"/>
      <c r="GIR191" s="1"/>
      <c r="GIS191" s="1"/>
      <c r="GIT191" s="1"/>
      <c r="GIU191" s="1"/>
      <c r="GIV191" s="1"/>
      <c r="GIW191" s="1"/>
      <c r="GIX191" s="1"/>
      <c r="GIY191" s="1"/>
      <c r="GIZ191" s="1"/>
      <c r="GJA191" s="1"/>
      <c r="GJB191" s="1"/>
      <c r="GJC191" s="1"/>
      <c r="GJD191" s="1"/>
      <c r="GJE191" s="1"/>
      <c r="GJF191" s="1"/>
      <c r="GJG191" s="1"/>
      <c r="GJH191" s="1"/>
      <c r="GJI191" s="1"/>
      <c r="GJJ191" s="1"/>
      <c r="GJK191" s="1"/>
      <c r="GJL191" s="1"/>
      <c r="GJM191" s="1"/>
      <c r="GJN191" s="1"/>
      <c r="GJO191" s="1"/>
      <c r="GJP191" s="1"/>
      <c r="GJQ191" s="1"/>
      <c r="GJR191" s="1"/>
      <c r="GJS191" s="1"/>
      <c r="GJT191" s="1"/>
      <c r="GJU191" s="1"/>
      <c r="GJV191" s="1"/>
      <c r="GJW191" s="1"/>
      <c r="GJX191" s="1"/>
      <c r="GJY191" s="1"/>
      <c r="GJZ191" s="1"/>
      <c r="GKA191" s="1"/>
      <c r="GKB191" s="1"/>
      <c r="GKC191" s="1"/>
      <c r="GKD191" s="1"/>
      <c r="GKE191" s="1"/>
      <c r="GKF191" s="1"/>
      <c r="GKG191" s="1"/>
      <c r="GKH191" s="1"/>
      <c r="GKI191" s="1"/>
      <c r="GKJ191" s="1"/>
      <c r="GKK191" s="1"/>
      <c r="GKL191" s="1"/>
      <c r="GKM191" s="1"/>
      <c r="GKN191" s="1"/>
      <c r="GKO191" s="1"/>
      <c r="GKP191" s="1"/>
      <c r="GKQ191" s="1"/>
      <c r="GKR191" s="1"/>
      <c r="GKS191" s="1"/>
      <c r="GKT191" s="1"/>
      <c r="GKU191" s="1"/>
      <c r="GKV191" s="1"/>
      <c r="GKW191" s="1"/>
      <c r="GKX191" s="1"/>
      <c r="GKY191" s="1"/>
      <c r="GKZ191" s="1"/>
      <c r="GLA191" s="1"/>
      <c r="GLB191" s="1"/>
      <c r="GLC191" s="1"/>
      <c r="GLD191" s="1"/>
      <c r="GLE191" s="1"/>
      <c r="GLF191" s="1"/>
      <c r="GLG191" s="1"/>
      <c r="GLH191" s="1"/>
      <c r="GLI191" s="1"/>
      <c r="GLJ191" s="1"/>
      <c r="GLK191" s="1"/>
      <c r="GLL191" s="1"/>
      <c r="GLM191" s="1"/>
      <c r="GLN191" s="1"/>
      <c r="GLO191" s="1"/>
      <c r="GLP191" s="1"/>
      <c r="GLQ191" s="1"/>
      <c r="GLR191" s="1"/>
      <c r="GLS191" s="1"/>
      <c r="GLT191" s="1"/>
      <c r="GLU191" s="1"/>
      <c r="GLV191" s="1"/>
      <c r="GLW191" s="1"/>
      <c r="GLX191" s="1"/>
      <c r="GLY191" s="1"/>
      <c r="GLZ191" s="1"/>
      <c r="GMA191" s="1"/>
      <c r="GMB191" s="1"/>
      <c r="GMC191" s="1"/>
      <c r="GMD191" s="1"/>
      <c r="GME191" s="1"/>
      <c r="GMF191" s="1"/>
      <c r="GMG191" s="1"/>
      <c r="GMH191" s="1"/>
      <c r="GMI191" s="1"/>
      <c r="GMJ191" s="1"/>
      <c r="GMK191" s="1"/>
      <c r="GML191" s="1"/>
      <c r="GMM191" s="1"/>
      <c r="GMN191" s="1"/>
      <c r="GMO191" s="1"/>
      <c r="GMP191" s="1"/>
      <c r="GMQ191" s="1"/>
      <c r="GMR191" s="1"/>
      <c r="GMS191" s="1"/>
      <c r="GMT191" s="1"/>
      <c r="GMU191" s="1"/>
      <c r="GMV191" s="1"/>
      <c r="GMW191" s="1"/>
      <c r="GMX191" s="1"/>
      <c r="GMY191" s="1"/>
      <c r="GMZ191" s="1"/>
      <c r="GNA191" s="1"/>
      <c r="GNB191" s="1"/>
      <c r="GNC191" s="1"/>
      <c r="GND191" s="1"/>
      <c r="GNE191" s="1"/>
      <c r="GNF191" s="1"/>
      <c r="GNG191" s="1"/>
      <c r="GNH191" s="1"/>
      <c r="GNI191" s="1"/>
      <c r="GNJ191" s="1"/>
      <c r="GNK191" s="1"/>
      <c r="GNL191" s="1"/>
      <c r="GNM191" s="1"/>
      <c r="GNN191" s="1"/>
      <c r="GNO191" s="1"/>
      <c r="GNP191" s="1"/>
      <c r="GNQ191" s="1"/>
      <c r="GNR191" s="1"/>
      <c r="GNS191" s="1"/>
      <c r="GNT191" s="1"/>
      <c r="GNU191" s="1"/>
      <c r="GNV191" s="1"/>
      <c r="GNW191" s="1"/>
      <c r="GNX191" s="1"/>
      <c r="GNY191" s="1"/>
      <c r="GNZ191" s="1"/>
      <c r="GOA191" s="1"/>
      <c r="GOB191" s="1"/>
      <c r="GOC191" s="1"/>
      <c r="GOD191" s="1"/>
      <c r="GOE191" s="1"/>
      <c r="GOF191" s="1"/>
      <c r="GOG191" s="1"/>
      <c r="GOH191" s="1"/>
      <c r="GOI191" s="1"/>
      <c r="GOJ191" s="1"/>
      <c r="GOK191" s="1"/>
      <c r="GOL191" s="1"/>
      <c r="GOM191" s="1"/>
      <c r="GON191" s="1"/>
      <c r="GOO191" s="1"/>
      <c r="GOP191" s="1"/>
      <c r="GOQ191" s="1"/>
      <c r="GOR191" s="1"/>
      <c r="GOS191" s="1"/>
      <c r="GOT191" s="1"/>
      <c r="GOU191" s="1"/>
      <c r="GOV191" s="1"/>
      <c r="GOW191" s="1"/>
      <c r="GOX191" s="1"/>
      <c r="GOY191" s="1"/>
      <c r="GOZ191" s="1"/>
      <c r="GPA191" s="1"/>
      <c r="GPB191" s="1"/>
      <c r="GPC191" s="1"/>
      <c r="GPD191" s="1"/>
      <c r="GPE191" s="1"/>
      <c r="GPF191" s="1"/>
      <c r="GPG191" s="1"/>
      <c r="GPH191" s="1"/>
      <c r="GPI191" s="1"/>
      <c r="GPJ191" s="1"/>
      <c r="GPK191" s="1"/>
      <c r="GPL191" s="1"/>
      <c r="GPM191" s="1"/>
      <c r="GPN191" s="1"/>
      <c r="GPO191" s="1"/>
      <c r="GPP191" s="1"/>
      <c r="GPQ191" s="1"/>
      <c r="GPR191" s="1"/>
      <c r="GPS191" s="1"/>
      <c r="GPT191" s="1"/>
      <c r="GPU191" s="1"/>
      <c r="GPV191" s="1"/>
      <c r="GPW191" s="1"/>
      <c r="GPX191" s="1"/>
      <c r="GPY191" s="1"/>
      <c r="GPZ191" s="1"/>
      <c r="GQA191" s="1"/>
      <c r="GQB191" s="1"/>
      <c r="GQC191" s="1"/>
      <c r="GQD191" s="1"/>
      <c r="GQE191" s="1"/>
      <c r="GQF191" s="1"/>
      <c r="GQG191" s="1"/>
      <c r="GQH191" s="1"/>
      <c r="GQI191" s="1"/>
      <c r="GQJ191" s="1"/>
      <c r="GQK191" s="1"/>
      <c r="GQL191" s="1"/>
      <c r="GQM191" s="1"/>
      <c r="GQN191" s="1"/>
      <c r="GQO191" s="1"/>
      <c r="GQP191" s="1"/>
      <c r="GQQ191" s="1"/>
      <c r="GQR191" s="1"/>
      <c r="GQS191" s="1"/>
      <c r="GQT191" s="1"/>
      <c r="GQU191" s="1"/>
      <c r="GQV191" s="1"/>
      <c r="GQW191" s="1"/>
      <c r="GQX191" s="1"/>
      <c r="GQY191" s="1"/>
      <c r="GQZ191" s="1"/>
      <c r="GRA191" s="1"/>
      <c r="GRB191" s="1"/>
      <c r="GRC191" s="1"/>
      <c r="GRD191" s="1"/>
      <c r="GRE191" s="1"/>
      <c r="GRF191" s="1"/>
      <c r="GRG191" s="1"/>
      <c r="GRH191" s="1"/>
      <c r="GRI191" s="1"/>
      <c r="GRJ191" s="1"/>
      <c r="GRK191" s="1"/>
      <c r="GRL191" s="1"/>
      <c r="GRM191" s="1"/>
      <c r="GRN191" s="1"/>
      <c r="GRO191" s="1"/>
      <c r="GRP191" s="1"/>
      <c r="GRQ191" s="1"/>
      <c r="GRR191" s="1"/>
      <c r="GRS191" s="1"/>
      <c r="GRT191" s="1"/>
      <c r="GRU191" s="1"/>
      <c r="GRV191" s="1"/>
      <c r="GRW191" s="1"/>
      <c r="GRX191" s="1"/>
      <c r="GRY191" s="1"/>
      <c r="GRZ191" s="1"/>
      <c r="GSA191" s="1"/>
      <c r="GSB191" s="1"/>
      <c r="GSC191" s="1"/>
      <c r="GSD191" s="1"/>
      <c r="GSE191" s="1"/>
      <c r="GSF191" s="1"/>
      <c r="GSG191" s="1"/>
      <c r="GSH191" s="1"/>
      <c r="GSI191" s="1"/>
      <c r="GSJ191" s="1"/>
      <c r="GSK191" s="1"/>
      <c r="GSL191" s="1"/>
      <c r="GSM191" s="1"/>
      <c r="GSN191" s="1"/>
      <c r="GSO191" s="1"/>
      <c r="GSP191" s="1"/>
      <c r="GSQ191" s="1"/>
      <c r="GSR191" s="1"/>
      <c r="GSS191" s="1"/>
      <c r="GST191" s="1"/>
      <c r="GSU191" s="1"/>
      <c r="GSV191" s="1"/>
      <c r="GSW191" s="1"/>
      <c r="GSX191" s="1"/>
      <c r="GSY191" s="1"/>
      <c r="GSZ191" s="1"/>
      <c r="GTA191" s="1"/>
      <c r="GTB191" s="1"/>
      <c r="GTC191" s="1"/>
      <c r="GTD191" s="1"/>
      <c r="GTE191" s="1"/>
      <c r="GTF191" s="1"/>
      <c r="GTG191" s="1"/>
      <c r="GTH191" s="1"/>
      <c r="GTI191" s="1"/>
      <c r="GTJ191" s="1"/>
      <c r="GTK191" s="1"/>
      <c r="GTL191" s="1"/>
      <c r="GTM191" s="1"/>
      <c r="GTN191" s="1"/>
      <c r="GTO191" s="1"/>
      <c r="GTP191" s="1"/>
      <c r="GTQ191" s="1"/>
      <c r="GTR191" s="1"/>
      <c r="GTS191" s="1"/>
      <c r="GTT191" s="1"/>
      <c r="GTU191" s="1"/>
      <c r="GTV191" s="1"/>
      <c r="GTW191" s="1"/>
      <c r="GTX191" s="1"/>
      <c r="GTY191" s="1"/>
      <c r="GTZ191" s="1"/>
      <c r="GUA191" s="1"/>
      <c r="GUB191" s="1"/>
      <c r="GUC191" s="1"/>
      <c r="GUD191" s="1"/>
      <c r="GUE191" s="1"/>
      <c r="GUF191" s="1"/>
      <c r="GUG191" s="1"/>
      <c r="GUH191" s="1"/>
      <c r="GUI191" s="1"/>
      <c r="GUJ191" s="1"/>
      <c r="GUK191" s="1"/>
      <c r="GUL191" s="1"/>
      <c r="GUM191" s="1"/>
      <c r="GUN191" s="1"/>
      <c r="GUO191" s="1"/>
      <c r="GUP191" s="1"/>
      <c r="GUQ191" s="1"/>
      <c r="GUR191" s="1"/>
      <c r="GUS191" s="1"/>
      <c r="GUT191" s="1"/>
      <c r="GUU191" s="1"/>
      <c r="GUV191" s="1"/>
      <c r="GUW191" s="1"/>
      <c r="GUX191" s="1"/>
      <c r="GUY191" s="1"/>
      <c r="GUZ191" s="1"/>
      <c r="GVA191" s="1"/>
      <c r="GVB191" s="1"/>
      <c r="GVC191" s="1"/>
      <c r="GVD191" s="1"/>
      <c r="GVE191" s="1"/>
      <c r="GVF191" s="1"/>
      <c r="GVG191" s="1"/>
      <c r="GVH191" s="1"/>
      <c r="GVI191" s="1"/>
      <c r="GVJ191" s="1"/>
      <c r="GVK191" s="1"/>
      <c r="GVL191" s="1"/>
      <c r="GVM191" s="1"/>
      <c r="GVN191" s="1"/>
      <c r="GVO191" s="1"/>
      <c r="GVP191" s="1"/>
      <c r="GVQ191" s="1"/>
      <c r="GVR191" s="1"/>
      <c r="GVS191" s="1"/>
      <c r="GVT191" s="1"/>
      <c r="GVU191" s="1"/>
      <c r="GVV191" s="1"/>
      <c r="GVW191" s="1"/>
      <c r="GVX191" s="1"/>
      <c r="GVY191" s="1"/>
      <c r="GVZ191" s="1"/>
      <c r="GWA191" s="1"/>
      <c r="GWB191" s="1"/>
      <c r="GWC191" s="1"/>
      <c r="GWD191" s="1"/>
      <c r="GWE191" s="1"/>
      <c r="GWF191" s="1"/>
      <c r="GWG191" s="1"/>
      <c r="GWH191" s="1"/>
      <c r="GWI191" s="1"/>
      <c r="GWJ191" s="1"/>
      <c r="GWK191" s="1"/>
      <c r="GWL191" s="1"/>
      <c r="GWM191" s="1"/>
      <c r="GWN191" s="1"/>
      <c r="GWO191" s="1"/>
      <c r="GWP191" s="1"/>
      <c r="GWQ191" s="1"/>
      <c r="GWR191" s="1"/>
      <c r="GWS191" s="1"/>
      <c r="GWT191" s="1"/>
      <c r="GWU191" s="1"/>
      <c r="GWV191" s="1"/>
      <c r="GWW191" s="1"/>
      <c r="GWX191" s="1"/>
      <c r="GWY191" s="1"/>
      <c r="GWZ191" s="1"/>
      <c r="GXA191" s="1"/>
      <c r="GXB191" s="1"/>
      <c r="GXC191" s="1"/>
      <c r="GXD191" s="1"/>
      <c r="GXE191" s="1"/>
      <c r="GXF191" s="1"/>
      <c r="GXG191" s="1"/>
      <c r="GXH191" s="1"/>
      <c r="GXI191" s="1"/>
      <c r="GXJ191" s="1"/>
      <c r="GXK191" s="1"/>
      <c r="GXL191" s="1"/>
      <c r="GXM191" s="1"/>
      <c r="GXN191" s="1"/>
      <c r="GXO191" s="1"/>
      <c r="GXP191" s="1"/>
      <c r="GXQ191" s="1"/>
      <c r="GXR191" s="1"/>
      <c r="GXS191" s="1"/>
      <c r="GXT191" s="1"/>
      <c r="GXU191" s="1"/>
      <c r="GXV191" s="1"/>
      <c r="GXW191" s="1"/>
      <c r="GXX191" s="1"/>
      <c r="GXY191" s="1"/>
      <c r="GXZ191" s="1"/>
      <c r="GYA191" s="1"/>
      <c r="GYB191" s="1"/>
      <c r="GYC191" s="1"/>
      <c r="GYD191" s="1"/>
      <c r="GYE191" s="1"/>
      <c r="GYF191" s="1"/>
      <c r="GYG191" s="1"/>
      <c r="GYH191" s="1"/>
      <c r="GYI191" s="1"/>
      <c r="GYJ191" s="1"/>
      <c r="GYK191" s="1"/>
      <c r="GYL191" s="1"/>
      <c r="GYM191" s="1"/>
      <c r="GYN191" s="1"/>
      <c r="GYO191" s="1"/>
      <c r="GYP191" s="1"/>
      <c r="GYQ191" s="1"/>
      <c r="GYR191" s="1"/>
      <c r="GYS191" s="1"/>
      <c r="GYT191" s="1"/>
      <c r="GYU191" s="1"/>
      <c r="GYV191" s="1"/>
      <c r="GYW191" s="1"/>
      <c r="GYX191" s="1"/>
      <c r="GYY191" s="1"/>
      <c r="GYZ191" s="1"/>
      <c r="GZA191" s="1"/>
      <c r="GZB191" s="1"/>
      <c r="GZC191" s="1"/>
      <c r="GZD191" s="1"/>
      <c r="GZE191" s="1"/>
      <c r="GZF191" s="1"/>
      <c r="GZG191" s="1"/>
      <c r="GZH191" s="1"/>
      <c r="GZI191" s="1"/>
      <c r="GZJ191" s="1"/>
      <c r="GZK191" s="1"/>
      <c r="GZL191" s="1"/>
      <c r="GZM191" s="1"/>
      <c r="GZN191" s="1"/>
      <c r="GZO191" s="1"/>
      <c r="GZP191" s="1"/>
      <c r="GZQ191" s="1"/>
      <c r="GZR191" s="1"/>
      <c r="GZS191" s="1"/>
      <c r="GZT191" s="1"/>
      <c r="GZU191" s="1"/>
      <c r="GZV191" s="1"/>
      <c r="GZW191" s="1"/>
      <c r="GZX191" s="1"/>
      <c r="GZY191" s="1"/>
      <c r="GZZ191" s="1"/>
      <c r="HAA191" s="1"/>
      <c r="HAB191" s="1"/>
      <c r="HAC191" s="1"/>
      <c r="HAD191" s="1"/>
      <c r="HAE191" s="1"/>
      <c r="HAF191" s="1"/>
      <c r="HAG191" s="1"/>
      <c r="HAH191" s="1"/>
      <c r="HAI191" s="1"/>
      <c r="HAJ191" s="1"/>
      <c r="HAK191" s="1"/>
      <c r="HAL191" s="1"/>
      <c r="HAM191" s="1"/>
      <c r="HAN191" s="1"/>
      <c r="HAO191" s="1"/>
      <c r="HAP191" s="1"/>
      <c r="HAQ191" s="1"/>
      <c r="HAR191" s="1"/>
      <c r="HAS191" s="1"/>
      <c r="HAT191" s="1"/>
      <c r="HAU191" s="1"/>
      <c r="HAV191" s="1"/>
      <c r="HAW191" s="1"/>
      <c r="HAX191" s="1"/>
      <c r="HAY191" s="1"/>
      <c r="HAZ191" s="1"/>
      <c r="HBA191" s="1"/>
      <c r="HBB191" s="1"/>
      <c r="HBC191" s="1"/>
      <c r="HBD191" s="1"/>
      <c r="HBE191" s="1"/>
      <c r="HBF191" s="1"/>
      <c r="HBG191" s="1"/>
      <c r="HBH191" s="1"/>
      <c r="HBI191" s="1"/>
      <c r="HBJ191" s="1"/>
      <c r="HBK191" s="1"/>
      <c r="HBL191" s="1"/>
      <c r="HBM191" s="1"/>
      <c r="HBN191" s="1"/>
      <c r="HBO191" s="1"/>
      <c r="HBP191" s="1"/>
      <c r="HBQ191" s="1"/>
      <c r="HBR191" s="1"/>
      <c r="HBS191" s="1"/>
      <c r="HBT191" s="1"/>
      <c r="HBU191" s="1"/>
      <c r="HBV191" s="1"/>
      <c r="HBW191" s="1"/>
      <c r="HBX191" s="1"/>
      <c r="HBY191" s="1"/>
      <c r="HBZ191" s="1"/>
      <c r="HCA191" s="1"/>
      <c r="HCB191" s="1"/>
      <c r="HCC191" s="1"/>
      <c r="HCD191" s="1"/>
      <c r="HCE191" s="1"/>
      <c r="HCF191" s="1"/>
      <c r="HCG191" s="1"/>
      <c r="HCH191" s="1"/>
      <c r="HCI191" s="1"/>
      <c r="HCJ191" s="1"/>
      <c r="HCK191" s="1"/>
      <c r="HCL191" s="1"/>
      <c r="HCM191" s="1"/>
      <c r="HCN191" s="1"/>
      <c r="HCO191" s="1"/>
      <c r="HCP191" s="1"/>
      <c r="HCQ191" s="1"/>
      <c r="HCR191" s="1"/>
      <c r="HCS191" s="1"/>
      <c r="HCT191" s="1"/>
      <c r="HCU191" s="1"/>
      <c r="HCV191" s="1"/>
      <c r="HCW191" s="1"/>
      <c r="HCX191" s="1"/>
      <c r="HCY191" s="1"/>
      <c r="HCZ191" s="1"/>
      <c r="HDA191" s="1"/>
      <c r="HDB191" s="1"/>
      <c r="HDC191" s="1"/>
      <c r="HDD191" s="1"/>
      <c r="HDE191" s="1"/>
      <c r="HDF191" s="1"/>
      <c r="HDG191" s="1"/>
      <c r="HDH191" s="1"/>
      <c r="HDI191" s="1"/>
      <c r="HDJ191" s="1"/>
      <c r="HDK191" s="1"/>
      <c r="HDL191" s="1"/>
      <c r="HDM191" s="1"/>
      <c r="HDN191" s="1"/>
      <c r="HDO191" s="1"/>
      <c r="HDP191" s="1"/>
      <c r="HDQ191" s="1"/>
      <c r="HDR191" s="1"/>
      <c r="HDS191" s="1"/>
      <c r="HDT191" s="1"/>
      <c r="HDU191" s="1"/>
      <c r="HDV191" s="1"/>
      <c r="HDW191" s="1"/>
      <c r="HDX191" s="1"/>
      <c r="HDY191" s="1"/>
      <c r="HDZ191" s="1"/>
      <c r="HEA191" s="1"/>
      <c r="HEB191" s="1"/>
      <c r="HEC191" s="1"/>
      <c r="HED191" s="1"/>
      <c r="HEE191" s="1"/>
      <c r="HEF191" s="1"/>
      <c r="HEG191" s="1"/>
      <c r="HEH191" s="1"/>
      <c r="HEI191" s="1"/>
      <c r="HEJ191" s="1"/>
      <c r="HEK191" s="1"/>
      <c r="HEL191" s="1"/>
      <c r="HEM191" s="1"/>
      <c r="HEN191" s="1"/>
      <c r="HEO191" s="1"/>
      <c r="HEP191" s="1"/>
      <c r="HEQ191" s="1"/>
      <c r="HER191" s="1"/>
      <c r="HES191" s="1"/>
      <c r="HET191" s="1"/>
      <c r="HEU191" s="1"/>
      <c r="HEV191" s="1"/>
      <c r="HEW191" s="1"/>
      <c r="HEX191" s="1"/>
      <c r="HEY191" s="1"/>
      <c r="HEZ191" s="1"/>
      <c r="HFA191" s="1"/>
      <c r="HFB191" s="1"/>
      <c r="HFC191" s="1"/>
      <c r="HFD191" s="1"/>
      <c r="HFE191" s="1"/>
      <c r="HFF191" s="1"/>
      <c r="HFG191" s="1"/>
      <c r="HFH191" s="1"/>
      <c r="HFI191" s="1"/>
      <c r="HFJ191" s="1"/>
      <c r="HFK191" s="1"/>
      <c r="HFL191" s="1"/>
      <c r="HFM191" s="1"/>
      <c r="HFN191" s="1"/>
      <c r="HFO191" s="1"/>
      <c r="HFP191" s="1"/>
      <c r="HFQ191" s="1"/>
      <c r="HFR191" s="1"/>
      <c r="HFS191" s="1"/>
      <c r="HFT191" s="1"/>
      <c r="HFU191" s="1"/>
      <c r="HFV191" s="1"/>
      <c r="HFW191" s="1"/>
      <c r="HFX191" s="1"/>
      <c r="HFY191" s="1"/>
      <c r="HFZ191" s="1"/>
      <c r="HGA191" s="1"/>
      <c r="HGB191" s="1"/>
      <c r="HGC191" s="1"/>
      <c r="HGD191" s="1"/>
      <c r="HGE191" s="1"/>
      <c r="HGF191" s="1"/>
      <c r="HGG191" s="1"/>
      <c r="HGH191" s="1"/>
      <c r="HGI191" s="1"/>
      <c r="HGJ191" s="1"/>
      <c r="HGK191" s="1"/>
      <c r="HGL191" s="1"/>
      <c r="HGM191" s="1"/>
      <c r="HGN191" s="1"/>
      <c r="HGO191" s="1"/>
      <c r="HGP191" s="1"/>
      <c r="HGQ191" s="1"/>
      <c r="HGR191" s="1"/>
      <c r="HGS191" s="1"/>
      <c r="HGT191" s="1"/>
      <c r="HGU191" s="1"/>
      <c r="HGV191" s="1"/>
      <c r="HGW191" s="1"/>
      <c r="HGX191" s="1"/>
      <c r="HGY191" s="1"/>
      <c r="HGZ191" s="1"/>
      <c r="HHA191" s="1"/>
      <c r="HHB191" s="1"/>
      <c r="HHC191" s="1"/>
      <c r="HHD191" s="1"/>
      <c r="HHE191" s="1"/>
      <c r="HHF191" s="1"/>
      <c r="HHG191" s="1"/>
      <c r="HHH191" s="1"/>
      <c r="HHI191" s="1"/>
      <c r="HHJ191" s="1"/>
      <c r="HHK191" s="1"/>
      <c r="HHL191" s="1"/>
      <c r="HHM191" s="1"/>
      <c r="HHN191" s="1"/>
      <c r="HHO191" s="1"/>
      <c r="HHP191" s="1"/>
      <c r="HHQ191" s="1"/>
      <c r="HHR191" s="1"/>
      <c r="HHS191" s="1"/>
      <c r="HHT191" s="1"/>
      <c r="HHU191" s="1"/>
      <c r="HHV191" s="1"/>
      <c r="HHW191" s="1"/>
      <c r="HHX191" s="1"/>
      <c r="HHY191" s="1"/>
      <c r="HHZ191" s="1"/>
      <c r="HIA191" s="1"/>
      <c r="HIB191" s="1"/>
      <c r="HIC191" s="1"/>
      <c r="HID191" s="1"/>
      <c r="HIE191" s="1"/>
      <c r="HIF191" s="1"/>
      <c r="HIG191" s="1"/>
      <c r="HIH191" s="1"/>
      <c r="HII191" s="1"/>
      <c r="HIJ191" s="1"/>
      <c r="HIK191" s="1"/>
      <c r="HIL191" s="1"/>
      <c r="HIM191" s="1"/>
      <c r="HIN191" s="1"/>
      <c r="HIO191" s="1"/>
      <c r="HIP191" s="1"/>
      <c r="HIQ191" s="1"/>
      <c r="HIR191" s="1"/>
      <c r="HIS191" s="1"/>
      <c r="HIT191" s="1"/>
      <c r="HIU191" s="1"/>
      <c r="HIV191" s="1"/>
      <c r="HIW191" s="1"/>
      <c r="HIX191" s="1"/>
      <c r="HIY191" s="1"/>
      <c r="HIZ191" s="1"/>
      <c r="HJA191" s="1"/>
      <c r="HJB191" s="1"/>
      <c r="HJC191" s="1"/>
      <c r="HJD191" s="1"/>
      <c r="HJE191" s="1"/>
      <c r="HJF191" s="1"/>
      <c r="HJG191" s="1"/>
      <c r="HJH191" s="1"/>
      <c r="HJI191" s="1"/>
      <c r="HJJ191" s="1"/>
      <c r="HJK191" s="1"/>
      <c r="HJL191" s="1"/>
      <c r="HJM191" s="1"/>
      <c r="HJN191" s="1"/>
      <c r="HJO191" s="1"/>
      <c r="HJP191" s="1"/>
      <c r="HJQ191" s="1"/>
      <c r="HJR191" s="1"/>
      <c r="HJS191" s="1"/>
      <c r="HJT191" s="1"/>
      <c r="HJU191" s="1"/>
      <c r="HJV191" s="1"/>
      <c r="HJW191" s="1"/>
      <c r="HJX191" s="1"/>
      <c r="HJY191" s="1"/>
      <c r="HJZ191" s="1"/>
      <c r="HKA191" s="1"/>
      <c r="HKB191" s="1"/>
      <c r="HKC191" s="1"/>
      <c r="HKD191" s="1"/>
      <c r="HKE191" s="1"/>
      <c r="HKF191" s="1"/>
      <c r="HKG191" s="1"/>
      <c r="HKH191" s="1"/>
      <c r="HKI191" s="1"/>
      <c r="HKJ191" s="1"/>
      <c r="HKK191" s="1"/>
      <c r="HKL191" s="1"/>
      <c r="HKM191" s="1"/>
      <c r="HKN191" s="1"/>
      <c r="HKO191" s="1"/>
      <c r="HKP191" s="1"/>
      <c r="HKQ191" s="1"/>
      <c r="HKR191" s="1"/>
      <c r="HKS191" s="1"/>
      <c r="HKT191" s="1"/>
      <c r="HKU191" s="1"/>
      <c r="HKV191" s="1"/>
      <c r="HKW191" s="1"/>
      <c r="HKX191" s="1"/>
      <c r="HKY191" s="1"/>
      <c r="HKZ191" s="1"/>
      <c r="HLA191" s="1"/>
      <c r="HLB191" s="1"/>
      <c r="HLC191" s="1"/>
      <c r="HLD191" s="1"/>
      <c r="HLE191" s="1"/>
      <c r="HLF191" s="1"/>
      <c r="HLG191" s="1"/>
      <c r="HLH191" s="1"/>
      <c r="HLI191" s="1"/>
      <c r="HLJ191" s="1"/>
      <c r="HLK191" s="1"/>
      <c r="HLL191" s="1"/>
      <c r="HLM191" s="1"/>
      <c r="HLN191" s="1"/>
      <c r="HLO191" s="1"/>
      <c r="HLP191" s="1"/>
      <c r="HLQ191" s="1"/>
      <c r="HLR191" s="1"/>
      <c r="HLS191" s="1"/>
      <c r="HLT191" s="1"/>
      <c r="HLU191" s="1"/>
      <c r="HLV191" s="1"/>
      <c r="HLW191" s="1"/>
      <c r="HLX191" s="1"/>
      <c r="HLY191" s="1"/>
      <c r="HLZ191" s="1"/>
      <c r="HMA191" s="1"/>
      <c r="HMB191" s="1"/>
      <c r="HMC191" s="1"/>
      <c r="HMD191" s="1"/>
      <c r="HME191" s="1"/>
      <c r="HMF191" s="1"/>
      <c r="HMG191" s="1"/>
      <c r="HMH191" s="1"/>
      <c r="HMI191" s="1"/>
      <c r="HMJ191" s="1"/>
      <c r="HMK191" s="1"/>
      <c r="HML191" s="1"/>
      <c r="HMM191" s="1"/>
      <c r="HMN191" s="1"/>
      <c r="HMO191" s="1"/>
      <c r="HMP191" s="1"/>
      <c r="HMQ191" s="1"/>
      <c r="HMR191" s="1"/>
      <c r="HMS191" s="1"/>
      <c r="HMT191" s="1"/>
      <c r="HMU191" s="1"/>
      <c r="HMV191" s="1"/>
      <c r="HMW191" s="1"/>
      <c r="HMX191" s="1"/>
      <c r="HMY191" s="1"/>
      <c r="HMZ191" s="1"/>
      <c r="HNA191" s="1"/>
      <c r="HNB191" s="1"/>
      <c r="HNC191" s="1"/>
      <c r="HND191" s="1"/>
      <c r="HNE191" s="1"/>
      <c r="HNF191" s="1"/>
      <c r="HNG191" s="1"/>
      <c r="HNH191" s="1"/>
      <c r="HNI191" s="1"/>
      <c r="HNJ191" s="1"/>
      <c r="HNK191" s="1"/>
      <c r="HNL191" s="1"/>
      <c r="HNM191" s="1"/>
      <c r="HNN191" s="1"/>
      <c r="HNO191" s="1"/>
      <c r="HNP191" s="1"/>
      <c r="HNQ191" s="1"/>
      <c r="HNR191" s="1"/>
      <c r="HNS191" s="1"/>
      <c r="HNT191" s="1"/>
      <c r="HNU191" s="1"/>
      <c r="HNV191" s="1"/>
      <c r="HNW191" s="1"/>
      <c r="HNX191" s="1"/>
      <c r="HNY191" s="1"/>
      <c r="HNZ191" s="1"/>
      <c r="HOA191" s="1"/>
      <c r="HOB191" s="1"/>
      <c r="HOC191" s="1"/>
      <c r="HOD191" s="1"/>
      <c r="HOE191" s="1"/>
      <c r="HOF191" s="1"/>
      <c r="HOG191" s="1"/>
      <c r="HOH191" s="1"/>
      <c r="HOI191" s="1"/>
      <c r="HOJ191" s="1"/>
      <c r="HOK191" s="1"/>
      <c r="HOL191" s="1"/>
      <c r="HOM191" s="1"/>
      <c r="HON191" s="1"/>
      <c r="HOO191" s="1"/>
      <c r="HOP191" s="1"/>
      <c r="HOQ191" s="1"/>
      <c r="HOR191" s="1"/>
      <c r="HOS191" s="1"/>
      <c r="HOT191" s="1"/>
      <c r="HOU191" s="1"/>
      <c r="HOV191" s="1"/>
      <c r="HOW191" s="1"/>
      <c r="HOX191" s="1"/>
      <c r="HOY191" s="1"/>
      <c r="HOZ191" s="1"/>
      <c r="HPA191" s="1"/>
      <c r="HPB191" s="1"/>
      <c r="HPC191" s="1"/>
      <c r="HPD191" s="1"/>
      <c r="HPE191" s="1"/>
      <c r="HPF191" s="1"/>
      <c r="HPG191" s="1"/>
      <c r="HPH191" s="1"/>
      <c r="HPI191" s="1"/>
      <c r="HPJ191" s="1"/>
      <c r="HPK191" s="1"/>
      <c r="HPL191" s="1"/>
      <c r="HPM191" s="1"/>
      <c r="HPN191" s="1"/>
      <c r="HPO191" s="1"/>
      <c r="HPP191" s="1"/>
      <c r="HPQ191" s="1"/>
      <c r="HPR191" s="1"/>
      <c r="HPS191" s="1"/>
      <c r="HPT191" s="1"/>
      <c r="HPU191" s="1"/>
      <c r="HPV191" s="1"/>
      <c r="HPW191" s="1"/>
      <c r="HPX191" s="1"/>
      <c r="HPY191" s="1"/>
      <c r="HPZ191" s="1"/>
      <c r="HQA191" s="1"/>
      <c r="HQB191" s="1"/>
      <c r="HQC191" s="1"/>
      <c r="HQD191" s="1"/>
      <c r="HQE191" s="1"/>
      <c r="HQF191" s="1"/>
      <c r="HQG191" s="1"/>
      <c r="HQH191" s="1"/>
      <c r="HQI191" s="1"/>
      <c r="HQJ191" s="1"/>
      <c r="HQK191" s="1"/>
      <c r="HQL191" s="1"/>
      <c r="HQM191" s="1"/>
      <c r="HQN191" s="1"/>
      <c r="HQO191" s="1"/>
      <c r="HQP191" s="1"/>
      <c r="HQQ191" s="1"/>
      <c r="HQR191" s="1"/>
      <c r="HQS191" s="1"/>
      <c r="HQT191" s="1"/>
      <c r="HQU191" s="1"/>
      <c r="HQV191" s="1"/>
      <c r="HQW191" s="1"/>
      <c r="HQX191" s="1"/>
      <c r="HQY191" s="1"/>
      <c r="HQZ191" s="1"/>
      <c r="HRA191" s="1"/>
      <c r="HRB191" s="1"/>
      <c r="HRC191" s="1"/>
      <c r="HRD191" s="1"/>
      <c r="HRE191" s="1"/>
      <c r="HRF191" s="1"/>
      <c r="HRG191" s="1"/>
      <c r="HRH191" s="1"/>
      <c r="HRI191" s="1"/>
      <c r="HRJ191" s="1"/>
      <c r="HRK191" s="1"/>
      <c r="HRL191" s="1"/>
      <c r="HRM191" s="1"/>
      <c r="HRN191" s="1"/>
      <c r="HRO191" s="1"/>
      <c r="HRP191" s="1"/>
      <c r="HRQ191" s="1"/>
      <c r="HRR191" s="1"/>
      <c r="HRS191" s="1"/>
      <c r="HRT191" s="1"/>
      <c r="HRU191" s="1"/>
      <c r="HRV191" s="1"/>
      <c r="HRW191" s="1"/>
      <c r="HRX191" s="1"/>
      <c r="HRY191" s="1"/>
      <c r="HRZ191" s="1"/>
      <c r="HSA191" s="1"/>
      <c r="HSB191" s="1"/>
      <c r="HSC191" s="1"/>
      <c r="HSD191" s="1"/>
      <c r="HSE191" s="1"/>
      <c r="HSF191" s="1"/>
      <c r="HSG191" s="1"/>
      <c r="HSH191" s="1"/>
      <c r="HSI191" s="1"/>
      <c r="HSJ191" s="1"/>
      <c r="HSK191" s="1"/>
      <c r="HSL191" s="1"/>
      <c r="HSM191" s="1"/>
      <c r="HSN191" s="1"/>
      <c r="HSO191" s="1"/>
      <c r="HSP191" s="1"/>
      <c r="HSQ191" s="1"/>
      <c r="HSR191" s="1"/>
      <c r="HSS191" s="1"/>
      <c r="HST191" s="1"/>
      <c r="HSU191" s="1"/>
      <c r="HSV191" s="1"/>
      <c r="HSW191" s="1"/>
      <c r="HSX191" s="1"/>
      <c r="HSY191" s="1"/>
      <c r="HSZ191" s="1"/>
      <c r="HTA191" s="1"/>
      <c r="HTB191" s="1"/>
      <c r="HTC191" s="1"/>
      <c r="HTD191" s="1"/>
      <c r="HTE191" s="1"/>
      <c r="HTF191" s="1"/>
      <c r="HTG191" s="1"/>
      <c r="HTH191" s="1"/>
      <c r="HTI191" s="1"/>
      <c r="HTJ191" s="1"/>
      <c r="HTK191" s="1"/>
      <c r="HTL191" s="1"/>
      <c r="HTM191" s="1"/>
      <c r="HTN191" s="1"/>
      <c r="HTO191" s="1"/>
      <c r="HTP191" s="1"/>
      <c r="HTQ191" s="1"/>
      <c r="HTR191" s="1"/>
      <c r="HTS191" s="1"/>
      <c r="HTT191" s="1"/>
      <c r="HTU191" s="1"/>
      <c r="HTV191" s="1"/>
      <c r="HTW191" s="1"/>
      <c r="HTX191" s="1"/>
      <c r="HTY191" s="1"/>
      <c r="HTZ191" s="1"/>
      <c r="HUA191" s="1"/>
      <c r="HUB191" s="1"/>
      <c r="HUC191" s="1"/>
      <c r="HUD191" s="1"/>
      <c r="HUE191" s="1"/>
      <c r="HUF191" s="1"/>
      <c r="HUG191" s="1"/>
      <c r="HUH191" s="1"/>
      <c r="HUI191" s="1"/>
      <c r="HUJ191" s="1"/>
      <c r="HUK191" s="1"/>
      <c r="HUL191" s="1"/>
      <c r="HUM191" s="1"/>
      <c r="HUN191" s="1"/>
      <c r="HUO191" s="1"/>
      <c r="HUP191" s="1"/>
      <c r="HUQ191" s="1"/>
      <c r="HUR191" s="1"/>
      <c r="HUS191" s="1"/>
      <c r="HUT191" s="1"/>
      <c r="HUU191" s="1"/>
      <c r="HUV191" s="1"/>
      <c r="HUW191" s="1"/>
      <c r="HUX191" s="1"/>
      <c r="HUY191" s="1"/>
      <c r="HUZ191" s="1"/>
      <c r="HVA191" s="1"/>
      <c r="HVB191" s="1"/>
      <c r="HVC191" s="1"/>
      <c r="HVD191" s="1"/>
      <c r="HVE191" s="1"/>
      <c r="HVF191" s="1"/>
      <c r="HVG191" s="1"/>
      <c r="HVH191" s="1"/>
      <c r="HVI191" s="1"/>
      <c r="HVJ191" s="1"/>
      <c r="HVK191" s="1"/>
      <c r="HVL191" s="1"/>
      <c r="HVM191" s="1"/>
      <c r="HVN191" s="1"/>
      <c r="HVO191" s="1"/>
      <c r="HVP191" s="1"/>
      <c r="HVQ191" s="1"/>
      <c r="HVR191" s="1"/>
      <c r="HVS191" s="1"/>
      <c r="HVT191" s="1"/>
      <c r="HVU191" s="1"/>
      <c r="HVV191" s="1"/>
      <c r="HVW191" s="1"/>
      <c r="HVX191" s="1"/>
      <c r="HVY191" s="1"/>
      <c r="HVZ191" s="1"/>
      <c r="HWA191" s="1"/>
      <c r="HWB191" s="1"/>
      <c r="HWC191" s="1"/>
      <c r="HWD191" s="1"/>
      <c r="HWE191" s="1"/>
      <c r="HWF191" s="1"/>
      <c r="HWG191" s="1"/>
      <c r="HWH191" s="1"/>
      <c r="HWI191" s="1"/>
      <c r="HWJ191" s="1"/>
      <c r="HWK191" s="1"/>
      <c r="HWL191" s="1"/>
      <c r="HWM191" s="1"/>
      <c r="HWN191" s="1"/>
      <c r="HWO191" s="1"/>
      <c r="HWP191" s="1"/>
      <c r="HWQ191" s="1"/>
      <c r="HWR191" s="1"/>
      <c r="HWS191" s="1"/>
      <c r="HWT191" s="1"/>
      <c r="HWU191" s="1"/>
      <c r="HWV191" s="1"/>
      <c r="HWW191" s="1"/>
      <c r="HWX191" s="1"/>
      <c r="HWY191" s="1"/>
      <c r="HWZ191" s="1"/>
      <c r="HXA191" s="1"/>
      <c r="HXB191" s="1"/>
      <c r="HXC191" s="1"/>
      <c r="HXD191" s="1"/>
      <c r="HXE191" s="1"/>
      <c r="HXF191" s="1"/>
      <c r="HXG191" s="1"/>
      <c r="HXH191" s="1"/>
      <c r="HXI191" s="1"/>
      <c r="HXJ191" s="1"/>
      <c r="HXK191" s="1"/>
      <c r="HXL191" s="1"/>
      <c r="HXM191" s="1"/>
      <c r="HXN191" s="1"/>
      <c r="HXO191" s="1"/>
      <c r="HXP191" s="1"/>
      <c r="HXQ191" s="1"/>
      <c r="HXR191" s="1"/>
      <c r="HXS191" s="1"/>
      <c r="HXT191" s="1"/>
      <c r="HXU191" s="1"/>
      <c r="HXV191" s="1"/>
      <c r="HXW191" s="1"/>
      <c r="HXX191" s="1"/>
      <c r="HXY191" s="1"/>
      <c r="HXZ191" s="1"/>
      <c r="HYA191" s="1"/>
      <c r="HYB191" s="1"/>
      <c r="HYC191" s="1"/>
      <c r="HYD191" s="1"/>
      <c r="HYE191" s="1"/>
      <c r="HYF191" s="1"/>
      <c r="HYG191" s="1"/>
      <c r="HYH191" s="1"/>
      <c r="HYI191" s="1"/>
      <c r="HYJ191" s="1"/>
      <c r="HYK191" s="1"/>
      <c r="HYL191" s="1"/>
      <c r="HYM191" s="1"/>
      <c r="HYN191" s="1"/>
      <c r="HYO191" s="1"/>
      <c r="HYP191" s="1"/>
      <c r="HYQ191" s="1"/>
      <c r="HYR191" s="1"/>
      <c r="HYS191" s="1"/>
      <c r="HYT191" s="1"/>
      <c r="HYU191" s="1"/>
      <c r="HYV191" s="1"/>
      <c r="HYW191" s="1"/>
      <c r="HYX191" s="1"/>
      <c r="HYY191" s="1"/>
      <c r="HYZ191" s="1"/>
      <c r="HZA191" s="1"/>
      <c r="HZB191" s="1"/>
      <c r="HZC191" s="1"/>
      <c r="HZD191" s="1"/>
      <c r="HZE191" s="1"/>
      <c r="HZF191" s="1"/>
      <c r="HZG191" s="1"/>
      <c r="HZH191" s="1"/>
      <c r="HZI191" s="1"/>
      <c r="HZJ191" s="1"/>
      <c r="HZK191" s="1"/>
      <c r="HZL191" s="1"/>
      <c r="HZM191" s="1"/>
      <c r="HZN191" s="1"/>
      <c r="HZO191" s="1"/>
      <c r="HZP191" s="1"/>
      <c r="HZQ191" s="1"/>
      <c r="HZR191" s="1"/>
      <c r="HZS191" s="1"/>
      <c r="HZT191" s="1"/>
      <c r="HZU191" s="1"/>
      <c r="HZV191" s="1"/>
      <c r="HZW191" s="1"/>
      <c r="HZX191" s="1"/>
      <c r="HZY191" s="1"/>
      <c r="HZZ191" s="1"/>
      <c r="IAA191" s="1"/>
      <c r="IAB191" s="1"/>
      <c r="IAC191" s="1"/>
      <c r="IAD191" s="1"/>
      <c r="IAE191" s="1"/>
      <c r="IAF191" s="1"/>
      <c r="IAG191" s="1"/>
      <c r="IAH191" s="1"/>
      <c r="IAI191" s="1"/>
      <c r="IAJ191" s="1"/>
      <c r="IAK191" s="1"/>
      <c r="IAL191" s="1"/>
      <c r="IAM191" s="1"/>
      <c r="IAN191" s="1"/>
      <c r="IAO191" s="1"/>
      <c r="IAP191" s="1"/>
      <c r="IAQ191" s="1"/>
      <c r="IAR191" s="1"/>
      <c r="IAS191" s="1"/>
      <c r="IAT191" s="1"/>
      <c r="IAU191" s="1"/>
      <c r="IAV191" s="1"/>
      <c r="IAW191" s="1"/>
      <c r="IAX191" s="1"/>
      <c r="IAY191" s="1"/>
      <c r="IAZ191" s="1"/>
      <c r="IBA191" s="1"/>
      <c r="IBB191" s="1"/>
      <c r="IBC191" s="1"/>
      <c r="IBD191" s="1"/>
      <c r="IBE191" s="1"/>
      <c r="IBF191" s="1"/>
      <c r="IBG191" s="1"/>
      <c r="IBH191" s="1"/>
      <c r="IBI191" s="1"/>
      <c r="IBJ191" s="1"/>
      <c r="IBK191" s="1"/>
      <c r="IBL191" s="1"/>
      <c r="IBM191" s="1"/>
      <c r="IBN191" s="1"/>
      <c r="IBO191" s="1"/>
      <c r="IBP191" s="1"/>
      <c r="IBQ191" s="1"/>
      <c r="IBR191" s="1"/>
      <c r="IBS191" s="1"/>
      <c r="IBT191" s="1"/>
      <c r="IBU191" s="1"/>
      <c r="IBV191" s="1"/>
      <c r="IBW191" s="1"/>
      <c r="IBX191" s="1"/>
      <c r="IBY191" s="1"/>
      <c r="IBZ191" s="1"/>
      <c r="ICA191" s="1"/>
      <c r="ICB191" s="1"/>
      <c r="ICC191" s="1"/>
      <c r="ICD191" s="1"/>
      <c r="ICE191" s="1"/>
      <c r="ICF191" s="1"/>
      <c r="ICG191" s="1"/>
      <c r="ICH191" s="1"/>
      <c r="ICI191" s="1"/>
      <c r="ICJ191" s="1"/>
      <c r="ICK191" s="1"/>
      <c r="ICL191" s="1"/>
      <c r="ICM191" s="1"/>
      <c r="ICN191" s="1"/>
      <c r="ICO191" s="1"/>
      <c r="ICP191" s="1"/>
      <c r="ICQ191" s="1"/>
      <c r="ICR191" s="1"/>
      <c r="ICS191" s="1"/>
      <c r="ICT191" s="1"/>
      <c r="ICU191" s="1"/>
      <c r="ICV191" s="1"/>
      <c r="ICW191" s="1"/>
      <c r="ICX191" s="1"/>
      <c r="ICY191" s="1"/>
      <c r="ICZ191" s="1"/>
      <c r="IDA191" s="1"/>
      <c r="IDB191" s="1"/>
      <c r="IDC191" s="1"/>
      <c r="IDD191" s="1"/>
      <c r="IDE191" s="1"/>
      <c r="IDF191" s="1"/>
      <c r="IDG191" s="1"/>
      <c r="IDH191" s="1"/>
      <c r="IDI191" s="1"/>
      <c r="IDJ191" s="1"/>
      <c r="IDK191" s="1"/>
      <c r="IDL191" s="1"/>
      <c r="IDM191" s="1"/>
      <c r="IDN191" s="1"/>
      <c r="IDO191" s="1"/>
      <c r="IDP191" s="1"/>
      <c r="IDQ191" s="1"/>
      <c r="IDR191" s="1"/>
      <c r="IDS191" s="1"/>
      <c r="IDT191" s="1"/>
      <c r="IDU191" s="1"/>
      <c r="IDV191" s="1"/>
      <c r="IDW191" s="1"/>
      <c r="IDX191" s="1"/>
      <c r="IDY191" s="1"/>
      <c r="IDZ191" s="1"/>
      <c r="IEA191" s="1"/>
      <c r="IEB191" s="1"/>
      <c r="IEC191" s="1"/>
      <c r="IED191" s="1"/>
      <c r="IEE191" s="1"/>
      <c r="IEF191" s="1"/>
      <c r="IEG191" s="1"/>
      <c r="IEH191" s="1"/>
      <c r="IEI191" s="1"/>
      <c r="IEJ191" s="1"/>
      <c r="IEK191" s="1"/>
      <c r="IEL191" s="1"/>
      <c r="IEM191" s="1"/>
      <c r="IEN191" s="1"/>
      <c r="IEO191" s="1"/>
      <c r="IEP191" s="1"/>
      <c r="IEQ191" s="1"/>
      <c r="IER191" s="1"/>
      <c r="IES191" s="1"/>
      <c r="IET191" s="1"/>
      <c r="IEU191" s="1"/>
      <c r="IEV191" s="1"/>
      <c r="IEW191" s="1"/>
      <c r="IEX191" s="1"/>
      <c r="IEY191" s="1"/>
      <c r="IEZ191" s="1"/>
      <c r="IFA191" s="1"/>
      <c r="IFB191" s="1"/>
      <c r="IFC191" s="1"/>
      <c r="IFD191" s="1"/>
      <c r="IFE191" s="1"/>
      <c r="IFF191" s="1"/>
      <c r="IFG191" s="1"/>
      <c r="IFH191" s="1"/>
      <c r="IFI191" s="1"/>
      <c r="IFJ191" s="1"/>
      <c r="IFK191" s="1"/>
      <c r="IFL191" s="1"/>
      <c r="IFM191" s="1"/>
      <c r="IFN191" s="1"/>
      <c r="IFO191" s="1"/>
      <c r="IFP191" s="1"/>
      <c r="IFQ191" s="1"/>
      <c r="IFR191" s="1"/>
      <c r="IFS191" s="1"/>
      <c r="IFT191" s="1"/>
      <c r="IFU191" s="1"/>
      <c r="IFV191" s="1"/>
      <c r="IFW191" s="1"/>
      <c r="IFX191" s="1"/>
      <c r="IFY191" s="1"/>
      <c r="IFZ191" s="1"/>
      <c r="IGA191" s="1"/>
      <c r="IGB191" s="1"/>
      <c r="IGC191" s="1"/>
      <c r="IGD191" s="1"/>
      <c r="IGE191" s="1"/>
      <c r="IGF191" s="1"/>
      <c r="IGG191" s="1"/>
      <c r="IGH191" s="1"/>
      <c r="IGI191" s="1"/>
      <c r="IGJ191" s="1"/>
      <c r="IGK191" s="1"/>
      <c r="IGL191" s="1"/>
      <c r="IGM191" s="1"/>
      <c r="IGN191" s="1"/>
      <c r="IGO191" s="1"/>
      <c r="IGP191" s="1"/>
      <c r="IGQ191" s="1"/>
      <c r="IGR191" s="1"/>
      <c r="IGS191" s="1"/>
      <c r="IGT191" s="1"/>
      <c r="IGU191" s="1"/>
      <c r="IGV191" s="1"/>
      <c r="IGW191" s="1"/>
      <c r="IGX191" s="1"/>
      <c r="IGY191" s="1"/>
      <c r="IGZ191" s="1"/>
      <c r="IHA191" s="1"/>
      <c r="IHB191" s="1"/>
      <c r="IHC191" s="1"/>
      <c r="IHD191" s="1"/>
      <c r="IHE191" s="1"/>
      <c r="IHF191" s="1"/>
      <c r="IHG191" s="1"/>
      <c r="IHH191" s="1"/>
      <c r="IHI191" s="1"/>
      <c r="IHJ191" s="1"/>
      <c r="IHK191" s="1"/>
      <c r="IHL191" s="1"/>
      <c r="IHM191" s="1"/>
      <c r="IHN191" s="1"/>
      <c r="IHO191" s="1"/>
      <c r="IHP191" s="1"/>
      <c r="IHQ191" s="1"/>
      <c r="IHR191" s="1"/>
      <c r="IHS191" s="1"/>
      <c r="IHT191" s="1"/>
      <c r="IHU191" s="1"/>
      <c r="IHV191" s="1"/>
      <c r="IHW191" s="1"/>
      <c r="IHX191" s="1"/>
      <c r="IHY191" s="1"/>
      <c r="IHZ191" s="1"/>
      <c r="IIA191" s="1"/>
      <c r="IIB191" s="1"/>
      <c r="IIC191" s="1"/>
      <c r="IID191" s="1"/>
      <c r="IIE191" s="1"/>
      <c r="IIF191" s="1"/>
      <c r="IIG191" s="1"/>
      <c r="IIH191" s="1"/>
      <c r="III191" s="1"/>
      <c r="IIJ191" s="1"/>
      <c r="IIK191" s="1"/>
      <c r="IIL191" s="1"/>
      <c r="IIM191" s="1"/>
      <c r="IIN191" s="1"/>
      <c r="IIO191" s="1"/>
      <c r="IIP191" s="1"/>
      <c r="IIQ191" s="1"/>
      <c r="IIR191" s="1"/>
      <c r="IIS191" s="1"/>
      <c r="IIT191" s="1"/>
      <c r="IIU191" s="1"/>
      <c r="IIV191" s="1"/>
      <c r="IIW191" s="1"/>
      <c r="IIX191" s="1"/>
      <c r="IIY191" s="1"/>
      <c r="IIZ191" s="1"/>
      <c r="IJA191" s="1"/>
      <c r="IJB191" s="1"/>
      <c r="IJC191" s="1"/>
      <c r="IJD191" s="1"/>
      <c r="IJE191" s="1"/>
      <c r="IJF191" s="1"/>
      <c r="IJG191" s="1"/>
      <c r="IJH191" s="1"/>
      <c r="IJI191" s="1"/>
      <c r="IJJ191" s="1"/>
      <c r="IJK191" s="1"/>
      <c r="IJL191" s="1"/>
      <c r="IJM191" s="1"/>
      <c r="IJN191" s="1"/>
      <c r="IJO191" s="1"/>
      <c r="IJP191" s="1"/>
      <c r="IJQ191" s="1"/>
      <c r="IJR191" s="1"/>
      <c r="IJS191" s="1"/>
      <c r="IJT191" s="1"/>
      <c r="IJU191" s="1"/>
      <c r="IJV191" s="1"/>
      <c r="IJW191" s="1"/>
      <c r="IJX191" s="1"/>
      <c r="IJY191" s="1"/>
      <c r="IJZ191" s="1"/>
      <c r="IKA191" s="1"/>
      <c r="IKB191" s="1"/>
      <c r="IKC191" s="1"/>
      <c r="IKD191" s="1"/>
      <c r="IKE191" s="1"/>
      <c r="IKF191" s="1"/>
      <c r="IKG191" s="1"/>
      <c r="IKH191" s="1"/>
      <c r="IKI191" s="1"/>
      <c r="IKJ191" s="1"/>
      <c r="IKK191" s="1"/>
      <c r="IKL191" s="1"/>
      <c r="IKM191" s="1"/>
      <c r="IKN191" s="1"/>
      <c r="IKO191" s="1"/>
      <c r="IKP191" s="1"/>
      <c r="IKQ191" s="1"/>
      <c r="IKR191" s="1"/>
      <c r="IKS191" s="1"/>
      <c r="IKT191" s="1"/>
      <c r="IKU191" s="1"/>
      <c r="IKV191" s="1"/>
      <c r="IKW191" s="1"/>
      <c r="IKX191" s="1"/>
      <c r="IKY191" s="1"/>
      <c r="IKZ191" s="1"/>
      <c r="ILA191" s="1"/>
      <c r="ILB191" s="1"/>
      <c r="ILC191" s="1"/>
      <c r="ILD191" s="1"/>
      <c r="ILE191" s="1"/>
      <c r="ILF191" s="1"/>
      <c r="ILG191" s="1"/>
      <c r="ILH191" s="1"/>
      <c r="ILI191" s="1"/>
      <c r="ILJ191" s="1"/>
      <c r="ILK191" s="1"/>
      <c r="ILL191" s="1"/>
      <c r="ILM191" s="1"/>
      <c r="ILN191" s="1"/>
      <c r="ILO191" s="1"/>
      <c r="ILP191" s="1"/>
      <c r="ILQ191" s="1"/>
      <c r="ILR191" s="1"/>
      <c r="ILS191" s="1"/>
      <c r="ILT191" s="1"/>
      <c r="ILU191" s="1"/>
      <c r="ILV191" s="1"/>
      <c r="ILW191" s="1"/>
      <c r="ILX191" s="1"/>
      <c r="ILY191" s="1"/>
      <c r="ILZ191" s="1"/>
      <c r="IMA191" s="1"/>
      <c r="IMB191" s="1"/>
      <c r="IMC191" s="1"/>
      <c r="IMD191" s="1"/>
      <c r="IME191" s="1"/>
      <c r="IMF191" s="1"/>
      <c r="IMG191" s="1"/>
      <c r="IMH191" s="1"/>
      <c r="IMI191" s="1"/>
      <c r="IMJ191" s="1"/>
      <c r="IMK191" s="1"/>
      <c r="IML191" s="1"/>
      <c r="IMM191" s="1"/>
      <c r="IMN191" s="1"/>
      <c r="IMO191" s="1"/>
      <c r="IMP191" s="1"/>
      <c r="IMQ191" s="1"/>
      <c r="IMR191" s="1"/>
      <c r="IMS191" s="1"/>
      <c r="IMT191" s="1"/>
      <c r="IMU191" s="1"/>
      <c r="IMV191" s="1"/>
      <c r="IMW191" s="1"/>
      <c r="IMX191" s="1"/>
      <c r="IMY191" s="1"/>
      <c r="IMZ191" s="1"/>
      <c r="INA191" s="1"/>
      <c r="INB191" s="1"/>
      <c r="INC191" s="1"/>
      <c r="IND191" s="1"/>
      <c r="INE191" s="1"/>
      <c r="INF191" s="1"/>
      <c r="ING191" s="1"/>
      <c r="INH191" s="1"/>
      <c r="INI191" s="1"/>
      <c r="INJ191" s="1"/>
      <c r="INK191" s="1"/>
      <c r="INL191" s="1"/>
      <c r="INM191" s="1"/>
      <c r="INN191" s="1"/>
      <c r="INO191" s="1"/>
      <c r="INP191" s="1"/>
      <c r="INQ191" s="1"/>
      <c r="INR191" s="1"/>
      <c r="INS191" s="1"/>
      <c r="INT191" s="1"/>
      <c r="INU191" s="1"/>
      <c r="INV191" s="1"/>
      <c r="INW191" s="1"/>
      <c r="INX191" s="1"/>
      <c r="INY191" s="1"/>
      <c r="INZ191" s="1"/>
      <c r="IOA191" s="1"/>
      <c r="IOB191" s="1"/>
      <c r="IOC191" s="1"/>
      <c r="IOD191" s="1"/>
      <c r="IOE191" s="1"/>
      <c r="IOF191" s="1"/>
      <c r="IOG191" s="1"/>
      <c r="IOH191" s="1"/>
      <c r="IOI191" s="1"/>
      <c r="IOJ191" s="1"/>
      <c r="IOK191" s="1"/>
      <c r="IOL191" s="1"/>
      <c r="IOM191" s="1"/>
      <c r="ION191" s="1"/>
      <c r="IOO191" s="1"/>
      <c r="IOP191" s="1"/>
      <c r="IOQ191" s="1"/>
      <c r="IOR191" s="1"/>
      <c r="IOS191" s="1"/>
      <c r="IOT191" s="1"/>
      <c r="IOU191" s="1"/>
      <c r="IOV191" s="1"/>
      <c r="IOW191" s="1"/>
      <c r="IOX191" s="1"/>
      <c r="IOY191" s="1"/>
      <c r="IOZ191" s="1"/>
      <c r="IPA191" s="1"/>
      <c r="IPB191" s="1"/>
      <c r="IPC191" s="1"/>
      <c r="IPD191" s="1"/>
      <c r="IPE191" s="1"/>
      <c r="IPF191" s="1"/>
      <c r="IPG191" s="1"/>
      <c r="IPH191" s="1"/>
      <c r="IPI191" s="1"/>
      <c r="IPJ191" s="1"/>
      <c r="IPK191" s="1"/>
      <c r="IPL191" s="1"/>
      <c r="IPM191" s="1"/>
      <c r="IPN191" s="1"/>
      <c r="IPO191" s="1"/>
      <c r="IPP191" s="1"/>
      <c r="IPQ191" s="1"/>
      <c r="IPR191" s="1"/>
      <c r="IPS191" s="1"/>
      <c r="IPT191" s="1"/>
      <c r="IPU191" s="1"/>
      <c r="IPV191" s="1"/>
      <c r="IPW191" s="1"/>
      <c r="IPX191" s="1"/>
      <c r="IPY191" s="1"/>
      <c r="IPZ191" s="1"/>
      <c r="IQA191" s="1"/>
      <c r="IQB191" s="1"/>
      <c r="IQC191" s="1"/>
      <c r="IQD191" s="1"/>
      <c r="IQE191" s="1"/>
      <c r="IQF191" s="1"/>
      <c r="IQG191" s="1"/>
      <c r="IQH191" s="1"/>
      <c r="IQI191" s="1"/>
      <c r="IQJ191" s="1"/>
      <c r="IQK191" s="1"/>
      <c r="IQL191" s="1"/>
      <c r="IQM191" s="1"/>
      <c r="IQN191" s="1"/>
      <c r="IQO191" s="1"/>
      <c r="IQP191" s="1"/>
      <c r="IQQ191" s="1"/>
      <c r="IQR191" s="1"/>
      <c r="IQS191" s="1"/>
      <c r="IQT191" s="1"/>
      <c r="IQU191" s="1"/>
      <c r="IQV191" s="1"/>
      <c r="IQW191" s="1"/>
      <c r="IQX191" s="1"/>
      <c r="IQY191" s="1"/>
      <c r="IQZ191" s="1"/>
      <c r="IRA191" s="1"/>
      <c r="IRB191" s="1"/>
      <c r="IRC191" s="1"/>
      <c r="IRD191" s="1"/>
      <c r="IRE191" s="1"/>
      <c r="IRF191" s="1"/>
      <c r="IRG191" s="1"/>
      <c r="IRH191" s="1"/>
      <c r="IRI191" s="1"/>
      <c r="IRJ191" s="1"/>
      <c r="IRK191" s="1"/>
      <c r="IRL191" s="1"/>
      <c r="IRM191" s="1"/>
      <c r="IRN191" s="1"/>
      <c r="IRO191" s="1"/>
      <c r="IRP191" s="1"/>
      <c r="IRQ191" s="1"/>
      <c r="IRR191" s="1"/>
      <c r="IRS191" s="1"/>
      <c r="IRT191" s="1"/>
      <c r="IRU191" s="1"/>
      <c r="IRV191" s="1"/>
      <c r="IRW191" s="1"/>
      <c r="IRX191" s="1"/>
      <c r="IRY191" s="1"/>
      <c r="IRZ191" s="1"/>
      <c r="ISA191" s="1"/>
      <c r="ISB191" s="1"/>
      <c r="ISC191" s="1"/>
      <c r="ISD191" s="1"/>
      <c r="ISE191" s="1"/>
      <c r="ISF191" s="1"/>
      <c r="ISG191" s="1"/>
      <c r="ISH191" s="1"/>
      <c r="ISI191" s="1"/>
      <c r="ISJ191" s="1"/>
      <c r="ISK191" s="1"/>
      <c r="ISL191" s="1"/>
      <c r="ISM191" s="1"/>
      <c r="ISN191" s="1"/>
      <c r="ISO191" s="1"/>
      <c r="ISP191" s="1"/>
      <c r="ISQ191" s="1"/>
      <c r="ISR191" s="1"/>
      <c r="ISS191" s="1"/>
      <c r="IST191" s="1"/>
      <c r="ISU191" s="1"/>
      <c r="ISV191" s="1"/>
      <c r="ISW191" s="1"/>
      <c r="ISX191" s="1"/>
      <c r="ISY191" s="1"/>
      <c r="ISZ191" s="1"/>
      <c r="ITA191" s="1"/>
      <c r="ITB191" s="1"/>
      <c r="ITC191" s="1"/>
      <c r="ITD191" s="1"/>
      <c r="ITE191" s="1"/>
      <c r="ITF191" s="1"/>
      <c r="ITG191" s="1"/>
      <c r="ITH191" s="1"/>
      <c r="ITI191" s="1"/>
      <c r="ITJ191" s="1"/>
      <c r="ITK191" s="1"/>
      <c r="ITL191" s="1"/>
      <c r="ITM191" s="1"/>
      <c r="ITN191" s="1"/>
      <c r="ITO191" s="1"/>
      <c r="ITP191" s="1"/>
      <c r="ITQ191" s="1"/>
      <c r="ITR191" s="1"/>
      <c r="ITS191" s="1"/>
      <c r="ITT191" s="1"/>
      <c r="ITU191" s="1"/>
      <c r="ITV191" s="1"/>
      <c r="ITW191" s="1"/>
      <c r="ITX191" s="1"/>
      <c r="ITY191" s="1"/>
      <c r="ITZ191" s="1"/>
      <c r="IUA191" s="1"/>
      <c r="IUB191" s="1"/>
      <c r="IUC191" s="1"/>
      <c r="IUD191" s="1"/>
      <c r="IUE191" s="1"/>
      <c r="IUF191" s="1"/>
      <c r="IUG191" s="1"/>
      <c r="IUH191" s="1"/>
      <c r="IUI191" s="1"/>
      <c r="IUJ191" s="1"/>
      <c r="IUK191" s="1"/>
      <c r="IUL191" s="1"/>
      <c r="IUM191" s="1"/>
      <c r="IUN191" s="1"/>
      <c r="IUO191" s="1"/>
      <c r="IUP191" s="1"/>
      <c r="IUQ191" s="1"/>
      <c r="IUR191" s="1"/>
      <c r="IUS191" s="1"/>
      <c r="IUT191" s="1"/>
      <c r="IUU191" s="1"/>
      <c r="IUV191" s="1"/>
      <c r="IUW191" s="1"/>
      <c r="IUX191" s="1"/>
      <c r="IUY191" s="1"/>
      <c r="IUZ191" s="1"/>
      <c r="IVA191" s="1"/>
      <c r="IVB191" s="1"/>
      <c r="IVC191" s="1"/>
      <c r="IVD191" s="1"/>
      <c r="IVE191" s="1"/>
      <c r="IVF191" s="1"/>
      <c r="IVG191" s="1"/>
      <c r="IVH191" s="1"/>
      <c r="IVI191" s="1"/>
      <c r="IVJ191" s="1"/>
      <c r="IVK191" s="1"/>
      <c r="IVL191" s="1"/>
      <c r="IVM191" s="1"/>
      <c r="IVN191" s="1"/>
      <c r="IVO191" s="1"/>
      <c r="IVP191" s="1"/>
      <c r="IVQ191" s="1"/>
      <c r="IVR191" s="1"/>
      <c r="IVS191" s="1"/>
      <c r="IVT191" s="1"/>
      <c r="IVU191" s="1"/>
      <c r="IVV191" s="1"/>
      <c r="IVW191" s="1"/>
      <c r="IVX191" s="1"/>
      <c r="IVY191" s="1"/>
      <c r="IVZ191" s="1"/>
      <c r="IWA191" s="1"/>
      <c r="IWB191" s="1"/>
      <c r="IWC191" s="1"/>
      <c r="IWD191" s="1"/>
      <c r="IWE191" s="1"/>
      <c r="IWF191" s="1"/>
      <c r="IWG191" s="1"/>
      <c r="IWH191" s="1"/>
      <c r="IWI191" s="1"/>
      <c r="IWJ191" s="1"/>
      <c r="IWK191" s="1"/>
      <c r="IWL191" s="1"/>
      <c r="IWM191" s="1"/>
      <c r="IWN191" s="1"/>
      <c r="IWO191" s="1"/>
      <c r="IWP191" s="1"/>
      <c r="IWQ191" s="1"/>
      <c r="IWR191" s="1"/>
      <c r="IWS191" s="1"/>
      <c r="IWT191" s="1"/>
      <c r="IWU191" s="1"/>
      <c r="IWV191" s="1"/>
      <c r="IWW191" s="1"/>
      <c r="IWX191" s="1"/>
      <c r="IWY191" s="1"/>
      <c r="IWZ191" s="1"/>
      <c r="IXA191" s="1"/>
      <c r="IXB191" s="1"/>
      <c r="IXC191" s="1"/>
      <c r="IXD191" s="1"/>
      <c r="IXE191" s="1"/>
      <c r="IXF191" s="1"/>
      <c r="IXG191" s="1"/>
      <c r="IXH191" s="1"/>
      <c r="IXI191" s="1"/>
      <c r="IXJ191" s="1"/>
      <c r="IXK191" s="1"/>
      <c r="IXL191" s="1"/>
      <c r="IXM191" s="1"/>
      <c r="IXN191" s="1"/>
      <c r="IXO191" s="1"/>
      <c r="IXP191" s="1"/>
      <c r="IXQ191" s="1"/>
      <c r="IXR191" s="1"/>
      <c r="IXS191" s="1"/>
      <c r="IXT191" s="1"/>
      <c r="IXU191" s="1"/>
      <c r="IXV191" s="1"/>
      <c r="IXW191" s="1"/>
      <c r="IXX191" s="1"/>
      <c r="IXY191" s="1"/>
      <c r="IXZ191" s="1"/>
      <c r="IYA191" s="1"/>
      <c r="IYB191" s="1"/>
      <c r="IYC191" s="1"/>
      <c r="IYD191" s="1"/>
      <c r="IYE191" s="1"/>
      <c r="IYF191" s="1"/>
      <c r="IYG191" s="1"/>
      <c r="IYH191" s="1"/>
      <c r="IYI191" s="1"/>
      <c r="IYJ191" s="1"/>
      <c r="IYK191" s="1"/>
      <c r="IYL191" s="1"/>
      <c r="IYM191" s="1"/>
      <c r="IYN191" s="1"/>
      <c r="IYO191" s="1"/>
      <c r="IYP191" s="1"/>
      <c r="IYQ191" s="1"/>
      <c r="IYR191" s="1"/>
      <c r="IYS191" s="1"/>
      <c r="IYT191" s="1"/>
      <c r="IYU191" s="1"/>
      <c r="IYV191" s="1"/>
      <c r="IYW191" s="1"/>
      <c r="IYX191" s="1"/>
      <c r="IYY191" s="1"/>
      <c r="IYZ191" s="1"/>
      <c r="IZA191" s="1"/>
      <c r="IZB191" s="1"/>
      <c r="IZC191" s="1"/>
      <c r="IZD191" s="1"/>
      <c r="IZE191" s="1"/>
      <c r="IZF191" s="1"/>
      <c r="IZG191" s="1"/>
      <c r="IZH191" s="1"/>
      <c r="IZI191" s="1"/>
      <c r="IZJ191" s="1"/>
      <c r="IZK191" s="1"/>
      <c r="IZL191" s="1"/>
      <c r="IZM191" s="1"/>
      <c r="IZN191" s="1"/>
      <c r="IZO191" s="1"/>
      <c r="IZP191" s="1"/>
      <c r="IZQ191" s="1"/>
      <c r="IZR191" s="1"/>
      <c r="IZS191" s="1"/>
      <c r="IZT191" s="1"/>
      <c r="IZU191" s="1"/>
      <c r="IZV191" s="1"/>
      <c r="IZW191" s="1"/>
      <c r="IZX191" s="1"/>
      <c r="IZY191" s="1"/>
      <c r="IZZ191" s="1"/>
      <c r="JAA191" s="1"/>
      <c r="JAB191" s="1"/>
      <c r="JAC191" s="1"/>
      <c r="JAD191" s="1"/>
      <c r="JAE191" s="1"/>
      <c r="JAF191" s="1"/>
      <c r="JAG191" s="1"/>
      <c r="JAH191" s="1"/>
      <c r="JAI191" s="1"/>
      <c r="JAJ191" s="1"/>
      <c r="JAK191" s="1"/>
      <c r="JAL191" s="1"/>
      <c r="JAM191" s="1"/>
      <c r="JAN191" s="1"/>
      <c r="JAO191" s="1"/>
      <c r="JAP191" s="1"/>
      <c r="JAQ191" s="1"/>
      <c r="JAR191" s="1"/>
      <c r="JAS191" s="1"/>
      <c r="JAT191" s="1"/>
      <c r="JAU191" s="1"/>
      <c r="JAV191" s="1"/>
      <c r="JAW191" s="1"/>
      <c r="JAX191" s="1"/>
      <c r="JAY191" s="1"/>
      <c r="JAZ191" s="1"/>
      <c r="JBA191" s="1"/>
      <c r="JBB191" s="1"/>
      <c r="JBC191" s="1"/>
      <c r="JBD191" s="1"/>
      <c r="JBE191" s="1"/>
      <c r="JBF191" s="1"/>
      <c r="JBG191" s="1"/>
      <c r="JBH191" s="1"/>
      <c r="JBI191" s="1"/>
      <c r="JBJ191" s="1"/>
      <c r="JBK191" s="1"/>
      <c r="JBL191" s="1"/>
      <c r="JBM191" s="1"/>
      <c r="JBN191" s="1"/>
      <c r="JBO191" s="1"/>
      <c r="JBP191" s="1"/>
      <c r="JBQ191" s="1"/>
      <c r="JBR191" s="1"/>
      <c r="JBS191" s="1"/>
      <c r="JBT191" s="1"/>
      <c r="JBU191" s="1"/>
      <c r="JBV191" s="1"/>
      <c r="JBW191" s="1"/>
      <c r="JBX191" s="1"/>
      <c r="JBY191" s="1"/>
      <c r="JBZ191" s="1"/>
      <c r="JCA191" s="1"/>
      <c r="JCB191" s="1"/>
      <c r="JCC191" s="1"/>
      <c r="JCD191" s="1"/>
      <c r="JCE191" s="1"/>
      <c r="JCF191" s="1"/>
      <c r="JCG191" s="1"/>
      <c r="JCH191" s="1"/>
      <c r="JCI191" s="1"/>
      <c r="JCJ191" s="1"/>
      <c r="JCK191" s="1"/>
      <c r="JCL191" s="1"/>
      <c r="JCM191" s="1"/>
      <c r="JCN191" s="1"/>
      <c r="JCO191" s="1"/>
      <c r="JCP191" s="1"/>
      <c r="JCQ191" s="1"/>
      <c r="JCR191" s="1"/>
      <c r="JCS191" s="1"/>
      <c r="JCT191" s="1"/>
      <c r="JCU191" s="1"/>
      <c r="JCV191" s="1"/>
      <c r="JCW191" s="1"/>
      <c r="JCX191" s="1"/>
      <c r="JCY191" s="1"/>
      <c r="JCZ191" s="1"/>
      <c r="JDA191" s="1"/>
      <c r="JDB191" s="1"/>
      <c r="JDC191" s="1"/>
      <c r="JDD191" s="1"/>
      <c r="JDE191" s="1"/>
      <c r="JDF191" s="1"/>
      <c r="JDG191" s="1"/>
      <c r="JDH191" s="1"/>
      <c r="JDI191" s="1"/>
      <c r="JDJ191" s="1"/>
      <c r="JDK191" s="1"/>
      <c r="JDL191" s="1"/>
      <c r="JDM191" s="1"/>
      <c r="JDN191" s="1"/>
      <c r="JDO191" s="1"/>
      <c r="JDP191" s="1"/>
      <c r="JDQ191" s="1"/>
      <c r="JDR191" s="1"/>
      <c r="JDS191" s="1"/>
      <c r="JDT191" s="1"/>
      <c r="JDU191" s="1"/>
      <c r="JDV191" s="1"/>
      <c r="JDW191" s="1"/>
      <c r="JDX191" s="1"/>
      <c r="JDY191" s="1"/>
      <c r="JDZ191" s="1"/>
      <c r="JEA191" s="1"/>
      <c r="JEB191" s="1"/>
      <c r="JEC191" s="1"/>
      <c r="JED191" s="1"/>
      <c r="JEE191" s="1"/>
      <c r="JEF191" s="1"/>
      <c r="JEG191" s="1"/>
      <c r="JEH191" s="1"/>
      <c r="JEI191" s="1"/>
      <c r="JEJ191" s="1"/>
      <c r="JEK191" s="1"/>
      <c r="JEL191" s="1"/>
      <c r="JEM191" s="1"/>
      <c r="JEN191" s="1"/>
      <c r="JEO191" s="1"/>
      <c r="JEP191" s="1"/>
      <c r="JEQ191" s="1"/>
      <c r="JER191" s="1"/>
      <c r="JES191" s="1"/>
      <c r="JET191" s="1"/>
      <c r="JEU191" s="1"/>
      <c r="JEV191" s="1"/>
      <c r="JEW191" s="1"/>
      <c r="JEX191" s="1"/>
      <c r="JEY191" s="1"/>
      <c r="JEZ191" s="1"/>
      <c r="JFA191" s="1"/>
      <c r="JFB191" s="1"/>
      <c r="JFC191" s="1"/>
      <c r="JFD191" s="1"/>
      <c r="JFE191" s="1"/>
      <c r="JFF191" s="1"/>
      <c r="JFG191" s="1"/>
      <c r="JFH191" s="1"/>
      <c r="JFI191" s="1"/>
      <c r="JFJ191" s="1"/>
      <c r="JFK191" s="1"/>
      <c r="JFL191" s="1"/>
      <c r="JFM191" s="1"/>
      <c r="JFN191" s="1"/>
      <c r="JFO191" s="1"/>
      <c r="JFP191" s="1"/>
      <c r="JFQ191" s="1"/>
      <c r="JFR191" s="1"/>
      <c r="JFS191" s="1"/>
      <c r="JFT191" s="1"/>
      <c r="JFU191" s="1"/>
      <c r="JFV191" s="1"/>
      <c r="JFW191" s="1"/>
      <c r="JFX191" s="1"/>
      <c r="JFY191" s="1"/>
      <c r="JFZ191" s="1"/>
      <c r="JGA191" s="1"/>
      <c r="JGB191" s="1"/>
      <c r="JGC191" s="1"/>
      <c r="JGD191" s="1"/>
      <c r="JGE191" s="1"/>
      <c r="JGF191" s="1"/>
      <c r="JGG191" s="1"/>
      <c r="JGH191" s="1"/>
      <c r="JGI191" s="1"/>
      <c r="JGJ191" s="1"/>
      <c r="JGK191" s="1"/>
      <c r="JGL191" s="1"/>
      <c r="JGM191" s="1"/>
      <c r="JGN191" s="1"/>
      <c r="JGO191" s="1"/>
      <c r="JGP191" s="1"/>
      <c r="JGQ191" s="1"/>
      <c r="JGR191" s="1"/>
      <c r="JGS191" s="1"/>
      <c r="JGT191" s="1"/>
      <c r="JGU191" s="1"/>
      <c r="JGV191" s="1"/>
      <c r="JGW191" s="1"/>
      <c r="JGX191" s="1"/>
      <c r="JGY191" s="1"/>
      <c r="JGZ191" s="1"/>
      <c r="JHA191" s="1"/>
      <c r="JHB191" s="1"/>
      <c r="JHC191" s="1"/>
      <c r="JHD191" s="1"/>
      <c r="JHE191" s="1"/>
      <c r="JHF191" s="1"/>
      <c r="JHG191" s="1"/>
      <c r="JHH191" s="1"/>
      <c r="JHI191" s="1"/>
      <c r="JHJ191" s="1"/>
      <c r="JHK191" s="1"/>
      <c r="JHL191" s="1"/>
      <c r="JHM191" s="1"/>
      <c r="JHN191" s="1"/>
      <c r="JHO191" s="1"/>
      <c r="JHP191" s="1"/>
      <c r="JHQ191" s="1"/>
      <c r="JHR191" s="1"/>
      <c r="JHS191" s="1"/>
      <c r="JHT191" s="1"/>
      <c r="JHU191" s="1"/>
      <c r="JHV191" s="1"/>
      <c r="JHW191" s="1"/>
      <c r="JHX191" s="1"/>
      <c r="JHY191" s="1"/>
      <c r="JHZ191" s="1"/>
      <c r="JIA191" s="1"/>
      <c r="JIB191" s="1"/>
      <c r="JIC191" s="1"/>
      <c r="JID191" s="1"/>
      <c r="JIE191" s="1"/>
      <c r="JIF191" s="1"/>
      <c r="JIG191" s="1"/>
      <c r="JIH191" s="1"/>
      <c r="JII191" s="1"/>
      <c r="JIJ191" s="1"/>
      <c r="JIK191" s="1"/>
      <c r="JIL191" s="1"/>
      <c r="JIM191" s="1"/>
      <c r="JIN191" s="1"/>
      <c r="JIO191" s="1"/>
      <c r="JIP191" s="1"/>
      <c r="JIQ191" s="1"/>
      <c r="JIR191" s="1"/>
      <c r="JIS191" s="1"/>
      <c r="JIT191" s="1"/>
      <c r="JIU191" s="1"/>
      <c r="JIV191" s="1"/>
      <c r="JIW191" s="1"/>
      <c r="JIX191" s="1"/>
      <c r="JIY191" s="1"/>
      <c r="JIZ191" s="1"/>
      <c r="JJA191" s="1"/>
      <c r="JJB191" s="1"/>
      <c r="JJC191" s="1"/>
      <c r="JJD191" s="1"/>
      <c r="JJE191" s="1"/>
      <c r="JJF191" s="1"/>
      <c r="JJG191" s="1"/>
      <c r="JJH191" s="1"/>
      <c r="JJI191" s="1"/>
      <c r="JJJ191" s="1"/>
      <c r="JJK191" s="1"/>
      <c r="JJL191" s="1"/>
      <c r="JJM191" s="1"/>
      <c r="JJN191" s="1"/>
      <c r="JJO191" s="1"/>
      <c r="JJP191" s="1"/>
      <c r="JJQ191" s="1"/>
      <c r="JJR191" s="1"/>
      <c r="JJS191" s="1"/>
      <c r="JJT191" s="1"/>
      <c r="JJU191" s="1"/>
      <c r="JJV191" s="1"/>
      <c r="JJW191" s="1"/>
      <c r="JJX191" s="1"/>
      <c r="JJY191" s="1"/>
      <c r="JJZ191" s="1"/>
      <c r="JKA191" s="1"/>
      <c r="JKB191" s="1"/>
      <c r="JKC191" s="1"/>
      <c r="JKD191" s="1"/>
      <c r="JKE191" s="1"/>
      <c r="JKF191" s="1"/>
      <c r="JKG191" s="1"/>
      <c r="JKH191" s="1"/>
      <c r="JKI191" s="1"/>
      <c r="JKJ191" s="1"/>
      <c r="JKK191" s="1"/>
      <c r="JKL191" s="1"/>
      <c r="JKM191" s="1"/>
      <c r="JKN191" s="1"/>
      <c r="JKO191" s="1"/>
      <c r="JKP191" s="1"/>
      <c r="JKQ191" s="1"/>
      <c r="JKR191" s="1"/>
      <c r="JKS191" s="1"/>
      <c r="JKT191" s="1"/>
      <c r="JKU191" s="1"/>
      <c r="JKV191" s="1"/>
      <c r="JKW191" s="1"/>
      <c r="JKX191" s="1"/>
      <c r="JKY191" s="1"/>
      <c r="JKZ191" s="1"/>
      <c r="JLA191" s="1"/>
      <c r="JLB191" s="1"/>
      <c r="JLC191" s="1"/>
      <c r="JLD191" s="1"/>
      <c r="JLE191" s="1"/>
      <c r="JLF191" s="1"/>
      <c r="JLG191" s="1"/>
      <c r="JLH191" s="1"/>
      <c r="JLI191" s="1"/>
      <c r="JLJ191" s="1"/>
      <c r="JLK191" s="1"/>
      <c r="JLL191" s="1"/>
      <c r="JLM191" s="1"/>
      <c r="JLN191" s="1"/>
      <c r="JLO191" s="1"/>
      <c r="JLP191" s="1"/>
      <c r="JLQ191" s="1"/>
      <c r="JLR191" s="1"/>
      <c r="JLS191" s="1"/>
      <c r="JLT191" s="1"/>
      <c r="JLU191" s="1"/>
      <c r="JLV191" s="1"/>
      <c r="JLW191" s="1"/>
      <c r="JLX191" s="1"/>
      <c r="JLY191" s="1"/>
      <c r="JLZ191" s="1"/>
      <c r="JMA191" s="1"/>
      <c r="JMB191" s="1"/>
      <c r="JMC191" s="1"/>
      <c r="JMD191" s="1"/>
      <c r="JME191" s="1"/>
      <c r="JMF191" s="1"/>
      <c r="JMG191" s="1"/>
      <c r="JMH191" s="1"/>
      <c r="JMI191" s="1"/>
      <c r="JMJ191" s="1"/>
      <c r="JMK191" s="1"/>
      <c r="JML191" s="1"/>
      <c r="JMM191" s="1"/>
      <c r="JMN191" s="1"/>
      <c r="JMO191" s="1"/>
      <c r="JMP191" s="1"/>
      <c r="JMQ191" s="1"/>
      <c r="JMR191" s="1"/>
      <c r="JMS191" s="1"/>
      <c r="JMT191" s="1"/>
      <c r="JMU191" s="1"/>
      <c r="JMV191" s="1"/>
      <c r="JMW191" s="1"/>
      <c r="JMX191" s="1"/>
      <c r="JMY191" s="1"/>
      <c r="JMZ191" s="1"/>
      <c r="JNA191" s="1"/>
      <c r="JNB191" s="1"/>
      <c r="JNC191" s="1"/>
      <c r="JND191" s="1"/>
      <c r="JNE191" s="1"/>
      <c r="JNF191" s="1"/>
      <c r="JNG191" s="1"/>
      <c r="JNH191" s="1"/>
      <c r="JNI191" s="1"/>
      <c r="JNJ191" s="1"/>
      <c r="JNK191" s="1"/>
      <c r="JNL191" s="1"/>
      <c r="JNM191" s="1"/>
      <c r="JNN191" s="1"/>
      <c r="JNO191" s="1"/>
      <c r="JNP191" s="1"/>
      <c r="JNQ191" s="1"/>
      <c r="JNR191" s="1"/>
      <c r="JNS191" s="1"/>
      <c r="JNT191" s="1"/>
      <c r="JNU191" s="1"/>
      <c r="JNV191" s="1"/>
      <c r="JNW191" s="1"/>
      <c r="JNX191" s="1"/>
      <c r="JNY191" s="1"/>
      <c r="JNZ191" s="1"/>
      <c r="JOA191" s="1"/>
      <c r="JOB191" s="1"/>
      <c r="JOC191" s="1"/>
      <c r="JOD191" s="1"/>
      <c r="JOE191" s="1"/>
      <c r="JOF191" s="1"/>
      <c r="JOG191" s="1"/>
      <c r="JOH191" s="1"/>
      <c r="JOI191" s="1"/>
      <c r="JOJ191" s="1"/>
      <c r="JOK191" s="1"/>
      <c r="JOL191" s="1"/>
      <c r="JOM191" s="1"/>
      <c r="JON191" s="1"/>
      <c r="JOO191" s="1"/>
      <c r="JOP191" s="1"/>
      <c r="JOQ191" s="1"/>
      <c r="JOR191" s="1"/>
      <c r="JOS191" s="1"/>
      <c r="JOT191" s="1"/>
      <c r="JOU191" s="1"/>
      <c r="JOV191" s="1"/>
      <c r="JOW191" s="1"/>
      <c r="JOX191" s="1"/>
      <c r="JOY191" s="1"/>
      <c r="JOZ191" s="1"/>
      <c r="JPA191" s="1"/>
      <c r="JPB191" s="1"/>
      <c r="JPC191" s="1"/>
      <c r="JPD191" s="1"/>
      <c r="JPE191" s="1"/>
      <c r="JPF191" s="1"/>
      <c r="JPG191" s="1"/>
      <c r="JPH191" s="1"/>
      <c r="JPI191" s="1"/>
      <c r="JPJ191" s="1"/>
      <c r="JPK191" s="1"/>
      <c r="JPL191" s="1"/>
      <c r="JPM191" s="1"/>
      <c r="JPN191" s="1"/>
      <c r="JPO191" s="1"/>
      <c r="JPP191" s="1"/>
      <c r="JPQ191" s="1"/>
      <c r="JPR191" s="1"/>
      <c r="JPS191" s="1"/>
      <c r="JPT191" s="1"/>
      <c r="JPU191" s="1"/>
      <c r="JPV191" s="1"/>
      <c r="JPW191" s="1"/>
      <c r="JPX191" s="1"/>
      <c r="JPY191" s="1"/>
      <c r="JPZ191" s="1"/>
      <c r="JQA191" s="1"/>
      <c r="JQB191" s="1"/>
      <c r="JQC191" s="1"/>
      <c r="JQD191" s="1"/>
      <c r="JQE191" s="1"/>
      <c r="JQF191" s="1"/>
      <c r="JQG191" s="1"/>
      <c r="JQH191" s="1"/>
      <c r="JQI191" s="1"/>
      <c r="JQJ191" s="1"/>
      <c r="JQK191" s="1"/>
      <c r="JQL191" s="1"/>
      <c r="JQM191" s="1"/>
      <c r="JQN191" s="1"/>
      <c r="JQO191" s="1"/>
      <c r="JQP191" s="1"/>
      <c r="JQQ191" s="1"/>
      <c r="JQR191" s="1"/>
      <c r="JQS191" s="1"/>
      <c r="JQT191" s="1"/>
      <c r="JQU191" s="1"/>
      <c r="JQV191" s="1"/>
      <c r="JQW191" s="1"/>
      <c r="JQX191" s="1"/>
      <c r="JQY191" s="1"/>
      <c r="JQZ191" s="1"/>
      <c r="JRA191" s="1"/>
      <c r="JRB191" s="1"/>
      <c r="JRC191" s="1"/>
      <c r="JRD191" s="1"/>
      <c r="JRE191" s="1"/>
      <c r="JRF191" s="1"/>
      <c r="JRG191" s="1"/>
      <c r="JRH191" s="1"/>
      <c r="JRI191" s="1"/>
      <c r="JRJ191" s="1"/>
      <c r="JRK191" s="1"/>
      <c r="JRL191" s="1"/>
      <c r="JRM191" s="1"/>
      <c r="JRN191" s="1"/>
      <c r="JRO191" s="1"/>
      <c r="JRP191" s="1"/>
      <c r="JRQ191" s="1"/>
      <c r="JRR191" s="1"/>
      <c r="JRS191" s="1"/>
      <c r="JRT191" s="1"/>
      <c r="JRU191" s="1"/>
      <c r="JRV191" s="1"/>
      <c r="JRW191" s="1"/>
      <c r="JRX191" s="1"/>
      <c r="JRY191" s="1"/>
      <c r="JRZ191" s="1"/>
      <c r="JSA191" s="1"/>
      <c r="JSB191" s="1"/>
      <c r="JSC191" s="1"/>
      <c r="JSD191" s="1"/>
      <c r="JSE191" s="1"/>
      <c r="JSF191" s="1"/>
      <c r="JSG191" s="1"/>
      <c r="JSH191" s="1"/>
      <c r="JSI191" s="1"/>
      <c r="JSJ191" s="1"/>
      <c r="JSK191" s="1"/>
      <c r="JSL191" s="1"/>
      <c r="JSM191" s="1"/>
      <c r="JSN191" s="1"/>
      <c r="JSO191" s="1"/>
      <c r="JSP191" s="1"/>
      <c r="JSQ191" s="1"/>
      <c r="JSR191" s="1"/>
      <c r="JSS191" s="1"/>
      <c r="JST191" s="1"/>
      <c r="JSU191" s="1"/>
      <c r="JSV191" s="1"/>
      <c r="JSW191" s="1"/>
      <c r="JSX191" s="1"/>
      <c r="JSY191" s="1"/>
      <c r="JSZ191" s="1"/>
      <c r="JTA191" s="1"/>
      <c r="JTB191" s="1"/>
      <c r="JTC191" s="1"/>
      <c r="JTD191" s="1"/>
      <c r="JTE191" s="1"/>
      <c r="JTF191" s="1"/>
      <c r="JTG191" s="1"/>
      <c r="JTH191" s="1"/>
      <c r="JTI191" s="1"/>
      <c r="JTJ191" s="1"/>
      <c r="JTK191" s="1"/>
      <c r="JTL191" s="1"/>
      <c r="JTM191" s="1"/>
      <c r="JTN191" s="1"/>
      <c r="JTO191" s="1"/>
      <c r="JTP191" s="1"/>
      <c r="JTQ191" s="1"/>
      <c r="JTR191" s="1"/>
      <c r="JTS191" s="1"/>
      <c r="JTT191" s="1"/>
      <c r="JTU191" s="1"/>
      <c r="JTV191" s="1"/>
      <c r="JTW191" s="1"/>
      <c r="JTX191" s="1"/>
      <c r="JTY191" s="1"/>
      <c r="JTZ191" s="1"/>
      <c r="JUA191" s="1"/>
      <c r="JUB191" s="1"/>
      <c r="JUC191" s="1"/>
      <c r="JUD191" s="1"/>
      <c r="JUE191" s="1"/>
      <c r="JUF191" s="1"/>
      <c r="JUG191" s="1"/>
      <c r="JUH191" s="1"/>
      <c r="JUI191" s="1"/>
      <c r="JUJ191" s="1"/>
      <c r="JUK191" s="1"/>
      <c r="JUL191" s="1"/>
      <c r="JUM191" s="1"/>
      <c r="JUN191" s="1"/>
      <c r="JUO191" s="1"/>
      <c r="JUP191" s="1"/>
      <c r="JUQ191" s="1"/>
      <c r="JUR191" s="1"/>
      <c r="JUS191" s="1"/>
      <c r="JUT191" s="1"/>
      <c r="JUU191" s="1"/>
      <c r="JUV191" s="1"/>
      <c r="JUW191" s="1"/>
      <c r="JUX191" s="1"/>
      <c r="JUY191" s="1"/>
      <c r="JUZ191" s="1"/>
      <c r="JVA191" s="1"/>
      <c r="JVB191" s="1"/>
      <c r="JVC191" s="1"/>
      <c r="JVD191" s="1"/>
      <c r="JVE191" s="1"/>
      <c r="JVF191" s="1"/>
      <c r="JVG191" s="1"/>
      <c r="JVH191" s="1"/>
      <c r="JVI191" s="1"/>
      <c r="JVJ191" s="1"/>
      <c r="JVK191" s="1"/>
      <c r="JVL191" s="1"/>
      <c r="JVM191" s="1"/>
      <c r="JVN191" s="1"/>
      <c r="JVO191" s="1"/>
      <c r="JVP191" s="1"/>
      <c r="JVQ191" s="1"/>
      <c r="JVR191" s="1"/>
      <c r="JVS191" s="1"/>
      <c r="JVT191" s="1"/>
      <c r="JVU191" s="1"/>
      <c r="JVV191" s="1"/>
      <c r="JVW191" s="1"/>
      <c r="JVX191" s="1"/>
      <c r="JVY191" s="1"/>
      <c r="JVZ191" s="1"/>
      <c r="JWA191" s="1"/>
      <c r="JWB191" s="1"/>
      <c r="JWC191" s="1"/>
      <c r="JWD191" s="1"/>
      <c r="JWE191" s="1"/>
      <c r="JWF191" s="1"/>
      <c r="JWG191" s="1"/>
      <c r="JWH191" s="1"/>
      <c r="JWI191" s="1"/>
      <c r="JWJ191" s="1"/>
      <c r="JWK191" s="1"/>
      <c r="JWL191" s="1"/>
      <c r="JWM191" s="1"/>
      <c r="JWN191" s="1"/>
      <c r="JWO191" s="1"/>
      <c r="JWP191" s="1"/>
      <c r="JWQ191" s="1"/>
      <c r="JWR191" s="1"/>
      <c r="JWS191" s="1"/>
      <c r="JWT191" s="1"/>
      <c r="JWU191" s="1"/>
      <c r="JWV191" s="1"/>
      <c r="JWW191" s="1"/>
      <c r="JWX191" s="1"/>
      <c r="JWY191" s="1"/>
      <c r="JWZ191" s="1"/>
      <c r="JXA191" s="1"/>
      <c r="JXB191" s="1"/>
      <c r="JXC191" s="1"/>
      <c r="JXD191" s="1"/>
      <c r="JXE191" s="1"/>
      <c r="JXF191" s="1"/>
      <c r="JXG191" s="1"/>
      <c r="JXH191" s="1"/>
      <c r="JXI191" s="1"/>
      <c r="JXJ191" s="1"/>
      <c r="JXK191" s="1"/>
      <c r="JXL191" s="1"/>
      <c r="JXM191" s="1"/>
      <c r="JXN191" s="1"/>
      <c r="JXO191" s="1"/>
      <c r="JXP191" s="1"/>
      <c r="JXQ191" s="1"/>
      <c r="JXR191" s="1"/>
      <c r="JXS191" s="1"/>
      <c r="JXT191" s="1"/>
      <c r="JXU191" s="1"/>
      <c r="JXV191" s="1"/>
      <c r="JXW191" s="1"/>
      <c r="JXX191" s="1"/>
      <c r="JXY191" s="1"/>
      <c r="JXZ191" s="1"/>
      <c r="JYA191" s="1"/>
      <c r="JYB191" s="1"/>
      <c r="JYC191" s="1"/>
      <c r="JYD191" s="1"/>
      <c r="JYE191" s="1"/>
      <c r="JYF191" s="1"/>
      <c r="JYG191" s="1"/>
      <c r="JYH191" s="1"/>
      <c r="JYI191" s="1"/>
      <c r="JYJ191" s="1"/>
      <c r="JYK191" s="1"/>
      <c r="JYL191" s="1"/>
      <c r="JYM191" s="1"/>
      <c r="JYN191" s="1"/>
      <c r="JYO191" s="1"/>
      <c r="JYP191" s="1"/>
      <c r="JYQ191" s="1"/>
      <c r="JYR191" s="1"/>
      <c r="JYS191" s="1"/>
      <c r="JYT191" s="1"/>
      <c r="JYU191" s="1"/>
      <c r="JYV191" s="1"/>
      <c r="JYW191" s="1"/>
      <c r="JYX191" s="1"/>
      <c r="JYY191" s="1"/>
      <c r="JYZ191" s="1"/>
      <c r="JZA191" s="1"/>
      <c r="JZB191" s="1"/>
      <c r="JZC191" s="1"/>
      <c r="JZD191" s="1"/>
      <c r="JZE191" s="1"/>
      <c r="JZF191" s="1"/>
      <c r="JZG191" s="1"/>
      <c r="JZH191" s="1"/>
      <c r="JZI191" s="1"/>
      <c r="JZJ191" s="1"/>
      <c r="JZK191" s="1"/>
      <c r="JZL191" s="1"/>
      <c r="JZM191" s="1"/>
      <c r="JZN191" s="1"/>
      <c r="JZO191" s="1"/>
      <c r="JZP191" s="1"/>
      <c r="JZQ191" s="1"/>
      <c r="JZR191" s="1"/>
      <c r="JZS191" s="1"/>
      <c r="JZT191" s="1"/>
      <c r="JZU191" s="1"/>
      <c r="JZV191" s="1"/>
      <c r="JZW191" s="1"/>
      <c r="JZX191" s="1"/>
      <c r="JZY191" s="1"/>
      <c r="JZZ191" s="1"/>
      <c r="KAA191" s="1"/>
      <c r="KAB191" s="1"/>
      <c r="KAC191" s="1"/>
      <c r="KAD191" s="1"/>
      <c r="KAE191" s="1"/>
      <c r="KAF191" s="1"/>
      <c r="KAG191" s="1"/>
      <c r="KAH191" s="1"/>
      <c r="KAI191" s="1"/>
      <c r="KAJ191" s="1"/>
      <c r="KAK191" s="1"/>
      <c r="KAL191" s="1"/>
      <c r="KAM191" s="1"/>
      <c r="KAN191" s="1"/>
      <c r="KAO191" s="1"/>
      <c r="KAP191" s="1"/>
      <c r="KAQ191" s="1"/>
      <c r="KAR191" s="1"/>
      <c r="KAS191" s="1"/>
      <c r="KAT191" s="1"/>
      <c r="KAU191" s="1"/>
      <c r="KAV191" s="1"/>
      <c r="KAW191" s="1"/>
      <c r="KAX191" s="1"/>
      <c r="KAY191" s="1"/>
      <c r="KAZ191" s="1"/>
      <c r="KBA191" s="1"/>
      <c r="KBB191" s="1"/>
      <c r="KBC191" s="1"/>
      <c r="KBD191" s="1"/>
      <c r="KBE191" s="1"/>
      <c r="KBF191" s="1"/>
      <c r="KBG191" s="1"/>
      <c r="KBH191" s="1"/>
      <c r="KBI191" s="1"/>
      <c r="KBJ191" s="1"/>
      <c r="KBK191" s="1"/>
      <c r="KBL191" s="1"/>
      <c r="KBM191" s="1"/>
      <c r="KBN191" s="1"/>
      <c r="KBO191" s="1"/>
      <c r="KBP191" s="1"/>
      <c r="KBQ191" s="1"/>
      <c r="KBR191" s="1"/>
      <c r="KBS191" s="1"/>
      <c r="KBT191" s="1"/>
      <c r="KBU191" s="1"/>
      <c r="KBV191" s="1"/>
      <c r="KBW191" s="1"/>
      <c r="KBX191" s="1"/>
      <c r="KBY191" s="1"/>
      <c r="KBZ191" s="1"/>
      <c r="KCA191" s="1"/>
      <c r="KCB191" s="1"/>
      <c r="KCC191" s="1"/>
      <c r="KCD191" s="1"/>
      <c r="KCE191" s="1"/>
      <c r="KCF191" s="1"/>
      <c r="KCG191" s="1"/>
      <c r="KCH191" s="1"/>
      <c r="KCI191" s="1"/>
      <c r="KCJ191" s="1"/>
      <c r="KCK191" s="1"/>
      <c r="KCL191" s="1"/>
      <c r="KCM191" s="1"/>
      <c r="KCN191" s="1"/>
      <c r="KCO191" s="1"/>
      <c r="KCP191" s="1"/>
      <c r="KCQ191" s="1"/>
      <c r="KCR191" s="1"/>
      <c r="KCS191" s="1"/>
      <c r="KCT191" s="1"/>
      <c r="KCU191" s="1"/>
      <c r="KCV191" s="1"/>
      <c r="KCW191" s="1"/>
      <c r="KCX191" s="1"/>
      <c r="KCY191" s="1"/>
      <c r="KCZ191" s="1"/>
      <c r="KDA191" s="1"/>
      <c r="KDB191" s="1"/>
      <c r="KDC191" s="1"/>
      <c r="KDD191" s="1"/>
      <c r="KDE191" s="1"/>
      <c r="KDF191" s="1"/>
      <c r="KDG191" s="1"/>
      <c r="KDH191" s="1"/>
      <c r="KDI191" s="1"/>
      <c r="KDJ191" s="1"/>
      <c r="KDK191" s="1"/>
      <c r="KDL191" s="1"/>
      <c r="KDM191" s="1"/>
      <c r="KDN191" s="1"/>
      <c r="KDO191" s="1"/>
      <c r="KDP191" s="1"/>
      <c r="KDQ191" s="1"/>
      <c r="KDR191" s="1"/>
      <c r="KDS191" s="1"/>
      <c r="KDT191" s="1"/>
      <c r="KDU191" s="1"/>
      <c r="KDV191" s="1"/>
      <c r="KDW191" s="1"/>
      <c r="KDX191" s="1"/>
      <c r="KDY191" s="1"/>
      <c r="KDZ191" s="1"/>
      <c r="KEA191" s="1"/>
      <c r="KEB191" s="1"/>
      <c r="KEC191" s="1"/>
      <c r="KED191" s="1"/>
      <c r="KEE191" s="1"/>
      <c r="KEF191" s="1"/>
      <c r="KEG191" s="1"/>
      <c r="KEH191" s="1"/>
      <c r="KEI191" s="1"/>
      <c r="KEJ191" s="1"/>
      <c r="KEK191" s="1"/>
      <c r="KEL191" s="1"/>
      <c r="KEM191" s="1"/>
      <c r="KEN191" s="1"/>
      <c r="KEO191" s="1"/>
      <c r="KEP191" s="1"/>
      <c r="KEQ191" s="1"/>
      <c r="KER191" s="1"/>
      <c r="KES191" s="1"/>
      <c r="KET191" s="1"/>
      <c r="KEU191" s="1"/>
      <c r="KEV191" s="1"/>
      <c r="KEW191" s="1"/>
      <c r="KEX191" s="1"/>
      <c r="KEY191" s="1"/>
      <c r="KEZ191" s="1"/>
      <c r="KFA191" s="1"/>
      <c r="KFB191" s="1"/>
      <c r="KFC191" s="1"/>
      <c r="KFD191" s="1"/>
      <c r="KFE191" s="1"/>
      <c r="KFF191" s="1"/>
      <c r="KFG191" s="1"/>
      <c r="KFH191" s="1"/>
      <c r="KFI191" s="1"/>
      <c r="KFJ191" s="1"/>
      <c r="KFK191" s="1"/>
      <c r="KFL191" s="1"/>
      <c r="KFM191" s="1"/>
      <c r="KFN191" s="1"/>
      <c r="KFO191" s="1"/>
      <c r="KFP191" s="1"/>
      <c r="KFQ191" s="1"/>
      <c r="KFR191" s="1"/>
      <c r="KFS191" s="1"/>
      <c r="KFT191" s="1"/>
      <c r="KFU191" s="1"/>
      <c r="KFV191" s="1"/>
      <c r="KFW191" s="1"/>
      <c r="KFX191" s="1"/>
      <c r="KFY191" s="1"/>
      <c r="KFZ191" s="1"/>
      <c r="KGA191" s="1"/>
      <c r="KGB191" s="1"/>
      <c r="KGC191" s="1"/>
      <c r="KGD191" s="1"/>
      <c r="KGE191" s="1"/>
      <c r="KGF191" s="1"/>
      <c r="KGG191" s="1"/>
      <c r="KGH191" s="1"/>
      <c r="KGI191" s="1"/>
      <c r="KGJ191" s="1"/>
      <c r="KGK191" s="1"/>
      <c r="KGL191" s="1"/>
      <c r="KGM191" s="1"/>
      <c r="KGN191" s="1"/>
      <c r="KGO191" s="1"/>
      <c r="KGP191" s="1"/>
      <c r="KGQ191" s="1"/>
      <c r="KGR191" s="1"/>
      <c r="KGS191" s="1"/>
      <c r="KGT191" s="1"/>
      <c r="KGU191" s="1"/>
      <c r="KGV191" s="1"/>
      <c r="KGW191" s="1"/>
      <c r="KGX191" s="1"/>
      <c r="KGY191" s="1"/>
      <c r="KGZ191" s="1"/>
      <c r="KHA191" s="1"/>
      <c r="KHB191" s="1"/>
      <c r="KHC191" s="1"/>
      <c r="KHD191" s="1"/>
      <c r="KHE191" s="1"/>
      <c r="KHF191" s="1"/>
      <c r="KHG191" s="1"/>
      <c r="KHH191" s="1"/>
      <c r="KHI191" s="1"/>
      <c r="KHJ191" s="1"/>
      <c r="KHK191" s="1"/>
      <c r="KHL191" s="1"/>
      <c r="KHM191" s="1"/>
      <c r="KHN191" s="1"/>
      <c r="KHO191" s="1"/>
      <c r="KHP191" s="1"/>
      <c r="KHQ191" s="1"/>
      <c r="KHR191" s="1"/>
      <c r="KHS191" s="1"/>
      <c r="KHT191" s="1"/>
      <c r="KHU191" s="1"/>
      <c r="KHV191" s="1"/>
      <c r="KHW191" s="1"/>
      <c r="KHX191" s="1"/>
      <c r="KHY191" s="1"/>
      <c r="KHZ191" s="1"/>
      <c r="KIA191" s="1"/>
      <c r="KIB191" s="1"/>
      <c r="KIC191" s="1"/>
      <c r="KID191" s="1"/>
      <c r="KIE191" s="1"/>
      <c r="KIF191" s="1"/>
      <c r="KIG191" s="1"/>
      <c r="KIH191" s="1"/>
      <c r="KII191" s="1"/>
      <c r="KIJ191" s="1"/>
      <c r="KIK191" s="1"/>
      <c r="KIL191" s="1"/>
      <c r="KIM191" s="1"/>
      <c r="KIN191" s="1"/>
      <c r="KIO191" s="1"/>
      <c r="KIP191" s="1"/>
      <c r="KIQ191" s="1"/>
      <c r="KIR191" s="1"/>
      <c r="KIS191" s="1"/>
      <c r="KIT191" s="1"/>
      <c r="KIU191" s="1"/>
      <c r="KIV191" s="1"/>
      <c r="KIW191" s="1"/>
      <c r="KIX191" s="1"/>
      <c r="KIY191" s="1"/>
      <c r="KIZ191" s="1"/>
      <c r="KJA191" s="1"/>
      <c r="KJB191" s="1"/>
      <c r="KJC191" s="1"/>
      <c r="KJD191" s="1"/>
      <c r="KJE191" s="1"/>
      <c r="KJF191" s="1"/>
      <c r="KJG191" s="1"/>
      <c r="KJH191" s="1"/>
      <c r="KJI191" s="1"/>
      <c r="KJJ191" s="1"/>
      <c r="KJK191" s="1"/>
      <c r="KJL191" s="1"/>
      <c r="KJM191" s="1"/>
      <c r="KJN191" s="1"/>
      <c r="KJO191" s="1"/>
      <c r="KJP191" s="1"/>
      <c r="KJQ191" s="1"/>
      <c r="KJR191" s="1"/>
      <c r="KJS191" s="1"/>
      <c r="KJT191" s="1"/>
      <c r="KJU191" s="1"/>
      <c r="KJV191" s="1"/>
      <c r="KJW191" s="1"/>
      <c r="KJX191" s="1"/>
      <c r="KJY191" s="1"/>
      <c r="KJZ191" s="1"/>
      <c r="KKA191" s="1"/>
      <c r="KKB191" s="1"/>
      <c r="KKC191" s="1"/>
      <c r="KKD191" s="1"/>
      <c r="KKE191" s="1"/>
      <c r="KKF191" s="1"/>
      <c r="KKG191" s="1"/>
      <c r="KKH191" s="1"/>
      <c r="KKI191" s="1"/>
      <c r="KKJ191" s="1"/>
      <c r="KKK191" s="1"/>
      <c r="KKL191" s="1"/>
      <c r="KKM191" s="1"/>
      <c r="KKN191" s="1"/>
      <c r="KKO191" s="1"/>
      <c r="KKP191" s="1"/>
      <c r="KKQ191" s="1"/>
      <c r="KKR191" s="1"/>
      <c r="KKS191" s="1"/>
      <c r="KKT191" s="1"/>
      <c r="KKU191" s="1"/>
      <c r="KKV191" s="1"/>
      <c r="KKW191" s="1"/>
      <c r="KKX191" s="1"/>
      <c r="KKY191" s="1"/>
      <c r="KKZ191" s="1"/>
      <c r="KLA191" s="1"/>
      <c r="KLB191" s="1"/>
      <c r="KLC191" s="1"/>
      <c r="KLD191" s="1"/>
      <c r="KLE191" s="1"/>
      <c r="KLF191" s="1"/>
      <c r="KLG191" s="1"/>
      <c r="KLH191" s="1"/>
      <c r="KLI191" s="1"/>
      <c r="KLJ191" s="1"/>
      <c r="KLK191" s="1"/>
      <c r="KLL191" s="1"/>
      <c r="KLM191" s="1"/>
      <c r="KLN191" s="1"/>
      <c r="KLO191" s="1"/>
      <c r="KLP191" s="1"/>
      <c r="KLQ191" s="1"/>
      <c r="KLR191" s="1"/>
      <c r="KLS191" s="1"/>
      <c r="KLT191" s="1"/>
      <c r="KLU191" s="1"/>
      <c r="KLV191" s="1"/>
      <c r="KLW191" s="1"/>
      <c r="KLX191" s="1"/>
      <c r="KLY191" s="1"/>
      <c r="KLZ191" s="1"/>
      <c r="KMA191" s="1"/>
      <c r="KMB191" s="1"/>
      <c r="KMC191" s="1"/>
      <c r="KMD191" s="1"/>
      <c r="KME191" s="1"/>
      <c r="KMF191" s="1"/>
      <c r="KMG191" s="1"/>
      <c r="KMH191" s="1"/>
      <c r="KMI191" s="1"/>
      <c r="KMJ191" s="1"/>
      <c r="KMK191" s="1"/>
      <c r="KML191" s="1"/>
      <c r="KMM191" s="1"/>
      <c r="KMN191" s="1"/>
      <c r="KMO191" s="1"/>
      <c r="KMP191" s="1"/>
      <c r="KMQ191" s="1"/>
      <c r="KMR191" s="1"/>
      <c r="KMS191" s="1"/>
      <c r="KMT191" s="1"/>
      <c r="KMU191" s="1"/>
      <c r="KMV191" s="1"/>
      <c r="KMW191" s="1"/>
      <c r="KMX191" s="1"/>
      <c r="KMY191" s="1"/>
      <c r="KMZ191" s="1"/>
      <c r="KNA191" s="1"/>
      <c r="KNB191" s="1"/>
      <c r="KNC191" s="1"/>
      <c r="KND191" s="1"/>
      <c r="KNE191" s="1"/>
      <c r="KNF191" s="1"/>
      <c r="KNG191" s="1"/>
      <c r="KNH191" s="1"/>
      <c r="KNI191" s="1"/>
      <c r="KNJ191" s="1"/>
      <c r="KNK191" s="1"/>
      <c r="KNL191" s="1"/>
      <c r="KNM191" s="1"/>
      <c r="KNN191" s="1"/>
      <c r="KNO191" s="1"/>
      <c r="KNP191" s="1"/>
      <c r="KNQ191" s="1"/>
      <c r="KNR191" s="1"/>
      <c r="KNS191" s="1"/>
      <c r="KNT191" s="1"/>
      <c r="KNU191" s="1"/>
      <c r="KNV191" s="1"/>
      <c r="KNW191" s="1"/>
      <c r="KNX191" s="1"/>
      <c r="KNY191" s="1"/>
      <c r="KNZ191" s="1"/>
      <c r="KOA191" s="1"/>
      <c r="KOB191" s="1"/>
      <c r="KOC191" s="1"/>
      <c r="KOD191" s="1"/>
      <c r="KOE191" s="1"/>
      <c r="KOF191" s="1"/>
      <c r="KOG191" s="1"/>
      <c r="KOH191" s="1"/>
      <c r="KOI191" s="1"/>
      <c r="KOJ191" s="1"/>
      <c r="KOK191" s="1"/>
      <c r="KOL191" s="1"/>
      <c r="KOM191" s="1"/>
      <c r="KON191" s="1"/>
      <c r="KOO191" s="1"/>
      <c r="KOP191" s="1"/>
      <c r="KOQ191" s="1"/>
      <c r="KOR191" s="1"/>
      <c r="KOS191" s="1"/>
      <c r="KOT191" s="1"/>
      <c r="KOU191" s="1"/>
      <c r="KOV191" s="1"/>
      <c r="KOW191" s="1"/>
      <c r="KOX191" s="1"/>
      <c r="KOY191" s="1"/>
      <c r="KOZ191" s="1"/>
      <c r="KPA191" s="1"/>
      <c r="KPB191" s="1"/>
      <c r="KPC191" s="1"/>
      <c r="KPD191" s="1"/>
      <c r="KPE191" s="1"/>
      <c r="KPF191" s="1"/>
      <c r="KPG191" s="1"/>
      <c r="KPH191" s="1"/>
      <c r="KPI191" s="1"/>
      <c r="KPJ191" s="1"/>
      <c r="KPK191" s="1"/>
      <c r="KPL191" s="1"/>
      <c r="KPM191" s="1"/>
      <c r="KPN191" s="1"/>
      <c r="KPO191" s="1"/>
      <c r="KPP191" s="1"/>
      <c r="KPQ191" s="1"/>
      <c r="KPR191" s="1"/>
      <c r="KPS191" s="1"/>
      <c r="KPT191" s="1"/>
      <c r="KPU191" s="1"/>
      <c r="KPV191" s="1"/>
      <c r="KPW191" s="1"/>
      <c r="KPX191" s="1"/>
      <c r="KPY191" s="1"/>
      <c r="KPZ191" s="1"/>
      <c r="KQA191" s="1"/>
      <c r="KQB191" s="1"/>
      <c r="KQC191" s="1"/>
      <c r="KQD191" s="1"/>
      <c r="KQE191" s="1"/>
      <c r="KQF191" s="1"/>
      <c r="KQG191" s="1"/>
      <c r="KQH191" s="1"/>
      <c r="KQI191" s="1"/>
      <c r="KQJ191" s="1"/>
      <c r="KQK191" s="1"/>
      <c r="KQL191" s="1"/>
      <c r="KQM191" s="1"/>
      <c r="KQN191" s="1"/>
      <c r="KQO191" s="1"/>
      <c r="KQP191" s="1"/>
      <c r="KQQ191" s="1"/>
      <c r="KQR191" s="1"/>
      <c r="KQS191" s="1"/>
      <c r="KQT191" s="1"/>
      <c r="KQU191" s="1"/>
      <c r="KQV191" s="1"/>
      <c r="KQW191" s="1"/>
      <c r="KQX191" s="1"/>
      <c r="KQY191" s="1"/>
      <c r="KQZ191" s="1"/>
      <c r="KRA191" s="1"/>
      <c r="KRB191" s="1"/>
      <c r="KRC191" s="1"/>
      <c r="KRD191" s="1"/>
      <c r="KRE191" s="1"/>
      <c r="KRF191" s="1"/>
      <c r="KRG191" s="1"/>
      <c r="KRH191" s="1"/>
      <c r="KRI191" s="1"/>
      <c r="KRJ191" s="1"/>
      <c r="KRK191" s="1"/>
      <c r="KRL191" s="1"/>
      <c r="KRM191" s="1"/>
      <c r="KRN191" s="1"/>
      <c r="KRO191" s="1"/>
      <c r="KRP191" s="1"/>
      <c r="KRQ191" s="1"/>
      <c r="KRR191" s="1"/>
      <c r="KRS191" s="1"/>
      <c r="KRT191" s="1"/>
      <c r="KRU191" s="1"/>
      <c r="KRV191" s="1"/>
      <c r="KRW191" s="1"/>
      <c r="KRX191" s="1"/>
      <c r="KRY191" s="1"/>
      <c r="KRZ191" s="1"/>
      <c r="KSA191" s="1"/>
      <c r="KSB191" s="1"/>
      <c r="KSC191" s="1"/>
      <c r="KSD191" s="1"/>
      <c r="KSE191" s="1"/>
      <c r="KSF191" s="1"/>
      <c r="KSG191" s="1"/>
      <c r="KSH191" s="1"/>
      <c r="KSI191" s="1"/>
      <c r="KSJ191" s="1"/>
      <c r="KSK191" s="1"/>
      <c r="KSL191" s="1"/>
      <c r="KSM191" s="1"/>
      <c r="KSN191" s="1"/>
      <c r="KSO191" s="1"/>
      <c r="KSP191" s="1"/>
      <c r="KSQ191" s="1"/>
      <c r="KSR191" s="1"/>
      <c r="KSS191" s="1"/>
      <c r="KST191" s="1"/>
      <c r="KSU191" s="1"/>
      <c r="KSV191" s="1"/>
      <c r="KSW191" s="1"/>
      <c r="KSX191" s="1"/>
      <c r="KSY191" s="1"/>
      <c r="KSZ191" s="1"/>
      <c r="KTA191" s="1"/>
      <c r="KTB191" s="1"/>
      <c r="KTC191" s="1"/>
      <c r="KTD191" s="1"/>
      <c r="KTE191" s="1"/>
      <c r="KTF191" s="1"/>
      <c r="KTG191" s="1"/>
      <c r="KTH191" s="1"/>
      <c r="KTI191" s="1"/>
      <c r="KTJ191" s="1"/>
      <c r="KTK191" s="1"/>
      <c r="KTL191" s="1"/>
      <c r="KTM191" s="1"/>
      <c r="KTN191" s="1"/>
      <c r="KTO191" s="1"/>
      <c r="KTP191" s="1"/>
      <c r="KTQ191" s="1"/>
      <c r="KTR191" s="1"/>
      <c r="KTS191" s="1"/>
      <c r="KTT191" s="1"/>
      <c r="KTU191" s="1"/>
      <c r="KTV191" s="1"/>
      <c r="KTW191" s="1"/>
      <c r="KTX191" s="1"/>
      <c r="KTY191" s="1"/>
      <c r="KTZ191" s="1"/>
      <c r="KUA191" s="1"/>
      <c r="KUB191" s="1"/>
      <c r="KUC191" s="1"/>
      <c r="KUD191" s="1"/>
      <c r="KUE191" s="1"/>
      <c r="KUF191" s="1"/>
      <c r="KUG191" s="1"/>
      <c r="KUH191" s="1"/>
      <c r="KUI191" s="1"/>
      <c r="KUJ191" s="1"/>
      <c r="KUK191" s="1"/>
      <c r="KUL191" s="1"/>
      <c r="KUM191" s="1"/>
      <c r="KUN191" s="1"/>
      <c r="KUO191" s="1"/>
      <c r="KUP191" s="1"/>
      <c r="KUQ191" s="1"/>
      <c r="KUR191" s="1"/>
      <c r="KUS191" s="1"/>
      <c r="KUT191" s="1"/>
      <c r="KUU191" s="1"/>
      <c r="KUV191" s="1"/>
      <c r="KUW191" s="1"/>
      <c r="KUX191" s="1"/>
      <c r="KUY191" s="1"/>
      <c r="KUZ191" s="1"/>
      <c r="KVA191" s="1"/>
      <c r="KVB191" s="1"/>
      <c r="KVC191" s="1"/>
      <c r="KVD191" s="1"/>
      <c r="KVE191" s="1"/>
      <c r="KVF191" s="1"/>
      <c r="KVG191" s="1"/>
      <c r="KVH191" s="1"/>
      <c r="KVI191" s="1"/>
      <c r="KVJ191" s="1"/>
      <c r="KVK191" s="1"/>
      <c r="KVL191" s="1"/>
      <c r="KVM191" s="1"/>
      <c r="KVN191" s="1"/>
      <c r="KVO191" s="1"/>
      <c r="KVP191" s="1"/>
      <c r="KVQ191" s="1"/>
      <c r="KVR191" s="1"/>
      <c r="KVS191" s="1"/>
      <c r="KVT191" s="1"/>
      <c r="KVU191" s="1"/>
      <c r="KVV191" s="1"/>
      <c r="KVW191" s="1"/>
      <c r="KVX191" s="1"/>
      <c r="KVY191" s="1"/>
      <c r="KVZ191" s="1"/>
      <c r="KWA191" s="1"/>
      <c r="KWB191" s="1"/>
      <c r="KWC191" s="1"/>
      <c r="KWD191" s="1"/>
      <c r="KWE191" s="1"/>
      <c r="KWF191" s="1"/>
      <c r="KWG191" s="1"/>
      <c r="KWH191" s="1"/>
      <c r="KWI191" s="1"/>
      <c r="KWJ191" s="1"/>
      <c r="KWK191" s="1"/>
      <c r="KWL191" s="1"/>
      <c r="KWM191" s="1"/>
      <c r="KWN191" s="1"/>
      <c r="KWO191" s="1"/>
      <c r="KWP191" s="1"/>
      <c r="KWQ191" s="1"/>
      <c r="KWR191" s="1"/>
      <c r="KWS191" s="1"/>
      <c r="KWT191" s="1"/>
      <c r="KWU191" s="1"/>
      <c r="KWV191" s="1"/>
      <c r="KWW191" s="1"/>
      <c r="KWX191" s="1"/>
      <c r="KWY191" s="1"/>
      <c r="KWZ191" s="1"/>
      <c r="KXA191" s="1"/>
      <c r="KXB191" s="1"/>
      <c r="KXC191" s="1"/>
      <c r="KXD191" s="1"/>
      <c r="KXE191" s="1"/>
      <c r="KXF191" s="1"/>
      <c r="KXG191" s="1"/>
      <c r="KXH191" s="1"/>
      <c r="KXI191" s="1"/>
      <c r="KXJ191" s="1"/>
      <c r="KXK191" s="1"/>
      <c r="KXL191" s="1"/>
      <c r="KXM191" s="1"/>
      <c r="KXN191" s="1"/>
      <c r="KXO191" s="1"/>
      <c r="KXP191" s="1"/>
      <c r="KXQ191" s="1"/>
      <c r="KXR191" s="1"/>
      <c r="KXS191" s="1"/>
      <c r="KXT191" s="1"/>
      <c r="KXU191" s="1"/>
      <c r="KXV191" s="1"/>
      <c r="KXW191" s="1"/>
      <c r="KXX191" s="1"/>
      <c r="KXY191" s="1"/>
      <c r="KXZ191" s="1"/>
      <c r="KYA191" s="1"/>
      <c r="KYB191" s="1"/>
      <c r="KYC191" s="1"/>
      <c r="KYD191" s="1"/>
      <c r="KYE191" s="1"/>
      <c r="KYF191" s="1"/>
      <c r="KYG191" s="1"/>
      <c r="KYH191" s="1"/>
      <c r="KYI191" s="1"/>
      <c r="KYJ191" s="1"/>
      <c r="KYK191" s="1"/>
      <c r="KYL191" s="1"/>
      <c r="KYM191" s="1"/>
      <c r="KYN191" s="1"/>
      <c r="KYO191" s="1"/>
      <c r="KYP191" s="1"/>
      <c r="KYQ191" s="1"/>
      <c r="KYR191" s="1"/>
      <c r="KYS191" s="1"/>
      <c r="KYT191" s="1"/>
      <c r="KYU191" s="1"/>
      <c r="KYV191" s="1"/>
      <c r="KYW191" s="1"/>
      <c r="KYX191" s="1"/>
      <c r="KYY191" s="1"/>
      <c r="KYZ191" s="1"/>
      <c r="KZA191" s="1"/>
      <c r="KZB191" s="1"/>
      <c r="KZC191" s="1"/>
      <c r="KZD191" s="1"/>
      <c r="KZE191" s="1"/>
      <c r="KZF191" s="1"/>
      <c r="KZG191" s="1"/>
      <c r="KZH191" s="1"/>
      <c r="KZI191" s="1"/>
      <c r="KZJ191" s="1"/>
      <c r="KZK191" s="1"/>
      <c r="KZL191" s="1"/>
      <c r="KZM191" s="1"/>
      <c r="KZN191" s="1"/>
      <c r="KZO191" s="1"/>
      <c r="KZP191" s="1"/>
      <c r="KZQ191" s="1"/>
      <c r="KZR191" s="1"/>
      <c r="KZS191" s="1"/>
      <c r="KZT191" s="1"/>
      <c r="KZU191" s="1"/>
      <c r="KZV191" s="1"/>
      <c r="KZW191" s="1"/>
      <c r="KZX191" s="1"/>
      <c r="KZY191" s="1"/>
      <c r="KZZ191" s="1"/>
      <c r="LAA191" s="1"/>
      <c r="LAB191" s="1"/>
      <c r="LAC191" s="1"/>
      <c r="LAD191" s="1"/>
      <c r="LAE191" s="1"/>
      <c r="LAF191" s="1"/>
      <c r="LAG191" s="1"/>
      <c r="LAH191" s="1"/>
      <c r="LAI191" s="1"/>
      <c r="LAJ191" s="1"/>
      <c r="LAK191" s="1"/>
      <c r="LAL191" s="1"/>
      <c r="LAM191" s="1"/>
      <c r="LAN191" s="1"/>
      <c r="LAO191" s="1"/>
      <c r="LAP191" s="1"/>
      <c r="LAQ191" s="1"/>
      <c r="LAR191" s="1"/>
      <c r="LAS191" s="1"/>
      <c r="LAT191" s="1"/>
      <c r="LAU191" s="1"/>
      <c r="LAV191" s="1"/>
      <c r="LAW191" s="1"/>
      <c r="LAX191" s="1"/>
      <c r="LAY191" s="1"/>
      <c r="LAZ191" s="1"/>
      <c r="LBA191" s="1"/>
      <c r="LBB191" s="1"/>
      <c r="LBC191" s="1"/>
      <c r="LBD191" s="1"/>
      <c r="LBE191" s="1"/>
      <c r="LBF191" s="1"/>
      <c r="LBG191" s="1"/>
      <c r="LBH191" s="1"/>
      <c r="LBI191" s="1"/>
      <c r="LBJ191" s="1"/>
      <c r="LBK191" s="1"/>
      <c r="LBL191" s="1"/>
      <c r="LBM191" s="1"/>
      <c r="LBN191" s="1"/>
      <c r="LBO191" s="1"/>
      <c r="LBP191" s="1"/>
      <c r="LBQ191" s="1"/>
      <c r="LBR191" s="1"/>
      <c r="LBS191" s="1"/>
      <c r="LBT191" s="1"/>
      <c r="LBU191" s="1"/>
      <c r="LBV191" s="1"/>
      <c r="LBW191" s="1"/>
      <c r="LBX191" s="1"/>
      <c r="LBY191" s="1"/>
      <c r="LBZ191" s="1"/>
      <c r="LCA191" s="1"/>
      <c r="LCB191" s="1"/>
      <c r="LCC191" s="1"/>
      <c r="LCD191" s="1"/>
      <c r="LCE191" s="1"/>
      <c r="LCF191" s="1"/>
      <c r="LCG191" s="1"/>
      <c r="LCH191" s="1"/>
      <c r="LCI191" s="1"/>
      <c r="LCJ191" s="1"/>
      <c r="LCK191" s="1"/>
      <c r="LCL191" s="1"/>
      <c r="LCM191" s="1"/>
      <c r="LCN191" s="1"/>
      <c r="LCO191" s="1"/>
      <c r="LCP191" s="1"/>
      <c r="LCQ191" s="1"/>
      <c r="LCR191" s="1"/>
      <c r="LCS191" s="1"/>
      <c r="LCT191" s="1"/>
      <c r="LCU191" s="1"/>
      <c r="LCV191" s="1"/>
      <c r="LCW191" s="1"/>
      <c r="LCX191" s="1"/>
      <c r="LCY191" s="1"/>
      <c r="LCZ191" s="1"/>
      <c r="LDA191" s="1"/>
      <c r="LDB191" s="1"/>
      <c r="LDC191" s="1"/>
      <c r="LDD191" s="1"/>
      <c r="LDE191" s="1"/>
      <c r="LDF191" s="1"/>
      <c r="LDG191" s="1"/>
      <c r="LDH191" s="1"/>
      <c r="LDI191" s="1"/>
      <c r="LDJ191" s="1"/>
      <c r="LDK191" s="1"/>
      <c r="LDL191" s="1"/>
      <c r="LDM191" s="1"/>
      <c r="LDN191" s="1"/>
      <c r="LDO191" s="1"/>
      <c r="LDP191" s="1"/>
      <c r="LDQ191" s="1"/>
      <c r="LDR191" s="1"/>
      <c r="LDS191" s="1"/>
      <c r="LDT191" s="1"/>
      <c r="LDU191" s="1"/>
      <c r="LDV191" s="1"/>
      <c r="LDW191" s="1"/>
      <c r="LDX191" s="1"/>
      <c r="LDY191" s="1"/>
      <c r="LDZ191" s="1"/>
      <c r="LEA191" s="1"/>
      <c r="LEB191" s="1"/>
      <c r="LEC191" s="1"/>
      <c r="LED191" s="1"/>
      <c r="LEE191" s="1"/>
      <c r="LEF191" s="1"/>
      <c r="LEG191" s="1"/>
      <c r="LEH191" s="1"/>
      <c r="LEI191" s="1"/>
      <c r="LEJ191" s="1"/>
      <c r="LEK191" s="1"/>
      <c r="LEL191" s="1"/>
      <c r="LEM191" s="1"/>
      <c r="LEN191" s="1"/>
      <c r="LEO191" s="1"/>
      <c r="LEP191" s="1"/>
      <c r="LEQ191" s="1"/>
      <c r="LER191" s="1"/>
      <c r="LES191" s="1"/>
      <c r="LET191" s="1"/>
      <c r="LEU191" s="1"/>
      <c r="LEV191" s="1"/>
      <c r="LEW191" s="1"/>
      <c r="LEX191" s="1"/>
      <c r="LEY191" s="1"/>
      <c r="LEZ191" s="1"/>
      <c r="LFA191" s="1"/>
      <c r="LFB191" s="1"/>
      <c r="LFC191" s="1"/>
      <c r="LFD191" s="1"/>
      <c r="LFE191" s="1"/>
      <c r="LFF191" s="1"/>
      <c r="LFG191" s="1"/>
      <c r="LFH191" s="1"/>
      <c r="LFI191" s="1"/>
      <c r="LFJ191" s="1"/>
      <c r="LFK191" s="1"/>
      <c r="LFL191" s="1"/>
      <c r="LFM191" s="1"/>
      <c r="LFN191" s="1"/>
      <c r="LFO191" s="1"/>
      <c r="LFP191" s="1"/>
      <c r="LFQ191" s="1"/>
      <c r="LFR191" s="1"/>
      <c r="LFS191" s="1"/>
      <c r="LFT191" s="1"/>
      <c r="LFU191" s="1"/>
      <c r="LFV191" s="1"/>
      <c r="LFW191" s="1"/>
      <c r="LFX191" s="1"/>
      <c r="LFY191" s="1"/>
      <c r="LFZ191" s="1"/>
      <c r="LGA191" s="1"/>
      <c r="LGB191" s="1"/>
      <c r="LGC191" s="1"/>
      <c r="LGD191" s="1"/>
      <c r="LGE191" s="1"/>
      <c r="LGF191" s="1"/>
      <c r="LGG191" s="1"/>
      <c r="LGH191" s="1"/>
      <c r="LGI191" s="1"/>
      <c r="LGJ191" s="1"/>
      <c r="LGK191" s="1"/>
      <c r="LGL191" s="1"/>
      <c r="LGM191" s="1"/>
      <c r="LGN191" s="1"/>
      <c r="LGO191" s="1"/>
      <c r="LGP191" s="1"/>
      <c r="LGQ191" s="1"/>
      <c r="LGR191" s="1"/>
      <c r="LGS191" s="1"/>
      <c r="LGT191" s="1"/>
      <c r="LGU191" s="1"/>
      <c r="LGV191" s="1"/>
      <c r="LGW191" s="1"/>
      <c r="LGX191" s="1"/>
      <c r="LGY191" s="1"/>
      <c r="LGZ191" s="1"/>
      <c r="LHA191" s="1"/>
      <c r="LHB191" s="1"/>
      <c r="LHC191" s="1"/>
      <c r="LHD191" s="1"/>
      <c r="LHE191" s="1"/>
      <c r="LHF191" s="1"/>
      <c r="LHG191" s="1"/>
      <c r="LHH191" s="1"/>
      <c r="LHI191" s="1"/>
      <c r="LHJ191" s="1"/>
      <c r="LHK191" s="1"/>
      <c r="LHL191" s="1"/>
      <c r="LHM191" s="1"/>
      <c r="LHN191" s="1"/>
      <c r="LHO191" s="1"/>
      <c r="LHP191" s="1"/>
      <c r="LHQ191" s="1"/>
      <c r="LHR191" s="1"/>
      <c r="LHS191" s="1"/>
      <c r="LHT191" s="1"/>
      <c r="LHU191" s="1"/>
      <c r="LHV191" s="1"/>
      <c r="LHW191" s="1"/>
      <c r="LHX191" s="1"/>
      <c r="LHY191" s="1"/>
      <c r="LHZ191" s="1"/>
      <c r="LIA191" s="1"/>
      <c r="LIB191" s="1"/>
      <c r="LIC191" s="1"/>
      <c r="LID191" s="1"/>
      <c r="LIE191" s="1"/>
      <c r="LIF191" s="1"/>
      <c r="LIG191" s="1"/>
      <c r="LIH191" s="1"/>
      <c r="LII191" s="1"/>
      <c r="LIJ191" s="1"/>
      <c r="LIK191" s="1"/>
      <c r="LIL191" s="1"/>
      <c r="LIM191" s="1"/>
      <c r="LIN191" s="1"/>
      <c r="LIO191" s="1"/>
      <c r="LIP191" s="1"/>
      <c r="LIQ191" s="1"/>
      <c r="LIR191" s="1"/>
      <c r="LIS191" s="1"/>
      <c r="LIT191" s="1"/>
      <c r="LIU191" s="1"/>
      <c r="LIV191" s="1"/>
      <c r="LIW191" s="1"/>
      <c r="LIX191" s="1"/>
      <c r="LIY191" s="1"/>
      <c r="LIZ191" s="1"/>
      <c r="LJA191" s="1"/>
      <c r="LJB191" s="1"/>
      <c r="LJC191" s="1"/>
      <c r="LJD191" s="1"/>
      <c r="LJE191" s="1"/>
      <c r="LJF191" s="1"/>
      <c r="LJG191" s="1"/>
      <c r="LJH191" s="1"/>
      <c r="LJI191" s="1"/>
      <c r="LJJ191" s="1"/>
      <c r="LJK191" s="1"/>
      <c r="LJL191" s="1"/>
      <c r="LJM191" s="1"/>
      <c r="LJN191" s="1"/>
      <c r="LJO191" s="1"/>
      <c r="LJP191" s="1"/>
      <c r="LJQ191" s="1"/>
      <c r="LJR191" s="1"/>
      <c r="LJS191" s="1"/>
      <c r="LJT191" s="1"/>
      <c r="LJU191" s="1"/>
      <c r="LJV191" s="1"/>
      <c r="LJW191" s="1"/>
      <c r="LJX191" s="1"/>
      <c r="LJY191" s="1"/>
      <c r="LJZ191" s="1"/>
      <c r="LKA191" s="1"/>
      <c r="LKB191" s="1"/>
      <c r="LKC191" s="1"/>
      <c r="LKD191" s="1"/>
      <c r="LKE191" s="1"/>
      <c r="LKF191" s="1"/>
      <c r="LKG191" s="1"/>
      <c r="LKH191" s="1"/>
      <c r="LKI191" s="1"/>
      <c r="LKJ191" s="1"/>
      <c r="LKK191" s="1"/>
      <c r="LKL191" s="1"/>
      <c r="LKM191" s="1"/>
      <c r="LKN191" s="1"/>
      <c r="LKO191" s="1"/>
      <c r="LKP191" s="1"/>
      <c r="LKQ191" s="1"/>
      <c r="LKR191" s="1"/>
      <c r="LKS191" s="1"/>
      <c r="LKT191" s="1"/>
      <c r="LKU191" s="1"/>
      <c r="LKV191" s="1"/>
      <c r="LKW191" s="1"/>
      <c r="LKX191" s="1"/>
      <c r="LKY191" s="1"/>
      <c r="LKZ191" s="1"/>
      <c r="LLA191" s="1"/>
      <c r="LLB191" s="1"/>
      <c r="LLC191" s="1"/>
      <c r="LLD191" s="1"/>
      <c r="LLE191" s="1"/>
      <c r="LLF191" s="1"/>
      <c r="LLG191" s="1"/>
      <c r="LLH191" s="1"/>
      <c r="LLI191" s="1"/>
      <c r="LLJ191" s="1"/>
      <c r="LLK191" s="1"/>
      <c r="LLL191" s="1"/>
      <c r="LLM191" s="1"/>
      <c r="LLN191" s="1"/>
      <c r="LLO191" s="1"/>
      <c r="LLP191" s="1"/>
      <c r="LLQ191" s="1"/>
      <c r="LLR191" s="1"/>
      <c r="LLS191" s="1"/>
      <c r="LLT191" s="1"/>
      <c r="LLU191" s="1"/>
      <c r="LLV191" s="1"/>
      <c r="LLW191" s="1"/>
      <c r="LLX191" s="1"/>
      <c r="LLY191" s="1"/>
      <c r="LLZ191" s="1"/>
      <c r="LMA191" s="1"/>
      <c r="LMB191" s="1"/>
      <c r="LMC191" s="1"/>
      <c r="LMD191" s="1"/>
      <c r="LME191" s="1"/>
      <c r="LMF191" s="1"/>
      <c r="LMG191" s="1"/>
      <c r="LMH191" s="1"/>
      <c r="LMI191" s="1"/>
      <c r="LMJ191" s="1"/>
      <c r="LMK191" s="1"/>
      <c r="LML191" s="1"/>
      <c r="LMM191" s="1"/>
      <c r="LMN191" s="1"/>
      <c r="LMO191" s="1"/>
      <c r="LMP191" s="1"/>
      <c r="LMQ191" s="1"/>
      <c r="LMR191" s="1"/>
      <c r="LMS191" s="1"/>
      <c r="LMT191" s="1"/>
      <c r="LMU191" s="1"/>
      <c r="LMV191" s="1"/>
      <c r="LMW191" s="1"/>
      <c r="LMX191" s="1"/>
      <c r="LMY191" s="1"/>
      <c r="LMZ191" s="1"/>
      <c r="LNA191" s="1"/>
      <c r="LNB191" s="1"/>
      <c r="LNC191" s="1"/>
      <c r="LND191" s="1"/>
      <c r="LNE191" s="1"/>
      <c r="LNF191" s="1"/>
      <c r="LNG191" s="1"/>
      <c r="LNH191" s="1"/>
      <c r="LNI191" s="1"/>
      <c r="LNJ191" s="1"/>
      <c r="LNK191" s="1"/>
      <c r="LNL191" s="1"/>
      <c r="LNM191" s="1"/>
      <c r="LNN191" s="1"/>
      <c r="LNO191" s="1"/>
      <c r="LNP191" s="1"/>
      <c r="LNQ191" s="1"/>
      <c r="LNR191" s="1"/>
      <c r="LNS191" s="1"/>
      <c r="LNT191" s="1"/>
      <c r="LNU191" s="1"/>
      <c r="LNV191" s="1"/>
      <c r="LNW191" s="1"/>
      <c r="LNX191" s="1"/>
      <c r="LNY191" s="1"/>
      <c r="LNZ191" s="1"/>
      <c r="LOA191" s="1"/>
      <c r="LOB191" s="1"/>
      <c r="LOC191" s="1"/>
      <c r="LOD191" s="1"/>
      <c r="LOE191" s="1"/>
      <c r="LOF191" s="1"/>
      <c r="LOG191" s="1"/>
      <c r="LOH191" s="1"/>
      <c r="LOI191" s="1"/>
      <c r="LOJ191" s="1"/>
      <c r="LOK191" s="1"/>
      <c r="LOL191" s="1"/>
      <c r="LOM191" s="1"/>
      <c r="LON191" s="1"/>
      <c r="LOO191" s="1"/>
      <c r="LOP191" s="1"/>
      <c r="LOQ191" s="1"/>
      <c r="LOR191" s="1"/>
      <c r="LOS191" s="1"/>
      <c r="LOT191" s="1"/>
      <c r="LOU191" s="1"/>
      <c r="LOV191" s="1"/>
      <c r="LOW191" s="1"/>
      <c r="LOX191" s="1"/>
      <c r="LOY191" s="1"/>
      <c r="LOZ191" s="1"/>
      <c r="LPA191" s="1"/>
      <c r="LPB191" s="1"/>
      <c r="LPC191" s="1"/>
      <c r="LPD191" s="1"/>
      <c r="LPE191" s="1"/>
      <c r="LPF191" s="1"/>
      <c r="LPG191" s="1"/>
      <c r="LPH191" s="1"/>
      <c r="LPI191" s="1"/>
      <c r="LPJ191" s="1"/>
      <c r="LPK191" s="1"/>
      <c r="LPL191" s="1"/>
      <c r="LPM191" s="1"/>
      <c r="LPN191" s="1"/>
      <c r="LPO191" s="1"/>
      <c r="LPP191" s="1"/>
      <c r="LPQ191" s="1"/>
      <c r="LPR191" s="1"/>
      <c r="LPS191" s="1"/>
      <c r="LPT191" s="1"/>
      <c r="LPU191" s="1"/>
      <c r="LPV191" s="1"/>
      <c r="LPW191" s="1"/>
      <c r="LPX191" s="1"/>
      <c r="LPY191" s="1"/>
      <c r="LPZ191" s="1"/>
      <c r="LQA191" s="1"/>
      <c r="LQB191" s="1"/>
      <c r="LQC191" s="1"/>
      <c r="LQD191" s="1"/>
      <c r="LQE191" s="1"/>
      <c r="LQF191" s="1"/>
      <c r="LQG191" s="1"/>
      <c r="LQH191" s="1"/>
      <c r="LQI191" s="1"/>
      <c r="LQJ191" s="1"/>
      <c r="LQK191" s="1"/>
      <c r="LQL191" s="1"/>
      <c r="LQM191" s="1"/>
      <c r="LQN191" s="1"/>
      <c r="LQO191" s="1"/>
      <c r="LQP191" s="1"/>
      <c r="LQQ191" s="1"/>
      <c r="LQR191" s="1"/>
      <c r="LQS191" s="1"/>
      <c r="LQT191" s="1"/>
      <c r="LQU191" s="1"/>
      <c r="LQV191" s="1"/>
      <c r="LQW191" s="1"/>
      <c r="LQX191" s="1"/>
      <c r="LQY191" s="1"/>
      <c r="LQZ191" s="1"/>
      <c r="LRA191" s="1"/>
      <c r="LRB191" s="1"/>
      <c r="LRC191" s="1"/>
      <c r="LRD191" s="1"/>
      <c r="LRE191" s="1"/>
      <c r="LRF191" s="1"/>
      <c r="LRG191" s="1"/>
      <c r="LRH191" s="1"/>
      <c r="LRI191" s="1"/>
      <c r="LRJ191" s="1"/>
      <c r="LRK191" s="1"/>
      <c r="LRL191" s="1"/>
      <c r="LRM191" s="1"/>
      <c r="LRN191" s="1"/>
      <c r="LRO191" s="1"/>
      <c r="LRP191" s="1"/>
      <c r="LRQ191" s="1"/>
      <c r="LRR191" s="1"/>
      <c r="LRS191" s="1"/>
      <c r="LRT191" s="1"/>
      <c r="LRU191" s="1"/>
      <c r="LRV191" s="1"/>
      <c r="LRW191" s="1"/>
      <c r="LRX191" s="1"/>
      <c r="LRY191" s="1"/>
      <c r="LRZ191" s="1"/>
      <c r="LSA191" s="1"/>
      <c r="LSB191" s="1"/>
      <c r="LSC191" s="1"/>
      <c r="LSD191" s="1"/>
      <c r="LSE191" s="1"/>
      <c r="LSF191" s="1"/>
      <c r="LSG191" s="1"/>
      <c r="LSH191" s="1"/>
      <c r="LSI191" s="1"/>
      <c r="LSJ191" s="1"/>
      <c r="LSK191" s="1"/>
      <c r="LSL191" s="1"/>
      <c r="LSM191" s="1"/>
      <c r="LSN191" s="1"/>
      <c r="LSO191" s="1"/>
      <c r="LSP191" s="1"/>
      <c r="LSQ191" s="1"/>
      <c r="LSR191" s="1"/>
      <c r="LSS191" s="1"/>
      <c r="LST191" s="1"/>
      <c r="LSU191" s="1"/>
      <c r="LSV191" s="1"/>
      <c r="LSW191" s="1"/>
      <c r="LSX191" s="1"/>
      <c r="LSY191" s="1"/>
      <c r="LSZ191" s="1"/>
      <c r="LTA191" s="1"/>
      <c r="LTB191" s="1"/>
      <c r="LTC191" s="1"/>
      <c r="LTD191" s="1"/>
      <c r="LTE191" s="1"/>
      <c r="LTF191" s="1"/>
      <c r="LTG191" s="1"/>
      <c r="LTH191" s="1"/>
      <c r="LTI191" s="1"/>
      <c r="LTJ191" s="1"/>
      <c r="LTK191" s="1"/>
      <c r="LTL191" s="1"/>
      <c r="LTM191" s="1"/>
      <c r="LTN191" s="1"/>
      <c r="LTO191" s="1"/>
      <c r="LTP191" s="1"/>
      <c r="LTQ191" s="1"/>
      <c r="LTR191" s="1"/>
      <c r="LTS191" s="1"/>
      <c r="LTT191" s="1"/>
      <c r="LTU191" s="1"/>
      <c r="LTV191" s="1"/>
      <c r="LTW191" s="1"/>
      <c r="LTX191" s="1"/>
      <c r="LTY191" s="1"/>
      <c r="LTZ191" s="1"/>
      <c r="LUA191" s="1"/>
      <c r="LUB191" s="1"/>
      <c r="LUC191" s="1"/>
      <c r="LUD191" s="1"/>
      <c r="LUE191" s="1"/>
      <c r="LUF191" s="1"/>
      <c r="LUG191" s="1"/>
      <c r="LUH191" s="1"/>
      <c r="LUI191" s="1"/>
      <c r="LUJ191" s="1"/>
      <c r="LUK191" s="1"/>
      <c r="LUL191" s="1"/>
      <c r="LUM191" s="1"/>
      <c r="LUN191" s="1"/>
      <c r="LUO191" s="1"/>
      <c r="LUP191" s="1"/>
      <c r="LUQ191" s="1"/>
      <c r="LUR191" s="1"/>
      <c r="LUS191" s="1"/>
      <c r="LUT191" s="1"/>
      <c r="LUU191" s="1"/>
      <c r="LUV191" s="1"/>
      <c r="LUW191" s="1"/>
      <c r="LUX191" s="1"/>
      <c r="LUY191" s="1"/>
      <c r="LUZ191" s="1"/>
      <c r="LVA191" s="1"/>
      <c r="LVB191" s="1"/>
      <c r="LVC191" s="1"/>
      <c r="LVD191" s="1"/>
      <c r="LVE191" s="1"/>
      <c r="LVF191" s="1"/>
      <c r="LVG191" s="1"/>
      <c r="LVH191" s="1"/>
      <c r="LVI191" s="1"/>
      <c r="LVJ191" s="1"/>
      <c r="LVK191" s="1"/>
      <c r="LVL191" s="1"/>
      <c r="LVM191" s="1"/>
      <c r="LVN191" s="1"/>
      <c r="LVO191" s="1"/>
      <c r="LVP191" s="1"/>
      <c r="LVQ191" s="1"/>
      <c r="LVR191" s="1"/>
      <c r="LVS191" s="1"/>
      <c r="LVT191" s="1"/>
      <c r="LVU191" s="1"/>
      <c r="LVV191" s="1"/>
      <c r="LVW191" s="1"/>
      <c r="LVX191" s="1"/>
      <c r="LVY191" s="1"/>
      <c r="LVZ191" s="1"/>
      <c r="LWA191" s="1"/>
      <c r="LWB191" s="1"/>
      <c r="LWC191" s="1"/>
      <c r="LWD191" s="1"/>
      <c r="LWE191" s="1"/>
      <c r="LWF191" s="1"/>
      <c r="LWG191" s="1"/>
      <c r="LWH191" s="1"/>
      <c r="LWI191" s="1"/>
      <c r="LWJ191" s="1"/>
      <c r="LWK191" s="1"/>
      <c r="LWL191" s="1"/>
      <c r="LWM191" s="1"/>
      <c r="LWN191" s="1"/>
      <c r="LWO191" s="1"/>
      <c r="LWP191" s="1"/>
      <c r="LWQ191" s="1"/>
      <c r="LWR191" s="1"/>
      <c r="LWS191" s="1"/>
      <c r="LWT191" s="1"/>
      <c r="LWU191" s="1"/>
      <c r="LWV191" s="1"/>
      <c r="LWW191" s="1"/>
      <c r="LWX191" s="1"/>
      <c r="LWY191" s="1"/>
      <c r="LWZ191" s="1"/>
      <c r="LXA191" s="1"/>
      <c r="LXB191" s="1"/>
      <c r="LXC191" s="1"/>
      <c r="LXD191" s="1"/>
      <c r="LXE191" s="1"/>
      <c r="LXF191" s="1"/>
      <c r="LXG191" s="1"/>
      <c r="LXH191" s="1"/>
      <c r="LXI191" s="1"/>
      <c r="LXJ191" s="1"/>
      <c r="LXK191" s="1"/>
      <c r="LXL191" s="1"/>
      <c r="LXM191" s="1"/>
      <c r="LXN191" s="1"/>
      <c r="LXO191" s="1"/>
      <c r="LXP191" s="1"/>
      <c r="LXQ191" s="1"/>
      <c r="LXR191" s="1"/>
      <c r="LXS191" s="1"/>
      <c r="LXT191" s="1"/>
      <c r="LXU191" s="1"/>
      <c r="LXV191" s="1"/>
      <c r="LXW191" s="1"/>
      <c r="LXX191" s="1"/>
      <c r="LXY191" s="1"/>
      <c r="LXZ191" s="1"/>
      <c r="LYA191" s="1"/>
      <c r="LYB191" s="1"/>
      <c r="LYC191" s="1"/>
      <c r="LYD191" s="1"/>
      <c r="LYE191" s="1"/>
      <c r="LYF191" s="1"/>
      <c r="LYG191" s="1"/>
      <c r="LYH191" s="1"/>
      <c r="LYI191" s="1"/>
      <c r="LYJ191" s="1"/>
      <c r="LYK191" s="1"/>
      <c r="LYL191" s="1"/>
      <c r="LYM191" s="1"/>
      <c r="LYN191" s="1"/>
      <c r="LYO191" s="1"/>
      <c r="LYP191" s="1"/>
      <c r="LYQ191" s="1"/>
      <c r="LYR191" s="1"/>
      <c r="LYS191" s="1"/>
      <c r="LYT191" s="1"/>
      <c r="LYU191" s="1"/>
      <c r="LYV191" s="1"/>
      <c r="LYW191" s="1"/>
      <c r="LYX191" s="1"/>
      <c r="LYY191" s="1"/>
      <c r="LYZ191" s="1"/>
      <c r="LZA191" s="1"/>
      <c r="LZB191" s="1"/>
      <c r="LZC191" s="1"/>
      <c r="LZD191" s="1"/>
      <c r="LZE191" s="1"/>
      <c r="LZF191" s="1"/>
      <c r="LZG191" s="1"/>
      <c r="LZH191" s="1"/>
      <c r="LZI191" s="1"/>
      <c r="LZJ191" s="1"/>
      <c r="LZK191" s="1"/>
      <c r="LZL191" s="1"/>
      <c r="LZM191" s="1"/>
      <c r="LZN191" s="1"/>
      <c r="LZO191" s="1"/>
      <c r="LZP191" s="1"/>
      <c r="LZQ191" s="1"/>
      <c r="LZR191" s="1"/>
      <c r="LZS191" s="1"/>
      <c r="LZT191" s="1"/>
      <c r="LZU191" s="1"/>
      <c r="LZV191" s="1"/>
      <c r="LZW191" s="1"/>
      <c r="LZX191" s="1"/>
      <c r="LZY191" s="1"/>
      <c r="LZZ191" s="1"/>
      <c r="MAA191" s="1"/>
      <c r="MAB191" s="1"/>
      <c r="MAC191" s="1"/>
      <c r="MAD191" s="1"/>
      <c r="MAE191" s="1"/>
      <c r="MAF191" s="1"/>
      <c r="MAG191" s="1"/>
      <c r="MAH191" s="1"/>
      <c r="MAI191" s="1"/>
      <c r="MAJ191" s="1"/>
      <c r="MAK191" s="1"/>
      <c r="MAL191" s="1"/>
      <c r="MAM191" s="1"/>
      <c r="MAN191" s="1"/>
      <c r="MAO191" s="1"/>
      <c r="MAP191" s="1"/>
      <c r="MAQ191" s="1"/>
      <c r="MAR191" s="1"/>
      <c r="MAS191" s="1"/>
      <c r="MAT191" s="1"/>
      <c r="MAU191" s="1"/>
      <c r="MAV191" s="1"/>
      <c r="MAW191" s="1"/>
      <c r="MAX191" s="1"/>
      <c r="MAY191" s="1"/>
      <c r="MAZ191" s="1"/>
      <c r="MBA191" s="1"/>
      <c r="MBB191" s="1"/>
      <c r="MBC191" s="1"/>
      <c r="MBD191" s="1"/>
      <c r="MBE191" s="1"/>
      <c r="MBF191" s="1"/>
      <c r="MBG191" s="1"/>
      <c r="MBH191" s="1"/>
      <c r="MBI191" s="1"/>
      <c r="MBJ191" s="1"/>
      <c r="MBK191" s="1"/>
      <c r="MBL191" s="1"/>
      <c r="MBM191" s="1"/>
      <c r="MBN191" s="1"/>
      <c r="MBO191" s="1"/>
      <c r="MBP191" s="1"/>
      <c r="MBQ191" s="1"/>
      <c r="MBR191" s="1"/>
      <c r="MBS191" s="1"/>
      <c r="MBT191" s="1"/>
      <c r="MBU191" s="1"/>
      <c r="MBV191" s="1"/>
      <c r="MBW191" s="1"/>
      <c r="MBX191" s="1"/>
      <c r="MBY191" s="1"/>
      <c r="MBZ191" s="1"/>
      <c r="MCA191" s="1"/>
      <c r="MCB191" s="1"/>
      <c r="MCC191" s="1"/>
      <c r="MCD191" s="1"/>
      <c r="MCE191" s="1"/>
      <c r="MCF191" s="1"/>
      <c r="MCG191" s="1"/>
      <c r="MCH191" s="1"/>
      <c r="MCI191" s="1"/>
      <c r="MCJ191" s="1"/>
      <c r="MCK191" s="1"/>
      <c r="MCL191" s="1"/>
      <c r="MCM191" s="1"/>
      <c r="MCN191" s="1"/>
      <c r="MCO191" s="1"/>
      <c r="MCP191" s="1"/>
      <c r="MCQ191" s="1"/>
      <c r="MCR191" s="1"/>
      <c r="MCS191" s="1"/>
      <c r="MCT191" s="1"/>
      <c r="MCU191" s="1"/>
      <c r="MCV191" s="1"/>
      <c r="MCW191" s="1"/>
      <c r="MCX191" s="1"/>
      <c r="MCY191" s="1"/>
      <c r="MCZ191" s="1"/>
      <c r="MDA191" s="1"/>
      <c r="MDB191" s="1"/>
      <c r="MDC191" s="1"/>
      <c r="MDD191" s="1"/>
      <c r="MDE191" s="1"/>
      <c r="MDF191" s="1"/>
      <c r="MDG191" s="1"/>
      <c r="MDH191" s="1"/>
      <c r="MDI191" s="1"/>
      <c r="MDJ191" s="1"/>
      <c r="MDK191" s="1"/>
      <c r="MDL191" s="1"/>
      <c r="MDM191" s="1"/>
      <c r="MDN191" s="1"/>
      <c r="MDO191" s="1"/>
      <c r="MDP191" s="1"/>
      <c r="MDQ191" s="1"/>
      <c r="MDR191" s="1"/>
      <c r="MDS191" s="1"/>
      <c r="MDT191" s="1"/>
      <c r="MDU191" s="1"/>
      <c r="MDV191" s="1"/>
      <c r="MDW191" s="1"/>
      <c r="MDX191" s="1"/>
      <c r="MDY191" s="1"/>
      <c r="MDZ191" s="1"/>
      <c r="MEA191" s="1"/>
      <c r="MEB191" s="1"/>
      <c r="MEC191" s="1"/>
      <c r="MED191" s="1"/>
      <c r="MEE191" s="1"/>
      <c r="MEF191" s="1"/>
      <c r="MEG191" s="1"/>
      <c r="MEH191" s="1"/>
      <c r="MEI191" s="1"/>
      <c r="MEJ191" s="1"/>
      <c r="MEK191" s="1"/>
      <c r="MEL191" s="1"/>
      <c r="MEM191" s="1"/>
      <c r="MEN191" s="1"/>
      <c r="MEO191" s="1"/>
      <c r="MEP191" s="1"/>
      <c r="MEQ191" s="1"/>
      <c r="MER191" s="1"/>
      <c r="MES191" s="1"/>
      <c r="MET191" s="1"/>
      <c r="MEU191" s="1"/>
      <c r="MEV191" s="1"/>
      <c r="MEW191" s="1"/>
      <c r="MEX191" s="1"/>
      <c r="MEY191" s="1"/>
      <c r="MEZ191" s="1"/>
      <c r="MFA191" s="1"/>
      <c r="MFB191" s="1"/>
      <c r="MFC191" s="1"/>
      <c r="MFD191" s="1"/>
      <c r="MFE191" s="1"/>
      <c r="MFF191" s="1"/>
      <c r="MFG191" s="1"/>
      <c r="MFH191" s="1"/>
      <c r="MFI191" s="1"/>
      <c r="MFJ191" s="1"/>
      <c r="MFK191" s="1"/>
      <c r="MFL191" s="1"/>
      <c r="MFM191" s="1"/>
      <c r="MFN191" s="1"/>
      <c r="MFO191" s="1"/>
      <c r="MFP191" s="1"/>
      <c r="MFQ191" s="1"/>
      <c r="MFR191" s="1"/>
      <c r="MFS191" s="1"/>
      <c r="MFT191" s="1"/>
      <c r="MFU191" s="1"/>
      <c r="MFV191" s="1"/>
      <c r="MFW191" s="1"/>
      <c r="MFX191" s="1"/>
      <c r="MFY191" s="1"/>
      <c r="MFZ191" s="1"/>
      <c r="MGA191" s="1"/>
      <c r="MGB191" s="1"/>
      <c r="MGC191" s="1"/>
      <c r="MGD191" s="1"/>
      <c r="MGE191" s="1"/>
      <c r="MGF191" s="1"/>
      <c r="MGG191" s="1"/>
      <c r="MGH191" s="1"/>
      <c r="MGI191" s="1"/>
      <c r="MGJ191" s="1"/>
      <c r="MGK191" s="1"/>
      <c r="MGL191" s="1"/>
      <c r="MGM191" s="1"/>
      <c r="MGN191" s="1"/>
      <c r="MGO191" s="1"/>
      <c r="MGP191" s="1"/>
      <c r="MGQ191" s="1"/>
      <c r="MGR191" s="1"/>
      <c r="MGS191" s="1"/>
      <c r="MGT191" s="1"/>
      <c r="MGU191" s="1"/>
      <c r="MGV191" s="1"/>
      <c r="MGW191" s="1"/>
      <c r="MGX191" s="1"/>
      <c r="MGY191" s="1"/>
      <c r="MGZ191" s="1"/>
      <c r="MHA191" s="1"/>
      <c r="MHB191" s="1"/>
      <c r="MHC191" s="1"/>
      <c r="MHD191" s="1"/>
      <c r="MHE191" s="1"/>
      <c r="MHF191" s="1"/>
      <c r="MHG191" s="1"/>
      <c r="MHH191" s="1"/>
      <c r="MHI191" s="1"/>
      <c r="MHJ191" s="1"/>
      <c r="MHK191" s="1"/>
      <c r="MHL191" s="1"/>
      <c r="MHM191" s="1"/>
      <c r="MHN191" s="1"/>
      <c r="MHO191" s="1"/>
      <c r="MHP191" s="1"/>
      <c r="MHQ191" s="1"/>
      <c r="MHR191" s="1"/>
      <c r="MHS191" s="1"/>
      <c r="MHT191" s="1"/>
      <c r="MHU191" s="1"/>
      <c r="MHV191" s="1"/>
      <c r="MHW191" s="1"/>
      <c r="MHX191" s="1"/>
      <c r="MHY191" s="1"/>
      <c r="MHZ191" s="1"/>
      <c r="MIA191" s="1"/>
      <c r="MIB191" s="1"/>
      <c r="MIC191" s="1"/>
      <c r="MID191" s="1"/>
      <c r="MIE191" s="1"/>
      <c r="MIF191" s="1"/>
      <c r="MIG191" s="1"/>
      <c r="MIH191" s="1"/>
      <c r="MII191" s="1"/>
      <c r="MIJ191" s="1"/>
      <c r="MIK191" s="1"/>
      <c r="MIL191" s="1"/>
      <c r="MIM191" s="1"/>
      <c r="MIN191" s="1"/>
      <c r="MIO191" s="1"/>
      <c r="MIP191" s="1"/>
      <c r="MIQ191" s="1"/>
      <c r="MIR191" s="1"/>
      <c r="MIS191" s="1"/>
      <c r="MIT191" s="1"/>
      <c r="MIU191" s="1"/>
      <c r="MIV191" s="1"/>
      <c r="MIW191" s="1"/>
      <c r="MIX191" s="1"/>
      <c r="MIY191" s="1"/>
      <c r="MIZ191" s="1"/>
      <c r="MJA191" s="1"/>
      <c r="MJB191" s="1"/>
      <c r="MJC191" s="1"/>
      <c r="MJD191" s="1"/>
      <c r="MJE191" s="1"/>
      <c r="MJF191" s="1"/>
      <c r="MJG191" s="1"/>
      <c r="MJH191" s="1"/>
      <c r="MJI191" s="1"/>
      <c r="MJJ191" s="1"/>
      <c r="MJK191" s="1"/>
      <c r="MJL191" s="1"/>
      <c r="MJM191" s="1"/>
      <c r="MJN191" s="1"/>
      <c r="MJO191" s="1"/>
      <c r="MJP191" s="1"/>
      <c r="MJQ191" s="1"/>
      <c r="MJR191" s="1"/>
      <c r="MJS191" s="1"/>
      <c r="MJT191" s="1"/>
      <c r="MJU191" s="1"/>
      <c r="MJV191" s="1"/>
      <c r="MJW191" s="1"/>
      <c r="MJX191" s="1"/>
      <c r="MJY191" s="1"/>
      <c r="MJZ191" s="1"/>
      <c r="MKA191" s="1"/>
      <c r="MKB191" s="1"/>
      <c r="MKC191" s="1"/>
      <c r="MKD191" s="1"/>
      <c r="MKE191" s="1"/>
      <c r="MKF191" s="1"/>
      <c r="MKG191" s="1"/>
      <c r="MKH191" s="1"/>
      <c r="MKI191" s="1"/>
      <c r="MKJ191" s="1"/>
      <c r="MKK191" s="1"/>
      <c r="MKL191" s="1"/>
      <c r="MKM191" s="1"/>
      <c r="MKN191" s="1"/>
      <c r="MKO191" s="1"/>
      <c r="MKP191" s="1"/>
      <c r="MKQ191" s="1"/>
      <c r="MKR191" s="1"/>
      <c r="MKS191" s="1"/>
      <c r="MKT191" s="1"/>
      <c r="MKU191" s="1"/>
      <c r="MKV191" s="1"/>
      <c r="MKW191" s="1"/>
      <c r="MKX191" s="1"/>
      <c r="MKY191" s="1"/>
      <c r="MKZ191" s="1"/>
      <c r="MLA191" s="1"/>
      <c r="MLB191" s="1"/>
      <c r="MLC191" s="1"/>
      <c r="MLD191" s="1"/>
      <c r="MLE191" s="1"/>
      <c r="MLF191" s="1"/>
      <c r="MLG191" s="1"/>
      <c r="MLH191" s="1"/>
      <c r="MLI191" s="1"/>
      <c r="MLJ191" s="1"/>
      <c r="MLK191" s="1"/>
      <c r="MLL191" s="1"/>
      <c r="MLM191" s="1"/>
      <c r="MLN191" s="1"/>
      <c r="MLO191" s="1"/>
      <c r="MLP191" s="1"/>
      <c r="MLQ191" s="1"/>
      <c r="MLR191" s="1"/>
      <c r="MLS191" s="1"/>
      <c r="MLT191" s="1"/>
      <c r="MLU191" s="1"/>
      <c r="MLV191" s="1"/>
      <c r="MLW191" s="1"/>
      <c r="MLX191" s="1"/>
      <c r="MLY191" s="1"/>
      <c r="MLZ191" s="1"/>
      <c r="MMA191" s="1"/>
      <c r="MMB191" s="1"/>
      <c r="MMC191" s="1"/>
      <c r="MMD191" s="1"/>
      <c r="MME191" s="1"/>
      <c r="MMF191" s="1"/>
      <c r="MMG191" s="1"/>
      <c r="MMH191" s="1"/>
      <c r="MMI191" s="1"/>
      <c r="MMJ191" s="1"/>
      <c r="MMK191" s="1"/>
      <c r="MML191" s="1"/>
      <c r="MMM191" s="1"/>
      <c r="MMN191" s="1"/>
      <c r="MMO191" s="1"/>
      <c r="MMP191" s="1"/>
      <c r="MMQ191" s="1"/>
      <c r="MMR191" s="1"/>
      <c r="MMS191" s="1"/>
      <c r="MMT191" s="1"/>
      <c r="MMU191" s="1"/>
      <c r="MMV191" s="1"/>
      <c r="MMW191" s="1"/>
      <c r="MMX191" s="1"/>
      <c r="MMY191" s="1"/>
      <c r="MMZ191" s="1"/>
      <c r="MNA191" s="1"/>
      <c r="MNB191" s="1"/>
      <c r="MNC191" s="1"/>
      <c r="MND191" s="1"/>
      <c r="MNE191" s="1"/>
      <c r="MNF191" s="1"/>
      <c r="MNG191" s="1"/>
      <c r="MNH191" s="1"/>
      <c r="MNI191" s="1"/>
      <c r="MNJ191" s="1"/>
      <c r="MNK191" s="1"/>
      <c r="MNL191" s="1"/>
      <c r="MNM191" s="1"/>
      <c r="MNN191" s="1"/>
      <c r="MNO191" s="1"/>
      <c r="MNP191" s="1"/>
      <c r="MNQ191" s="1"/>
      <c r="MNR191" s="1"/>
      <c r="MNS191" s="1"/>
      <c r="MNT191" s="1"/>
      <c r="MNU191" s="1"/>
      <c r="MNV191" s="1"/>
      <c r="MNW191" s="1"/>
      <c r="MNX191" s="1"/>
      <c r="MNY191" s="1"/>
      <c r="MNZ191" s="1"/>
      <c r="MOA191" s="1"/>
      <c r="MOB191" s="1"/>
      <c r="MOC191" s="1"/>
      <c r="MOD191" s="1"/>
      <c r="MOE191" s="1"/>
      <c r="MOF191" s="1"/>
      <c r="MOG191" s="1"/>
      <c r="MOH191" s="1"/>
      <c r="MOI191" s="1"/>
      <c r="MOJ191" s="1"/>
      <c r="MOK191" s="1"/>
      <c r="MOL191" s="1"/>
      <c r="MOM191" s="1"/>
      <c r="MON191" s="1"/>
      <c r="MOO191" s="1"/>
      <c r="MOP191" s="1"/>
      <c r="MOQ191" s="1"/>
      <c r="MOR191" s="1"/>
      <c r="MOS191" s="1"/>
      <c r="MOT191" s="1"/>
      <c r="MOU191" s="1"/>
      <c r="MOV191" s="1"/>
      <c r="MOW191" s="1"/>
      <c r="MOX191" s="1"/>
      <c r="MOY191" s="1"/>
      <c r="MOZ191" s="1"/>
      <c r="MPA191" s="1"/>
      <c r="MPB191" s="1"/>
      <c r="MPC191" s="1"/>
      <c r="MPD191" s="1"/>
      <c r="MPE191" s="1"/>
      <c r="MPF191" s="1"/>
      <c r="MPG191" s="1"/>
      <c r="MPH191" s="1"/>
      <c r="MPI191" s="1"/>
      <c r="MPJ191" s="1"/>
      <c r="MPK191" s="1"/>
      <c r="MPL191" s="1"/>
      <c r="MPM191" s="1"/>
      <c r="MPN191" s="1"/>
      <c r="MPO191" s="1"/>
      <c r="MPP191" s="1"/>
      <c r="MPQ191" s="1"/>
      <c r="MPR191" s="1"/>
      <c r="MPS191" s="1"/>
      <c r="MPT191" s="1"/>
      <c r="MPU191" s="1"/>
      <c r="MPV191" s="1"/>
      <c r="MPW191" s="1"/>
      <c r="MPX191" s="1"/>
      <c r="MPY191" s="1"/>
      <c r="MPZ191" s="1"/>
      <c r="MQA191" s="1"/>
      <c r="MQB191" s="1"/>
      <c r="MQC191" s="1"/>
      <c r="MQD191" s="1"/>
      <c r="MQE191" s="1"/>
      <c r="MQF191" s="1"/>
      <c r="MQG191" s="1"/>
      <c r="MQH191" s="1"/>
      <c r="MQI191" s="1"/>
      <c r="MQJ191" s="1"/>
      <c r="MQK191" s="1"/>
      <c r="MQL191" s="1"/>
      <c r="MQM191" s="1"/>
      <c r="MQN191" s="1"/>
      <c r="MQO191" s="1"/>
      <c r="MQP191" s="1"/>
      <c r="MQQ191" s="1"/>
      <c r="MQR191" s="1"/>
      <c r="MQS191" s="1"/>
      <c r="MQT191" s="1"/>
      <c r="MQU191" s="1"/>
      <c r="MQV191" s="1"/>
      <c r="MQW191" s="1"/>
      <c r="MQX191" s="1"/>
      <c r="MQY191" s="1"/>
      <c r="MQZ191" s="1"/>
      <c r="MRA191" s="1"/>
      <c r="MRB191" s="1"/>
      <c r="MRC191" s="1"/>
      <c r="MRD191" s="1"/>
      <c r="MRE191" s="1"/>
      <c r="MRF191" s="1"/>
      <c r="MRG191" s="1"/>
      <c r="MRH191" s="1"/>
      <c r="MRI191" s="1"/>
      <c r="MRJ191" s="1"/>
      <c r="MRK191" s="1"/>
      <c r="MRL191" s="1"/>
      <c r="MRM191" s="1"/>
      <c r="MRN191" s="1"/>
      <c r="MRO191" s="1"/>
      <c r="MRP191" s="1"/>
      <c r="MRQ191" s="1"/>
      <c r="MRR191" s="1"/>
      <c r="MRS191" s="1"/>
      <c r="MRT191" s="1"/>
      <c r="MRU191" s="1"/>
      <c r="MRV191" s="1"/>
      <c r="MRW191" s="1"/>
      <c r="MRX191" s="1"/>
      <c r="MRY191" s="1"/>
      <c r="MRZ191" s="1"/>
      <c r="MSA191" s="1"/>
      <c r="MSB191" s="1"/>
      <c r="MSC191" s="1"/>
      <c r="MSD191" s="1"/>
      <c r="MSE191" s="1"/>
      <c r="MSF191" s="1"/>
      <c r="MSG191" s="1"/>
      <c r="MSH191" s="1"/>
      <c r="MSI191" s="1"/>
      <c r="MSJ191" s="1"/>
      <c r="MSK191" s="1"/>
      <c r="MSL191" s="1"/>
      <c r="MSM191" s="1"/>
      <c r="MSN191" s="1"/>
      <c r="MSO191" s="1"/>
      <c r="MSP191" s="1"/>
      <c r="MSQ191" s="1"/>
      <c r="MSR191" s="1"/>
      <c r="MSS191" s="1"/>
      <c r="MST191" s="1"/>
      <c r="MSU191" s="1"/>
      <c r="MSV191" s="1"/>
      <c r="MSW191" s="1"/>
      <c r="MSX191" s="1"/>
      <c r="MSY191" s="1"/>
      <c r="MSZ191" s="1"/>
      <c r="MTA191" s="1"/>
      <c r="MTB191" s="1"/>
      <c r="MTC191" s="1"/>
      <c r="MTD191" s="1"/>
      <c r="MTE191" s="1"/>
      <c r="MTF191" s="1"/>
      <c r="MTG191" s="1"/>
      <c r="MTH191" s="1"/>
      <c r="MTI191" s="1"/>
      <c r="MTJ191" s="1"/>
      <c r="MTK191" s="1"/>
      <c r="MTL191" s="1"/>
      <c r="MTM191" s="1"/>
      <c r="MTN191" s="1"/>
      <c r="MTO191" s="1"/>
      <c r="MTP191" s="1"/>
      <c r="MTQ191" s="1"/>
      <c r="MTR191" s="1"/>
      <c r="MTS191" s="1"/>
      <c r="MTT191" s="1"/>
      <c r="MTU191" s="1"/>
      <c r="MTV191" s="1"/>
      <c r="MTW191" s="1"/>
      <c r="MTX191" s="1"/>
      <c r="MTY191" s="1"/>
      <c r="MTZ191" s="1"/>
      <c r="MUA191" s="1"/>
      <c r="MUB191" s="1"/>
      <c r="MUC191" s="1"/>
      <c r="MUD191" s="1"/>
      <c r="MUE191" s="1"/>
      <c r="MUF191" s="1"/>
      <c r="MUG191" s="1"/>
      <c r="MUH191" s="1"/>
      <c r="MUI191" s="1"/>
      <c r="MUJ191" s="1"/>
      <c r="MUK191" s="1"/>
      <c r="MUL191" s="1"/>
      <c r="MUM191" s="1"/>
      <c r="MUN191" s="1"/>
      <c r="MUO191" s="1"/>
      <c r="MUP191" s="1"/>
      <c r="MUQ191" s="1"/>
      <c r="MUR191" s="1"/>
      <c r="MUS191" s="1"/>
      <c r="MUT191" s="1"/>
      <c r="MUU191" s="1"/>
      <c r="MUV191" s="1"/>
      <c r="MUW191" s="1"/>
      <c r="MUX191" s="1"/>
      <c r="MUY191" s="1"/>
      <c r="MUZ191" s="1"/>
      <c r="MVA191" s="1"/>
      <c r="MVB191" s="1"/>
      <c r="MVC191" s="1"/>
      <c r="MVD191" s="1"/>
      <c r="MVE191" s="1"/>
      <c r="MVF191" s="1"/>
      <c r="MVG191" s="1"/>
      <c r="MVH191" s="1"/>
      <c r="MVI191" s="1"/>
      <c r="MVJ191" s="1"/>
      <c r="MVK191" s="1"/>
      <c r="MVL191" s="1"/>
      <c r="MVM191" s="1"/>
      <c r="MVN191" s="1"/>
      <c r="MVO191" s="1"/>
      <c r="MVP191" s="1"/>
      <c r="MVQ191" s="1"/>
      <c r="MVR191" s="1"/>
      <c r="MVS191" s="1"/>
      <c r="MVT191" s="1"/>
      <c r="MVU191" s="1"/>
      <c r="MVV191" s="1"/>
      <c r="MVW191" s="1"/>
      <c r="MVX191" s="1"/>
      <c r="MVY191" s="1"/>
      <c r="MVZ191" s="1"/>
      <c r="MWA191" s="1"/>
      <c r="MWB191" s="1"/>
      <c r="MWC191" s="1"/>
      <c r="MWD191" s="1"/>
      <c r="MWE191" s="1"/>
      <c r="MWF191" s="1"/>
      <c r="MWG191" s="1"/>
      <c r="MWH191" s="1"/>
      <c r="MWI191" s="1"/>
      <c r="MWJ191" s="1"/>
      <c r="MWK191" s="1"/>
      <c r="MWL191" s="1"/>
      <c r="MWM191" s="1"/>
      <c r="MWN191" s="1"/>
      <c r="MWO191" s="1"/>
      <c r="MWP191" s="1"/>
      <c r="MWQ191" s="1"/>
      <c r="MWR191" s="1"/>
      <c r="MWS191" s="1"/>
      <c r="MWT191" s="1"/>
      <c r="MWU191" s="1"/>
      <c r="MWV191" s="1"/>
      <c r="MWW191" s="1"/>
      <c r="MWX191" s="1"/>
      <c r="MWY191" s="1"/>
      <c r="MWZ191" s="1"/>
      <c r="MXA191" s="1"/>
      <c r="MXB191" s="1"/>
      <c r="MXC191" s="1"/>
      <c r="MXD191" s="1"/>
      <c r="MXE191" s="1"/>
      <c r="MXF191" s="1"/>
      <c r="MXG191" s="1"/>
      <c r="MXH191" s="1"/>
      <c r="MXI191" s="1"/>
      <c r="MXJ191" s="1"/>
      <c r="MXK191" s="1"/>
      <c r="MXL191" s="1"/>
      <c r="MXM191" s="1"/>
      <c r="MXN191" s="1"/>
      <c r="MXO191" s="1"/>
      <c r="MXP191" s="1"/>
      <c r="MXQ191" s="1"/>
      <c r="MXR191" s="1"/>
      <c r="MXS191" s="1"/>
      <c r="MXT191" s="1"/>
      <c r="MXU191" s="1"/>
      <c r="MXV191" s="1"/>
      <c r="MXW191" s="1"/>
      <c r="MXX191" s="1"/>
      <c r="MXY191" s="1"/>
      <c r="MXZ191" s="1"/>
      <c r="MYA191" s="1"/>
      <c r="MYB191" s="1"/>
      <c r="MYC191" s="1"/>
      <c r="MYD191" s="1"/>
      <c r="MYE191" s="1"/>
      <c r="MYF191" s="1"/>
      <c r="MYG191" s="1"/>
      <c r="MYH191" s="1"/>
      <c r="MYI191" s="1"/>
      <c r="MYJ191" s="1"/>
      <c r="MYK191" s="1"/>
      <c r="MYL191" s="1"/>
      <c r="MYM191" s="1"/>
      <c r="MYN191" s="1"/>
      <c r="MYO191" s="1"/>
      <c r="MYP191" s="1"/>
      <c r="MYQ191" s="1"/>
      <c r="MYR191" s="1"/>
      <c r="MYS191" s="1"/>
      <c r="MYT191" s="1"/>
      <c r="MYU191" s="1"/>
      <c r="MYV191" s="1"/>
      <c r="MYW191" s="1"/>
      <c r="MYX191" s="1"/>
      <c r="MYY191" s="1"/>
      <c r="MYZ191" s="1"/>
      <c r="MZA191" s="1"/>
      <c r="MZB191" s="1"/>
      <c r="MZC191" s="1"/>
      <c r="MZD191" s="1"/>
      <c r="MZE191" s="1"/>
      <c r="MZF191" s="1"/>
      <c r="MZG191" s="1"/>
      <c r="MZH191" s="1"/>
      <c r="MZI191" s="1"/>
      <c r="MZJ191" s="1"/>
      <c r="MZK191" s="1"/>
      <c r="MZL191" s="1"/>
      <c r="MZM191" s="1"/>
      <c r="MZN191" s="1"/>
      <c r="MZO191" s="1"/>
      <c r="MZP191" s="1"/>
      <c r="MZQ191" s="1"/>
      <c r="MZR191" s="1"/>
      <c r="MZS191" s="1"/>
      <c r="MZT191" s="1"/>
      <c r="MZU191" s="1"/>
      <c r="MZV191" s="1"/>
      <c r="MZW191" s="1"/>
      <c r="MZX191" s="1"/>
      <c r="MZY191" s="1"/>
      <c r="MZZ191" s="1"/>
      <c r="NAA191" s="1"/>
      <c r="NAB191" s="1"/>
      <c r="NAC191" s="1"/>
      <c r="NAD191" s="1"/>
      <c r="NAE191" s="1"/>
      <c r="NAF191" s="1"/>
      <c r="NAG191" s="1"/>
      <c r="NAH191" s="1"/>
      <c r="NAI191" s="1"/>
      <c r="NAJ191" s="1"/>
      <c r="NAK191" s="1"/>
      <c r="NAL191" s="1"/>
      <c r="NAM191" s="1"/>
      <c r="NAN191" s="1"/>
      <c r="NAO191" s="1"/>
      <c r="NAP191" s="1"/>
      <c r="NAQ191" s="1"/>
      <c r="NAR191" s="1"/>
      <c r="NAS191" s="1"/>
      <c r="NAT191" s="1"/>
      <c r="NAU191" s="1"/>
      <c r="NAV191" s="1"/>
      <c r="NAW191" s="1"/>
      <c r="NAX191" s="1"/>
      <c r="NAY191" s="1"/>
      <c r="NAZ191" s="1"/>
      <c r="NBA191" s="1"/>
      <c r="NBB191" s="1"/>
      <c r="NBC191" s="1"/>
      <c r="NBD191" s="1"/>
      <c r="NBE191" s="1"/>
      <c r="NBF191" s="1"/>
      <c r="NBG191" s="1"/>
      <c r="NBH191" s="1"/>
      <c r="NBI191" s="1"/>
      <c r="NBJ191" s="1"/>
      <c r="NBK191" s="1"/>
      <c r="NBL191" s="1"/>
      <c r="NBM191" s="1"/>
      <c r="NBN191" s="1"/>
      <c r="NBO191" s="1"/>
      <c r="NBP191" s="1"/>
      <c r="NBQ191" s="1"/>
      <c r="NBR191" s="1"/>
      <c r="NBS191" s="1"/>
      <c r="NBT191" s="1"/>
      <c r="NBU191" s="1"/>
      <c r="NBV191" s="1"/>
      <c r="NBW191" s="1"/>
      <c r="NBX191" s="1"/>
      <c r="NBY191" s="1"/>
      <c r="NBZ191" s="1"/>
      <c r="NCA191" s="1"/>
      <c r="NCB191" s="1"/>
      <c r="NCC191" s="1"/>
      <c r="NCD191" s="1"/>
      <c r="NCE191" s="1"/>
      <c r="NCF191" s="1"/>
      <c r="NCG191" s="1"/>
      <c r="NCH191" s="1"/>
      <c r="NCI191" s="1"/>
      <c r="NCJ191" s="1"/>
      <c r="NCK191" s="1"/>
      <c r="NCL191" s="1"/>
      <c r="NCM191" s="1"/>
      <c r="NCN191" s="1"/>
      <c r="NCO191" s="1"/>
      <c r="NCP191" s="1"/>
      <c r="NCQ191" s="1"/>
      <c r="NCR191" s="1"/>
      <c r="NCS191" s="1"/>
      <c r="NCT191" s="1"/>
      <c r="NCU191" s="1"/>
      <c r="NCV191" s="1"/>
      <c r="NCW191" s="1"/>
      <c r="NCX191" s="1"/>
      <c r="NCY191" s="1"/>
      <c r="NCZ191" s="1"/>
      <c r="NDA191" s="1"/>
      <c r="NDB191" s="1"/>
      <c r="NDC191" s="1"/>
      <c r="NDD191" s="1"/>
      <c r="NDE191" s="1"/>
      <c r="NDF191" s="1"/>
      <c r="NDG191" s="1"/>
      <c r="NDH191" s="1"/>
      <c r="NDI191" s="1"/>
      <c r="NDJ191" s="1"/>
      <c r="NDK191" s="1"/>
      <c r="NDL191" s="1"/>
      <c r="NDM191" s="1"/>
      <c r="NDN191" s="1"/>
      <c r="NDO191" s="1"/>
      <c r="NDP191" s="1"/>
      <c r="NDQ191" s="1"/>
      <c r="NDR191" s="1"/>
      <c r="NDS191" s="1"/>
      <c r="NDT191" s="1"/>
      <c r="NDU191" s="1"/>
      <c r="NDV191" s="1"/>
      <c r="NDW191" s="1"/>
      <c r="NDX191" s="1"/>
      <c r="NDY191" s="1"/>
      <c r="NDZ191" s="1"/>
      <c r="NEA191" s="1"/>
      <c r="NEB191" s="1"/>
      <c r="NEC191" s="1"/>
      <c r="NED191" s="1"/>
      <c r="NEE191" s="1"/>
      <c r="NEF191" s="1"/>
      <c r="NEG191" s="1"/>
      <c r="NEH191" s="1"/>
      <c r="NEI191" s="1"/>
      <c r="NEJ191" s="1"/>
      <c r="NEK191" s="1"/>
      <c r="NEL191" s="1"/>
      <c r="NEM191" s="1"/>
      <c r="NEN191" s="1"/>
      <c r="NEO191" s="1"/>
      <c r="NEP191" s="1"/>
      <c r="NEQ191" s="1"/>
      <c r="NER191" s="1"/>
      <c r="NES191" s="1"/>
      <c r="NET191" s="1"/>
      <c r="NEU191" s="1"/>
      <c r="NEV191" s="1"/>
      <c r="NEW191" s="1"/>
      <c r="NEX191" s="1"/>
      <c r="NEY191" s="1"/>
      <c r="NEZ191" s="1"/>
      <c r="NFA191" s="1"/>
      <c r="NFB191" s="1"/>
      <c r="NFC191" s="1"/>
      <c r="NFD191" s="1"/>
      <c r="NFE191" s="1"/>
      <c r="NFF191" s="1"/>
      <c r="NFG191" s="1"/>
      <c r="NFH191" s="1"/>
      <c r="NFI191" s="1"/>
      <c r="NFJ191" s="1"/>
      <c r="NFK191" s="1"/>
      <c r="NFL191" s="1"/>
      <c r="NFM191" s="1"/>
      <c r="NFN191" s="1"/>
      <c r="NFO191" s="1"/>
      <c r="NFP191" s="1"/>
      <c r="NFQ191" s="1"/>
      <c r="NFR191" s="1"/>
      <c r="NFS191" s="1"/>
      <c r="NFT191" s="1"/>
      <c r="NFU191" s="1"/>
      <c r="NFV191" s="1"/>
      <c r="NFW191" s="1"/>
      <c r="NFX191" s="1"/>
      <c r="NFY191" s="1"/>
      <c r="NFZ191" s="1"/>
      <c r="NGA191" s="1"/>
      <c r="NGB191" s="1"/>
      <c r="NGC191" s="1"/>
      <c r="NGD191" s="1"/>
      <c r="NGE191" s="1"/>
      <c r="NGF191" s="1"/>
      <c r="NGG191" s="1"/>
      <c r="NGH191" s="1"/>
      <c r="NGI191" s="1"/>
      <c r="NGJ191" s="1"/>
      <c r="NGK191" s="1"/>
      <c r="NGL191" s="1"/>
      <c r="NGM191" s="1"/>
      <c r="NGN191" s="1"/>
      <c r="NGO191" s="1"/>
      <c r="NGP191" s="1"/>
      <c r="NGQ191" s="1"/>
      <c r="NGR191" s="1"/>
      <c r="NGS191" s="1"/>
      <c r="NGT191" s="1"/>
      <c r="NGU191" s="1"/>
      <c r="NGV191" s="1"/>
      <c r="NGW191" s="1"/>
      <c r="NGX191" s="1"/>
      <c r="NGY191" s="1"/>
      <c r="NGZ191" s="1"/>
      <c r="NHA191" s="1"/>
      <c r="NHB191" s="1"/>
      <c r="NHC191" s="1"/>
      <c r="NHD191" s="1"/>
      <c r="NHE191" s="1"/>
      <c r="NHF191" s="1"/>
      <c r="NHG191" s="1"/>
      <c r="NHH191" s="1"/>
      <c r="NHI191" s="1"/>
      <c r="NHJ191" s="1"/>
      <c r="NHK191" s="1"/>
      <c r="NHL191" s="1"/>
      <c r="NHM191" s="1"/>
      <c r="NHN191" s="1"/>
      <c r="NHO191" s="1"/>
      <c r="NHP191" s="1"/>
      <c r="NHQ191" s="1"/>
      <c r="NHR191" s="1"/>
      <c r="NHS191" s="1"/>
      <c r="NHT191" s="1"/>
      <c r="NHU191" s="1"/>
      <c r="NHV191" s="1"/>
      <c r="NHW191" s="1"/>
      <c r="NHX191" s="1"/>
      <c r="NHY191" s="1"/>
      <c r="NHZ191" s="1"/>
      <c r="NIA191" s="1"/>
      <c r="NIB191" s="1"/>
      <c r="NIC191" s="1"/>
      <c r="NID191" s="1"/>
      <c r="NIE191" s="1"/>
      <c r="NIF191" s="1"/>
      <c r="NIG191" s="1"/>
      <c r="NIH191" s="1"/>
      <c r="NII191" s="1"/>
      <c r="NIJ191" s="1"/>
      <c r="NIK191" s="1"/>
      <c r="NIL191" s="1"/>
      <c r="NIM191" s="1"/>
      <c r="NIN191" s="1"/>
      <c r="NIO191" s="1"/>
      <c r="NIP191" s="1"/>
      <c r="NIQ191" s="1"/>
      <c r="NIR191" s="1"/>
      <c r="NIS191" s="1"/>
      <c r="NIT191" s="1"/>
      <c r="NIU191" s="1"/>
      <c r="NIV191" s="1"/>
      <c r="NIW191" s="1"/>
      <c r="NIX191" s="1"/>
      <c r="NIY191" s="1"/>
      <c r="NIZ191" s="1"/>
      <c r="NJA191" s="1"/>
      <c r="NJB191" s="1"/>
      <c r="NJC191" s="1"/>
      <c r="NJD191" s="1"/>
      <c r="NJE191" s="1"/>
      <c r="NJF191" s="1"/>
      <c r="NJG191" s="1"/>
      <c r="NJH191" s="1"/>
      <c r="NJI191" s="1"/>
      <c r="NJJ191" s="1"/>
      <c r="NJK191" s="1"/>
      <c r="NJL191" s="1"/>
      <c r="NJM191" s="1"/>
      <c r="NJN191" s="1"/>
      <c r="NJO191" s="1"/>
      <c r="NJP191" s="1"/>
      <c r="NJQ191" s="1"/>
      <c r="NJR191" s="1"/>
      <c r="NJS191" s="1"/>
      <c r="NJT191" s="1"/>
      <c r="NJU191" s="1"/>
      <c r="NJV191" s="1"/>
      <c r="NJW191" s="1"/>
      <c r="NJX191" s="1"/>
      <c r="NJY191" s="1"/>
      <c r="NJZ191" s="1"/>
      <c r="NKA191" s="1"/>
      <c r="NKB191" s="1"/>
      <c r="NKC191" s="1"/>
      <c r="NKD191" s="1"/>
      <c r="NKE191" s="1"/>
      <c r="NKF191" s="1"/>
      <c r="NKG191" s="1"/>
      <c r="NKH191" s="1"/>
      <c r="NKI191" s="1"/>
      <c r="NKJ191" s="1"/>
      <c r="NKK191" s="1"/>
      <c r="NKL191" s="1"/>
      <c r="NKM191" s="1"/>
      <c r="NKN191" s="1"/>
      <c r="NKO191" s="1"/>
      <c r="NKP191" s="1"/>
      <c r="NKQ191" s="1"/>
      <c r="NKR191" s="1"/>
      <c r="NKS191" s="1"/>
      <c r="NKT191" s="1"/>
      <c r="NKU191" s="1"/>
      <c r="NKV191" s="1"/>
      <c r="NKW191" s="1"/>
      <c r="NKX191" s="1"/>
      <c r="NKY191" s="1"/>
      <c r="NKZ191" s="1"/>
      <c r="NLA191" s="1"/>
      <c r="NLB191" s="1"/>
      <c r="NLC191" s="1"/>
      <c r="NLD191" s="1"/>
      <c r="NLE191" s="1"/>
      <c r="NLF191" s="1"/>
      <c r="NLG191" s="1"/>
      <c r="NLH191" s="1"/>
      <c r="NLI191" s="1"/>
      <c r="NLJ191" s="1"/>
      <c r="NLK191" s="1"/>
      <c r="NLL191" s="1"/>
      <c r="NLM191" s="1"/>
      <c r="NLN191" s="1"/>
      <c r="NLO191" s="1"/>
      <c r="NLP191" s="1"/>
      <c r="NLQ191" s="1"/>
      <c r="NLR191" s="1"/>
      <c r="NLS191" s="1"/>
      <c r="NLT191" s="1"/>
      <c r="NLU191" s="1"/>
      <c r="NLV191" s="1"/>
      <c r="NLW191" s="1"/>
      <c r="NLX191" s="1"/>
      <c r="NLY191" s="1"/>
      <c r="NLZ191" s="1"/>
      <c r="NMA191" s="1"/>
      <c r="NMB191" s="1"/>
      <c r="NMC191" s="1"/>
      <c r="NMD191" s="1"/>
      <c r="NME191" s="1"/>
      <c r="NMF191" s="1"/>
      <c r="NMG191" s="1"/>
      <c r="NMH191" s="1"/>
      <c r="NMI191" s="1"/>
      <c r="NMJ191" s="1"/>
      <c r="NMK191" s="1"/>
      <c r="NML191" s="1"/>
      <c r="NMM191" s="1"/>
      <c r="NMN191" s="1"/>
      <c r="NMO191" s="1"/>
      <c r="NMP191" s="1"/>
      <c r="NMQ191" s="1"/>
      <c r="NMR191" s="1"/>
      <c r="NMS191" s="1"/>
      <c r="NMT191" s="1"/>
      <c r="NMU191" s="1"/>
      <c r="NMV191" s="1"/>
      <c r="NMW191" s="1"/>
      <c r="NMX191" s="1"/>
      <c r="NMY191" s="1"/>
      <c r="NMZ191" s="1"/>
      <c r="NNA191" s="1"/>
      <c r="NNB191" s="1"/>
      <c r="NNC191" s="1"/>
      <c r="NND191" s="1"/>
      <c r="NNE191" s="1"/>
      <c r="NNF191" s="1"/>
      <c r="NNG191" s="1"/>
      <c r="NNH191" s="1"/>
      <c r="NNI191" s="1"/>
      <c r="NNJ191" s="1"/>
      <c r="NNK191" s="1"/>
      <c r="NNL191" s="1"/>
      <c r="NNM191" s="1"/>
      <c r="NNN191" s="1"/>
      <c r="NNO191" s="1"/>
      <c r="NNP191" s="1"/>
      <c r="NNQ191" s="1"/>
      <c r="NNR191" s="1"/>
      <c r="NNS191" s="1"/>
      <c r="NNT191" s="1"/>
      <c r="NNU191" s="1"/>
      <c r="NNV191" s="1"/>
      <c r="NNW191" s="1"/>
      <c r="NNX191" s="1"/>
      <c r="NNY191" s="1"/>
      <c r="NNZ191" s="1"/>
      <c r="NOA191" s="1"/>
      <c r="NOB191" s="1"/>
      <c r="NOC191" s="1"/>
      <c r="NOD191" s="1"/>
      <c r="NOE191" s="1"/>
      <c r="NOF191" s="1"/>
      <c r="NOG191" s="1"/>
      <c r="NOH191" s="1"/>
      <c r="NOI191" s="1"/>
      <c r="NOJ191" s="1"/>
      <c r="NOK191" s="1"/>
      <c r="NOL191" s="1"/>
      <c r="NOM191" s="1"/>
      <c r="NON191" s="1"/>
      <c r="NOO191" s="1"/>
      <c r="NOP191" s="1"/>
      <c r="NOQ191" s="1"/>
      <c r="NOR191" s="1"/>
      <c r="NOS191" s="1"/>
      <c r="NOT191" s="1"/>
      <c r="NOU191" s="1"/>
      <c r="NOV191" s="1"/>
      <c r="NOW191" s="1"/>
      <c r="NOX191" s="1"/>
      <c r="NOY191" s="1"/>
      <c r="NOZ191" s="1"/>
      <c r="NPA191" s="1"/>
      <c r="NPB191" s="1"/>
      <c r="NPC191" s="1"/>
      <c r="NPD191" s="1"/>
      <c r="NPE191" s="1"/>
      <c r="NPF191" s="1"/>
      <c r="NPG191" s="1"/>
      <c r="NPH191" s="1"/>
      <c r="NPI191" s="1"/>
      <c r="NPJ191" s="1"/>
      <c r="NPK191" s="1"/>
      <c r="NPL191" s="1"/>
      <c r="NPM191" s="1"/>
      <c r="NPN191" s="1"/>
      <c r="NPO191" s="1"/>
      <c r="NPP191" s="1"/>
      <c r="NPQ191" s="1"/>
      <c r="NPR191" s="1"/>
      <c r="NPS191" s="1"/>
      <c r="NPT191" s="1"/>
      <c r="NPU191" s="1"/>
      <c r="NPV191" s="1"/>
      <c r="NPW191" s="1"/>
      <c r="NPX191" s="1"/>
      <c r="NPY191" s="1"/>
      <c r="NPZ191" s="1"/>
      <c r="NQA191" s="1"/>
      <c r="NQB191" s="1"/>
      <c r="NQC191" s="1"/>
      <c r="NQD191" s="1"/>
      <c r="NQE191" s="1"/>
      <c r="NQF191" s="1"/>
      <c r="NQG191" s="1"/>
      <c r="NQH191" s="1"/>
      <c r="NQI191" s="1"/>
      <c r="NQJ191" s="1"/>
      <c r="NQK191" s="1"/>
      <c r="NQL191" s="1"/>
      <c r="NQM191" s="1"/>
      <c r="NQN191" s="1"/>
      <c r="NQO191" s="1"/>
      <c r="NQP191" s="1"/>
      <c r="NQQ191" s="1"/>
      <c r="NQR191" s="1"/>
      <c r="NQS191" s="1"/>
      <c r="NQT191" s="1"/>
      <c r="NQU191" s="1"/>
      <c r="NQV191" s="1"/>
      <c r="NQW191" s="1"/>
      <c r="NQX191" s="1"/>
      <c r="NQY191" s="1"/>
      <c r="NQZ191" s="1"/>
      <c r="NRA191" s="1"/>
      <c r="NRB191" s="1"/>
      <c r="NRC191" s="1"/>
      <c r="NRD191" s="1"/>
      <c r="NRE191" s="1"/>
      <c r="NRF191" s="1"/>
      <c r="NRG191" s="1"/>
      <c r="NRH191" s="1"/>
      <c r="NRI191" s="1"/>
      <c r="NRJ191" s="1"/>
      <c r="NRK191" s="1"/>
      <c r="NRL191" s="1"/>
      <c r="NRM191" s="1"/>
      <c r="NRN191" s="1"/>
      <c r="NRO191" s="1"/>
      <c r="NRP191" s="1"/>
      <c r="NRQ191" s="1"/>
      <c r="NRR191" s="1"/>
      <c r="NRS191" s="1"/>
      <c r="NRT191" s="1"/>
      <c r="NRU191" s="1"/>
      <c r="NRV191" s="1"/>
      <c r="NRW191" s="1"/>
      <c r="NRX191" s="1"/>
      <c r="NRY191" s="1"/>
      <c r="NRZ191" s="1"/>
      <c r="NSA191" s="1"/>
      <c r="NSB191" s="1"/>
      <c r="NSC191" s="1"/>
      <c r="NSD191" s="1"/>
      <c r="NSE191" s="1"/>
      <c r="NSF191" s="1"/>
      <c r="NSG191" s="1"/>
      <c r="NSH191" s="1"/>
      <c r="NSI191" s="1"/>
      <c r="NSJ191" s="1"/>
      <c r="NSK191" s="1"/>
      <c r="NSL191" s="1"/>
      <c r="NSM191" s="1"/>
      <c r="NSN191" s="1"/>
      <c r="NSO191" s="1"/>
      <c r="NSP191" s="1"/>
      <c r="NSQ191" s="1"/>
      <c r="NSR191" s="1"/>
      <c r="NSS191" s="1"/>
      <c r="NST191" s="1"/>
      <c r="NSU191" s="1"/>
      <c r="NSV191" s="1"/>
      <c r="NSW191" s="1"/>
      <c r="NSX191" s="1"/>
      <c r="NSY191" s="1"/>
      <c r="NSZ191" s="1"/>
      <c r="NTA191" s="1"/>
      <c r="NTB191" s="1"/>
      <c r="NTC191" s="1"/>
      <c r="NTD191" s="1"/>
      <c r="NTE191" s="1"/>
      <c r="NTF191" s="1"/>
      <c r="NTG191" s="1"/>
      <c r="NTH191" s="1"/>
      <c r="NTI191" s="1"/>
      <c r="NTJ191" s="1"/>
      <c r="NTK191" s="1"/>
      <c r="NTL191" s="1"/>
      <c r="NTM191" s="1"/>
      <c r="NTN191" s="1"/>
      <c r="NTO191" s="1"/>
      <c r="NTP191" s="1"/>
      <c r="NTQ191" s="1"/>
      <c r="NTR191" s="1"/>
      <c r="NTS191" s="1"/>
      <c r="NTT191" s="1"/>
      <c r="NTU191" s="1"/>
      <c r="NTV191" s="1"/>
      <c r="NTW191" s="1"/>
      <c r="NTX191" s="1"/>
      <c r="NTY191" s="1"/>
      <c r="NTZ191" s="1"/>
      <c r="NUA191" s="1"/>
      <c r="NUB191" s="1"/>
      <c r="NUC191" s="1"/>
      <c r="NUD191" s="1"/>
      <c r="NUE191" s="1"/>
      <c r="NUF191" s="1"/>
      <c r="NUG191" s="1"/>
      <c r="NUH191" s="1"/>
      <c r="NUI191" s="1"/>
      <c r="NUJ191" s="1"/>
      <c r="NUK191" s="1"/>
      <c r="NUL191" s="1"/>
      <c r="NUM191" s="1"/>
      <c r="NUN191" s="1"/>
      <c r="NUO191" s="1"/>
      <c r="NUP191" s="1"/>
      <c r="NUQ191" s="1"/>
      <c r="NUR191" s="1"/>
      <c r="NUS191" s="1"/>
      <c r="NUT191" s="1"/>
      <c r="NUU191" s="1"/>
      <c r="NUV191" s="1"/>
      <c r="NUW191" s="1"/>
      <c r="NUX191" s="1"/>
      <c r="NUY191" s="1"/>
      <c r="NUZ191" s="1"/>
      <c r="NVA191" s="1"/>
      <c r="NVB191" s="1"/>
      <c r="NVC191" s="1"/>
      <c r="NVD191" s="1"/>
      <c r="NVE191" s="1"/>
      <c r="NVF191" s="1"/>
      <c r="NVG191" s="1"/>
      <c r="NVH191" s="1"/>
      <c r="NVI191" s="1"/>
      <c r="NVJ191" s="1"/>
      <c r="NVK191" s="1"/>
      <c r="NVL191" s="1"/>
      <c r="NVM191" s="1"/>
      <c r="NVN191" s="1"/>
      <c r="NVO191" s="1"/>
      <c r="NVP191" s="1"/>
      <c r="NVQ191" s="1"/>
      <c r="NVR191" s="1"/>
      <c r="NVS191" s="1"/>
      <c r="NVT191" s="1"/>
      <c r="NVU191" s="1"/>
      <c r="NVV191" s="1"/>
      <c r="NVW191" s="1"/>
      <c r="NVX191" s="1"/>
      <c r="NVY191" s="1"/>
      <c r="NVZ191" s="1"/>
      <c r="NWA191" s="1"/>
      <c r="NWB191" s="1"/>
      <c r="NWC191" s="1"/>
      <c r="NWD191" s="1"/>
      <c r="NWE191" s="1"/>
      <c r="NWF191" s="1"/>
      <c r="NWG191" s="1"/>
      <c r="NWH191" s="1"/>
      <c r="NWI191" s="1"/>
      <c r="NWJ191" s="1"/>
      <c r="NWK191" s="1"/>
      <c r="NWL191" s="1"/>
      <c r="NWM191" s="1"/>
      <c r="NWN191" s="1"/>
      <c r="NWO191" s="1"/>
      <c r="NWP191" s="1"/>
      <c r="NWQ191" s="1"/>
      <c r="NWR191" s="1"/>
      <c r="NWS191" s="1"/>
      <c r="NWT191" s="1"/>
      <c r="NWU191" s="1"/>
      <c r="NWV191" s="1"/>
      <c r="NWW191" s="1"/>
      <c r="NWX191" s="1"/>
      <c r="NWY191" s="1"/>
      <c r="NWZ191" s="1"/>
      <c r="NXA191" s="1"/>
      <c r="NXB191" s="1"/>
      <c r="NXC191" s="1"/>
      <c r="NXD191" s="1"/>
      <c r="NXE191" s="1"/>
      <c r="NXF191" s="1"/>
      <c r="NXG191" s="1"/>
      <c r="NXH191" s="1"/>
      <c r="NXI191" s="1"/>
      <c r="NXJ191" s="1"/>
      <c r="NXK191" s="1"/>
      <c r="NXL191" s="1"/>
      <c r="NXM191" s="1"/>
      <c r="NXN191" s="1"/>
      <c r="NXO191" s="1"/>
      <c r="NXP191" s="1"/>
      <c r="NXQ191" s="1"/>
      <c r="NXR191" s="1"/>
      <c r="NXS191" s="1"/>
      <c r="NXT191" s="1"/>
      <c r="NXU191" s="1"/>
      <c r="NXV191" s="1"/>
      <c r="NXW191" s="1"/>
      <c r="NXX191" s="1"/>
      <c r="NXY191" s="1"/>
      <c r="NXZ191" s="1"/>
      <c r="NYA191" s="1"/>
      <c r="NYB191" s="1"/>
      <c r="NYC191" s="1"/>
      <c r="NYD191" s="1"/>
      <c r="NYE191" s="1"/>
      <c r="NYF191" s="1"/>
      <c r="NYG191" s="1"/>
      <c r="NYH191" s="1"/>
      <c r="NYI191" s="1"/>
      <c r="NYJ191" s="1"/>
      <c r="NYK191" s="1"/>
      <c r="NYL191" s="1"/>
      <c r="NYM191" s="1"/>
      <c r="NYN191" s="1"/>
      <c r="NYO191" s="1"/>
      <c r="NYP191" s="1"/>
      <c r="NYQ191" s="1"/>
      <c r="NYR191" s="1"/>
      <c r="NYS191" s="1"/>
      <c r="NYT191" s="1"/>
      <c r="NYU191" s="1"/>
      <c r="NYV191" s="1"/>
      <c r="NYW191" s="1"/>
      <c r="NYX191" s="1"/>
      <c r="NYY191" s="1"/>
      <c r="NYZ191" s="1"/>
      <c r="NZA191" s="1"/>
      <c r="NZB191" s="1"/>
      <c r="NZC191" s="1"/>
      <c r="NZD191" s="1"/>
      <c r="NZE191" s="1"/>
      <c r="NZF191" s="1"/>
      <c r="NZG191" s="1"/>
      <c r="NZH191" s="1"/>
      <c r="NZI191" s="1"/>
      <c r="NZJ191" s="1"/>
      <c r="NZK191" s="1"/>
      <c r="NZL191" s="1"/>
      <c r="NZM191" s="1"/>
      <c r="NZN191" s="1"/>
      <c r="NZO191" s="1"/>
      <c r="NZP191" s="1"/>
      <c r="NZQ191" s="1"/>
      <c r="NZR191" s="1"/>
      <c r="NZS191" s="1"/>
      <c r="NZT191" s="1"/>
      <c r="NZU191" s="1"/>
      <c r="NZV191" s="1"/>
      <c r="NZW191" s="1"/>
      <c r="NZX191" s="1"/>
      <c r="NZY191" s="1"/>
      <c r="NZZ191" s="1"/>
      <c r="OAA191" s="1"/>
      <c r="OAB191" s="1"/>
      <c r="OAC191" s="1"/>
      <c r="OAD191" s="1"/>
      <c r="OAE191" s="1"/>
      <c r="OAF191" s="1"/>
      <c r="OAG191" s="1"/>
      <c r="OAH191" s="1"/>
      <c r="OAI191" s="1"/>
      <c r="OAJ191" s="1"/>
      <c r="OAK191" s="1"/>
      <c r="OAL191" s="1"/>
      <c r="OAM191" s="1"/>
      <c r="OAN191" s="1"/>
      <c r="OAO191" s="1"/>
      <c r="OAP191" s="1"/>
      <c r="OAQ191" s="1"/>
      <c r="OAR191" s="1"/>
      <c r="OAS191" s="1"/>
      <c r="OAT191" s="1"/>
      <c r="OAU191" s="1"/>
      <c r="OAV191" s="1"/>
      <c r="OAW191" s="1"/>
      <c r="OAX191" s="1"/>
      <c r="OAY191" s="1"/>
      <c r="OAZ191" s="1"/>
      <c r="OBA191" s="1"/>
      <c r="OBB191" s="1"/>
      <c r="OBC191" s="1"/>
      <c r="OBD191" s="1"/>
      <c r="OBE191" s="1"/>
      <c r="OBF191" s="1"/>
      <c r="OBG191" s="1"/>
      <c r="OBH191" s="1"/>
      <c r="OBI191" s="1"/>
      <c r="OBJ191" s="1"/>
      <c r="OBK191" s="1"/>
      <c r="OBL191" s="1"/>
      <c r="OBM191" s="1"/>
      <c r="OBN191" s="1"/>
      <c r="OBO191" s="1"/>
      <c r="OBP191" s="1"/>
      <c r="OBQ191" s="1"/>
      <c r="OBR191" s="1"/>
      <c r="OBS191" s="1"/>
      <c r="OBT191" s="1"/>
      <c r="OBU191" s="1"/>
      <c r="OBV191" s="1"/>
      <c r="OBW191" s="1"/>
      <c r="OBX191" s="1"/>
      <c r="OBY191" s="1"/>
      <c r="OBZ191" s="1"/>
      <c r="OCA191" s="1"/>
      <c r="OCB191" s="1"/>
      <c r="OCC191" s="1"/>
      <c r="OCD191" s="1"/>
      <c r="OCE191" s="1"/>
      <c r="OCF191" s="1"/>
      <c r="OCG191" s="1"/>
      <c r="OCH191" s="1"/>
      <c r="OCI191" s="1"/>
      <c r="OCJ191" s="1"/>
      <c r="OCK191" s="1"/>
      <c r="OCL191" s="1"/>
      <c r="OCM191" s="1"/>
      <c r="OCN191" s="1"/>
      <c r="OCO191" s="1"/>
      <c r="OCP191" s="1"/>
      <c r="OCQ191" s="1"/>
      <c r="OCR191" s="1"/>
      <c r="OCS191" s="1"/>
      <c r="OCT191" s="1"/>
      <c r="OCU191" s="1"/>
      <c r="OCV191" s="1"/>
      <c r="OCW191" s="1"/>
      <c r="OCX191" s="1"/>
      <c r="OCY191" s="1"/>
      <c r="OCZ191" s="1"/>
      <c r="ODA191" s="1"/>
      <c r="ODB191" s="1"/>
      <c r="ODC191" s="1"/>
      <c r="ODD191" s="1"/>
      <c r="ODE191" s="1"/>
      <c r="ODF191" s="1"/>
      <c r="ODG191" s="1"/>
      <c r="ODH191" s="1"/>
      <c r="ODI191" s="1"/>
      <c r="ODJ191" s="1"/>
      <c r="ODK191" s="1"/>
      <c r="ODL191" s="1"/>
      <c r="ODM191" s="1"/>
      <c r="ODN191" s="1"/>
      <c r="ODO191" s="1"/>
      <c r="ODP191" s="1"/>
      <c r="ODQ191" s="1"/>
      <c r="ODR191" s="1"/>
      <c r="ODS191" s="1"/>
      <c r="ODT191" s="1"/>
      <c r="ODU191" s="1"/>
      <c r="ODV191" s="1"/>
      <c r="ODW191" s="1"/>
      <c r="ODX191" s="1"/>
      <c r="ODY191" s="1"/>
      <c r="ODZ191" s="1"/>
      <c r="OEA191" s="1"/>
      <c r="OEB191" s="1"/>
      <c r="OEC191" s="1"/>
      <c r="OED191" s="1"/>
      <c r="OEE191" s="1"/>
      <c r="OEF191" s="1"/>
      <c r="OEG191" s="1"/>
      <c r="OEH191" s="1"/>
      <c r="OEI191" s="1"/>
      <c r="OEJ191" s="1"/>
      <c r="OEK191" s="1"/>
      <c r="OEL191" s="1"/>
      <c r="OEM191" s="1"/>
      <c r="OEN191" s="1"/>
      <c r="OEO191" s="1"/>
      <c r="OEP191" s="1"/>
      <c r="OEQ191" s="1"/>
      <c r="OER191" s="1"/>
      <c r="OES191" s="1"/>
      <c r="OET191" s="1"/>
      <c r="OEU191" s="1"/>
      <c r="OEV191" s="1"/>
      <c r="OEW191" s="1"/>
      <c r="OEX191" s="1"/>
      <c r="OEY191" s="1"/>
      <c r="OEZ191" s="1"/>
      <c r="OFA191" s="1"/>
      <c r="OFB191" s="1"/>
      <c r="OFC191" s="1"/>
      <c r="OFD191" s="1"/>
      <c r="OFE191" s="1"/>
      <c r="OFF191" s="1"/>
      <c r="OFG191" s="1"/>
      <c r="OFH191" s="1"/>
      <c r="OFI191" s="1"/>
      <c r="OFJ191" s="1"/>
      <c r="OFK191" s="1"/>
      <c r="OFL191" s="1"/>
      <c r="OFM191" s="1"/>
      <c r="OFN191" s="1"/>
      <c r="OFO191" s="1"/>
      <c r="OFP191" s="1"/>
      <c r="OFQ191" s="1"/>
      <c r="OFR191" s="1"/>
      <c r="OFS191" s="1"/>
      <c r="OFT191" s="1"/>
      <c r="OFU191" s="1"/>
      <c r="OFV191" s="1"/>
      <c r="OFW191" s="1"/>
      <c r="OFX191" s="1"/>
      <c r="OFY191" s="1"/>
      <c r="OFZ191" s="1"/>
      <c r="OGA191" s="1"/>
      <c r="OGB191" s="1"/>
      <c r="OGC191" s="1"/>
      <c r="OGD191" s="1"/>
      <c r="OGE191" s="1"/>
      <c r="OGF191" s="1"/>
      <c r="OGG191" s="1"/>
      <c r="OGH191" s="1"/>
      <c r="OGI191" s="1"/>
      <c r="OGJ191" s="1"/>
      <c r="OGK191" s="1"/>
      <c r="OGL191" s="1"/>
      <c r="OGM191" s="1"/>
      <c r="OGN191" s="1"/>
      <c r="OGO191" s="1"/>
      <c r="OGP191" s="1"/>
      <c r="OGQ191" s="1"/>
      <c r="OGR191" s="1"/>
      <c r="OGS191" s="1"/>
      <c r="OGT191" s="1"/>
      <c r="OGU191" s="1"/>
      <c r="OGV191" s="1"/>
      <c r="OGW191" s="1"/>
      <c r="OGX191" s="1"/>
      <c r="OGY191" s="1"/>
      <c r="OGZ191" s="1"/>
      <c r="OHA191" s="1"/>
      <c r="OHB191" s="1"/>
      <c r="OHC191" s="1"/>
      <c r="OHD191" s="1"/>
      <c r="OHE191" s="1"/>
      <c r="OHF191" s="1"/>
      <c r="OHG191" s="1"/>
      <c r="OHH191" s="1"/>
      <c r="OHI191" s="1"/>
      <c r="OHJ191" s="1"/>
      <c r="OHK191" s="1"/>
      <c r="OHL191" s="1"/>
      <c r="OHM191" s="1"/>
      <c r="OHN191" s="1"/>
      <c r="OHO191" s="1"/>
      <c r="OHP191" s="1"/>
      <c r="OHQ191" s="1"/>
      <c r="OHR191" s="1"/>
      <c r="OHS191" s="1"/>
      <c r="OHT191" s="1"/>
      <c r="OHU191" s="1"/>
      <c r="OHV191" s="1"/>
      <c r="OHW191" s="1"/>
      <c r="OHX191" s="1"/>
      <c r="OHY191" s="1"/>
      <c r="OHZ191" s="1"/>
      <c r="OIA191" s="1"/>
      <c r="OIB191" s="1"/>
      <c r="OIC191" s="1"/>
      <c r="OID191" s="1"/>
      <c r="OIE191" s="1"/>
      <c r="OIF191" s="1"/>
      <c r="OIG191" s="1"/>
      <c r="OIH191" s="1"/>
      <c r="OII191" s="1"/>
      <c r="OIJ191" s="1"/>
      <c r="OIK191" s="1"/>
      <c r="OIL191" s="1"/>
      <c r="OIM191" s="1"/>
      <c r="OIN191" s="1"/>
      <c r="OIO191" s="1"/>
      <c r="OIP191" s="1"/>
      <c r="OIQ191" s="1"/>
      <c r="OIR191" s="1"/>
      <c r="OIS191" s="1"/>
      <c r="OIT191" s="1"/>
      <c r="OIU191" s="1"/>
      <c r="OIV191" s="1"/>
      <c r="OIW191" s="1"/>
      <c r="OIX191" s="1"/>
      <c r="OIY191" s="1"/>
      <c r="OIZ191" s="1"/>
      <c r="OJA191" s="1"/>
      <c r="OJB191" s="1"/>
      <c r="OJC191" s="1"/>
      <c r="OJD191" s="1"/>
      <c r="OJE191" s="1"/>
      <c r="OJF191" s="1"/>
      <c r="OJG191" s="1"/>
      <c r="OJH191" s="1"/>
      <c r="OJI191" s="1"/>
      <c r="OJJ191" s="1"/>
      <c r="OJK191" s="1"/>
      <c r="OJL191" s="1"/>
      <c r="OJM191" s="1"/>
      <c r="OJN191" s="1"/>
      <c r="OJO191" s="1"/>
      <c r="OJP191" s="1"/>
      <c r="OJQ191" s="1"/>
      <c r="OJR191" s="1"/>
      <c r="OJS191" s="1"/>
      <c r="OJT191" s="1"/>
      <c r="OJU191" s="1"/>
      <c r="OJV191" s="1"/>
      <c r="OJW191" s="1"/>
      <c r="OJX191" s="1"/>
      <c r="OJY191" s="1"/>
      <c r="OJZ191" s="1"/>
      <c r="OKA191" s="1"/>
      <c r="OKB191" s="1"/>
      <c r="OKC191" s="1"/>
      <c r="OKD191" s="1"/>
      <c r="OKE191" s="1"/>
      <c r="OKF191" s="1"/>
      <c r="OKG191" s="1"/>
      <c r="OKH191" s="1"/>
      <c r="OKI191" s="1"/>
      <c r="OKJ191" s="1"/>
      <c r="OKK191" s="1"/>
      <c r="OKL191" s="1"/>
      <c r="OKM191" s="1"/>
      <c r="OKN191" s="1"/>
      <c r="OKO191" s="1"/>
      <c r="OKP191" s="1"/>
      <c r="OKQ191" s="1"/>
      <c r="OKR191" s="1"/>
      <c r="OKS191" s="1"/>
      <c r="OKT191" s="1"/>
      <c r="OKU191" s="1"/>
      <c r="OKV191" s="1"/>
      <c r="OKW191" s="1"/>
      <c r="OKX191" s="1"/>
      <c r="OKY191" s="1"/>
      <c r="OKZ191" s="1"/>
      <c r="OLA191" s="1"/>
      <c r="OLB191" s="1"/>
      <c r="OLC191" s="1"/>
      <c r="OLD191" s="1"/>
      <c r="OLE191" s="1"/>
      <c r="OLF191" s="1"/>
      <c r="OLG191" s="1"/>
      <c r="OLH191" s="1"/>
      <c r="OLI191" s="1"/>
      <c r="OLJ191" s="1"/>
      <c r="OLK191" s="1"/>
      <c r="OLL191" s="1"/>
      <c r="OLM191" s="1"/>
      <c r="OLN191" s="1"/>
      <c r="OLO191" s="1"/>
      <c r="OLP191" s="1"/>
      <c r="OLQ191" s="1"/>
      <c r="OLR191" s="1"/>
      <c r="OLS191" s="1"/>
      <c r="OLT191" s="1"/>
      <c r="OLU191" s="1"/>
      <c r="OLV191" s="1"/>
      <c r="OLW191" s="1"/>
      <c r="OLX191" s="1"/>
      <c r="OLY191" s="1"/>
      <c r="OLZ191" s="1"/>
      <c r="OMA191" s="1"/>
      <c r="OMB191" s="1"/>
      <c r="OMC191" s="1"/>
      <c r="OMD191" s="1"/>
      <c r="OME191" s="1"/>
      <c r="OMF191" s="1"/>
      <c r="OMG191" s="1"/>
      <c r="OMH191" s="1"/>
      <c r="OMI191" s="1"/>
      <c r="OMJ191" s="1"/>
      <c r="OMK191" s="1"/>
      <c r="OML191" s="1"/>
      <c r="OMM191" s="1"/>
      <c r="OMN191" s="1"/>
      <c r="OMO191" s="1"/>
      <c r="OMP191" s="1"/>
      <c r="OMQ191" s="1"/>
      <c r="OMR191" s="1"/>
      <c r="OMS191" s="1"/>
      <c r="OMT191" s="1"/>
      <c r="OMU191" s="1"/>
      <c r="OMV191" s="1"/>
      <c r="OMW191" s="1"/>
      <c r="OMX191" s="1"/>
      <c r="OMY191" s="1"/>
      <c r="OMZ191" s="1"/>
      <c r="ONA191" s="1"/>
      <c r="ONB191" s="1"/>
      <c r="ONC191" s="1"/>
      <c r="OND191" s="1"/>
      <c r="ONE191" s="1"/>
      <c r="ONF191" s="1"/>
      <c r="ONG191" s="1"/>
      <c r="ONH191" s="1"/>
      <c r="ONI191" s="1"/>
      <c r="ONJ191" s="1"/>
      <c r="ONK191" s="1"/>
      <c r="ONL191" s="1"/>
      <c r="ONM191" s="1"/>
      <c r="ONN191" s="1"/>
      <c r="ONO191" s="1"/>
      <c r="ONP191" s="1"/>
      <c r="ONQ191" s="1"/>
      <c r="ONR191" s="1"/>
      <c r="ONS191" s="1"/>
      <c r="ONT191" s="1"/>
      <c r="ONU191" s="1"/>
      <c r="ONV191" s="1"/>
      <c r="ONW191" s="1"/>
      <c r="ONX191" s="1"/>
      <c r="ONY191" s="1"/>
      <c r="ONZ191" s="1"/>
      <c r="OOA191" s="1"/>
      <c r="OOB191" s="1"/>
      <c r="OOC191" s="1"/>
      <c r="OOD191" s="1"/>
      <c r="OOE191" s="1"/>
      <c r="OOF191" s="1"/>
      <c r="OOG191" s="1"/>
      <c r="OOH191" s="1"/>
      <c r="OOI191" s="1"/>
      <c r="OOJ191" s="1"/>
      <c r="OOK191" s="1"/>
      <c r="OOL191" s="1"/>
      <c r="OOM191" s="1"/>
      <c r="OON191" s="1"/>
      <c r="OOO191" s="1"/>
      <c r="OOP191" s="1"/>
      <c r="OOQ191" s="1"/>
      <c r="OOR191" s="1"/>
      <c r="OOS191" s="1"/>
      <c r="OOT191" s="1"/>
      <c r="OOU191" s="1"/>
      <c r="OOV191" s="1"/>
      <c r="OOW191" s="1"/>
      <c r="OOX191" s="1"/>
      <c r="OOY191" s="1"/>
      <c r="OOZ191" s="1"/>
      <c r="OPA191" s="1"/>
      <c r="OPB191" s="1"/>
      <c r="OPC191" s="1"/>
      <c r="OPD191" s="1"/>
      <c r="OPE191" s="1"/>
      <c r="OPF191" s="1"/>
      <c r="OPG191" s="1"/>
      <c r="OPH191" s="1"/>
      <c r="OPI191" s="1"/>
      <c r="OPJ191" s="1"/>
      <c r="OPK191" s="1"/>
      <c r="OPL191" s="1"/>
      <c r="OPM191" s="1"/>
      <c r="OPN191" s="1"/>
      <c r="OPO191" s="1"/>
      <c r="OPP191" s="1"/>
      <c r="OPQ191" s="1"/>
      <c r="OPR191" s="1"/>
      <c r="OPS191" s="1"/>
      <c r="OPT191" s="1"/>
      <c r="OPU191" s="1"/>
      <c r="OPV191" s="1"/>
      <c r="OPW191" s="1"/>
      <c r="OPX191" s="1"/>
      <c r="OPY191" s="1"/>
      <c r="OPZ191" s="1"/>
      <c r="OQA191" s="1"/>
      <c r="OQB191" s="1"/>
      <c r="OQC191" s="1"/>
      <c r="OQD191" s="1"/>
      <c r="OQE191" s="1"/>
      <c r="OQF191" s="1"/>
      <c r="OQG191" s="1"/>
      <c r="OQH191" s="1"/>
      <c r="OQI191" s="1"/>
      <c r="OQJ191" s="1"/>
      <c r="OQK191" s="1"/>
      <c r="OQL191" s="1"/>
      <c r="OQM191" s="1"/>
      <c r="OQN191" s="1"/>
      <c r="OQO191" s="1"/>
      <c r="OQP191" s="1"/>
      <c r="OQQ191" s="1"/>
      <c r="OQR191" s="1"/>
      <c r="OQS191" s="1"/>
      <c r="OQT191" s="1"/>
      <c r="OQU191" s="1"/>
      <c r="OQV191" s="1"/>
      <c r="OQW191" s="1"/>
      <c r="OQX191" s="1"/>
      <c r="OQY191" s="1"/>
      <c r="OQZ191" s="1"/>
      <c r="ORA191" s="1"/>
      <c r="ORB191" s="1"/>
      <c r="ORC191" s="1"/>
      <c r="ORD191" s="1"/>
      <c r="ORE191" s="1"/>
      <c r="ORF191" s="1"/>
      <c r="ORG191" s="1"/>
      <c r="ORH191" s="1"/>
      <c r="ORI191" s="1"/>
      <c r="ORJ191" s="1"/>
      <c r="ORK191" s="1"/>
      <c r="ORL191" s="1"/>
      <c r="ORM191" s="1"/>
      <c r="ORN191" s="1"/>
      <c r="ORO191" s="1"/>
      <c r="ORP191" s="1"/>
      <c r="ORQ191" s="1"/>
      <c r="ORR191" s="1"/>
      <c r="ORS191" s="1"/>
      <c r="ORT191" s="1"/>
      <c r="ORU191" s="1"/>
      <c r="ORV191" s="1"/>
      <c r="ORW191" s="1"/>
      <c r="ORX191" s="1"/>
      <c r="ORY191" s="1"/>
      <c r="ORZ191" s="1"/>
      <c r="OSA191" s="1"/>
      <c r="OSB191" s="1"/>
      <c r="OSC191" s="1"/>
      <c r="OSD191" s="1"/>
      <c r="OSE191" s="1"/>
      <c r="OSF191" s="1"/>
      <c r="OSG191" s="1"/>
      <c r="OSH191" s="1"/>
      <c r="OSI191" s="1"/>
      <c r="OSJ191" s="1"/>
      <c r="OSK191" s="1"/>
      <c r="OSL191" s="1"/>
      <c r="OSM191" s="1"/>
      <c r="OSN191" s="1"/>
      <c r="OSO191" s="1"/>
      <c r="OSP191" s="1"/>
      <c r="OSQ191" s="1"/>
      <c r="OSR191" s="1"/>
      <c r="OSS191" s="1"/>
      <c r="OST191" s="1"/>
      <c r="OSU191" s="1"/>
      <c r="OSV191" s="1"/>
      <c r="OSW191" s="1"/>
      <c r="OSX191" s="1"/>
      <c r="OSY191" s="1"/>
      <c r="OSZ191" s="1"/>
      <c r="OTA191" s="1"/>
      <c r="OTB191" s="1"/>
      <c r="OTC191" s="1"/>
      <c r="OTD191" s="1"/>
      <c r="OTE191" s="1"/>
      <c r="OTF191" s="1"/>
      <c r="OTG191" s="1"/>
      <c r="OTH191" s="1"/>
      <c r="OTI191" s="1"/>
      <c r="OTJ191" s="1"/>
      <c r="OTK191" s="1"/>
      <c r="OTL191" s="1"/>
      <c r="OTM191" s="1"/>
      <c r="OTN191" s="1"/>
      <c r="OTO191" s="1"/>
      <c r="OTP191" s="1"/>
      <c r="OTQ191" s="1"/>
      <c r="OTR191" s="1"/>
      <c r="OTS191" s="1"/>
      <c r="OTT191" s="1"/>
      <c r="OTU191" s="1"/>
      <c r="OTV191" s="1"/>
      <c r="OTW191" s="1"/>
      <c r="OTX191" s="1"/>
      <c r="OTY191" s="1"/>
      <c r="OTZ191" s="1"/>
      <c r="OUA191" s="1"/>
      <c r="OUB191" s="1"/>
      <c r="OUC191" s="1"/>
      <c r="OUD191" s="1"/>
      <c r="OUE191" s="1"/>
      <c r="OUF191" s="1"/>
      <c r="OUG191" s="1"/>
      <c r="OUH191" s="1"/>
      <c r="OUI191" s="1"/>
      <c r="OUJ191" s="1"/>
      <c r="OUK191" s="1"/>
      <c r="OUL191" s="1"/>
      <c r="OUM191" s="1"/>
      <c r="OUN191" s="1"/>
      <c r="OUO191" s="1"/>
      <c r="OUP191" s="1"/>
      <c r="OUQ191" s="1"/>
      <c r="OUR191" s="1"/>
      <c r="OUS191" s="1"/>
      <c r="OUT191" s="1"/>
      <c r="OUU191" s="1"/>
      <c r="OUV191" s="1"/>
      <c r="OUW191" s="1"/>
      <c r="OUX191" s="1"/>
      <c r="OUY191" s="1"/>
      <c r="OUZ191" s="1"/>
      <c r="OVA191" s="1"/>
      <c r="OVB191" s="1"/>
      <c r="OVC191" s="1"/>
      <c r="OVD191" s="1"/>
      <c r="OVE191" s="1"/>
      <c r="OVF191" s="1"/>
      <c r="OVG191" s="1"/>
      <c r="OVH191" s="1"/>
      <c r="OVI191" s="1"/>
      <c r="OVJ191" s="1"/>
      <c r="OVK191" s="1"/>
      <c r="OVL191" s="1"/>
      <c r="OVM191" s="1"/>
      <c r="OVN191" s="1"/>
      <c r="OVO191" s="1"/>
      <c r="OVP191" s="1"/>
      <c r="OVQ191" s="1"/>
      <c r="OVR191" s="1"/>
      <c r="OVS191" s="1"/>
      <c r="OVT191" s="1"/>
      <c r="OVU191" s="1"/>
      <c r="OVV191" s="1"/>
      <c r="OVW191" s="1"/>
      <c r="OVX191" s="1"/>
      <c r="OVY191" s="1"/>
      <c r="OVZ191" s="1"/>
      <c r="OWA191" s="1"/>
      <c r="OWB191" s="1"/>
      <c r="OWC191" s="1"/>
      <c r="OWD191" s="1"/>
      <c r="OWE191" s="1"/>
      <c r="OWF191" s="1"/>
      <c r="OWG191" s="1"/>
      <c r="OWH191" s="1"/>
      <c r="OWI191" s="1"/>
      <c r="OWJ191" s="1"/>
      <c r="OWK191" s="1"/>
      <c r="OWL191" s="1"/>
      <c r="OWM191" s="1"/>
      <c r="OWN191" s="1"/>
      <c r="OWO191" s="1"/>
      <c r="OWP191" s="1"/>
      <c r="OWQ191" s="1"/>
      <c r="OWR191" s="1"/>
      <c r="OWS191" s="1"/>
      <c r="OWT191" s="1"/>
      <c r="OWU191" s="1"/>
      <c r="OWV191" s="1"/>
      <c r="OWW191" s="1"/>
      <c r="OWX191" s="1"/>
      <c r="OWY191" s="1"/>
      <c r="OWZ191" s="1"/>
      <c r="OXA191" s="1"/>
      <c r="OXB191" s="1"/>
      <c r="OXC191" s="1"/>
      <c r="OXD191" s="1"/>
      <c r="OXE191" s="1"/>
      <c r="OXF191" s="1"/>
      <c r="OXG191" s="1"/>
      <c r="OXH191" s="1"/>
      <c r="OXI191" s="1"/>
      <c r="OXJ191" s="1"/>
      <c r="OXK191" s="1"/>
      <c r="OXL191" s="1"/>
      <c r="OXM191" s="1"/>
      <c r="OXN191" s="1"/>
      <c r="OXO191" s="1"/>
      <c r="OXP191" s="1"/>
      <c r="OXQ191" s="1"/>
      <c r="OXR191" s="1"/>
      <c r="OXS191" s="1"/>
      <c r="OXT191" s="1"/>
      <c r="OXU191" s="1"/>
      <c r="OXV191" s="1"/>
      <c r="OXW191" s="1"/>
      <c r="OXX191" s="1"/>
      <c r="OXY191" s="1"/>
      <c r="OXZ191" s="1"/>
      <c r="OYA191" s="1"/>
      <c r="OYB191" s="1"/>
      <c r="OYC191" s="1"/>
      <c r="OYD191" s="1"/>
      <c r="OYE191" s="1"/>
      <c r="OYF191" s="1"/>
      <c r="OYG191" s="1"/>
      <c r="OYH191" s="1"/>
      <c r="OYI191" s="1"/>
      <c r="OYJ191" s="1"/>
      <c r="OYK191" s="1"/>
      <c r="OYL191" s="1"/>
      <c r="OYM191" s="1"/>
      <c r="OYN191" s="1"/>
      <c r="OYO191" s="1"/>
      <c r="OYP191" s="1"/>
      <c r="OYQ191" s="1"/>
      <c r="OYR191" s="1"/>
      <c r="OYS191" s="1"/>
      <c r="OYT191" s="1"/>
      <c r="OYU191" s="1"/>
      <c r="OYV191" s="1"/>
      <c r="OYW191" s="1"/>
      <c r="OYX191" s="1"/>
      <c r="OYY191" s="1"/>
      <c r="OYZ191" s="1"/>
      <c r="OZA191" s="1"/>
      <c r="OZB191" s="1"/>
      <c r="OZC191" s="1"/>
      <c r="OZD191" s="1"/>
      <c r="OZE191" s="1"/>
      <c r="OZF191" s="1"/>
      <c r="OZG191" s="1"/>
      <c r="OZH191" s="1"/>
      <c r="OZI191" s="1"/>
      <c r="OZJ191" s="1"/>
      <c r="OZK191" s="1"/>
      <c r="OZL191" s="1"/>
      <c r="OZM191" s="1"/>
      <c r="OZN191" s="1"/>
      <c r="OZO191" s="1"/>
      <c r="OZP191" s="1"/>
      <c r="OZQ191" s="1"/>
      <c r="OZR191" s="1"/>
      <c r="OZS191" s="1"/>
      <c r="OZT191" s="1"/>
      <c r="OZU191" s="1"/>
      <c r="OZV191" s="1"/>
      <c r="OZW191" s="1"/>
      <c r="OZX191" s="1"/>
      <c r="OZY191" s="1"/>
      <c r="OZZ191" s="1"/>
      <c r="PAA191" s="1"/>
      <c r="PAB191" s="1"/>
      <c r="PAC191" s="1"/>
      <c r="PAD191" s="1"/>
      <c r="PAE191" s="1"/>
      <c r="PAF191" s="1"/>
      <c r="PAG191" s="1"/>
      <c r="PAH191" s="1"/>
      <c r="PAI191" s="1"/>
      <c r="PAJ191" s="1"/>
      <c r="PAK191" s="1"/>
      <c r="PAL191" s="1"/>
      <c r="PAM191" s="1"/>
      <c r="PAN191" s="1"/>
      <c r="PAO191" s="1"/>
      <c r="PAP191" s="1"/>
      <c r="PAQ191" s="1"/>
      <c r="PAR191" s="1"/>
      <c r="PAS191" s="1"/>
      <c r="PAT191" s="1"/>
      <c r="PAU191" s="1"/>
      <c r="PAV191" s="1"/>
      <c r="PAW191" s="1"/>
      <c r="PAX191" s="1"/>
      <c r="PAY191" s="1"/>
      <c r="PAZ191" s="1"/>
      <c r="PBA191" s="1"/>
      <c r="PBB191" s="1"/>
      <c r="PBC191" s="1"/>
      <c r="PBD191" s="1"/>
      <c r="PBE191" s="1"/>
      <c r="PBF191" s="1"/>
      <c r="PBG191" s="1"/>
      <c r="PBH191" s="1"/>
      <c r="PBI191" s="1"/>
      <c r="PBJ191" s="1"/>
      <c r="PBK191" s="1"/>
      <c r="PBL191" s="1"/>
      <c r="PBM191" s="1"/>
      <c r="PBN191" s="1"/>
      <c r="PBO191" s="1"/>
      <c r="PBP191" s="1"/>
      <c r="PBQ191" s="1"/>
      <c r="PBR191" s="1"/>
      <c r="PBS191" s="1"/>
      <c r="PBT191" s="1"/>
      <c r="PBU191" s="1"/>
      <c r="PBV191" s="1"/>
      <c r="PBW191" s="1"/>
      <c r="PBX191" s="1"/>
      <c r="PBY191" s="1"/>
      <c r="PBZ191" s="1"/>
      <c r="PCA191" s="1"/>
      <c r="PCB191" s="1"/>
      <c r="PCC191" s="1"/>
      <c r="PCD191" s="1"/>
      <c r="PCE191" s="1"/>
      <c r="PCF191" s="1"/>
      <c r="PCG191" s="1"/>
      <c r="PCH191" s="1"/>
      <c r="PCI191" s="1"/>
      <c r="PCJ191" s="1"/>
      <c r="PCK191" s="1"/>
      <c r="PCL191" s="1"/>
      <c r="PCM191" s="1"/>
      <c r="PCN191" s="1"/>
      <c r="PCO191" s="1"/>
      <c r="PCP191" s="1"/>
      <c r="PCQ191" s="1"/>
      <c r="PCR191" s="1"/>
      <c r="PCS191" s="1"/>
      <c r="PCT191" s="1"/>
      <c r="PCU191" s="1"/>
      <c r="PCV191" s="1"/>
      <c r="PCW191" s="1"/>
      <c r="PCX191" s="1"/>
      <c r="PCY191" s="1"/>
      <c r="PCZ191" s="1"/>
      <c r="PDA191" s="1"/>
      <c r="PDB191" s="1"/>
      <c r="PDC191" s="1"/>
      <c r="PDD191" s="1"/>
      <c r="PDE191" s="1"/>
      <c r="PDF191" s="1"/>
      <c r="PDG191" s="1"/>
      <c r="PDH191" s="1"/>
      <c r="PDI191" s="1"/>
      <c r="PDJ191" s="1"/>
      <c r="PDK191" s="1"/>
      <c r="PDL191" s="1"/>
      <c r="PDM191" s="1"/>
      <c r="PDN191" s="1"/>
      <c r="PDO191" s="1"/>
      <c r="PDP191" s="1"/>
      <c r="PDQ191" s="1"/>
      <c r="PDR191" s="1"/>
      <c r="PDS191" s="1"/>
      <c r="PDT191" s="1"/>
      <c r="PDU191" s="1"/>
      <c r="PDV191" s="1"/>
      <c r="PDW191" s="1"/>
      <c r="PDX191" s="1"/>
      <c r="PDY191" s="1"/>
      <c r="PDZ191" s="1"/>
      <c r="PEA191" s="1"/>
      <c r="PEB191" s="1"/>
      <c r="PEC191" s="1"/>
      <c r="PED191" s="1"/>
      <c r="PEE191" s="1"/>
      <c r="PEF191" s="1"/>
      <c r="PEG191" s="1"/>
      <c r="PEH191" s="1"/>
      <c r="PEI191" s="1"/>
      <c r="PEJ191" s="1"/>
      <c r="PEK191" s="1"/>
      <c r="PEL191" s="1"/>
      <c r="PEM191" s="1"/>
      <c r="PEN191" s="1"/>
      <c r="PEO191" s="1"/>
      <c r="PEP191" s="1"/>
      <c r="PEQ191" s="1"/>
      <c r="PER191" s="1"/>
      <c r="PES191" s="1"/>
      <c r="PET191" s="1"/>
      <c r="PEU191" s="1"/>
      <c r="PEV191" s="1"/>
      <c r="PEW191" s="1"/>
      <c r="PEX191" s="1"/>
      <c r="PEY191" s="1"/>
      <c r="PEZ191" s="1"/>
      <c r="PFA191" s="1"/>
      <c r="PFB191" s="1"/>
      <c r="PFC191" s="1"/>
      <c r="PFD191" s="1"/>
      <c r="PFE191" s="1"/>
      <c r="PFF191" s="1"/>
      <c r="PFG191" s="1"/>
      <c r="PFH191" s="1"/>
      <c r="PFI191" s="1"/>
      <c r="PFJ191" s="1"/>
      <c r="PFK191" s="1"/>
      <c r="PFL191" s="1"/>
      <c r="PFM191" s="1"/>
      <c r="PFN191" s="1"/>
      <c r="PFO191" s="1"/>
      <c r="PFP191" s="1"/>
      <c r="PFQ191" s="1"/>
      <c r="PFR191" s="1"/>
      <c r="PFS191" s="1"/>
      <c r="PFT191" s="1"/>
      <c r="PFU191" s="1"/>
      <c r="PFV191" s="1"/>
      <c r="PFW191" s="1"/>
      <c r="PFX191" s="1"/>
      <c r="PFY191" s="1"/>
      <c r="PFZ191" s="1"/>
      <c r="PGA191" s="1"/>
      <c r="PGB191" s="1"/>
      <c r="PGC191" s="1"/>
      <c r="PGD191" s="1"/>
      <c r="PGE191" s="1"/>
      <c r="PGF191" s="1"/>
      <c r="PGG191" s="1"/>
      <c r="PGH191" s="1"/>
      <c r="PGI191" s="1"/>
      <c r="PGJ191" s="1"/>
      <c r="PGK191" s="1"/>
      <c r="PGL191" s="1"/>
      <c r="PGM191" s="1"/>
      <c r="PGN191" s="1"/>
      <c r="PGO191" s="1"/>
      <c r="PGP191" s="1"/>
      <c r="PGQ191" s="1"/>
      <c r="PGR191" s="1"/>
      <c r="PGS191" s="1"/>
      <c r="PGT191" s="1"/>
      <c r="PGU191" s="1"/>
      <c r="PGV191" s="1"/>
      <c r="PGW191" s="1"/>
      <c r="PGX191" s="1"/>
      <c r="PGY191" s="1"/>
      <c r="PGZ191" s="1"/>
      <c r="PHA191" s="1"/>
      <c r="PHB191" s="1"/>
      <c r="PHC191" s="1"/>
      <c r="PHD191" s="1"/>
      <c r="PHE191" s="1"/>
      <c r="PHF191" s="1"/>
      <c r="PHG191" s="1"/>
      <c r="PHH191" s="1"/>
      <c r="PHI191" s="1"/>
      <c r="PHJ191" s="1"/>
      <c r="PHK191" s="1"/>
      <c r="PHL191" s="1"/>
      <c r="PHM191" s="1"/>
      <c r="PHN191" s="1"/>
      <c r="PHO191" s="1"/>
      <c r="PHP191" s="1"/>
      <c r="PHQ191" s="1"/>
      <c r="PHR191" s="1"/>
      <c r="PHS191" s="1"/>
      <c r="PHT191" s="1"/>
      <c r="PHU191" s="1"/>
      <c r="PHV191" s="1"/>
      <c r="PHW191" s="1"/>
      <c r="PHX191" s="1"/>
      <c r="PHY191" s="1"/>
      <c r="PHZ191" s="1"/>
      <c r="PIA191" s="1"/>
      <c r="PIB191" s="1"/>
      <c r="PIC191" s="1"/>
      <c r="PID191" s="1"/>
      <c r="PIE191" s="1"/>
      <c r="PIF191" s="1"/>
      <c r="PIG191" s="1"/>
      <c r="PIH191" s="1"/>
      <c r="PII191" s="1"/>
      <c r="PIJ191" s="1"/>
      <c r="PIK191" s="1"/>
      <c r="PIL191" s="1"/>
      <c r="PIM191" s="1"/>
      <c r="PIN191" s="1"/>
      <c r="PIO191" s="1"/>
      <c r="PIP191" s="1"/>
      <c r="PIQ191" s="1"/>
      <c r="PIR191" s="1"/>
      <c r="PIS191" s="1"/>
      <c r="PIT191" s="1"/>
      <c r="PIU191" s="1"/>
      <c r="PIV191" s="1"/>
      <c r="PIW191" s="1"/>
      <c r="PIX191" s="1"/>
      <c r="PIY191" s="1"/>
      <c r="PIZ191" s="1"/>
      <c r="PJA191" s="1"/>
      <c r="PJB191" s="1"/>
      <c r="PJC191" s="1"/>
      <c r="PJD191" s="1"/>
      <c r="PJE191" s="1"/>
      <c r="PJF191" s="1"/>
      <c r="PJG191" s="1"/>
      <c r="PJH191" s="1"/>
      <c r="PJI191" s="1"/>
      <c r="PJJ191" s="1"/>
      <c r="PJK191" s="1"/>
      <c r="PJL191" s="1"/>
      <c r="PJM191" s="1"/>
      <c r="PJN191" s="1"/>
      <c r="PJO191" s="1"/>
      <c r="PJP191" s="1"/>
      <c r="PJQ191" s="1"/>
      <c r="PJR191" s="1"/>
      <c r="PJS191" s="1"/>
      <c r="PJT191" s="1"/>
      <c r="PJU191" s="1"/>
      <c r="PJV191" s="1"/>
      <c r="PJW191" s="1"/>
      <c r="PJX191" s="1"/>
      <c r="PJY191" s="1"/>
      <c r="PJZ191" s="1"/>
      <c r="PKA191" s="1"/>
      <c r="PKB191" s="1"/>
      <c r="PKC191" s="1"/>
      <c r="PKD191" s="1"/>
      <c r="PKE191" s="1"/>
      <c r="PKF191" s="1"/>
      <c r="PKG191" s="1"/>
      <c r="PKH191" s="1"/>
      <c r="PKI191" s="1"/>
      <c r="PKJ191" s="1"/>
      <c r="PKK191" s="1"/>
      <c r="PKL191" s="1"/>
      <c r="PKM191" s="1"/>
      <c r="PKN191" s="1"/>
      <c r="PKO191" s="1"/>
      <c r="PKP191" s="1"/>
      <c r="PKQ191" s="1"/>
      <c r="PKR191" s="1"/>
      <c r="PKS191" s="1"/>
      <c r="PKT191" s="1"/>
      <c r="PKU191" s="1"/>
      <c r="PKV191" s="1"/>
      <c r="PKW191" s="1"/>
      <c r="PKX191" s="1"/>
      <c r="PKY191" s="1"/>
      <c r="PKZ191" s="1"/>
      <c r="PLA191" s="1"/>
      <c r="PLB191" s="1"/>
      <c r="PLC191" s="1"/>
      <c r="PLD191" s="1"/>
      <c r="PLE191" s="1"/>
      <c r="PLF191" s="1"/>
      <c r="PLG191" s="1"/>
      <c r="PLH191" s="1"/>
      <c r="PLI191" s="1"/>
      <c r="PLJ191" s="1"/>
      <c r="PLK191" s="1"/>
      <c r="PLL191" s="1"/>
      <c r="PLM191" s="1"/>
      <c r="PLN191" s="1"/>
      <c r="PLO191" s="1"/>
      <c r="PLP191" s="1"/>
      <c r="PLQ191" s="1"/>
      <c r="PLR191" s="1"/>
      <c r="PLS191" s="1"/>
      <c r="PLT191" s="1"/>
      <c r="PLU191" s="1"/>
      <c r="PLV191" s="1"/>
      <c r="PLW191" s="1"/>
      <c r="PLX191" s="1"/>
      <c r="PLY191" s="1"/>
      <c r="PLZ191" s="1"/>
      <c r="PMA191" s="1"/>
      <c r="PMB191" s="1"/>
      <c r="PMC191" s="1"/>
      <c r="PMD191" s="1"/>
      <c r="PME191" s="1"/>
      <c r="PMF191" s="1"/>
      <c r="PMG191" s="1"/>
      <c r="PMH191" s="1"/>
      <c r="PMI191" s="1"/>
      <c r="PMJ191" s="1"/>
      <c r="PMK191" s="1"/>
      <c r="PML191" s="1"/>
      <c r="PMM191" s="1"/>
      <c r="PMN191" s="1"/>
      <c r="PMO191" s="1"/>
      <c r="PMP191" s="1"/>
      <c r="PMQ191" s="1"/>
      <c r="PMR191" s="1"/>
      <c r="PMS191" s="1"/>
      <c r="PMT191" s="1"/>
      <c r="PMU191" s="1"/>
      <c r="PMV191" s="1"/>
      <c r="PMW191" s="1"/>
      <c r="PMX191" s="1"/>
      <c r="PMY191" s="1"/>
      <c r="PMZ191" s="1"/>
      <c r="PNA191" s="1"/>
      <c r="PNB191" s="1"/>
      <c r="PNC191" s="1"/>
      <c r="PND191" s="1"/>
      <c r="PNE191" s="1"/>
      <c r="PNF191" s="1"/>
      <c r="PNG191" s="1"/>
      <c r="PNH191" s="1"/>
      <c r="PNI191" s="1"/>
      <c r="PNJ191" s="1"/>
      <c r="PNK191" s="1"/>
      <c r="PNL191" s="1"/>
      <c r="PNM191" s="1"/>
      <c r="PNN191" s="1"/>
      <c r="PNO191" s="1"/>
      <c r="PNP191" s="1"/>
      <c r="PNQ191" s="1"/>
      <c r="PNR191" s="1"/>
      <c r="PNS191" s="1"/>
      <c r="PNT191" s="1"/>
      <c r="PNU191" s="1"/>
      <c r="PNV191" s="1"/>
      <c r="PNW191" s="1"/>
      <c r="PNX191" s="1"/>
      <c r="PNY191" s="1"/>
      <c r="PNZ191" s="1"/>
      <c r="POA191" s="1"/>
      <c r="POB191" s="1"/>
      <c r="POC191" s="1"/>
      <c r="POD191" s="1"/>
      <c r="POE191" s="1"/>
      <c r="POF191" s="1"/>
      <c r="POG191" s="1"/>
      <c r="POH191" s="1"/>
      <c r="POI191" s="1"/>
      <c r="POJ191" s="1"/>
      <c r="POK191" s="1"/>
      <c r="POL191" s="1"/>
      <c r="POM191" s="1"/>
      <c r="PON191" s="1"/>
      <c r="POO191" s="1"/>
      <c r="POP191" s="1"/>
      <c r="POQ191" s="1"/>
      <c r="POR191" s="1"/>
      <c r="POS191" s="1"/>
      <c r="POT191" s="1"/>
      <c r="POU191" s="1"/>
      <c r="POV191" s="1"/>
      <c r="POW191" s="1"/>
      <c r="POX191" s="1"/>
      <c r="POY191" s="1"/>
      <c r="POZ191" s="1"/>
      <c r="PPA191" s="1"/>
      <c r="PPB191" s="1"/>
      <c r="PPC191" s="1"/>
      <c r="PPD191" s="1"/>
      <c r="PPE191" s="1"/>
      <c r="PPF191" s="1"/>
      <c r="PPG191" s="1"/>
      <c r="PPH191" s="1"/>
      <c r="PPI191" s="1"/>
      <c r="PPJ191" s="1"/>
      <c r="PPK191" s="1"/>
      <c r="PPL191" s="1"/>
      <c r="PPM191" s="1"/>
      <c r="PPN191" s="1"/>
      <c r="PPO191" s="1"/>
      <c r="PPP191" s="1"/>
      <c r="PPQ191" s="1"/>
      <c r="PPR191" s="1"/>
      <c r="PPS191" s="1"/>
      <c r="PPT191" s="1"/>
      <c r="PPU191" s="1"/>
      <c r="PPV191" s="1"/>
      <c r="PPW191" s="1"/>
      <c r="PPX191" s="1"/>
      <c r="PPY191" s="1"/>
      <c r="PPZ191" s="1"/>
      <c r="PQA191" s="1"/>
      <c r="PQB191" s="1"/>
      <c r="PQC191" s="1"/>
      <c r="PQD191" s="1"/>
      <c r="PQE191" s="1"/>
      <c r="PQF191" s="1"/>
      <c r="PQG191" s="1"/>
      <c r="PQH191" s="1"/>
      <c r="PQI191" s="1"/>
      <c r="PQJ191" s="1"/>
      <c r="PQK191" s="1"/>
      <c r="PQL191" s="1"/>
      <c r="PQM191" s="1"/>
      <c r="PQN191" s="1"/>
      <c r="PQO191" s="1"/>
      <c r="PQP191" s="1"/>
      <c r="PQQ191" s="1"/>
      <c r="PQR191" s="1"/>
      <c r="PQS191" s="1"/>
      <c r="PQT191" s="1"/>
      <c r="PQU191" s="1"/>
      <c r="PQV191" s="1"/>
      <c r="PQW191" s="1"/>
      <c r="PQX191" s="1"/>
      <c r="PQY191" s="1"/>
      <c r="PQZ191" s="1"/>
      <c r="PRA191" s="1"/>
      <c r="PRB191" s="1"/>
      <c r="PRC191" s="1"/>
      <c r="PRD191" s="1"/>
      <c r="PRE191" s="1"/>
      <c r="PRF191" s="1"/>
      <c r="PRG191" s="1"/>
      <c r="PRH191" s="1"/>
      <c r="PRI191" s="1"/>
      <c r="PRJ191" s="1"/>
      <c r="PRK191" s="1"/>
      <c r="PRL191" s="1"/>
      <c r="PRM191" s="1"/>
      <c r="PRN191" s="1"/>
      <c r="PRO191" s="1"/>
      <c r="PRP191" s="1"/>
      <c r="PRQ191" s="1"/>
      <c r="PRR191" s="1"/>
      <c r="PRS191" s="1"/>
      <c r="PRT191" s="1"/>
      <c r="PRU191" s="1"/>
      <c r="PRV191" s="1"/>
      <c r="PRW191" s="1"/>
      <c r="PRX191" s="1"/>
      <c r="PRY191" s="1"/>
      <c r="PRZ191" s="1"/>
      <c r="PSA191" s="1"/>
      <c r="PSB191" s="1"/>
      <c r="PSC191" s="1"/>
      <c r="PSD191" s="1"/>
      <c r="PSE191" s="1"/>
      <c r="PSF191" s="1"/>
      <c r="PSG191" s="1"/>
      <c r="PSH191" s="1"/>
      <c r="PSI191" s="1"/>
      <c r="PSJ191" s="1"/>
      <c r="PSK191" s="1"/>
      <c r="PSL191" s="1"/>
      <c r="PSM191" s="1"/>
      <c r="PSN191" s="1"/>
      <c r="PSO191" s="1"/>
      <c r="PSP191" s="1"/>
      <c r="PSQ191" s="1"/>
      <c r="PSR191" s="1"/>
      <c r="PSS191" s="1"/>
      <c r="PST191" s="1"/>
      <c r="PSU191" s="1"/>
      <c r="PSV191" s="1"/>
      <c r="PSW191" s="1"/>
      <c r="PSX191" s="1"/>
      <c r="PSY191" s="1"/>
      <c r="PSZ191" s="1"/>
      <c r="PTA191" s="1"/>
      <c r="PTB191" s="1"/>
      <c r="PTC191" s="1"/>
      <c r="PTD191" s="1"/>
      <c r="PTE191" s="1"/>
      <c r="PTF191" s="1"/>
      <c r="PTG191" s="1"/>
      <c r="PTH191" s="1"/>
      <c r="PTI191" s="1"/>
      <c r="PTJ191" s="1"/>
      <c r="PTK191" s="1"/>
      <c r="PTL191" s="1"/>
      <c r="PTM191" s="1"/>
      <c r="PTN191" s="1"/>
      <c r="PTO191" s="1"/>
      <c r="PTP191" s="1"/>
      <c r="PTQ191" s="1"/>
      <c r="PTR191" s="1"/>
      <c r="PTS191" s="1"/>
      <c r="PTT191" s="1"/>
      <c r="PTU191" s="1"/>
      <c r="PTV191" s="1"/>
      <c r="PTW191" s="1"/>
      <c r="PTX191" s="1"/>
      <c r="PTY191" s="1"/>
      <c r="PTZ191" s="1"/>
      <c r="PUA191" s="1"/>
      <c r="PUB191" s="1"/>
      <c r="PUC191" s="1"/>
      <c r="PUD191" s="1"/>
      <c r="PUE191" s="1"/>
      <c r="PUF191" s="1"/>
      <c r="PUG191" s="1"/>
      <c r="PUH191" s="1"/>
      <c r="PUI191" s="1"/>
      <c r="PUJ191" s="1"/>
      <c r="PUK191" s="1"/>
      <c r="PUL191" s="1"/>
      <c r="PUM191" s="1"/>
      <c r="PUN191" s="1"/>
      <c r="PUO191" s="1"/>
      <c r="PUP191" s="1"/>
      <c r="PUQ191" s="1"/>
      <c r="PUR191" s="1"/>
      <c r="PUS191" s="1"/>
      <c r="PUT191" s="1"/>
      <c r="PUU191" s="1"/>
      <c r="PUV191" s="1"/>
      <c r="PUW191" s="1"/>
      <c r="PUX191" s="1"/>
      <c r="PUY191" s="1"/>
      <c r="PUZ191" s="1"/>
      <c r="PVA191" s="1"/>
      <c r="PVB191" s="1"/>
      <c r="PVC191" s="1"/>
      <c r="PVD191" s="1"/>
      <c r="PVE191" s="1"/>
      <c r="PVF191" s="1"/>
      <c r="PVG191" s="1"/>
      <c r="PVH191" s="1"/>
      <c r="PVI191" s="1"/>
      <c r="PVJ191" s="1"/>
      <c r="PVK191" s="1"/>
      <c r="PVL191" s="1"/>
      <c r="PVM191" s="1"/>
      <c r="PVN191" s="1"/>
      <c r="PVO191" s="1"/>
      <c r="PVP191" s="1"/>
      <c r="PVQ191" s="1"/>
      <c r="PVR191" s="1"/>
      <c r="PVS191" s="1"/>
      <c r="PVT191" s="1"/>
      <c r="PVU191" s="1"/>
      <c r="PVV191" s="1"/>
      <c r="PVW191" s="1"/>
      <c r="PVX191" s="1"/>
      <c r="PVY191" s="1"/>
      <c r="PVZ191" s="1"/>
      <c r="PWA191" s="1"/>
      <c r="PWB191" s="1"/>
      <c r="PWC191" s="1"/>
      <c r="PWD191" s="1"/>
      <c r="PWE191" s="1"/>
      <c r="PWF191" s="1"/>
      <c r="PWG191" s="1"/>
      <c r="PWH191" s="1"/>
      <c r="PWI191" s="1"/>
      <c r="PWJ191" s="1"/>
      <c r="PWK191" s="1"/>
      <c r="PWL191" s="1"/>
      <c r="PWM191" s="1"/>
      <c r="PWN191" s="1"/>
      <c r="PWO191" s="1"/>
      <c r="PWP191" s="1"/>
      <c r="PWQ191" s="1"/>
      <c r="PWR191" s="1"/>
      <c r="PWS191" s="1"/>
      <c r="PWT191" s="1"/>
      <c r="PWU191" s="1"/>
      <c r="PWV191" s="1"/>
      <c r="PWW191" s="1"/>
      <c r="PWX191" s="1"/>
      <c r="PWY191" s="1"/>
      <c r="PWZ191" s="1"/>
      <c r="PXA191" s="1"/>
      <c r="PXB191" s="1"/>
      <c r="PXC191" s="1"/>
      <c r="PXD191" s="1"/>
      <c r="PXE191" s="1"/>
      <c r="PXF191" s="1"/>
      <c r="PXG191" s="1"/>
      <c r="PXH191" s="1"/>
      <c r="PXI191" s="1"/>
      <c r="PXJ191" s="1"/>
      <c r="PXK191" s="1"/>
      <c r="PXL191" s="1"/>
      <c r="PXM191" s="1"/>
      <c r="PXN191" s="1"/>
      <c r="PXO191" s="1"/>
      <c r="PXP191" s="1"/>
      <c r="PXQ191" s="1"/>
      <c r="PXR191" s="1"/>
      <c r="PXS191" s="1"/>
      <c r="PXT191" s="1"/>
      <c r="PXU191" s="1"/>
      <c r="PXV191" s="1"/>
      <c r="PXW191" s="1"/>
      <c r="PXX191" s="1"/>
      <c r="PXY191" s="1"/>
      <c r="PXZ191" s="1"/>
      <c r="PYA191" s="1"/>
      <c r="PYB191" s="1"/>
      <c r="PYC191" s="1"/>
      <c r="PYD191" s="1"/>
      <c r="PYE191" s="1"/>
      <c r="PYF191" s="1"/>
      <c r="PYG191" s="1"/>
      <c r="PYH191" s="1"/>
      <c r="PYI191" s="1"/>
      <c r="PYJ191" s="1"/>
      <c r="PYK191" s="1"/>
      <c r="PYL191" s="1"/>
      <c r="PYM191" s="1"/>
      <c r="PYN191" s="1"/>
      <c r="PYO191" s="1"/>
      <c r="PYP191" s="1"/>
      <c r="PYQ191" s="1"/>
      <c r="PYR191" s="1"/>
      <c r="PYS191" s="1"/>
      <c r="PYT191" s="1"/>
      <c r="PYU191" s="1"/>
      <c r="PYV191" s="1"/>
      <c r="PYW191" s="1"/>
      <c r="PYX191" s="1"/>
      <c r="PYY191" s="1"/>
      <c r="PYZ191" s="1"/>
      <c r="PZA191" s="1"/>
      <c r="PZB191" s="1"/>
      <c r="PZC191" s="1"/>
      <c r="PZD191" s="1"/>
      <c r="PZE191" s="1"/>
      <c r="PZF191" s="1"/>
      <c r="PZG191" s="1"/>
      <c r="PZH191" s="1"/>
      <c r="PZI191" s="1"/>
      <c r="PZJ191" s="1"/>
      <c r="PZK191" s="1"/>
      <c r="PZL191" s="1"/>
      <c r="PZM191" s="1"/>
      <c r="PZN191" s="1"/>
      <c r="PZO191" s="1"/>
      <c r="PZP191" s="1"/>
      <c r="PZQ191" s="1"/>
      <c r="PZR191" s="1"/>
      <c r="PZS191" s="1"/>
      <c r="PZT191" s="1"/>
      <c r="PZU191" s="1"/>
      <c r="PZV191" s="1"/>
      <c r="PZW191" s="1"/>
      <c r="PZX191" s="1"/>
      <c r="PZY191" s="1"/>
      <c r="PZZ191" s="1"/>
      <c r="QAA191" s="1"/>
      <c r="QAB191" s="1"/>
      <c r="QAC191" s="1"/>
      <c r="QAD191" s="1"/>
      <c r="QAE191" s="1"/>
      <c r="QAF191" s="1"/>
      <c r="QAG191" s="1"/>
      <c r="QAH191" s="1"/>
      <c r="QAI191" s="1"/>
      <c r="QAJ191" s="1"/>
      <c r="QAK191" s="1"/>
      <c r="QAL191" s="1"/>
      <c r="QAM191" s="1"/>
      <c r="QAN191" s="1"/>
      <c r="QAO191" s="1"/>
      <c r="QAP191" s="1"/>
      <c r="QAQ191" s="1"/>
      <c r="QAR191" s="1"/>
      <c r="QAS191" s="1"/>
      <c r="QAT191" s="1"/>
      <c r="QAU191" s="1"/>
      <c r="QAV191" s="1"/>
      <c r="QAW191" s="1"/>
      <c r="QAX191" s="1"/>
      <c r="QAY191" s="1"/>
      <c r="QAZ191" s="1"/>
      <c r="QBA191" s="1"/>
      <c r="QBB191" s="1"/>
      <c r="QBC191" s="1"/>
      <c r="QBD191" s="1"/>
      <c r="QBE191" s="1"/>
      <c r="QBF191" s="1"/>
      <c r="QBG191" s="1"/>
      <c r="QBH191" s="1"/>
      <c r="QBI191" s="1"/>
      <c r="QBJ191" s="1"/>
      <c r="QBK191" s="1"/>
      <c r="QBL191" s="1"/>
      <c r="QBM191" s="1"/>
      <c r="QBN191" s="1"/>
      <c r="QBO191" s="1"/>
      <c r="QBP191" s="1"/>
      <c r="QBQ191" s="1"/>
      <c r="QBR191" s="1"/>
      <c r="QBS191" s="1"/>
      <c r="QBT191" s="1"/>
      <c r="QBU191" s="1"/>
      <c r="QBV191" s="1"/>
      <c r="QBW191" s="1"/>
      <c r="QBX191" s="1"/>
      <c r="QBY191" s="1"/>
      <c r="QBZ191" s="1"/>
      <c r="QCA191" s="1"/>
      <c r="QCB191" s="1"/>
      <c r="QCC191" s="1"/>
      <c r="QCD191" s="1"/>
      <c r="QCE191" s="1"/>
      <c r="QCF191" s="1"/>
      <c r="QCG191" s="1"/>
      <c r="QCH191" s="1"/>
      <c r="QCI191" s="1"/>
      <c r="QCJ191" s="1"/>
      <c r="QCK191" s="1"/>
      <c r="QCL191" s="1"/>
      <c r="QCM191" s="1"/>
      <c r="QCN191" s="1"/>
      <c r="QCO191" s="1"/>
      <c r="QCP191" s="1"/>
      <c r="QCQ191" s="1"/>
      <c r="QCR191" s="1"/>
      <c r="QCS191" s="1"/>
      <c r="QCT191" s="1"/>
      <c r="QCU191" s="1"/>
      <c r="QCV191" s="1"/>
      <c r="QCW191" s="1"/>
      <c r="QCX191" s="1"/>
      <c r="QCY191" s="1"/>
      <c r="QCZ191" s="1"/>
      <c r="QDA191" s="1"/>
      <c r="QDB191" s="1"/>
      <c r="QDC191" s="1"/>
      <c r="QDD191" s="1"/>
      <c r="QDE191" s="1"/>
      <c r="QDF191" s="1"/>
      <c r="QDG191" s="1"/>
      <c r="QDH191" s="1"/>
      <c r="QDI191" s="1"/>
      <c r="QDJ191" s="1"/>
      <c r="QDK191" s="1"/>
      <c r="QDL191" s="1"/>
      <c r="QDM191" s="1"/>
      <c r="QDN191" s="1"/>
      <c r="QDO191" s="1"/>
      <c r="QDP191" s="1"/>
      <c r="QDQ191" s="1"/>
      <c r="QDR191" s="1"/>
      <c r="QDS191" s="1"/>
      <c r="QDT191" s="1"/>
      <c r="QDU191" s="1"/>
      <c r="QDV191" s="1"/>
      <c r="QDW191" s="1"/>
      <c r="QDX191" s="1"/>
      <c r="QDY191" s="1"/>
      <c r="QDZ191" s="1"/>
      <c r="QEA191" s="1"/>
      <c r="QEB191" s="1"/>
      <c r="QEC191" s="1"/>
      <c r="QED191" s="1"/>
      <c r="QEE191" s="1"/>
      <c r="QEF191" s="1"/>
      <c r="QEG191" s="1"/>
      <c r="QEH191" s="1"/>
      <c r="QEI191" s="1"/>
      <c r="QEJ191" s="1"/>
      <c r="QEK191" s="1"/>
      <c r="QEL191" s="1"/>
      <c r="QEM191" s="1"/>
      <c r="QEN191" s="1"/>
      <c r="QEO191" s="1"/>
      <c r="QEP191" s="1"/>
      <c r="QEQ191" s="1"/>
      <c r="QER191" s="1"/>
      <c r="QES191" s="1"/>
      <c r="QET191" s="1"/>
      <c r="QEU191" s="1"/>
      <c r="QEV191" s="1"/>
      <c r="QEW191" s="1"/>
      <c r="QEX191" s="1"/>
      <c r="QEY191" s="1"/>
      <c r="QEZ191" s="1"/>
      <c r="QFA191" s="1"/>
      <c r="QFB191" s="1"/>
      <c r="QFC191" s="1"/>
      <c r="QFD191" s="1"/>
      <c r="QFE191" s="1"/>
      <c r="QFF191" s="1"/>
      <c r="QFG191" s="1"/>
      <c r="QFH191" s="1"/>
      <c r="QFI191" s="1"/>
      <c r="QFJ191" s="1"/>
      <c r="QFK191" s="1"/>
      <c r="QFL191" s="1"/>
      <c r="QFM191" s="1"/>
      <c r="QFN191" s="1"/>
      <c r="QFO191" s="1"/>
      <c r="QFP191" s="1"/>
      <c r="QFQ191" s="1"/>
      <c r="QFR191" s="1"/>
      <c r="QFS191" s="1"/>
      <c r="QFT191" s="1"/>
      <c r="QFU191" s="1"/>
      <c r="QFV191" s="1"/>
      <c r="QFW191" s="1"/>
      <c r="QFX191" s="1"/>
      <c r="QFY191" s="1"/>
      <c r="QFZ191" s="1"/>
      <c r="QGA191" s="1"/>
      <c r="QGB191" s="1"/>
      <c r="QGC191" s="1"/>
      <c r="QGD191" s="1"/>
      <c r="QGE191" s="1"/>
      <c r="QGF191" s="1"/>
      <c r="QGG191" s="1"/>
      <c r="QGH191" s="1"/>
      <c r="QGI191" s="1"/>
      <c r="QGJ191" s="1"/>
      <c r="QGK191" s="1"/>
      <c r="QGL191" s="1"/>
      <c r="QGM191" s="1"/>
      <c r="QGN191" s="1"/>
      <c r="QGO191" s="1"/>
      <c r="QGP191" s="1"/>
      <c r="QGQ191" s="1"/>
      <c r="QGR191" s="1"/>
      <c r="QGS191" s="1"/>
      <c r="QGT191" s="1"/>
      <c r="QGU191" s="1"/>
      <c r="QGV191" s="1"/>
      <c r="QGW191" s="1"/>
      <c r="QGX191" s="1"/>
      <c r="QGY191" s="1"/>
      <c r="QGZ191" s="1"/>
      <c r="QHA191" s="1"/>
      <c r="QHB191" s="1"/>
      <c r="QHC191" s="1"/>
      <c r="QHD191" s="1"/>
      <c r="QHE191" s="1"/>
      <c r="QHF191" s="1"/>
      <c r="QHG191" s="1"/>
      <c r="QHH191" s="1"/>
      <c r="QHI191" s="1"/>
      <c r="QHJ191" s="1"/>
      <c r="QHK191" s="1"/>
      <c r="QHL191" s="1"/>
      <c r="QHM191" s="1"/>
      <c r="QHN191" s="1"/>
      <c r="QHO191" s="1"/>
      <c r="QHP191" s="1"/>
      <c r="QHQ191" s="1"/>
      <c r="QHR191" s="1"/>
      <c r="QHS191" s="1"/>
      <c r="QHT191" s="1"/>
      <c r="QHU191" s="1"/>
      <c r="QHV191" s="1"/>
      <c r="QHW191" s="1"/>
      <c r="QHX191" s="1"/>
      <c r="QHY191" s="1"/>
      <c r="QHZ191" s="1"/>
      <c r="QIA191" s="1"/>
      <c r="QIB191" s="1"/>
      <c r="QIC191" s="1"/>
      <c r="QID191" s="1"/>
      <c r="QIE191" s="1"/>
      <c r="QIF191" s="1"/>
      <c r="QIG191" s="1"/>
      <c r="QIH191" s="1"/>
      <c r="QII191" s="1"/>
      <c r="QIJ191" s="1"/>
      <c r="QIK191" s="1"/>
      <c r="QIL191" s="1"/>
      <c r="QIM191" s="1"/>
      <c r="QIN191" s="1"/>
      <c r="QIO191" s="1"/>
      <c r="QIP191" s="1"/>
      <c r="QIQ191" s="1"/>
      <c r="QIR191" s="1"/>
      <c r="QIS191" s="1"/>
      <c r="QIT191" s="1"/>
      <c r="QIU191" s="1"/>
      <c r="QIV191" s="1"/>
      <c r="QIW191" s="1"/>
      <c r="QIX191" s="1"/>
      <c r="QIY191" s="1"/>
      <c r="QIZ191" s="1"/>
      <c r="QJA191" s="1"/>
      <c r="QJB191" s="1"/>
      <c r="QJC191" s="1"/>
      <c r="QJD191" s="1"/>
      <c r="QJE191" s="1"/>
      <c r="QJF191" s="1"/>
      <c r="QJG191" s="1"/>
      <c r="QJH191" s="1"/>
      <c r="QJI191" s="1"/>
      <c r="QJJ191" s="1"/>
      <c r="QJK191" s="1"/>
      <c r="QJL191" s="1"/>
      <c r="QJM191" s="1"/>
      <c r="QJN191" s="1"/>
      <c r="QJO191" s="1"/>
      <c r="QJP191" s="1"/>
      <c r="QJQ191" s="1"/>
      <c r="QJR191" s="1"/>
      <c r="QJS191" s="1"/>
      <c r="QJT191" s="1"/>
      <c r="QJU191" s="1"/>
      <c r="QJV191" s="1"/>
      <c r="QJW191" s="1"/>
      <c r="QJX191" s="1"/>
      <c r="QJY191" s="1"/>
      <c r="QJZ191" s="1"/>
      <c r="QKA191" s="1"/>
      <c r="QKB191" s="1"/>
      <c r="QKC191" s="1"/>
      <c r="QKD191" s="1"/>
      <c r="QKE191" s="1"/>
      <c r="QKF191" s="1"/>
      <c r="QKG191" s="1"/>
      <c r="QKH191" s="1"/>
      <c r="QKI191" s="1"/>
      <c r="QKJ191" s="1"/>
      <c r="QKK191" s="1"/>
      <c r="QKL191" s="1"/>
      <c r="QKM191" s="1"/>
      <c r="QKN191" s="1"/>
      <c r="QKO191" s="1"/>
      <c r="QKP191" s="1"/>
      <c r="QKQ191" s="1"/>
      <c r="QKR191" s="1"/>
      <c r="QKS191" s="1"/>
      <c r="QKT191" s="1"/>
      <c r="QKU191" s="1"/>
      <c r="QKV191" s="1"/>
      <c r="QKW191" s="1"/>
      <c r="QKX191" s="1"/>
      <c r="QKY191" s="1"/>
      <c r="QKZ191" s="1"/>
      <c r="QLA191" s="1"/>
      <c r="QLB191" s="1"/>
      <c r="QLC191" s="1"/>
      <c r="QLD191" s="1"/>
      <c r="QLE191" s="1"/>
      <c r="QLF191" s="1"/>
      <c r="QLG191" s="1"/>
      <c r="QLH191" s="1"/>
      <c r="QLI191" s="1"/>
      <c r="QLJ191" s="1"/>
      <c r="QLK191" s="1"/>
      <c r="QLL191" s="1"/>
      <c r="QLM191" s="1"/>
      <c r="QLN191" s="1"/>
      <c r="QLO191" s="1"/>
      <c r="QLP191" s="1"/>
      <c r="QLQ191" s="1"/>
      <c r="QLR191" s="1"/>
      <c r="QLS191" s="1"/>
      <c r="QLT191" s="1"/>
      <c r="QLU191" s="1"/>
      <c r="QLV191" s="1"/>
      <c r="QLW191" s="1"/>
      <c r="QLX191" s="1"/>
      <c r="QLY191" s="1"/>
      <c r="QLZ191" s="1"/>
      <c r="QMA191" s="1"/>
      <c r="QMB191" s="1"/>
      <c r="QMC191" s="1"/>
      <c r="QMD191" s="1"/>
      <c r="QME191" s="1"/>
      <c r="QMF191" s="1"/>
      <c r="QMG191" s="1"/>
      <c r="QMH191" s="1"/>
      <c r="QMI191" s="1"/>
      <c r="QMJ191" s="1"/>
      <c r="QMK191" s="1"/>
      <c r="QML191" s="1"/>
      <c r="QMM191" s="1"/>
      <c r="QMN191" s="1"/>
      <c r="QMO191" s="1"/>
      <c r="QMP191" s="1"/>
      <c r="QMQ191" s="1"/>
      <c r="QMR191" s="1"/>
      <c r="QMS191" s="1"/>
      <c r="QMT191" s="1"/>
      <c r="QMU191" s="1"/>
      <c r="QMV191" s="1"/>
      <c r="QMW191" s="1"/>
      <c r="QMX191" s="1"/>
      <c r="QMY191" s="1"/>
      <c r="QMZ191" s="1"/>
      <c r="QNA191" s="1"/>
      <c r="QNB191" s="1"/>
      <c r="QNC191" s="1"/>
      <c r="QND191" s="1"/>
      <c r="QNE191" s="1"/>
      <c r="QNF191" s="1"/>
      <c r="QNG191" s="1"/>
      <c r="QNH191" s="1"/>
      <c r="QNI191" s="1"/>
      <c r="QNJ191" s="1"/>
      <c r="QNK191" s="1"/>
      <c r="QNL191" s="1"/>
      <c r="QNM191" s="1"/>
      <c r="QNN191" s="1"/>
      <c r="QNO191" s="1"/>
      <c r="QNP191" s="1"/>
      <c r="QNQ191" s="1"/>
      <c r="QNR191" s="1"/>
      <c r="QNS191" s="1"/>
      <c r="QNT191" s="1"/>
      <c r="QNU191" s="1"/>
      <c r="QNV191" s="1"/>
      <c r="QNW191" s="1"/>
      <c r="QNX191" s="1"/>
      <c r="QNY191" s="1"/>
      <c r="QNZ191" s="1"/>
      <c r="QOA191" s="1"/>
      <c r="QOB191" s="1"/>
      <c r="QOC191" s="1"/>
      <c r="QOD191" s="1"/>
      <c r="QOE191" s="1"/>
      <c r="QOF191" s="1"/>
      <c r="QOG191" s="1"/>
      <c r="QOH191" s="1"/>
      <c r="QOI191" s="1"/>
      <c r="QOJ191" s="1"/>
      <c r="QOK191" s="1"/>
      <c r="QOL191" s="1"/>
      <c r="QOM191" s="1"/>
      <c r="QON191" s="1"/>
      <c r="QOO191" s="1"/>
      <c r="QOP191" s="1"/>
      <c r="QOQ191" s="1"/>
      <c r="QOR191" s="1"/>
      <c r="QOS191" s="1"/>
      <c r="QOT191" s="1"/>
      <c r="QOU191" s="1"/>
      <c r="QOV191" s="1"/>
      <c r="QOW191" s="1"/>
      <c r="QOX191" s="1"/>
      <c r="QOY191" s="1"/>
      <c r="QOZ191" s="1"/>
      <c r="QPA191" s="1"/>
      <c r="QPB191" s="1"/>
      <c r="QPC191" s="1"/>
      <c r="QPD191" s="1"/>
      <c r="QPE191" s="1"/>
      <c r="QPF191" s="1"/>
      <c r="QPG191" s="1"/>
      <c r="QPH191" s="1"/>
      <c r="QPI191" s="1"/>
      <c r="QPJ191" s="1"/>
      <c r="QPK191" s="1"/>
      <c r="QPL191" s="1"/>
      <c r="QPM191" s="1"/>
      <c r="QPN191" s="1"/>
      <c r="QPO191" s="1"/>
      <c r="QPP191" s="1"/>
      <c r="QPQ191" s="1"/>
      <c r="QPR191" s="1"/>
      <c r="QPS191" s="1"/>
      <c r="QPT191" s="1"/>
      <c r="QPU191" s="1"/>
      <c r="QPV191" s="1"/>
      <c r="QPW191" s="1"/>
      <c r="QPX191" s="1"/>
      <c r="QPY191" s="1"/>
      <c r="QPZ191" s="1"/>
      <c r="QQA191" s="1"/>
      <c r="QQB191" s="1"/>
      <c r="QQC191" s="1"/>
      <c r="QQD191" s="1"/>
      <c r="QQE191" s="1"/>
      <c r="QQF191" s="1"/>
      <c r="QQG191" s="1"/>
      <c r="QQH191" s="1"/>
      <c r="QQI191" s="1"/>
      <c r="QQJ191" s="1"/>
      <c r="QQK191" s="1"/>
      <c r="QQL191" s="1"/>
      <c r="QQM191" s="1"/>
      <c r="QQN191" s="1"/>
      <c r="QQO191" s="1"/>
      <c r="QQP191" s="1"/>
      <c r="QQQ191" s="1"/>
      <c r="QQR191" s="1"/>
      <c r="QQS191" s="1"/>
      <c r="QQT191" s="1"/>
      <c r="QQU191" s="1"/>
      <c r="QQV191" s="1"/>
      <c r="QQW191" s="1"/>
      <c r="QQX191" s="1"/>
      <c r="QQY191" s="1"/>
      <c r="QQZ191" s="1"/>
      <c r="QRA191" s="1"/>
      <c r="QRB191" s="1"/>
      <c r="QRC191" s="1"/>
      <c r="QRD191" s="1"/>
      <c r="QRE191" s="1"/>
      <c r="QRF191" s="1"/>
      <c r="QRG191" s="1"/>
      <c r="QRH191" s="1"/>
      <c r="QRI191" s="1"/>
      <c r="QRJ191" s="1"/>
      <c r="QRK191" s="1"/>
      <c r="QRL191" s="1"/>
      <c r="QRM191" s="1"/>
      <c r="QRN191" s="1"/>
      <c r="QRO191" s="1"/>
      <c r="QRP191" s="1"/>
      <c r="QRQ191" s="1"/>
      <c r="QRR191" s="1"/>
      <c r="QRS191" s="1"/>
      <c r="QRT191" s="1"/>
      <c r="QRU191" s="1"/>
      <c r="QRV191" s="1"/>
      <c r="QRW191" s="1"/>
      <c r="QRX191" s="1"/>
      <c r="QRY191" s="1"/>
      <c r="QRZ191" s="1"/>
      <c r="QSA191" s="1"/>
      <c r="QSB191" s="1"/>
      <c r="QSC191" s="1"/>
      <c r="QSD191" s="1"/>
      <c r="QSE191" s="1"/>
      <c r="QSF191" s="1"/>
      <c r="QSG191" s="1"/>
      <c r="QSH191" s="1"/>
      <c r="QSI191" s="1"/>
      <c r="QSJ191" s="1"/>
      <c r="QSK191" s="1"/>
      <c r="QSL191" s="1"/>
      <c r="QSM191" s="1"/>
      <c r="QSN191" s="1"/>
      <c r="QSO191" s="1"/>
      <c r="QSP191" s="1"/>
      <c r="QSQ191" s="1"/>
      <c r="QSR191" s="1"/>
      <c r="QSS191" s="1"/>
      <c r="QST191" s="1"/>
      <c r="QSU191" s="1"/>
      <c r="QSV191" s="1"/>
      <c r="QSW191" s="1"/>
      <c r="QSX191" s="1"/>
      <c r="QSY191" s="1"/>
      <c r="QSZ191" s="1"/>
      <c r="QTA191" s="1"/>
      <c r="QTB191" s="1"/>
      <c r="QTC191" s="1"/>
      <c r="QTD191" s="1"/>
      <c r="QTE191" s="1"/>
      <c r="QTF191" s="1"/>
      <c r="QTG191" s="1"/>
      <c r="QTH191" s="1"/>
      <c r="QTI191" s="1"/>
      <c r="QTJ191" s="1"/>
      <c r="QTK191" s="1"/>
      <c r="QTL191" s="1"/>
      <c r="QTM191" s="1"/>
      <c r="QTN191" s="1"/>
      <c r="QTO191" s="1"/>
      <c r="QTP191" s="1"/>
      <c r="QTQ191" s="1"/>
      <c r="QTR191" s="1"/>
      <c r="QTS191" s="1"/>
      <c r="QTT191" s="1"/>
      <c r="QTU191" s="1"/>
      <c r="QTV191" s="1"/>
      <c r="QTW191" s="1"/>
      <c r="QTX191" s="1"/>
      <c r="QTY191" s="1"/>
      <c r="QTZ191" s="1"/>
      <c r="QUA191" s="1"/>
      <c r="QUB191" s="1"/>
      <c r="QUC191" s="1"/>
      <c r="QUD191" s="1"/>
      <c r="QUE191" s="1"/>
      <c r="QUF191" s="1"/>
      <c r="QUG191" s="1"/>
      <c r="QUH191" s="1"/>
      <c r="QUI191" s="1"/>
      <c r="QUJ191" s="1"/>
      <c r="QUK191" s="1"/>
      <c r="QUL191" s="1"/>
      <c r="QUM191" s="1"/>
      <c r="QUN191" s="1"/>
      <c r="QUO191" s="1"/>
      <c r="QUP191" s="1"/>
      <c r="QUQ191" s="1"/>
      <c r="QUR191" s="1"/>
      <c r="QUS191" s="1"/>
      <c r="QUT191" s="1"/>
      <c r="QUU191" s="1"/>
      <c r="QUV191" s="1"/>
      <c r="QUW191" s="1"/>
      <c r="QUX191" s="1"/>
      <c r="QUY191" s="1"/>
      <c r="QUZ191" s="1"/>
      <c r="QVA191" s="1"/>
      <c r="QVB191" s="1"/>
      <c r="QVC191" s="1"/>
      <c r="QVD191" s="1"/>
      <c r="QVE191" s="1"/>
      <c r="QVF191" s="1"/>
      <c r="QVG191" s="1"/>
      <c r="QVH191" s="1"/>
      <c r="QVI191" s="1"/>
      <c r="QVJ191" s="1"/>
      <c r="QVK191" s="1"/>
      <c r="QVL191" s="1"/>
      <c r="QVM191" s="1"/>
      <c r="QVN191" s="1"/>
      <c r="QVO191" s="1"/>
      <c r="QVP191" s="1"/>
      <c r="QVQ191" s="1"/>
      <c r="QVR191" s="1"/>
      <c r="QVS191" s="1"/>
      <c r="QVT191" s="1"/>
      <c r="QVU191" s="1"/>
      <c r="QVV191" s="1"/>
      <c r="QVW191" s="1"/>
      <c r="QVX191" s="1"/>
      <c r="QVY191" s="1"/>
      <c r="QVZ191" s="1"/>
      <c r="QWA191" s="1"/>
      <c r="QWB191" s="1"/>
      <c r="QWC191" s="1"/>
      <c r="QWD191" s="1"/>
      <c r="QWE191" s="1"/>
      <c r="QWF191" s="1"/>
      <c r="QWG191" s="1"/>
      <c r="QWH191" s="1"/>
      <c r="QWI191" s="1"/>
      <c r="QWJ191" s="1"/>
      <c r="QWK191" s="1"/>
      <c r="QWL191" s="1"/>
      <c r="QWM191" s="1"/>
      <c r="QWN191" s="1"/>
      <c r="QWO191" s="1"/>
      <c r="QWP191" s="1"/>
      <c r="QWQ191" s="1"/>
      <c r="QWR191" s="1"/>
      <c r="QWS191" s="1"/>
      <c r="QWT191" s="1"/>
      <c r="QWU191" s="1"/>
      <c r="QWV191" s="1"/>
      <c r="QWW191" s="1"/>
      <c r="QWX191" s="1"/>
      <c r="QWY191" s="1"/>
      <c r="QWZ191" s="1"/>
      <c r="QXA191" s="1"/>
      <c r="QXB191" s="1"/>
      <c r="QXC191" s="1"/>
      <c r="QXD191" s="1"/>
      <c r="QXE191" s="1"/>
      <c r="QXF191" s="1"/>
      <c r="QXG191" s="1"/>
      <c r="QXH191" s="1"/>
      <c r="QXI191" s="1"/>
      <c r="QXJ191" s="1"/>
      <c r="QXK191" s="1"/>
      <c r="QXL191" s="1"/>
      <c r="QXM191" s="1"/>
      <c r="QXN191" s="1"/>
      <c r="QXO191" s="1"/>
      <c r="QXP191" s="1"/>
      <c r="QXQ191" s="1"/>
      <c r="QXR191" s="1"/>
      <c r="QXS191" s="1"/>
      <c r="QXT191" s="1"/>
      <c r="QXU191" s="1"/>
      <c r="QXV191" s="1"/>
      <c r="QXW191" s="1"/>
      <c r="QXX191" s="1"/>
      <c r="QXY191" s="1"/>
      <c r="QXZ191" s="1"/>
      <c r="QYA191" s="1"/>
      <c r="QYB191" s="1"/>
      <c r="QYC191" s="1"/>
      <c r="QYD191" s="1"/>
      <c r="QYE191" s="1"/>
      <c r="QYF191" s="1"/>
      <c r="QYG191" s="1"/>
      <c r="QYH191" s="1"/>
      <c r="QYI191" s="1"/>
      <c r="QYJ191" s="1"/>
      <c r="QYK191" s="1"/>
      <c r="QYL191" s="1"/>
      <c r="QYM191" s="1"/>
      <c r="QYN191" s="1"/>
      <c r="QYO191" s="1"/>
      <c r="QYP191" s="1"/>
      <c r="QYQ191" s="1"/>
      <c r="QYR191" s="1"/>
      <c r="QYS191" s="1"/>
      <c r="QYT191" s="1"/>
      <c r="QYU191" s="1"/>
      <c r="QYV191" s="1"/>
      <c r="QYW191" s="1"/>
      <c r="QYX191" s="1"/>
      <c r="QYY191" s="1"/>
      <c r="QYZ191" s="1"/>
      <c r="QZA191" s="1"/>
      <c r="QZB191" s="1"/>
      <c r="QZC191" s="1"/>
      <c r="QZD191" s="1"/>
      <c r="QZE191" s="1"/>
      <c r="QZF191" s="1"/>
      <c r="QZG191" s="1"/>
      <c r="QZH191" s="1"/>
      <c r="QZI191" s="1"/>
      <c r="QZJ191" s="1"/>
      <c r="QZK191" s="1"/>
      <c r="QZL191" s="1"/>
      <c r="QZM191" s="1"/>
      <c r="QZN191" s="1"/>
      <c r="QZO191" s="1"/>
      <c r="QZP191" s="1"/>
      <c r="QZQ191" s="1"/>
      <c r="QZR191" s="1"/>
      <c r="QZS191" s="1"/>
      <c r="QZT191" s="1"/>
      <c r="QZU191" s="1"/>
      <c r="QZV191" s="1"/>
      <c r="QZW191" s="1"/>
      <c r="QZX191" s="1"/>
      <c r="QZY191" s="1"/>
      <c r="QZZ191" s="1"/>
      <c r="RAA191" s="1"/>
      <c r="RAB191" s="1"/>
      <c r="RAC191" s="1"/>
      <c r="RAD191" s="1"/>
      <c r="RAE191" s="1"/>
      <c r="RAF191" s="1"/>
      <c r="RAG191" s="1"/>
      <c r="RAH191" s="1"/>
      <c r="RAI191" s="1"/>
      <c r="RAJ191" s="1"/>
      <c r="RAK191" s="1"/>
      <c r="RAL191" s="1"/>
      <c r="RAM191" s="1"/>
      <c r="RAN191" s="1"/>
      <c r="RAO191" s="1"/>
      <c r="RAP191" s="1"/>
      <c r="RAQ191" s="1"/>
      <c r="RAR191" s="1"/>
      <c r="RAS191" s="1"/>
      <c r="RAT191" s="1"/>
      <c r="RAU191" s="1"/>
      <c r="RAV191" s="1"/>
      <c r="RAW191" s="1"/>
      <c r="RAX191" s="1"/>
      <c r="RAY191" s="1"/>
      <c r="RAZ191" s="1"/>
      <c r="RBA191" s="1"/>
      <c r="RBB191" s="1"/>
      <c r="RBC191" s="1"/>
      <c r="RBD191" s="1"/>
      <c r="RBE191" s="1"/>
      <c r="RBF191" s="1"/>
      <c r="RBG191" s="1"/>
      <c r="RBH191" s="1"/>
      <c r="RBI191" s="1"/>
      <c r="RBJ191" s="1"/>
      <c r="RBK191" s="1"/>
      <c r="RBL191" s="1"/>
      <c r="RBM191" s="1"/>
      <c r="RBN191" s="1"/>
      <c r="RBO191" s="1"/>
      <c r="RBP191" s="1"/>
      <c r="RBQ191" s="1"/>
      <c r="RBR191" s="1"/>
      <c r="RBS191" s="1"/>
      <c r="RBT191" s="1"/>
      <c r="RBU191" s="1"/>
      <c r="RBV191" s="1"/>
      <c r="RBW191" s="1"/>
      <c r="RBX191" s="1"/>
      <c r="RBY191" s="1"/>
      <c r="RBZ191" s="1"/>
      <c r="RCA191" s="1"/>
      <c r="RCB191" s="1"/>
      <c r="RCC191" s="1"/>
      <c r="RCD191" s="1"/>
      <c r="RCE191" s="1"/>
      <c r="RCF191" s="1"/>
      <c r="RCG191" s="1"/>
      <c r="RCH191" s="1"/>
      <c r="RCI191" s="1"/>
      <c r="RCJ191" s="1"/>
      <c r="RCK191" s="1"/>
      <c r="RCL191" s="1"/>
      <c r="RCM191" s="1"/>
      <c r="RCN191" s="1"/>
      <c r="RCO191" s="1"/>
      <c r="RCP191" s="1"/>
      <c r="RCQ191" s="1"/>
      <c r="RCR191" s="1"/>
      <c r="RCS191" s="1"/>
      <c r="RCT191" s="1"/>
      <c r="RCU191" s="1"/>
      <c r="RCV191" s="1"/>
      <c r="RCW191" s="1"/>
      <c r="RCX191" s="1"/>
      <c r="RCY191" s="1"/>
      <c r="RCZ191" s="1"/>
      <c r="RDA191" s="1"/>
      <c r="RDB191" s="1"/>
      <c r="RDC191" s="1"/>
      <c r="RDD191" s="1"/>
      <c r="RDE191" s="1"/>
      <c r="RDF191" s="1"/>
      <c r="RDG191" s="1"/>
      <c r="RDH191" s="1"/>
      <c r="RDI191" s="1"/>
      <c r="RDJ191" s="1"/>
      <c r="RDK191" s="1"/>
      <c r="RDL191" s="1"/>
      <c r="RDM191" s="1"/>
      <c r="RDN191" s="1"/>
      <c r="RDO191" s="1"/>
      <c r="RDP191" s="1"/>
      <c r="RDQ191" s="1"/>
      <c r="RDR191" s="1"/>
      <c r="RDS191" s="1"/>
      <c r="RDT191" s="1"/>
      <c r="RDU191" s="1"/>
      <c r="RDV191" s="1"/>
      <c r="RDW191" s="1"/>
      <c r="RDX191" s="1"/>
      <c r="RDY191" s="1"/>
      <c r="RDZ191" s="1"/>
      <c r="REA191" s="1"/>
      <c r="REB191" s="1"/>
      <c r="REC191" s="1"/>
      <c r="RED191" s="1"/>
      <c r="REE191" s="1"/>
      <c r="REF191" s="1"/>
      <c r="REG191" s="1"/>
      <c r="REH191" s="1"/>
      <c r="REI191" s="1"/>
      <c r="REJ191" s="1"/>
      <c r="REK191" s="1"/>
      <c r="REL191" s="1"/>
      <c r="REM191" s="1"/>
      <c r="REN191" s="1"/>
      <c r="REO191" s="1"/>
      <c r="REP191" s="1"/>
      <c r="REQ191" s="1"/>
      <c r="RER191" s="1"/>
      <c r="RES191" s="1"/>
      <c r="RET191" s="1"/>
      <c r="REU191" s="1"/>
      <c r="REV191" s="1"/>
      <c r="REW191" s="1"/>
      <c r="REX191" s="1"/>
      <c r="REY191" s="1"/>
      <c r="REZ191" s="1"/>
      <c r="RFA191" s="1"/>
      <c r="RFB191" s="1"/>
      <c r="RFC191" s="1"/>
      <c r="RFD191" s="1"/>
      <c r="RFE191" s="1"/>
      <c r="RFF191" s="1"/>
      <c r="RFG191" s="1"/>
      <c r="RFH191" s="1"/>
      <c r="RFI191" s="1"/>
      <c r="RFJ191" s="1"/>
      <c r="RFK191" s="1"/>
      <c r="RFL191" s="1"/>
      <c r="RFM191" s="1"/>
      <c r="RFN191" s="1"/>
      <c r="RFO191" s="1"/>
      <c r="RFP191" s="1"/>
      <c r="RFQ191" s="1"/>
      <c r="RFR191" s="1"/>
      <c r="RFS191" s="1"/>
      <c r="RFT191" s="1"/>
      <c r="RFU191" s="1"/>
      <c r="RFV191" s="1"/>
      <c r="RFW191" s="1"/>
      <c r="RFX191" s="1"/>
      <c r="RFY191" s="1"/>
      <c r="RFZ191" s="1"/>
      <c r="RGA191" s="1"/>
      <c r="RGB191" s="1"/>
      <c r="RGC191" s="1"/>
      <c r="RGD191" s="1"/>
      <c r="RGE191" s="1"/>
      <c r="RGF191" s="1"/>
      <c r="RGG191" s="1"/>
      <c r="RGH191" s="1"/>
      <c r="RGI191" s="1"/>
      <c r="RGJ191" s="1"/>
      <c r="RGK191" s="1"/>
      <c r="RGL191" s="1"/>
      <c r="RGM191" s="1"/>
      <c r="RGN191" s="1"/>
      <c r="RGO191" s="1"/>
      <c r="RGP191" s="1"/>
      <c r="RGQ191" s="1"/>
      <c r="RGR191" s="1"/>
      <c r="RGS191" s="1"/>
      <c r="RGT191" s="1"/>
      <c r="RGU191" s="1"/>
      <c r="RGV191" s="1"/>
      <c r="RGW191" s="1"/>
      <c r="RGX191" s="1"/>
      <c r="RGY191" s="1"/>
      <c r="RGZ191" s="1"/>
      <c r="RHA191" s="1"/>
      <c r="RHB191" s="1"/>
      <c r="RHC191" s="1"/>
      <c r="RHD191" s="1"/>
      <c r="RHE191" s="1"/>
      <c r="RHF191" s="1"/>
      <c r="RHG191" s="1"/>
      <c r="RHH191" s="1"/>
      <c r="RHI191" s="1"/>
      <c r="RHJ191" s="1"/>
      <c r="RHK191" s="1"/>
      <c r="RHL191" s="1"/>
      <c r="RHM191" s="1"/>
      <c r="RHN191" s="1"/>
      <c r="RHO191" s="1"/>
      <c r="RHP191" s="1"/>
      <c r="RHQ191" s="1"/>
      <c r="RHR191" s="1"/>
      <c r="RHS191" s="1"/>
      <c r="RHT191" s="1"/>
      <c r="RHU191" s="1"/>
      <c r="RHV191" s="1"/>
      <c r="RHW191" s="1"/>
      <c r="RHX191" s="1"/>
      <c r="RHY191" s="1"/>
      <c r="RHZ191" s="1"/>
      <c r="RIA191" s="1"/>
      <c r="RIB191" s="1"/>
      <c r="RIC191" s="1"/>
      <c r="RID191" s="1"/>
      <c r="RIE191" s="1"/>
      <c r="RIF191" s="1"/>
      <c r="RIG191" s="1"/>
      <c r="RIH191" s="1"/>
      <c r="RII191" s="1"/>
      <c r="RIJ191" s="1"/>
      <c r="RIK191" s="1"/>
      <c r="RIL191" s="1"/>
      <c r="RIM191" s="1"/>
      <c r="RIN191" s="1"/>
      <c r="RIO191" s="1"/>
      <c r="RIP191" s="1"/>
      <c r="RIQ191" s="1"/>
      <c r="RIR191" s="1"/>
      <c r="RIS191" s="1"/>
      <c r="RIT191" s="1"/>
      <c r="RIU191" s="1"/>
      <c r="RIV191" s="1"/>
      <c r="RIW191" s="1"/>
      <c r="RIX191" s="1"/>
      <c r="RIY191" s="1"/>
      <c r="RIZ191" s="1"/>
      <c r="RJA191" s="1"/>
      <c r="RJB191" s="1"/>
      <c r="RJC191" s="1"/>
      <c r="RJD191" s="1"/>
      <c r="RJE191" s="1"/>
      <c r="RJF191" s="1"/>
      <c r="RJG191" s="1"/>
      <c r="RJH191" s="1"/>
      <c r="RJI191" s="1"/>
      <c r="RJJ191" s="1"/>
      <c r="RJK191" s="1"/>
      <c r="RJL191" s="1"/>
      <c r="RJM191" s="1"/>
      <c r="RJN191" s="1"/>
      <c r="RJO191" s="1"/>
      <c r="RJP191" s="1"/>
      <c r="RJQ191" s="1"/>
      <c r="RJR191" s="1"/>
      <c r="RJS191" s="1"/>
      <c r="RJT191" s="1"/>
      <c r="RJU191" s="1"/>
      <c r="RJV191" s="1"/>
      <c r="RJW191" s="1"/>
      <c r="RJX191" s="1"/>
      <c r="RJY191" s="1"/>
      <c r="RJZ191" s="1"/>
      <c r="RKA191" s="1"/>
      <c r="RKB191" s="1"/>
      <c r="RKC191" s="1"/>
      <c r="RKD191" s="1"/>
      <c r="RKE191" s="1"/>
      <c r="RKF191" s="1"/>
      <c r="RKG191" s="1"/>
      <c r="RKH191" s="1"/>
      <c r="RKI191" s="1"/>
      <c r="RKJ191" s="1"/>
      <c r="RKK191" s="1"/>
      <c r="RKL191" s="1"/>
      <c r="RKM191" s="1"/>
      <c r="RKN191" s="1"/>
      <c r="RKO191" s="1"/>
      <c r="RKP191" s="1"/>
      <c r="RKQ191" s="1"/>
      <c r="RKR191" s="1"/>
      <c r="RKS191" s="1"/>
      <c r="RKT191" s="1"/>
      <c r="RKU191" s="1"/>
      <c r="RKV191" s="1"/>
      <c r="RKW191" s="1"/>
      <c r="RKX191" s="1"/>
      <c r="RKY191" s="1"/>
      <c r="RKZ191" s="1"/>
      <c r="RLA191" s="1"/>
      <c r="RLB191" s="1"/>
      <c r="RLC191" s="1"/>
      <c r="RLD191" s="1"/>
      <c r="RLE191" s="1"/>
      <c r="RLF191" s="1"/>
      <c r="RLG191" s="1"/>
      <c r="RLH191" s="1"/>
      <c r="RLI191" s="1"/>
      <c r="RLJ191" s="1"/>
      <c r="RLK191" s="1"/>
      <c r="RLL191" s="1"/>
      <c r="RLM191" s="1"/>
      <c r="RLN191" s="1"/>
      <c r="RLO191" s="1"/>
      <c r="RLP191" s="1"/>
      <c r="RLQ191" s="1"/>
      <c r="RLR191" s="1"/>
      <c r="RLS191" s="1"/>
      <c r="RLT191" s="1"/>
      <c r="RLU191" s="1"/>
      <c r="RLV191" s="1"/>
      <c r="RLW191" s="1"/>
      <c r="RLX191" s="1"/>
      <c r="RLY191" s="1"/>
      <c r="RLZ191" s="1"/>
      <c r="RMA191" s="1"/>
      <c r="RMB191" s="1"/>
      <c r="RMC191" s="1"/>
      <c r="RMD191" s="1"/>
      <c r="RME191" s="1"/>
      <c r="RMF191" s="1"/>
      <c r="RMG191" s="1"/>
      <c r="RMH191" s="1"/>
      <c r="RMI191" s="1"/>
      <c r="RMJ191" s="1"/>
      <c r="RMK191" s="1"/>
      <c r="RML191" s="1"/>
      <c r="RMM191" s="1"/>
      <c r="RMN191" s="1"/>
      <c r="RMO191" s="1"/>
      <c r="RMP191" s="1"/>
      <c r="RMQ191" s="1"/>
      <c r="RMR191" s="1"/>
      <c r="RMS191" s="1"/>
      <c r="RMT191" s="1"/>
      <c r="RMU191" s="1"/>
      <c r="RMV191" s="1"/>
      <c r="RMW191" s="1"/>
      <c r="RMX191" s="1"/>
      <c r="RMY191" s="1"/>
      <c r="RMZ191" s="1"/>
      <c r="RNA191" s="1"/>
      <c r="RNB191" s="1"/>
      <c r="RNC191" s="1"/>
      <c r="RND191" s="1"/>
      <c r="RNE191" s="1"/>
      <c r="RNF191" s="1"/>
      <c r="RNG191" s="1"/>
      <c r="RNH191" s="1"/>
      <c r="RNI191" s="1"/>
      <c r="RNJ191" s="1"/>
      <c r="RNK191" s="1"/>
      <c r="RNL191" s="1"/>
      <c r="RNM191" s="1"/>
      <c r="RNN191" s="1"/>
      <c r="RNO191" s="1"/>
      <c r="RNP191" s="1"/>
      <c r="RNQ191" s="1"/>
      <c r="RNR191" s="1"/>
      <c r="RNS191" s="1"/>
      <c r="RNT191" s="1"/>
      <c r="RNU191" s="1"/>
      <c r="RNV191" s="1"/>
      <c r="RNW191" s="1"/>
      <c r="RNX191" s="1"/>
      <c r="RNY191" s="1"/>
      <c r="RNZ191" s="1"/>
      <c r="ROA191" s="1"/>
      <c r="ROB191" s="1"/>
      <c r="ROC191" s="1"/>
      <c r="ROD191" s="1"/>
      <c r="ROE191" s="1"/>
      <c r="ROF191" s="1"/>
      <c r="ROG191" s="1"/>
      <c r="ROH191" s="1"/>
      <c r="ROI191" s="1"/>
      <c r="ROJ191" s="1"/>
      <c r="ROK191" s="1"/>
      <c r="ROL191" s="1"/>
      <c r="ROM191" s="1"/>
      <c r="RON191" s="1"/>
      <c r="ROO191" s="1"/>
      <c r="ROP191" s="1"/>
      <c r="ROQ191" s="1"/>
      <c r="ROR191" s="1"/>
      <c r="ROS191" s="1"/>
      <c r="ROT191" s="1"/>
      <c r="ROU191" s="1"/>
      <c r="ROV191" s="1"/>
      <c r="ROW191" s="1"/>
      <c r="ROX191" s="1"/>
      <c r="ROY191" s="1"/>
      <c r="ROZ191" s="1"/>
      <c r="RPA191" s="1"/>
      <c r="RPB191" s="1"/>
      <c r="RPC191" s="1"/>
      <c r="RPD191" s="1"/>
      <c r="RPE191" s="1"/>
      <c r="RPF191" s="1"/>
      <c r="RPG191" s="1"/>
      <c r="RPH191" s="1"/>
      <c r="RPI191" s="1"/>
      <c r="RPJ191" s="1"/>
      <c r="RPK191" s="1"/>
      <c r="RPL191" s="1"/>
      <c r="RPM191" s="1"/>
      <c r="RPN191" s="1"/>
      <c r="RPO191" s="1"/>
      <c r="RPP191" s="1"/>
      <c r="RPQ191" s="1"/>
      <c r="RPR191" s="1"/>
      <c r="RPS191" s="1"/>
      <c r="RPT191" s="1"/>
      <c r="RPU191" s="1"/>
      <c r="RPV191" s="1"/>
      <c r="RPW191" s="1"/>
      <c r="RPX191" s="1"/>
      <c r="RPY191" s="1"/>
      <c r="RPZ191" s="1"/>
      <c r="RQA191" s="1"/>
      <c r="RQB191" s="1"/>
      <c r="RQC191" s="1"/>
      <c r="RQD191" s="1"/>
      <c r="RQE191" s="1"/>
      <c r="RQF191" s="1"/>
      <c r="RQG191" s="1"/>
      <c r="RQH191" s="1"/>
      <c r="RQI191" s="1"/>
      <c r="RQJ191" s="1"/>
      <c r="RQK191" s="1"/>
      <c r="RQL191" s="1"/>
      <c r="RQM191" s="1"/>
      <c r="RQN191" s="1"/>
      <c r="RQO191" s="1"/>
      <c r="RQP191" s="1"/>
      <c r="RQQ191" s="1"/>
      <c r="RQR191" s="1"/>
      <c r="RQS191" s="1"/>
      <c r="RQT191" s="1"/>
      <c r="RQU191" s="1"/>
      <c r="RQV191" s="1"/>
      <c r="RQW191" s="1"/>
      <c r="RQX191" s="1"/>
      <c r="RQY191" s="1"/>
      <c r="RQZ191" s="1"/>
      <c r="RRA191" s="1"/>
      <c r="RRB191" s="1"/>
      <c r="RRC191" s="1"/>
      <c r="RRD191" s="1"/>
      <c r="RRE191" s="1"/>
      <c r="RRF191" s="1"/>
      <c r="RRG191" s="1"/>
      <c r="RRH191" s="1"/>
      <c r="RRI191" s="1"/>
      <c r="RRJ191" s="1"/>
      <c r="RRK191" s="1"/>
      <c r="RRL191" s="1"/>
      <c r="RRM191" s="1"/>
      <c r="RRN191" s="1"/>
      <c r="RRO191" s="1"/>
      <c r="RRP191" s="1"/>
      <c r="RRQ191" s="1"/>
      <c r="RRR191" s="1"/>
      <c r="RRS191" s="1"/>
      <c r="RRT191" s="1"/>
      <c r="RRU191" s="1"/>
      <c r="RRV191" s="1"/>
      <c r="RRW191" s="1"/>
      <c r="RRX191" s="1"/>
      <c r="RRY191" s="1"/>
      <c r="RRZ191" s="1"/>
      <c r="RSA191" s="1"/>
      <c r="RSB191" s="1"/>
      <c r="RSC191" s="1"/>
      <c r="RSD191" s="1"/>
      <c r="RSE191" s="1"/>
      <c r="RSF191" s="1"/>
      <c r="RSG191" s="1"/>
      <c r="RSH191" s="1"/>
      <c r="RSI191" s="1"/>
      <c r="RSJ191" s="1"/>
      <c r="RSK191" s="1"/>
      <c r="RSL191" s="1"/>
      <c r="RSM191" s="1"/>
      <c r="RSN191" s="1"/>
      <c r="RSO191" s="1"/>
      <c r="RSP191" s="1"/>
      <c r="RSQ191" s="1"/>
      <c r="RSR191" s="1"/>
      <c r="RSS191" s="1"/>
      <c r="RST191" s="1"/>
      <c r="RSU191" s="1"/>
      <c r="RSV191" s="1"/>
      <c r="RSW191" s="1"/>
      <c r="RSX191" s="1"/>
      <c r="RSY191" s="1"/>
      <c r="RSZ191" s="1"/>
      <c r="RTA191" s="1"/>
      <c r="RTB191" s="1"/>
      <c r="RTC191" s="1"/>
      <c r="RTD191" s="1"/>
      <c r="RTE191" s="1"/>
      <c r="RTF191" s="1"/>
      <c r="RTG191" s="1"/>
      <c r="RTH191" s="1"/>
      <c r="RTI191" s="1"/>
      <c r="RTJ191" s="1"/>
      <c r="RTK191" s="1"/>
      <c r="RTL191" s="1"/>
      <c r="RTM191" s="1"/>
      <c r="RTN191" s="1"/>
      <c r="RTO191" s="1"/>
      <c r="RTP191" s="1"/>
      <c r="RTQ191" s="1"/>
      <c r="RTR191" s="1"/>
      <c r="RTS191" s="1"/>
      <c r="RTT191" s="1"/>
      <c r="RTU191" s="1"/>
      <c r="RTV191" s="1"/>
      <c r="RTW191" s="1"/>
      <c r="RTX191" s="1"/>
      <c r="RTY191" s="1"/>
      <c r="RTZ191" s="1"/>
      <c r="RUA191" s="1"/>
      <c r="RUB191" s="1"/>
      <c r="RUC191" s="1"/>
      <c r="RUD191" s="1"/>
      <c r="RUE191" s="1"/>
      <c r="RUF191" s="1"/>
      <c r="RUG191" s="1"/>
      <c r="RUH191" s="1"/>
      <c r="RUI191" s="1"/>
      <c r="RUJ191" s="1"/>
      <c r="RUK191" s="1"/>
      <c r="RUL191" s="1"/>
      <c r="RUM191" s="1"/>
      <c r="RUN191" s="1"/>
      <c r="RUO191" s="1"/>
      <c r="RUP191" s="1"/>
      <c r="RUQ191" s="1"/>
      <c r="RUR191" s="1"/>
      <c r="RUS191" s="1"/>
      <c r="RUT191" s="1"/>
      <c r="RUU191" s="1"/>
      <c r="RUV191" s="1"/>
      <c r="RUW191" s="1"/>
      <c r="RUX191" s="1"/>
      <c r="RUY191" s="1"/>
      <c r="RUZ191" s="1"/>
      <c r="RVA191" s="1"/>
      <c r="RVB191" s="1"/>
      <c r="RVC191" s="1"/>
      <c r="RVD191" s="1"/>
      <c r="RVE191" s="1"/>
      <c r="RVF191" s="1"/>
      <c r="RVG191" s="1"/>
      <c r="RVH191" s="1"/>
      <c r="RVI191" s="1"/>
      <c r="RVJ191" s="1"/>
      <c r="RVK191" s="1"/>
      <c r="RVL191" s="1"/>
      <c r="RVM191" s="1"/>
      <c r="RVN191" s="1"/>
      <c r="RVO191" s="1"/>
      <c r="RVP191" s="1"/>
      <c r="RVQ191" s="1"/>
      <c r="RVR191" s="1"/>
      <c r="RVS191" s="1"/>
      <c r="RVT191" s="1"/>
      <c r="RVU191" s="1"/>
      <c r="RVV191" s="1"/>
      <c r="RVW191" s="1"/>
      <c r="RVX191" s="1"/>
      <c r="RVY191" s="1"/>
      <c r="RVZ191" s="1"/>
      <c r="RWA191" s="1"/>
      <c r="RWB191" s="1"/>
      <c r="RWC191" s="1"/>
      <c r="RWD191" s="1"/>
      <c r="RWE191" s="1"/>
      <c r="RWF191" s="1"/>
      <c r="RWG191" s="1"/>
      <c r="RWH191" s="1"/>
      <c r="RWI191" s="1"/>
      <c r="RWJ191" s="1"/>
      <c r="RWK191" s="1"/>
      <c r="RWL191" s="1"/>
      <c r="RWM191" s="1"/>
      <c r="RWN191" s="1"/>
      <c r="RWO191" s="1"/>
      <c r="RWP191" s="1"/>
      <c r="RWQ191" s="1"/>
      <c r="RWR191" s="1"/>
      <c r="RWS191" s="1"/>
      <c r="RWT191" s="1"/>
      <c r="RWU191" s="1"/>
      <c r="RWV191" s="1"/>
      <c r="RWW191" s="1"/>
      <c r="RWX191" s="1"/>
      <c r="RWY191" s="1"/>
      <c r="RWZ191" s="1"/>
      <c r="RXA191" s="1"/>
      <c r="RXB191" s="1"/>
      <c r="RXC191" s="1"/>
      <c r="RXD191" s="1"/>
      <c r="RXE191" s="1"/>
      <c r="RXF191" s="1"/>
      <c r="RXG191" s="1"/>
      <c r="RXH191" s="1"/>
      <c r="RXI191" s="1"/>
      <c r="RXJ191" s="1"/>
      <c r="RXK191" s="1"/>
      <c r="RXL191" s="1"/>
      <c r="RXM191" s="1"/>
      <c r="RXN191" s="1"/>
      <c r="RXO191" s="1"/>
      <c r="RXP191" s="1"/>
      <c r="RXQ191" s="1"/>
      <c r="RXR191" s="1"/>
      <c r="RXS191" s="1"/>
      <c r="RXT191" s="1"/>
      <c r="RXU191" s="1"/>
      <c r="RXV191" s="1"/>
      <c r="RXW191" s="1"/>
      <c r="RXX191" s="1"/>
      <c r="RXY191" s="1"/>
      <c r="RXZ191" s="1"/>
      <c r="RYA191" s="1"/>
      <c r="RYB191" s="1"/>
      <c r="RYC191" s="1"/>
      <c r="RYD191" s="1"/>
      <c r="RYE191" s="1"/>
      <c r="RYF191" s="1"/>
      <c r="RYG191" s="1"/>
      <c r="RYH191" s="1"/>
      <c r="RYI191" s="1"/>
      <c r="RYJ191" s="1"/>
      <c r="RYK191" s="1"/>
      <c r="RYL191" s="1"/>
      <c r="RYM191" s="1"/>
      <c r="RYN191" s="1"/>
      <c r="RYO191" s="1"/>
      <c r="RYP191" s="1"/>
      <c r="RYQ191" s="1"/>
      <c r="RYR191" s="1"/>
      <c r="RYS191" s="1"/>
      <c r="RYT191" s="1"/>
      <c r="RYU191" s="1"/>
      <c r="RYV191" s="1"/>
      <c r="RYW191" s="1"/>
      <c r="RYX191" s="1"/>
      <c r="RYY191" s="1"/>
      <c r="RYZ191" s="1"/>
      <c r="RZA191" s="1"/>
      <c r="RZB191" s="1"/>
      <c r="RZC191" s="1"/>
      <c r="RZD191" s="1"/>
      <c r="RZE191" s="1"/>
      <c r="RZF191" s="1"/>
      <c r="RZG191" s="1"/>
      <c r="RZH191" s="1"/>
      <c r="RZI191" s="1"/>
      <c r="RZJ191" s="1"/>
      <c r="RZK191" s="1"/>
      <c r="RZL191" s="1"/>
      <c r="RZM191" s="1"/>
      <c r="RZN191" s="1"/>
      <c r="RZO191" s="1"/>
      <c r="RZP191" s="1"/>
      <c r="RZQ191" s="1"/>
      <c r="RZR191" s="1"/>
      <c r="RZS191" s="1"/>
      <c r="RZT191" s="1"/>
      <c r="RZU191" s="1"/>
      <c r="RZV191" s="1"/>
      <c r="RZW191" s="1"/>
      <c r="RZX191" s="1"/>
      <c r="RZY191" s="1"/>
      <c r="RZZ191" s="1"/>
      <c r="SAA191" s="1"/>
      <c r="SAB191" s="1"/>
      <c r="SAC191" s="1"/>
      <c r="SAD191" s="1"/>
      <c r="SAE191" s="1"/>
      <c r="SAF191" s="1"/>
      <c r="SAG191" s="1"/>
      <c r="SAH191" s="1"/>
      <c r="SAI191" s="1"/>
      <c r="SAJ191" s="1"/>
      <c r="SAK191" s="1"/>
      <c r="SAL191" s="1"/>
      <c r="SAM191" s="1"/>
      <c r="SAN191" s="1"/>
      <c r="SAO191" s="1"/>
      <c r="SAP191" s="1"/>
      <c r="SAQ191" s="1"/>
      <c r="SAR191" s="1"/>
      <c r="SAS191" s="1"/>
      <c r="SAT191" s="1"/>
      <c r="SAU191" s="1"/>
      <c r="SAV191" s="1"/>
      <c r="SAW191" s="1"/>
      <c r="SAX191" s="1"/>
      <c r="SAY191" s="1"/>
      <c r="SAZ191" s="1"/>
      <c r="SBA191" s="1"/>
      <c r="SBB191" s="1"/>
      <c r="SBC191" s="1"/>
      <c r="SBD191" s="1"/>
      <c r="SBE191" s="1"/>
      <c r="SBF191" s="1"/>
      <c r="SBG191" s="1"/>
      <c r="SBH191" s="1"/>
      <c r="SBI191" s="1"/>
      <c r="SBJ191" s="1"/>
      <c r="SBK191" s="1"/>
      <c r="SBL191" s="1"/>
      <c r="SBM191" s="1"/>
      <c r="SBN191" s="1"/>
      <c r="SBO191" s="1"/>
      <c r="SBP191" s="1"/>
      <c r="SBQ191" s="1"/>
      <c r="SBR191" s="1"/>
      <c r="SBS191" s="1"/>
      <c r="SBT191" s="1"/>
      <c r="SBU191" s="1"/>
      <c r="SBV191" s="1"/>
      <c r="SBW191" s="1"/>
      <c r="SBX191" s="1"/>
      <c r="SBY191" s="1"/>
      <c r="SBZ191" s="1"/>
      <c r="SCA191" s="1"/>
      <c r="SCB191" s="1"/>
      <c r="SCC191" s="1"/>
      <c r="SCD191" s="1"/>
      <c r="SCE191" s="1"/>
      <c r="SCF191" s="1"/>
      <c r="SCG191" s="1"/>
      <c r="SCH191" s="1"/>
      <c r="SCI191" s="1"/>
      <c r="SCJ191" s="1"/>
      <c r="SCK191" s="1"/>
      <c r="SCL191" s="1"/>
      <c r="SCM191" s="1"/>
      <c r="SCN191" s="1"/>
      <c r="SCO191" s="1"/>
      <c r="SCP191" s="1"/>
      <c r="SCQ191" s="1"/>
      <c r="SCR191" s="1"/>
      <c r="SCS191" s="1"/>
      <c r="SCT191" s="1"/>
      <c r="SCU191" s="1"/>
      <c r="SCV191" s="1"/>
      <c r="SCW191" s="1"/>
      <c r="SCX191" s="1"/>
      <c r="SCY191" s="1"/>
      <c r="SCZ191" s="1"/>
      <c r="SDA191" s="1"/>
      <c r="SDB191" s="1"/>
      <c r="SDC191" s="1"/>
      <c r="SDD191" s="1"/>
      <c r="SDE191" s="1"/>
      <c r="SDF191" s="1"/>
      <c r="SDG191" s="1"/>
      <c r="SDH191" s="1"/>
      <c r="SDI191" s="1"/>
      <c r="SDJ191" s="1"/>
      <c r="SDK191" s="1"/>
      <c r="SDL191" s="1"/>
      <c r="SDM191" s="1"/>
      <c r="SDN191" s="1"/>
      <c r="SDO191" s="1"/>
      <c r="SDP191" s="1"/>
      <c r="SDQ191" s="1"/>
      <c r="SDR191" s="1"/>
      <c r="SDS191" s="1"/>
      <c r="SDT191" s="1"/>
      <c r="SDU191" s="1"/>
      <c r="SDV191" s="1"/>
      <c r="SDW191" s="1"/>
      <c r="SDX191" s="1"/>
      <c r="SDY191" s="1"/>
      <c r="SDZ191" s="1"/>
      <c r="SEA191" s="1"/>
      <c r="SEB191" s="1"/>
      <c r="SEC191" s="1"/>
      <c r="SED191" s="1"/>
      <c r="SEE191" s="1"/>
      <c r="SEF191" s="1"/>
      <c r="SEG191" s="1"/>
      <c r="SEH191" s="1"/>
      <c r="SEI191" s="1"/>
      <c r="SEJ191" s="1"/>
      <c r="SEK191" s="1"/>
      <c r="SEL191" s="1"/>
      <c r="SEM191" s="1"/>
      <c r="SEN191" s="1"/>
      <c r="SEO191" s="1"/>
      <c r="SEP191" s="1"/>
      <c r="SEQ191" s="1"/>
      <c r="SER191" s="1"/>
      <c r="SES191" s="1"/>
      <c r="SET191" s="1"/>
      <c r="SEU191" s="1"/>
      <c r="SEV191" s="1"/>
      <c r="SEW191" s="1"/>
      <c r="SEX191" s="1"/>
      <c r="SEY191" s="1"/>
      <c r="SEZ191" s="1"/>
      <c r="SFA191" s="1"/>
      <c r="SFB191" s="1"/>
      <c r="SFC191" s="1"/>
      <c r="SFD191" s="1"/>
      <c r="SFE191" s="1"/>
      <c r="SFF191" s="1"/>
      <c r="SFG191" s="1"/>
      <c r="SFH191" s="1"/>
      <c r="SFI191" s="1"/>
      <c r="SFJ191" s="1"/>
      <c r="SFK191" s="1"/>
      <c r="SFL191" s="1"/>
      <c r="SFM191" s="1"/>
      <c r="SFN191" s="1"/>
      <c r="SFO191" s="1"/>
      <c r="SFP191" s="1"/>
      <c r="SFQ191" s="1"/>
      <c r="SFR191" s="1"/>
      <c r="SFS191" s="1"/>
      <c r="SFT191" s="1"/>
      <c r="SFU191" s="1"/>
      <c r="SFV191" s="1"/>
      <c r="SFW191" s="1"/>
      <c r="SFX191" s="1"/>
      <c r="SFY191" s="1"/>
      <c r="SFZ191" s="1"/>
      <c r="SGA191" s="1"/>
      <c r="SGB191" s="1"/>
      <c r="SGC191" s="1"/>
      <c r="SGD191" s="1"/>
      <c r="SGE191" s="1"/>
      <c r="SGF191" s="1"/>
      <c r="SGG191" s="1"/>
      <c r="SGH191" s="1"/>
      <c r="SGI191" s="1"/>
      <c r="SGJ191" s="1"/>
      <c r="SGK191" s="1"/>
      <c r="SGL191" s="1"/>
      <c r="SGM191" s="1"/>
      <c r="SGN191" s="1"/>
      <c r="SGO191" s="1"/>
      <c r="SGP191" s="1"/>
      <c r="SGQ191" s="1"/>
      <c r="SGR191" s="1"/>
      <c r="SGS191" s="1"/>
      <c r="SGT191" s="1"/>
      <c r="SGU191" s="1"/>
      <c r="SGV191" s="1"/>
      <c r="SGW191" s="1"/>
      <c r="SGX191" s="1"/>
      <c r="SGY191" s="1"/>
      <c r="SGZ191" s="1"/>
      <c r="SHA191" s="1"/>
      <c r="SHB191" s="1"/>
      <c r="SHC191" s="1"/>
      <c r="SHD191" s="1"/>
      <c r="SHE191" s="1"/>
      <c r="SHF191" s="1"/>
      <c r="SHG191" s="1"/>
      <c r="SHH191" s="1"/>
      <c r="SHI191" s="1"/>
      <c r="SHJ191" s="1"/>
      <c r="SHK191" s="1"/>
      <c r="SHL191" s="1"/>
      <c r="SHM191" s="1"/>
      <c r="SHN191" s="1"/>
      <c r="SHO191" s="1"/>
      <c r="SHP191" s="1"/>
      <c r="SHQ191" s="1"/>
      <c r="SHR191" s="1"/>
      <c r="SHS191" s="1"/>
      <c r="SHT191" s="1"/>
      <c r="SHU191" s="1"/>
      <c r="SHV191" s="1"/>
      <c r="SHW191" s="1"/>
      <c r="SHX191" s="1"/>
      <c r="SHY191" s="1"/>
      <c r="SHZ191" s="1"/>
      <c r="SIA191" s="1"/>
      <c r="SIB191" s="1"/>
      <c r="SIC191" s="1"/>
      <c r="SID191" s="1"/>
      <c r="SIE191" s="1"/>
      <c r="SIF191" s="1"/>
      <c r="SIG191" s="1"/>
      <c r="SIH191" s="1"/>
      <c r="SII191" s="1"/>
      <c r="SIJ191" s="1"/>
      <c r="SIK191" s="1"/>
      <c r="SIL191" s="1"/>
      <c r="SIM191" s="1"/>
      <c r="SIN191" s="1"/>
      <c r="SIO191" s="1"/>
      <c r="SIP191" s="1"/>
      <c r="SIQ191" s="1"/>
      <c r="SIR191" s="1"/>
      <c r="SIS191" s="1"/>
      <c r="SIT191" s="1"/>
      <c r="SIU191" s="1"/>
      <c r="SIV191" s="1"/>
      <c r="SIW191" s="1"/>
      <c r="SIX191" s="1"/>
      <c r="SIY191" s="1"/>
      <c r="SIZ191" s="1"/>
      <c r="SJA191" s="1"/>
      <c r="SJB191" s="1"/>
      <c r="SJC191" s="1"/>
      <c r="SJD191" s="1"/>
      <c r="SJE191" s="1"/>
      <c r="SJF191" s="1"/>
      <c r="SJG191" s="1"/>
      <c r="SJH191" s="1"/>
      <c r="SJI191" s="1"/>
      <c r="SJJ191" s="1"/>
      <c r="SJK191" s="1"/>
      <c r="SJL191" s="1"/>
      <c r="SJM191" s="1"/>
      <c r="SJN191" s="1"/>
      <c r="SJO191" s="1"/>
      <c r="SJP191" s="1"/>
      <c r="SJQ191" s="1"/>
      <c r="SJR191" s="1"/>
      <c r="SJS191" s="1"/>
      <c r="SJT191" s="1"/>
      <c r="SJU191" s="1"/>
      <c r="SJV191" s="1"/>
      <c r="SJW191" s="1"/>
      <c r="SJX191" s="1"/>
      <c r="SJY191" s="1"/>
      <c r="SJZ191" s="1"/>
      <c r="SKA191" s="1"/>
      <c r="SKB191" s="1"/>
      <c r="SKC191" s="1"/>
      <c r="SKD191" s="1"/>
      <c r="SKE191" s="1"/>
      <c r="SKF191" s="1"/>
      <c r="SKG191" s="1"/>
      <c r="SKH191" s="1"/>
      <c r="SKI191" s="1"/>
      <c r="SKJ191" s="1"/>
      <c r="SKK191" s="1"/>
      <c r="SKL191" s="1"/>
      <c r="SKM191" s="1"/>
      <c r="SKN191" s="1"/>
      <c r="SKO191" s="1"/>
      <c r="SKP191" s="1"/>
      <c r="SKQ191" s="1"/>
      <c r="SKR191" s="1"/>
      <c r="SKS191" s="1"/>
      <c r="SKT191" s="1"/>
      <c r="SKU191" s="1"/>
      <c r="SKV191" s="1"/>
      <c r="SKW191" s="1"/>
      <c r="SKX191" s="1"/>
      <c r="SKY191" s="1"/>
      <c r="SKZ191" s="1"/>
      <c r="SLA191" s="1"/>
      <c r="SLB191" s="1"/>
      <c r="SLC191" s="1"/>
      <c r="SLD191" s="1"/>
      <c r="SLE191" s="1"/>
      <c r="SLF191" s="1"/>
      <c r="SLG191" s="1"/>
      <c r="SLH191" s="1"/>
      <c r="SLI191" s="1"/>
      <c r="SLJ191" s="1"/>
      <c r="SLK191" s="1"/>
      <c r="SLL191" s="1"/>
      <c r="SLM191" s="1"/>
      <c r="SLN191" s="1"/>
      <c r="SLO191" s="1"/>
      <c r="SLP191" s="1"/>
      <c r="SLQ191" s="1"/>
      <c r="SLR191" s="1"/>
      <c r="SLS191" s="1"/>
      <c r="SLT191" s="1"/>
      <c r="SLU191" s="1"/>
      <c r="SLV191" s="1"/>
      <c r="SLW191" s="1"/>
      <c r="SLX191" s="1"/>
      <c r="SLY191" s="1"/>
      <c r="SLZ191" s="1"/>
      <c r="SMA191" s="1"/>
      <c r="SMB191" s="1"/>
      <c r="SMC191" s="1"/>
      <c r="SMD191" s="1"/>
      <c r="SME191" s="1"/>
      <c r="SMF191" s="1"/>
      <c r="SMG191" s="1"/>
      <c r="SMH191" s="1"/>
      <c r="SMI191" s="1"/>
      <c r="SMJ191" s="1"/>
      <c r="SMK191" s="1"/>
      <c r="SML191" s="1"/>
      <c r="SMM191" s="1"/>
      <c r="SMN191" s="1"/>
      <c r="SMO191" s="1"/>
      <c r="SMP191" s="1"/>
      <c r="SMQ191" s="1"/>
      <c r="SMR191" s="1"/>
      <c r="SMS191" s="1"/>
      <c r="SMT191" s="1"/>
      <c r="SMU191" s="1"/>
      <c r="SMV191" s="1"/>
      <c r="SMW191" s="1"/>
      <c r="SMX191" s="1"/>
      <c r="SMY191" s="1"/>
      <c r="SMZ191" s="1"/>
      <c r="SNA191" s="1"/>
      <c r="SNB191" s="1"/>
      <c r="SNC191" s="1"/>
      <c r="SND191" s="1"/>
      <c r="SNE191" s="1"/>
      <c r="SNF191" s="1"/>
      <c r="SNG191" s="1"/>
      <c r="SNH191" s="1"/>
      <c r="SNI191" s="1"/>
      <c r="SNJ191" s="1"/>
      <c r="SNK191" s="1"/>
      <c r="SNL191" s="1"/>
      <c r="SNM191" s="1"/>
      <c r="SNN191" s="1"/>
      <c r="SNO191" s="1"/>
      <c r="SNP191" s="1"/>
      <c r="SNQ191" s="1"/>
      <c r="SNR191" s="1"/>
      <c r="SNS191" s="1"/>
      <c r="SNT191" s="1"/>
      <c r="SNU191" s="1"/>
      <c r="SNV191" s="1"/>
      <c r="SNW191" s="1"/>
      <c r="SNX191" s="1"/>
      <c r="SNY191" s="1"/>
      <c r="SNZ191" s="1"/>
      <c r="SOA191" s="1"/>
      <c r="SOB191" s="1"/>
      <c r="SOC191" s="1"/>
      <c r="SOD191" s="1"/>
      <c r="SOE191" s="1"/>
      <c r="SOF191" s="1"/>
      <c r="SOG191" s="1"/>
      <c r="SOH191" s="1"/>
      <c r="SOI191" s="1"/>
      <c r="SOJ191" s="1"/>
      <c r="SOK191" s="1"/>
      <c r="SOL191" s="1"/>
      <c r="SOM191" s="1"/>
      <c r="SON191" s="1"/>
      <c r="SOO191" s="1"/>
      <c r="SOP191" s="1"/>
      <c r="SOQ191" s="1"/>
      <c r="SOR191" s="1"/>
      <c r="SOS191" s="1"/>
      <c r="SOT191" s="1"/>
      <c r="SOU191" s="1"/>
      <c r="SOV191" s="1"/>
      <c r="SOW191" s="1"/>
      <c r="SOX191" s="1"/>
      <c r="SOY191" s="1"/>
      <c r="SOZ191" s="1"/>
      <c r="SPA191" s="1"/>
      <c r="SPB191" s="1"/>
      <c r="SPC191" s="1"/>
      <c r="SPD191" s="1"/>
      <c r="SPE191" s="1"/>
      <c r="SPF191" s="1"/>
      <c r="SPG191" s="1"/>
      <c r="SPH191" s="1"/>
      <c r="SPI191" s="1"/>
      <c r="SPJ191" s="1"/>
      <c r="SPK191" s="1"/>
      <c r="SPL191" s="1"/>
      <c r="SPM191" s="1"/>
      <c r="SPN191" s="1"/>
      <c r="SPO191" s="1"/>
      <c r="SPP191" s="1"/>
      <c r="SPQ191" s="1"/>
      <c r="SPR191" s="1"/>
      <c r="SPS191" s="1"/>
      <c r="SPT191" s="1"/>
      <c r="SPU191" s="1"/>
      <c r="SPV191" s="1"/>
      <c r="SPW191" s="1"/>
      <c r="SPX191" s="1"/>
      <c r="SPY191" s="1"/>
      <c r="SPZ191" s="1"/>
      <c r="SQA191" s="1"/>
      <c r="SQB191" s="1"/>
      <c r="SQC191" s="1"/>
      <c r="SQD191" s="1"/>
      <c r="SQE191" s="1"/>
      <c r="SQF191" s="1"/>
      <c r="SQG191" s="1"/>
      <c r="SQH191" s="1"/>
      <c r="SQI191" s="1"/>
      <c r="SQJ191" s="1"/>
      <c r="SQK191" s="1"/>
      <c r="SQL191" s="1"/>
      <c r="SQM191" s="1"/>
      <c r="SQN191" s="1"/>
      <c r="SQO191" s="1"/>
      <c r="SQP191" s="1"/>
      <c r="SQQ191" s="1"/>
      <c r="SQR191" s="1"/>
      <c r="SQS191" s="1"/>
      <c r="SQT191" s="1"/>
      <c r="SQU191" s="1"/>
      <c r="SQV191" s="1"/>
      <c r="SQW191" s="1"/>
      <c r="SQX191" s="1"/>
      <c r="SQY191" s="1"/>
      <c r="SQZ191" s="1"/>
      <c r="SRA191" s="1"/>
      <c r="SRB191" s="1"/>
      <c r="SRC191" s="1"/>
      <c r="SRD191" s="1"/>
      <c r="SRE191" s="1"/>
      <c r="SRF191" s="1"/>
      <c r="SRG191" s="1"/>
      <c r="SRH191" s="1"/>
      <c r="SRI191" s="1"/>
      <c r="SRJ191" s="1"/>
      <c r="SRK191" s="1"/>
      <c r="SRL191" s="1"/>
      <c r="SRM191" s="1"/>
      <c r="SRN191" s="1"/>
      <c r="SRO191" s="1"/>
      <c r="SRP191" s="1"/>
      <c r="SRQ191" s="1"/>
      <c r="SRR191" s="1"/>
      <c r="SRS191" s="1"/>
      <c r="SRT191" s="1"/>
      <c r="SRU191" s="1"/>
      <c r="SRV191" s="1"/>
      <c r="SRW191" s="1"/>
      <c r="SRX191" s="1"/>
      <c r="SRY191" s="1"/>
      <c r="SRZ191" s="1"/>
      <c r="SSA191" s="1"/>
      <c r="SSB191" s="1"/>
      <c r="SSC191" s="1"/>
      <c r="SSD191" s="1"/>
      <c r="SSE191" s="1"/>
      <c r="SSF191" s="1"/>
      <c r="SSG191" s="1"/>
      <c r="SSH191" s="1"/>
      <c r="SSI191" s="1"/>
      <c r="SSJ191" s="1"/>
      <c r="SSK191" s="1"/>
      <c r="SSL191" s="1"/>
      <c r="SSM191" s="1"/>
      <c r="SSN191" s="1"/>
      <c r="SSO191" s="1"/>
      <c r="SSP191" s="1"/>
      <c r="SSQ191" s="1"/>
      <c r="SSR191" s="1"/>
      <c r="SSS191" s="1"/>
      <c r="SST191" s="1"/>
      <c r="SSU191" s="1"/>
      <c r="SSV191" s="1"/>
      <c r="SSW191" s="1"/>
      <c r="SSX191" s="1"/>
      <c r="SSY191" s="1"/>
      <c r="SSZ191" s="1"/>
      <c r="STA191" s="1"/>
      <c r="STB191" s="1"/>
      <c r="STC191" s="1"/>
      <c r="STD191" s="1"/>
      <c r="STE191" s="1"/>
      <c r="STF191" s="1"/>
      <c r="STG191" s="1"/>
      <c r="STH191" s="1"/>
      <c r="STI191" s="1"/>
      <c r="STJ191" s="1"/>
      <c r="STK191" s="1"/>
      <c r="STL191" s="1"/>
      <c r="STM191" s="1"/>
      <c r="STN191" s="1"/>
      <c r="STO191" s="1"/>
      <c r="STP191" s="1"/>
      <c r="STQ191" s="1"/>
      <c r="STR191" s="1"/>
      <c r="STS191" s="1"/>
      <c r="STT191" s="1"/>
      <c r="STU191" s="1"/>
      <c r="STV191" s="1"/>
      <c r="STW191" s="1"/>
      <c r="STX191" s="1"/>
      <c r="STY191" s="1"/>
      <c r="STZ191" s="1"/>
      <c r="SUA191" s="1"/>
      <c r="SUB191" s="1"/>
      <c r="SUC191" s="1"/>
      <c r="SUD191" s="1"/>
      <c r="SUE191" s="1"/>
      <c r="SUF191" s="1"/>
      <c r="SUG191" s="1"/>
      <c r="SUH191" s="1"/>
      <c r="SUI191" s="1"/>
      <c r="SUJ191" s="1"/>
      <c r="SUK191" s="1"/>
      <c r="SUL191" s="1"/>
      <c r="SUM191" s="1"/>
      <c r="SUN191" s="1"/>
      <c r="SUO191" s="1"/>
      <c r="SUP191" s="1"/>
      <c r="SUQ191" s="1"/>
      <c r="SUR191" s="1"/>
      <c r="SUS191" s="1"/>
      <c r="SUT191" s="1"/>
      <c r="SUU191" s="1"/>
      <c r="SUV191" s="1"/>
      <c r="SUW191" s="1"/>
      <c r="SUX191" s="1"/>
      <c r="SUY191" s="1"/>
      <c r="SUZ191" s="1"/>
      <c r="SVA191" s="1"/>
      <c r="SVB191" s="1"/>
      <c r="SVC191" s="1"/>
      <c r="SVD191" s="1"/>
      <c r="SVE191" s="1"/>
      <c r="SVF191" s="1"/>
      <c r="SVG191" s="1"/>
      <c r="SVH191" s="1"/>
      <c r="SVI191" s="1"/>
      <c r="SVJ191" s="1"/>
      <c r="SVK191" s="1"/>
      <c r="SVL191" s="1"/>
      <c r="SVM191" s="1"/>
      <c r="SVN191" s="1"/>
      <c r="SVO191" s="1"/>
      <c r="SVP191" s="1"/>
      <c r="SVQ191" s="1"/>
      <c r="SVR191" s="1"/>
      <c r="SVS191" s="1"/>
      <c r="SVT191" s="1"/>
      <c r="SVU191" s="1"/>
      <c r="SVV191" s="1"/>
      <c r="SVW191" s="1"/>
      <c r="SVX191" s="1"/>
      <c r="SVY191" s="1"/>
      <c r="SVZ191" s="1"/>
      <c r="SWA191" s="1"/>
      <c r="SWB191" s="1"/>
      <c r="SWC191" s="1"/>
      <c r="SWD191" s="1"/>
      <c r="SWE191" s="1"/>
      <c r="SWF191" s="1"/>
      <c r="SWG191" s="1"/>
      <c r="SWH191" s="1"/>
      <c r="SWI191" s="1"/>
      <c r="SWJ191" s="1"/>
      <c r="SWK191" s="1"/>
      <c r="SWL191" s="1"/>
      <c r="SWM191" s="1"/>
      <c r="SWN191" s="1"/>
      <c r="SWO191" s="1"/>
      <c r="SWP191" s="1"/>
      <c r="SWQ191" s="1"/>
      <c r="SWR191" s="1"/>
      <c r="SWS191" s="1"/>
      <c r="SWT191" s="1"/>
      <c r="SWU191" s="1"/>
      <c r="SWV191" s="1"/>
      <c r="SWW191" s="1"/>
      <c r="SWX191" s="1"/>
      <c r="SWY191" s="1"/>
      <c r="SWZ191" s="1"/>
      <c r="SXA191" s="1"/>
      <c r="SXB191" s="1"/>
      <c r="SXC191" s="1"/>
      <c r="SXD191" s="1"/>
      <c r="SXE191" s="1"/>
      <c r="SXF191" s="1"/>
      <c r="SXG191" s="1"/>
      <c r="SXH191" s="1"/>
      <c r="SXI191" s="1"/>
      <c r="SXJ191" s="1"/>
      <c r="SXK191" s="1"/>
      <c r="SXL191" s="1"/>
      <c r="SXM191" s="1"/>
      <c r="SXN191" s="1"/>
      <c r="SXO191" s="1"/>
      <c r="SXP191" s="1"/>
      <c r="SXQ191" s="1"/>
      <c r="SXR191" s="1"/>
      <c r="SXS191" s="1"/>
      <c r="SXT191" s="1"/>
      <c r="SXU191" s="1"/>
      <c r="SXV191" s="1"/>
      <c r="SXW191" s="1"/>
      <c r="SXX191" s="1"/>
      <c r="SXY191" s="1"/>
      <c r="SXZ191" s="1"/>
      <c r="SYA191" s="1"/>
      <c r="SYB191" s="1"/>
      <c r="SYC191" s="1"/>
      <c r="SYD191" s="1"/>
      <c r="SYE191" s="1"/>
      <c r="SYF191" s="1"/>
      <c r="SYG191" s="1"/>
      <c r="SYH191" s="1"/>
      <c r="SYI191" s="1"/>
      <c r="SYJ191" s="1"/>
      <c r="SYK191" s="1"/>
      <c r="SYL191" s="1"/>
      <c r="SYM191" s="1"/>
      <c r="SYN191" s="1"/>
      <c r="SYO191" s="1"/>
      <c r="SYP191" s="1"/>
      <c r="SYQ191" s="1"/>
      <c r="SYR191" s="1"/>
      <c r="SYS191" s="1"/>
      <c r="SYT191" s="1"/>
      <c r="SYU191" s="1"/>
      <c r="SYV191" s="1"/>
      <c r="SYW191" s="1"/>
      <c r="SYX191" s="1"/>
      <c r="SYY191" s="1"/>
      <c r="SYZ191" s="1"/>
      <c r="SZA191" s="1"/>
      <c r="SZB191" s="1"/>
      <c r="SZC191" s="1"/>
      <c r="SZD191" s="1"/>
      <c r="SZE191" s="1"/>
      <c r="SZF191" s="1"/>
      <c r="SZG191" s="1"/>
      <c r="SZH191" s="1"/>
      <c r="SZI191" s="1"/>
      <c r="SZJ191" s="1"/>
      <c r="SZK191" s="1"/>
      <c r="SZL191" s="1"/>
      <c r="SZM191" s="1"/>
      <c r="SZN191" s="1"/>
      <c r="SZO191" s="1"/>
      <c r="SZP191" s="1"/>
      <c r="SZQ191" s="1"/>
      <c r="SZR191" s="1"/>
      <c r="SZS191" s="1"/>
      <c r="SZT191" s="1"/>
      <c r="SZU191" s="1"/>
      <c r="SZV191" s="1"/>
      <c r="SZW191" s="1"/>
      <c r="SZX191" s="1"/>
      <c r="SZY191" s="1"/>
      <c r="SZZ191" s="1"/>
      <c r="TAA191" s="1"/>
      <c r="TAB191" s="1"/>
      <c r="TAC191" s="1"/>
      <c r="TAD191" s="1"/>
      <c r="TAE191" s="1"/>
      <c r="TAF191" s="1"/>
      <c r="TAG191" s="1"/>
      <c r="TAH191" s="1"/>
      <c r="TAI191" s="1"/>
      <c r="TAJ191" s="1"/>
      <c r="TAK191" s="1"/>
      <c r="TAL191" s="1"/>
      <c r="TAM191" s="1"/>
      <c r="TAN191" s="1"/>
      <c r="TAO191" s="1"/>
      <c r="TAP191" s="1"/>
      <c r="TAQ191" s="1"/>
      <c r="TAR191" s="1"/>
      <c r="TAS191" s="1"/>
      <c r="TAT191" s="1"/>
      <c r="TAU191" s="1"/>
      <c r="TAV191" s="1"/>
      <c r="TAW191" s="1"/>
      <c r="TAX191" s="1"/>
      <c r="TAY191" s="1"/>
      <c r="TAZ191" s="1"/>
      <c r="TBA191" s="1"/>
      <c r="TBB191" s="1"/>
      <c r="TBC191" s="1"/>
      <c r="TBD191" s="1"/>
      <c r="TBE191" s="1"/>
      <c r="TBF191" s="1"/>
      <c r="TBG191" s="1"/>
      <c r="TBH191" s="1"/>
      <c r="TBI191" s="1"/>
      <c r="TBJ191" s="1"/>
      <c r="TBK191" s="1"/>
      <c r="TBL191" s="1"/>
      <c r="TBM191" s="1"/>
      <c r="TBN191" s="1"/>
      <c r="TBO191" s="1"/>
      <c r="TBP191" s="1"/>
      <c r="TBQ191" s="1"/>
      <c r="TBR191" s="1"/>
      <c r="TBS191" s="1"/>
      <c r="TBT191" s="1"/>
      <c r="TBU191" s="1"/>
      <c r="TBV191" s="1"/>
      <c r="TBW191" s="1"/>
      <c r="TBX191" s="1"/>
      <c r="TBY191" s="1"/>
      <c r="TBZ191" s="1"/>
      <c r="TCA191" s="1"/>
      <c r="TCB191" s="1"/>
      <c r="TCC191" s="1"/>
      <c r="TCD191" s="1"/>
      <c r="TCE191" s="1"/>
      <c r="TCF191" s="1"/>
      <c r="TCG191" s="1"/>
      <c r="TCH191" s="1"/>
      <c r="TCI191" s="1"/>
      <c r="TCJ191" s="1"/>
      <c r="TCK191" s="1"/>
      <c r="TCL191" s="1"/>
      <c r="TCM191" s="1"/>
      <c r="TCN191" s="1"/>
      <c r="TCO191" s="1"/>
      <c r="TCP191" s="1"/>
      <c r="TCQ191" s="1"/>
      <c r="TCR191" s="1"/>
      <c r="TCS191" s="1"/>
      <c r="TCT191" s="1"/>
      <c r="TCU191" s="1"/>
      <c r="TCV191" s="1"/>
      <c r="TCW191" s="1"/>
      <c r="TCX191" s="1"/>
      <c r="TCY191" s="1"/>
      <c r="TCZ191" s="1"/>
      <c r="TDA191" s="1"/>
      <c r="TDB191" s="1"/>
      <c r="TDC191" s="1"/>
      <c r="TDD191" s="1"/>
      <c r="TDE191" s="1"/>
      <c r="TDF191" s="1"/>
      <c r="TDG191" s="1"/>
      <c r="TDH191" s="1"/>
      <c r="TDI191" s="1"/>
      <c r="TDJ191" s="1"/>
      <c r="TDK191" s="1"/>
      <c r="TDL191" s="1"/>
      <c r="TDM191" s="1"/>
      <c r="TDN191" s="1"/>
      <c r="TDO191" s="1"/>
      <c r="TDP191" s="1"/>
      <c r="TDQ191" s="1"/>
      <c r="TDR191" s="1"/>
      <c r="TDS191" s="1"/>
      <c r="TDT191" s="1"/>
      <c r="TDU191" s="1"/>
      <c r="TDV191" s="1"/>
      <c r="TDW191" s="1"/>
      <c r="TDX191" s="1"/>
      <c r="TDY191" s="1"/>
      <c r="TDZ191" s="1"/>
      <c r="TEA191" s="1"/>
      <c r="TEB191" s="1"/>
      <c r="TEC191" s="1"/>
      <c r="TED191" s="1"/>
      <c r="TEE191" s="1"/>
      <c r="TEF191" s="1"/>
      <c r="TEG191" s="1"/>
      <c r="TEH191" s="1"/>
      <c r="TEI191" s="1"/>
      <c r="TEJ191" s="1"/>
      <c r="TEK191" s="1"/>
      <c r="TEL191" s="1"/>
      <c r="TEM191" s="1"/>
      <c r="TEN191" s="1"/>
      <c r="TEO191" s="1"/>
      <c r="TEP191" s="1"/>
      <c r="TEQ191" s="1"/>
      <c r="TER191" s="1"/>
      <c r="TES191" s="1"/>
      <c r="TET191" s="1"/>
      <c r="TEU191" s="1"/>
      <c r="TEV191" s="1"/>
      <c r="TEW191" s="1"/>
      <c r="TEX191" s="1"/>
      <c r="TEY191" s="1"/>
      <c r="TEZ191" s="1"/>
      <c r="TFA191" s="1"/>
      <c r="TFB191" s="1"/>
      <c r="TFC191" s="1"/>
      <c r="TFD191" s="1"/>
      <c r="TFE191" s="1"/>
      <c r="TFF191" s="1"/>
      <c r="TFG191" s="1"/>
      <c r="TFH191" s="1"/>
      <c r="TFI191" s="1"/>
      <c r="TFJ191" s="1"/>
      <c r="TFK191" s="1"/>
      <c r="TFL191" s="1"/>
      <c r="TFM191" s="1"/>
      <c r="TFN191" s="1"/>
      <c r="TFO191" s="1"/>
      <c r="TFP191" s="1"/>
      <c r="TFQ191" s="1"/>
      <c r="TFR191" s="1"/>
      <c r="TFS191" s="1"/>
      <c r="TFT191" s="1"/>
      <c r="TFU191" s="1"/>
      <c r="TFV191" s="1"/>
      <c r="TFW191" s="1"/>
      <c r="TFX191" s="1"/>
      <c r="TFY191" s="1"/>
      <c r="TFZ191" s="1"/>
      <c r="TGA191" s="1"/>
      <c r="TGB191" s="1"/>
      <c r="TGC191" s="1"/>
      <c r="TGD191" s="1"/>
      <c r="TGE191" s="1"/>
      <c r="TGF191" s="1"/>
      <c r="TGG191" s="1"/>
      <c r="TGH191" s="1"/>
      <c r="TGI191" s="1"/>
      <c r="TGJ191" s="1"/>
      <c r="TGK191" s="1"/>
      <c r="TGL191" s="1"/>
      <c r="TGM191" s="1"/>
      <c r="TGN191" s="1"/>
      <c r="TGO191" s="1"/>
      <c r="TGP191" s="1"/>
      <c r="TGQ191" s="1"/>
      <c r="TGR191" s="1"/>
      <c r="TGS191" s="1"/>
      <c r="TGT191" s="1"/>
      <c r="TGU191" s="1"/>
      <c r="TGV191" s="1"/>
      <c r="TGW191" s="1"/>
      <c r="TGX191" s="1"/>
      <c r="TGY191" s="1"/>
      <c r="TGZ191" s="1"/>
      <c r="THA191" s="1"/>
      <c r="THB191" s="1"/>
      <c r="THC191" s="1"/>
      <c r="THD191" s="1"/>
      <c r="THE191" s="1"/>
      <c r="THF191" s="1"/>
      <c r="THG191" s="1"/>
      <c r="THH191" s="1"/>
      <c r="THI191" s="1"/>
      <c r="THJ191" s="1"/>
      <c r="THK191" s="1"/>
      <c r="THL191" s="1"/>
      <c r="THM191" s="1"/>
      <c r="THN191" s="1"/>
      <c r="THO191" s="1"/>
      <c r="THP191" s="1"/>
      <c r="THQ191" s="1"/>
      <c r="THR191" s="1"/>
      <c r="THS191" s="1"/>
      <c r="THT191" s="1"/>
      <c r="THU191" s="1"/>
      <c r="THV191" s="1"/>
      <c r="THW191" s="1"/>
      <c r="THX191" s="1"/>
      <c r="THY191" s="1"/>
      <c r="THZ191" s="1"/>
      <c r="TIA191" s="1"/>
      <c r="TIB191" s="1"/>
      <c r="TIC191" s="1"/>
      <c r="TID191" s="1"/>
      <c r="TIE191" s="1"/>
      <c r="TIF191" s="1"/>
      <c r="TIG191" s="1"/>
      <c r="TIH191" s="1"/>
      <c r="TII191" s="1"/>
      <c r="TIJ191" s="1"/>
      <c r="TIK191" s="1"/>
      <c r="TIL191" s="1"/>
      <c r="TIM191" s="1"/>
      <c r="TIN191" s="1"/>
      <c r="TIO191" s="1"/>
      <c r="TIP191" s="1"/>
      <c r="TIQ191" s="1"/>
      <c r="TIR191" s="1"/>
      <c r="TIS191" s="1"/>
      <c r="TIT191" s="1"/>
      <c r="TIU191" s="1"/>
      <c r="TIV191" s="1"/>
      <c r="TIW191" s="1"/>
      <c r="TIX191" s="1"/>
      <c r="TIY191" s="1"/>
      <c r="TIZ191" s="1"/>
      <c r="TJA191" s="1"/>
      <c r="TJB191" s="1"/>
      <c r="TJC191" s="1"/>
      <c r="TJD191" s="1"/>
      <c r="TJE191" s="1"/>
      <c r="TJF191" s="1"/>
      <c r="TJG191" s="1"/>
      <c r="TJH191" s="1"/>
      <c r="TJI191" s="1"/>
      <c r="TJJ191" s="1"/>
      <c r="TJK191" s="1"/>
      <c r="TJL191" s="1"/>
      <c r="TJM191" s="1"/>
      <c r="TJN191" s="1"/>
      <c r="TJO191" s="1"/>
      <c r="TJP191" s="1"/>
      <c r="TJQ191" s="1"/>
      <c r="TJR191" s="1"/>
      <c r="TJS191" s="1"/>
      <c r="TJT191" s="1"/>
      <c r="TJU191" s="1"/>
      <c r="TJV191" s="1"/>
      <c r="TJW191" s="1"/>
      <c r="TJX191" s="1"/>
      <c r="TJY191" s="1"/>
      <c r="TJZ191" s="1"/>
      <c r="TKA191" s="1"/>
      <c r="TKB191" s="1"/>
      <c r="TKC191" s="1"/>
      <c r="TKD191" s="1"/>
      <c r="TKE191" s="1"/>
      <c r="TKF191" s="1"/>
      <c r="TKG191" s="1"/>
      <c r="TKH191" s="1"/>
      <c r="TKI191" s="1"/>
      <c r="TKJ191" s="1"/>
      <c r="TKK191" s="1"/>
      <c r="TKL191" s="1"/>
      <c r="TKM191" s="1"/>
      <c r="TKN191" s="1"/>
      <c r="TKO191" s="1"/>
      <c r="TKP191" s="1"/>
      <c r="TKQ191" s="1"/>
      <c r="TKR191" s="1"/>
      <c r="TKS191" s="1"/>
      <c r="TKT191" s="1"/>
      <c r="TKU191" s="1"/>
      <c r="TKV191" s="1"/>
      <c r="TKW191" s="1"/>
      <c r="TKX191" s="1"/>
      <c r="TKY191" s="1"/>
      <c r="TKZ191" s="1"/>
      <c r="TLA191" s="1"/>
      <c r="TLB191" s="1"/>
      <c r="TLC191" s="1"/>
      <c r="TLD191" s="1"/>
      <c r="TLE191" s="1"/>
      <c r="TLF191" s="1"/>
      <c r="TLG191" s="1"/>
      <c r="TLH191" s="1"/>
      <c r="TLI191" s="1"/>
      <c r="TLJ191" s="1"/>
      <c r="TLK191" s="1"/>
      <c r="TLL191" s="1"/>
      <c r="TLM191" s="1"/>
      <c r="TLN191" s="1"/>
      <c r="TLO191" s="1"/>
      <c r="TLP191" s="1"/>
      <c r="TLQ191" s="1"/>
      <c r="TLR191" s="1"/>
      <c r="TLS191" s="1"/>
      <c r="TLT191" s="1"/>
      <c r="TLU191" s="1"/>
      <c r="TLV191" s="1"/>
      <c r="TLW191" s="1"/>
      <c r="TLX191" s="1"/>
      <c r="TLY191" s="1"/>
      <c r="TLZ191" s="1"/>
      <c r="TMA191" s="1"/>
      <c r="TMB191" s="1"/>
      <c r="TMC191" s="1"/>
      <c r="TMD191" s="1"/>
      <c r="TME191" s="1"/>
      <c r="TMF191" s="1"/>
      <c r="TMG191" s="1"/>
      <c r="TMH191" s="1"/>
      <c r="TMI191" s="1"/>
      <c r="TMJ191" s="1"/>
      <c r="TMK191" s="1"/>
      <c r="TML191" s="1"/>
      <c r="TMM191" s="1"/>
      <c r="TMN191" s="1"/>
      <c r="TMO191" s="1"/>
      <c r="TMP191" s="1"/>
      <c r="TMQ191" s="1"/>
      <c r="TMR191" s="1"/>
      <c r="TMS191" s="1"/>
      <c r="TMT191" s="1"/>
      <c r="TMU191" s="1"/>
      <c r="TMV191" s="1"/>
      <c r="TMW191" s="1"/>
      <c r="TMX191" s="1"/>
      <c r="TMY191" s="1"/>
      <c r="TMZ191" s="1"/>
      <c r="TNA191" s="1"/>
      <c r="TNB191" s="1"/>
      <c r="TNC191" s="1"/>
      <c r="TND191" s="1"/>
      <c r="TNE191" s="1"/>
      <c r="TNF191" s="1"/>
      <c r="TNG191" s="1"/>
      <c r="TNH191" s="1"/>
      <c r="TNI191" s="1"/>
      <c r="TNJ191" s="1"/>
      <c r="TNK191" s="1"/>
      <c r="TNL191" s="1"/>
      <c r="TNM191" s="1"/>
      <c r="TNN191" s="1"/>
      <c r="TNO191" s="1"/>
      <c r="TNP191" s="1"/>
      <c r="TNQ191" s="1"/>
      <c r="TNR191" s="1"/>
      <c r="TNS191" s="1"/>
      <c r="TNT191" s="1"/>
      <c r="TNU191" s="1"/>
      <c r="TNV191" s="1"/>
      <c r="TNW191" s="1"/>
      <c r="TNX191" s="1"/>
      <c r="TNY191" s="1"/>
      <c r="TNZ191" s="1"/>
      <c r="TOA191" s="1"/>
      <c r="TOB191" s="1"/>
      <c r="TOC191" s="1"/>
      <c r="TOD191" s="1"/>
      <c r="TOE191" s="1"/>
      <c r="TOF191" s="1"/>
      <c r="TOG191" s="1"/>
      <c r="TOH191" s="1"/>
      <c r="TOI191" s="1"/>
      <c r="TOJ191" s="1"/>
      <c r="TOK191" s="1"/>
      <c r="TOL191" s="1"/>
      <c r="TOM191" s="1"/>
      <c r="TON191" s="1"/>
      <c r="TOO191" s="1"/>
      <c r="TOP191" s="1"/>
      <c r="TOQ191" s="1"/>
      <c r="TOR191" s="1"/>
      <c r="TOS191" s="1"/>
      <c r="TOT191" s="1"/>
      <c r="TOU191" s="1"/>
      <c r="TOV191" s="1"/>
      <c r="TOW191" s="1"/>
      <c r="TOX191" s="1"/>
      <c r="TOY191" s="1"/>
      <c r="TOZ191" s="1"/>
      <c r="TPA191" s="1"/>
      <c r="TPB191" s="1"/>
      <c r="TPC191" s="1"/>
      <c r="TPD191" s="1"/>
      <c r="TPE191" s="1"/>
      <c r="TPF191" s="1"/>
      <c r="TPG191" s="1"/>
      <c r="TPH191" s="1"/>
      <c r="TPI191" s="1"/>
      <c r="TPJ191" s="1"/>
      <c r="TPK191" s="1"/>
      <c r="TPL191" s="1"/>
      <c r="TPM191" s="1"/>
      <c r="TPN191" s="1"/>
      <c r="TPO191" s="1"/>
      <c r="TPP191" s="1"/>
      <c r="TPQ191" s="1"/>
      <c r="TPR191" s="1"/>
      <c r="TPS191" s="1"/>
      <c r="TPT191" s="1"/>
      <c r="TPU191" s="1"/>
      <c r="TPV191" s="1"/>
      <c r="TPW191" s="1"/>
      <c r="TPX191" s="1"/>
      <c r="TPY191" s="1"/>
      <c r="TPZ191" s="1"/>
      <c r="TQA191" s="1"/>
      <c r="TQB191" s="1"/>
      <c r="TQC191" s="1"/>
      <c r="TQD191" s="1"/>
      <c r="TQE191" s="1"/>
      <c r="TQF191" s="1"/>
      <c r="TQG191" s="1"/>
      <c r="TQH191" s="1"/>
      <c r="TQI191" s="1"/>
      <c r="TQJ191" s="1"/>
      <c r="TQK191" s="1"/>
      <c r="TQL191" s="1"/>
      <c r="TQM191" s="1"/>
      <c r="TQN191" s="1"/>
      <c r="TQO191" s="1"/>
      <c r="TQP191" s="1"/>
      <c r="TQQ191" s="1"/>
      <c r="TQR191" s="1"/>
      <c r="TQS191" s="1"/>
      <c r="TQT191" s="1"/>
      <c r="TQU191" s="1"/>
      <c r="TQV191" s="1"/>
      <c r="TQW191" s="1"/>
      <c r="TQX191" s="1"/>
      <c r="TQY191" s="1"/>
      <c r="TQZ191" s="1"/>
      <c r="TRA191" s="1"/>
      <c r="TRB191" s="1"/>
      <c r="TRC191" s="1"/>
      <c r="TRD191" s="1"/>
      <c r="TRE191" s="1"/>
      <c r="TRF191" s="1"/>
      <c r="TRG191" s="1"/>
      <c r="TRH191" s="1"/>
      <c r="TRI191" s="1"/>
      <c r="TRJ191" s="1"/>
      <c r="TRK191" s="1"/>
      <c r="TRL191" s="1"/>
      <c r="TRM191" s="1"/>
      <c r="TRN191" s="1"/>
      <c r="TRO191" s="1"/>
      <c r="TRP191" s="1"/>
      <c r="TRQ191" s="1"/>
      <c r="TRR191" s="1"/>
      <c r="TRS191" s="1"/>
      <c r="TRT191" s="1"/>
      <c r="TRU191" s="1"/>
      <c r="TRV191" s="1"/>
      <c r="TRW191" s="1"/>
      <c r="TRX191" s="1"/>
      <c r="TRY191" s="1"/>
      <c r="TRZ191" s="1"/>
      <c r="TSA191" s="1"/>
      <c r="TSB191" s="1"/>
      <c r="TSC191" s="1"/>
      <c r="TSD191" s="1"/>
      <c r="TSE191" s="1"/>
      <c r="TSF191" s="1"/>
      <c r="TSG191" s="1"/>
      <c r="TSH191" s="1"/>
      <c r="TSI191" s="1"/>
      <c r="TSJ191" s="1"/>
      <c r="TSK191" s="1"/>
      <c r="TSL191" s="1"/>
      <c r="TSM191" s="1"/>
      <c r="TSN191" s="1"/>
      <c r="TSO191" s="1"/>
      <c r="TSP191" s="1"/>
      <c r="TSQ191" s="1"/>
      <c r="TSR191" s="1"/>
      <c r="TSS191" s="1"/>
      <c r="TST191" s="1"/>
      <c r="TSU191" s="1"/>
      <c r="TSV191" s="1"/>
      <c r="TSW191" s="1"/>
      <c r="TSX191" s="1"/>
      <c r="TSY191" s="1"/>
      <c r="TSZ191" s="1"/>
      <c r="TTA191" s="1"/>
      <c r="TTB191" s="1"/>
      <c r="TTC191" s="1"/>
      <c r="TTD191" s="1"/>
      <c r="TTE191" s="1"/>
      <c r="TTF191" s="1"/>
      <c r="TTG191" s="1"/>
      <c r="TTH191" s="1"/>
      <c r="TTI191" s="1"/>
      <c r="TTJ191" s="1"/>
      <c r="TTK191" s="1"/>
      <c r="TTL191" s="1"/>
      <c r="TTM191" s="1"/>
      <c r="TTN191" s="1"/>
      <c r="TTO191" s="1"/>
      <c r="TTP191" s="1"/>
      <c r="TTQ191" s="1"/>
      <c r="TTR191" s="1"/>
      <c r="TTS191" s="1"/>
      <c r="TTT191" s="1"/>
      <c r="TTU191" s="1"/>
      <c r="TTV191" s="1"/>
      <c r="TTW191" s="1"/>
      <c r="TTX191" s="1"/>
      <c r="TTY191" s="1"/>
      <c r="TTZ191" s="1"/>
      <c r="TUA191" s="1"/>
      <c r="TUB191" s="1"/>
      <c r="TUC191" s="1"/>
      <c r="TUD191" s="1"/>
      <c r="TUE191" s="1"/>
      <c r="TUF191" s="1"/>
      <c r="TUG191" s="1"/>
      <c r="TUH191" s="1"/>
      <c r="TUI191" s="1"/>
      <c r="TUJ191" s="1"/>
      <c r="TUK191" s="1"/>
      <c r="TUL191" s="1"/>
      <c r="TUM191" s="1"/>
      <c r="TUN191" s="1"/>
      <c r="TUO191" s="1"/>
      <c r="TUP191" s="1"/>
      <c r="TUQ191" s="1"/>
      <c r="TUR191" s="1"/>
      <c r="TUS191" s="1"/>
      <c r="TUT191" s="1"/>
      <c r="TUU191" s="1"/>
      <c r="TUV191" s="1"/>
      <c r="TUW191" s="1"/>
      <c r="TUX191" s="1"/>
      <c r="TUY191" s="1"/>
      <c r="TUZ191" s="1"/>
      <c r="TVA191" s="1"/>
      <c r="TVB191" s="1"/>
      <c r="TVC191" s="1"/>
      <c r="TVD191" s="1"/>
      <c r="TVE191" s="1"/>
      <c r="TVF191" s="1"/>
      <c r="TVG191" s="1"/>
      <c r="TVH191" s="1"/>
      <c r="TVI191" s="1"/>
      <c r="TVJ191" s="1"/>
      <c r="TVK191" s="1"/>
      <c r="TVL191" s="1"/>
      <c r="TVM191" s="1"/>
      <c r="TVN191" s="1"/>
      <c r="TVO191" s="1"/>
      <c r="TVP191" s="1"/>
      <c r="TVQ191" s="1"/>
      <c r="TVR191" s="1"/>
      <c r="TVS191" s="1"/>
      <c r="TVT191" s="1"/>
      <c r="TVU191" s="1"/>
      <c r="TVV191" s="1"/>
      <c r="TVW191" s="1"/>
      <c r="TVX191" s="1"/>
      <c r="TVY191" s="1"/>
      <c r="TVZ191" s="1"/>
      <c r="TWA191" s="1"/>
      <c r="TWB191" s="1"/>
      <c r="TWC191" s="1"/>
      <c r="TWD191" s="1"/>
      <c r="TWE191" s="1"/>
      <c r="TWF191" s="1"/>
      <c r="TWG191" s="1"/>
      <c r="TWH191" s="1"/>
      <c r="TWI191" s="1"/>
      <c r="TWJ191" s="1"/>
      <c r="TWK191" s="1"/>
      <c r="TWL191" s="1"/>
      <c r="TWM191" s="1"/>
      <c r="TWN191" s="1"/>
      <c r="TWO191" s="1"/>
      <c r="TWP191" s="1"/>
      <c r="TWQ191" s="1"/>
      <c r="TWR191" s="1"/>
      <c r="TWS191" s="1"/>
      <c r="TWT191" s="1"/>
      <c r="TWU191" s="1"/>
      <c r="TWV191" s="1"/>
      <c r="TWW191" s="1"/>
      <c r="TWX191" s="1"/>
      <c r="TWY191" s="1"/>
      <c r="TWZ191" s="1"/>
      <c r="TXA191" s="1"/>
      <c r="TXB191" s="1"/>
      <c r="TXC191" s="1"/>
      <c r="TXD191" s="1"/>
      <c r="TXE191" s="1"/>
      <c r="TXF191" s="1"/>
      <c r="TXG191" s="1"/>
      <c r="TXH191" s="1"/>
      <c r="TXI191" s="1"/>
      <c r="TXJ191" s="1"/>
      <c r="TXK191" s="1"/>
      <c r="TXL191" s="1"/>
      <c r="TXM191" s="1"/>
      <c r="TXN191" s="1"/>
      <c r="TXO191" s="1"/>
      <c r="TXP191" s="1"/>
      <c r="TXQ191" s="1"/>
      <c r="TXR191" s="1"/>
      <c r="TXS191" s="1"/>
      <c r="TXT191" s="1"/>
      <c r="TXU191" s="1"/>
      <c r="TXV191" s="1"/>
      <c r="TXW191" s="1"/>
      <c r="TXX191" s="1"/>
      <c r="TXY191" s="1"/>
      <c r="TXZ191" s="1"/>
      <c r="TYA191" s="1"/>
      <c r="TYB191" s="1"/>
      <c r="TYC191" s="1"/>
      <c r="TYD191" s="1"/>
      <c r="TYE191" s="1"/>
      <c r="TYF191" s="1"/>
      <c r="TYG191" s="1"/>
      <c r="TYH191" s="1"/>
      <c r="TYI191" s="1"/>
      <c r="TYJ191" s="1"/>
      <c r="TYK191" s="1"/>
      <c r="TYL191" s="1"/>
      <c r="TYM191" s="1"/>
      <c r="TYN191" s="1"/>
      <c r="TYO191" s="1"/>
      <c r="TYP191" s="1"/>
      <c r="TYQ191" s="1"/>
      <c r="TYR191" s="1"/>
      <c r="TYS191" s="1"/>
      <c r="TYT191" s="1"/>
      <c r="TYU191" s="1"/>
      <c r="TYV191" s="1"/>
      <c r="TYW191" s="1"/>
      <c r="TYX191" s="1"/>
      <c r="TYY191" s="1"/>
      <c r="TYZ191" s="1"/>
      <c r="TZA191" s="1"/>
      <c r="TZB191" s="1"/>
      <c r="TZC191" s="1"/>
      <c r="TZD191" s="1"/>
      <c r="TZE191" s="1"/>
      <c r="TZF191" s="1"/>
      <c r="TZG191" s="1"/>
      <c r="TZH191" s="1"/>
      <c r="TZI191" s="1"/>
      <c r="TZJ191" s="1"/>
      <c r="TZK191" s="1"/>
      <c r="TZL191" s="1"/>
      <c r="TZM191" s="1"/>
      <c r="TZN191" s="1"/>
      <c r="TZO191" s="1"/>
      <c r="TZP191" s="1"/>
      <c r="TZQ191" s="1"/>
      <c r="TZR191" s="1"/>
      <c r="TZS191" s="1"/>
      <c r="TZT191" s="1"/>
      <c r="TZU191" s="1"/>
      <c r="TZV191" s="1"/>
      <c r="TZW191" s="1"/>
      <c r="TZX191" s="1"/>
      <c r="TZY191" s="1"/>
      <c r="TZZ191" s="1"/>
      <c r="UAA191" s="1"/>
      <c r="UAB191" s="1"/>
      <c r="UAC191" s="1"/>
      <c r="UAD191" s="1"/>
      <c r="UAE191" s="1"/>
      <c r="UAF191" s="1"/>
      <c r="UAG191" s="1"/>
      <c r="UAH191" s="1"/>
      <c r="UAI191" s="1"/>
      <c r="UAJ191" s="1"/>
      <c r="UAK191" s="1"/>
      <c r="UAL191" s="1"/>
      <c r="UAM191" s="1"/>
      <c r="UAN191" s="1"/>
      <c r="UAO191" s="1"/>
      <c r="UAP191" s="1"/>
      <c r="UAQ191" s="1"/>
      <c r="UAR191" s="1"/>
      <c r="UAS191" s="1"/>
      <c r="UAT191" s="1"/>
      <c r="UAU191" s="1"/>
      <c r="UAV191" s="1"/>
      <c r="UAW191" s="1"/>
      <c r="UAX191" s="1"/>
      <c r="UAY191" s="1"/>
      <c r="UAZ191" s="1"/>
      <c r="UBA191" s="1"/>
      <c r="UBB191" s="1"/>
      <c r="UBC191" s="1"/>
      <c r="UBD191" s="1"/>
      <c r="UBE191" s="1"/>
      <c r="UBF191" s="1"/>
      <c r="UBG191" s="1"/>
      <c r="UBH191" s="1"/>
      <c r="UBI191" s="1"/>
      <c r="UBJ191" s="1"/>
      <c r="UBK191" s="1"/>
      <c r="UBL191" s="1"/>
      <c r="UBM191" s="1"/>
      <c r="UBN191" s="1"/>
      <c r="UBO191" s="1"/>
      <c r="UBP191" s="1"/>
      <c r="UBQ191" s="1"/>
      <c r="UBR191" s="1"/>
      <c r="UBS191" s="1"/>
      <c r="UBT191" s="1"/>
      <c r="UBU191" s="1"/>
      <c r="UBV191" s="1"/>
      <c r="UBW191" s="1"/>
      <c r="UBX191" s="1"/>
      <c r="UBY191" s="1"/>
      <c r="UBZ191" s="1"/>
      <c r="UCA191" s="1"/>
      <c r="UCB191" s="1"/>
      <c r="UCC191" s="1"/>
      <c r="UCD191" s="1"/>
      <c r="UCE191" s="1"/>
      <c r="UCF191" s="1"/>
      <c r="UCG191" s="1"/>
      <c r="UCH191" s="1"/>
      <c r="UCI191" s="1"/>
      <c r="UCJ191" s="1"/>
      <c r="UCK191" s="1"/>
      <c r="UCL191" s="1"/>
      <c r="UCM191" s="1"/>
      <c r="UCN191" s="1"/>
      <c r="UCO191" s="1"/>
      <c r="UCP191" s="1"/>
      <c r="UCQ191" s="1"/>
      <c r="UCR191" s="1"/>
      <c r="UCS191" s="1"/>
      <c r="UCT191" s="1"/>
      <c r="UCU191" s="1"/>
      <c r="UCV191" s="1"/>
      <c r="UCW191" s="1"/>
      <c r="UCX191" s="1"/>
      <c r="UCY191" s="1"/>
      <c r="UCZ191" s="1"/>
      <c r="UDA191" s="1"/>
      <c r="UDB191" s="1"/>
      <c r="UDC191" s="1"/>
      <c r="UDD191" s="1"/>
      <c r="UDE191" s="1"/>
      <c r="UDF191" s="1"/>
      <c r="UDG191" s="1"/>
      <c r="UDH191" s="1"/>
      <c r="UDI191" s="1"/>
      <c r="UDJ191" s="1"/>
      <c r="UDK191" s="1"/>
      <c r="UDL191" s="1"/>
      <c r="UDM191" s="1"/>
      <c r="UDN191" s="1"/>
      <c r="UDO191" s="1"/>
      <c r="UDP191" s="1"/>
      <c r="UDQ191" s="1"/>
      <c r="UDR191" s="1"/>
      <c r="UDS191" s="1"/>
      <c r="UDT191" s="1"/>
      <c r="UDU191" s="1"/>
      <c r="UDV191" s="1"/>
      <c r="UDW191" s="1"/>
      <c r="UDX191" s="1"/>
      <c r="UDY191" s="1"/>
      <c r="UDZ191" s="1"/>
      <c r="UEA191" s="1"/>
      <c r="UEB191" s="1"/>
      <c r="UEC191" s="1"/>
      <c r="UED191" s="1"/>
      <c r="UEE191" s="1"/>
      <c r="UEF191" s="1"/>
      <c r="UEG191" s="1"/>
      <c r="UEH191" s="1"/>
      <c r="UEI191" s="1"/>
      <c r="UEJ191" s="1"/>
      <c r="UEK191" s="1"/>
      <c r="UEL191" s="1"/>
      <c r="UEM191" s="1"/>
      <c r="UEN191" s="1"/>
      <c r="UEO191" s="1"/>
      <c r="UEP191" s="1"/>
      <c r="UEQ191" s="1"/>
      <c r="UER191" s="1"/>
      <c r="UES191" s="1"/>
      <c r="UET191" s="1"/>
      <c r="UEU191" s="1"/>
      <c r="UEV191" s="1"/>
      <c r="UEW191" s="1"/>
      <c r="UEX191" s="1"/>
      <c r="UEY191" s="1"/>
      <c r="UEZ191" s="1"/>
      <c r="UFA191" s="1"/>
      <c r="UFB191" s="1"/>
      <c r="UFC191" s="1"/>
      <c r="UFD191" s="1"/>
      <c r="UFE191" s="1"/>
      <c r="UFF191" s="1"/>
      <c r="UFG191" s="1"/>
      <c r="UFH191" s="1"/>
      <c r="UFI191" s="1"/>
      <c r="UFJ191" s="1"/>
      <c r="UFK191" s="1"/>
      <c r="UFL191" s="1"/>
      <c r="UFM191" s="1"/>
      <c r="UFN191" s="1"/>
      <c r="UFO191" s="1"/>
      <c r="UFP191" s="1"/>
      <c r="UFQ191" s="1"/>
      <c r="UFR191" s="1"/>
      <c r="UFS191" s="1"/>
      <c r="UFT191" s="1"/>
      <c r="UFU191" s="1"/>
      <c r="UFV191" s="1"/>
      <c r="UFW191" s="1"/>
      <c r="UFX191" s="1"/>
      <c r="UFY191" s="1"/>
      <c r="UFZ191" s="1"/>
      <c r="UGA191" s="1"/>
      <c r="UGB191" s="1"/>
      <c r="UGC191" s="1"/>
      <c r="UGD191" s="1"/>
      <c r="UGE191" s="1"/>
      <c r="UGF191" s="1"/>
      <c r="UGG191" s="1"/>
      <c r="UGH191" s="1"/>
      <c r="UGI191" s="1"/>
      <c r="UGJ191" s="1"/>
      <c r="UGK191" s="1"/>
      <c r="UGL191" s="1"/>
      <c r="UGM191" s="1"/>
      <c r="UGN191" s="1"/>
      <c r="UGO191" s="1"/>
      <c r="UGP191" s="1"/>
      <c r="UGQ191" s="1"/>
      <c r="UGR191" s="1"/>
      <c r="UGS191" s="1"/>
      <c r="UGT191" s="1"/>
      <c r="UGU191" s="1"/>
      <c r="UGV191" s="1"/>
      <c r="UGW191" s="1"/>
      <c r="UGX191" s="1"/>
      <c r="UGY191" s="1"/>
      <c r="UGZ191" s="1"/>
      <c r="UHA191" s="1"/>
      <c r="UHB191" s="1"/>
      <c r="UHC191" s="1"/>
      <c r="UHD191" s="1"/>
      <c r="UHE191" s="1"/>
      <c r="UHF191" s="1"/>
      <c r="UHG191" s="1"/>
      <c r="UHH191" s="1"/>
      <c r="UHI191" s="1"/>
      <c r="UHJ191" s="1"/>
      <c r="UHK191" s="1"/>
      <c r="UHL191" s="1"/>
      <c r="UHM191" s="1"/>
      <c r="UHN191" s="1"/>
      <c r="UHO191" s="1"/>
      <c r="UHP191" s="1"/>
      <c r="UHQ191" s="1"/>
      <c r="UHR191" s="1"/>
      <c r="UHS191" s="1"/>
      <c r="UHT191" s="1"/>
      <c r="UHU191" s="1"/>
      <c r="UHV191" s="1"/>
      <c r="UHW191" s="1"/>
      <c r="UHX191" s="1"/>
      <c r="UHY191" s="1"/>
      <c r="UHZ191" s="1"/>
      <c r="UIA191" s="1"/>
      <c r="UIB191" s="1"/>
      <c r="UIC191" s="1"/>
      <c r="UID191" s="1"/>
      <c r="UIE191" s="1"/>
      <c r="UIF191" s="1"/>
      <c r="UIG191" s="1"/>
      <c r="UIH191" s="1"/>
      <c r="UII191" s="1"/>
      <c r="UIJ191" s="1"/>
      <c r="UIK191" s="1"/>
      <c r="UIL191" s="1"/>
      <c r="UIM191" s="1"/>
      <c r="UIN191" s="1"/>
      <c r="UIO191" s="1"/>
      <c r="UIP191" s="1"/>
      <c r="UIQ191" s="1"/>
      <c r="UIR191" s="1"/>
      <c r="UIS191" s="1"/>
      <c r="UIT191" s="1"/>
      <c r="UIU191" s="1"/>
      <c r="UIV191" s="1"/>
      <c r="UIW191" s="1"/>
      <c r="UIX191" s="1"/>
      <c r="UIY191" s="1"/>
      <c r="UIZ191" s="1"/>
      <c r="UJA191" s="1"/>
      <c r="UJB191" s="1"/>
      <c r="UJC191" s="1"/>
      <c r="UJD191" s="1"/>
      <c r="UJE191" s="1"/>
      <c r="UJF191" s="1"/>
      <c r="UJG191" s="1"/>
      <c r="UJH191" s="1"/>
      <c r="UJI191" s="1"/>
      <c r="UJJ191" s="1"/>
      <c r="UJK191" s="1"/>
      <c r="UJL191" s="1"/>
      <c r="UJM191" s="1"/>
      <c r="UJN191" s="1"/>
      <c r="UJO191" s="1"/>
      <c r="UJP191" s="1"/>
      <c r="UJQ191" s="1"/>
      <c r="UJR191" s="1"/>
      <c r="UJS191" s="1"/>
      <c r="UJT191" s="1"/>
      <c r="UJU191" s="1"/>
      <c r="UJV191" s="1"/>
      <c r="UJW191" s="1"/>
      <c r="UJX191" s="1"/>
      <c r="UJY191" s="1"/>
      <c r="UJZ191" s="1"/>
      <c r="UKA191" s="1"/>
      <c r="UKB191" s="1"/>
      <c r="UKC191" s="1"/>
      <c r="UKD191" s="1"/>
      <c r="UKE191" s="1"/>
      <c r="UKF191" s="1"/>
      <c r="UKG191" s="1"/>
      <c r="UKH191" s="1"/>
      <c r="UKI191" s="1"/>
      <c r="UKJ191" s="1"/>
      <c r="UKK191" s="1"/>
      <c r="UKL191" s="1"/>
      <c r="UKM191" s="1"/>
      <c r="UKN191" s="1"/>
      <c r="UKO191" s="1"/>
      <c r="UKP191" s="1"/>
      <c r="UKQ191" s="1"/>
      <c r="UKR191" s="1"/>
      <c r="UKS191" s="1"/>
      <c r="UKT191" s="1"/>
      <c r="UKU191" s="1"/>
      <c r="UKV191" s="1"/>
      <c r="UKW191" s="1"/>
      <c r="UKX191" s="1"/>
      <c r="UKY191" s="1"/>
      <c r="UKZ191" s="1"/>
      <c r="ULA191" s="1"/>
      <c r="ULB191" s="1"/>
      <c r="ULC191" s="1"/>
      <c r="ULD191" s="1"/>
      <c r="ULE191" s="1"/>
      <c r="ULF191" s="1"/>
      <c r="ULG191" s="1"/>
      <c r="ULH191" s="1"/>
      <c r="ULI191" s="1"/>
      <c r="ULJ191" s="1"/>
      <c r="ULK191" s="1"/>
      <c r="ULL191" s="1"/>
      <c r="ULM191" s="1"/>
      <c r="ULN191" s="1"/>
      <c r="ULO191" s="1"/>
      <c r="ULP191" s="1"/>
      <c r="ULQ191" s="1"/>
      <c r="ULR191" s="1"/>
      <c r="ULS191" s="1"/>
      <c r="ULT191" s="1"/>
      <c r="ULU191" s="1"/>
      <c r="ULV191" s="1"/>
      <c r="ULW191" s="1"/>
      <c r="ULX191" s="1"/>
      <c r="ULY191" s="1"/>
      <c r="ULZ191" s="1"/>
      <c r="UMA191" s="1"/>
      <c r="UMB191" s="1"/>
      <c r="UMC191" s="1"/>
      <c r="UMD191" s="1"/>
      <c r="UME191" s="1"/>
      <c r="UMF191" s="1"/>
      <c r="UMG191" s="1"/>
      <c r="UMH191" s="1"/>
      <c r="UMI191" s="1"/>
      <c r="UMJ191" s="1"/>
      <c r="UMK191" s="1"/>
      <c r="UML191" s="1"/>
      <c r="UMM191" s="1"/>
      <c r="UMN191" s="1"/>
      <c r="UMO191" s="1"/>
      <c r="UMP191" s="1"/>
      <c r="UMQ191" s="1"/>
      <c r="UMR191" s="1"/>
      <c r="UMS191" s="1"/>
      <c r="UMT191" s="1"/>
      <c r="UMU191" s="1"/>
      <c r="UMV191" s="1"/>
      <c r="UMW191" s="1"/>
      <c r="UMX191" s="1"/>
      <c r="UMY191" s="1"/>
      <c r="UMZ191" s="1"/>
      <c r="UNA191" s="1"/>
      <c r="UNB191" s="1"/>
      <c r="UNC191" s="1"/>
      <c r="UND191" s="1"/>
      <c r="UNE191" s="1"/>
      <c r="UNF191" s="1"/>
      <c r="UNG191" s="1"/>
      <c r="UNH191" s="1"/>
      <c r="UNI191" s="1"/>
      <c r="UNJ191" s="1"/>
      <c r="UNK191" s="1"/>
      <c r="UNL191" s="1"/>
      <c r="UNM191" s="1"/>
      <c r="UNN191" s="1"/>
      <c r="UNO191" s="1"/>
      <c r="UNP191" s="1"/>
      <c r="UNQ191" s="1"/>
      <c r="UNR191" s="1"/>
      <c r="UNS191" s="1"/>
      <c r="UNT191" s="1"/>
      <c r="UNU191" s="1"/>
      <c r="UNV191" s="1"/>
      <c r="UNW191" s="1"/>
      <c r="UNX191" s="1"/>
      <c r="UNY191" s="1"/>
      <c r="UNZ191" s="1"/>
      <c r="UOA191" s="1"/>
      <c r="UOB191" s="1"/>
      <c r="UOC191" s="1"/>
      <c r="UOD191" s="1"/>
      <c r="UOE191" s="1"/>
      <c r="UOF191" s="1"/>
      <c r="UOG191" s="1"/>
      <c r="UOH191" s="1"/>
      <c r="UOI191" s="1"/>
      <c r="UOJ191" s="1"/>
      <c r="UOK191" s="1"/>
      <c r="UOL191" s="1"/>
      <c r="UOM191" s="1"/>
      <c r="UON191" s="1"/>
      <c r="UOO191" s="1"/>
      <c r="UOP191" s="1"/>
      <c r="UOQ191" s="1"/>
      <c r="UOR191" s="1"/>
      <c r="UOS191" s="1"/>
      <c r="UOT191" s="1"/>
      <c r="UOU191" s="1"/>
      <c r="UOV191" s="1"/>
      <c r="UOW191" s="1"/>
      <c r="UOX191" s="1"/>
      <c r="UOY191" s="1"/>
      <c r="UOZ191" s="1"/>
      <c r="UPA191" s="1"/>
      <c r="UPB191" s="1"/>
      <c r="UPC191" s="1"/>
      <c r="UPD191" s="1"/>
      <c r="UPE191" s="1"/>
      <c r="UPF191" s="1"/>
      <c r="UPG191" s="1"/>
      <c r="UPH191" s="1"/>
      <c r="UPI191" s="1"/>
      <c r="UPJ191" s="1"/>
      <c r="UPK191" s="1"/>
      <c r="UPL191" s="1"/>
      <c r="UPM191" s="1"/>
      <c r="UPN191" s="1"/>
      <c r="UPO191" s="1"/>
      <c r="UPP191" s="1"/>
      <c r="UPQ191" s="1"/>
      <c r="UPR191" s="1"/>
      <c r="UPS191" s="1"/>
      <c r="UPT191" s="1"/>
      <c r="UPU191" s="1"/>
      <c r="UPV191" s="1"/>
      <c r="UPW191" s="1"/>
      <c r="UPX191" s="1"/>
      <c r="UPY191" s="1"/>
      <c r="UPZ191" s="1"/>
      <c r="UQA191" s="1"/>
      <c r="UQB191" s="1"/>
      <c r="UQC191" s="1"/>
      <c r="UQD191" s="1"/>
      <c r="UQE191" s="1"/>
      <c r="UQF191" s="1"/>
      <c r="UQG191" s="1"/>
      <c r="UQH191" s="1"/>
      <c r="UQI191" s="1"/>
      <c r="UQJ191" s="1"/>
      <c r="UQK191" s="1"/>
      <c r="UQL191" s="1"/>
      <c r="UQM191" s="1"/>
      <c r="UQN191" s="1"/>
      <c r="UQO191" s="1"/>
      <c r="UQP191" s="1"/>
      <c r="UQQ191" s="1"/>
      <c r="UQR191" s="1"/>
      <c r="UQS191" s="1"/>
      <c r="UQT191" s="1"/>
      <c r="UQU191" s="1"/>
      <c r="UQV191" s="1"/>
      <c r="UQW191" s="1"/>
      <c r="UQX191" s="1"/>
      <c r="UQY191" s="1"/>
      <c r="UQZ191" s="1"/>
      <c r="URA191" s="1"/>
      <c r="URB191" s="1"/>
      <c r="URC191" s="1"/>
      <c r="URD191" s="1"/>
      <c r="URE191" s="1"/>
      <c r="URF191" s="1"/>
      <c r="URG191" s="1"/>
      <c r="URH191" s="1"/>
      <c r="URI191" s="1"/>
      <c r="URJ191" s="1"/>
      <c r="URK191" s="1"/>
      <c r="URL191" s="1"/>
      <c r="URM191" s="1"/>
      <c r="URN191" s="1"/>
      <c r="URO191" s="1"/>
      <c r="URP191" s="1"/>
      <c r="URQ191" s="1"/>
      <c r="URR191" s="1"/>
      <c r="URS191" s="1"/>
      <c r="URT191" s="1"/>
      <c r="URU191" s="1"/>
      <c r="URV191" s="1"/>
      <c r="URW191" s="1"/>
      <c r="URX191" s="1"/>
      <c r="URY191" s="1"/>
      <c r="URZ191" s="1"/>
      <c r="USA191" s="1"/>
      <c r="USB191" s="1"/>
      <c r="USC191" s="1"/>
      <c r="USD191" s="1"/>
      <c r="USE191" s="1"/>
      <c r="USF191" s="1"/>
      <c r="USG191" s="1"/>
      <c r="USH191" s="1"/>
      <c r="USI191" s="1"/>
      <c r="USJ191" s="1"/>
      <c r="USK191" s="1"/>
      <c r="USL191" s="1"/>
      <c r="USM191" s="1"/>
      <c r="USN191" s="1"/>
      <c r="USO191" s="1"/>
      <c r="USP191" s="1"/>
      <c r="USQ191" s="1"/>
      <c r="USR191" s="1"/>
      <c r="USS191" s="1"/>
      <c r="UST191" s="1"/>
      <c r="USU191" s="1"/>
      <c r="USV191" s="1"/>
      <c r="USW191" s="1"/>
      <c r="USX191" s="1"/>
      <c r="USY191" s="1"/>
      <c r="USZ191" s="1"/>
      <c r="UTA191" s="1"/>
      <c r="UTB191" s="1"/>
      <c r="UTC191" s="1"/>
      <c r="UTD191" s="1"/>
      <c r="UTE191" s="1"/>
      <c r="UTF191" s="1"/>
      <c r="UTG191" s="1"/>
      <c r="UTH191" s="1"/>
      <c r="UTI191" s="1"/>
      <c r="UTJ191" s="1"/>
      <c r="UTK191" s="1"/>
      <c r="UTL191" s="1"/>
      <c r="UTM191" s="1"/>
      <c r="UTN191" s="1"/>
      <c r="UTO191" s="1"/>
      <c r="UTP191" s="1"/>
      <c r="UTQ191" s="1"/>
      <c r="UTR191" s="1"/>
      <c r="UTS191" s="1"/>
      <c r="UTT191" s="1"/>
      <c r="UTU191" s="1"/>
      <c r="UTV191" s="1"/>
      <c r="UTW191" s="1"/>
      <c r="UTX191" s="1"/>
      <c r="UTY191" s="1"/>
      <c r="UTZ191" s="1"/>
      <c r="UUA191" s="1"/>
      <c r="UUB191" s="1"/>
      <c r="UUC191" s="1"/>
      <c r="UUD191" s="1"/>
      <c r="UUE191" s="1"/>
      <c r="UUF191" s="1"/>
      <c r="UUG191" s="1"/>
      <c r="UUH191" s="1"/>
      <c r="UUI191" s="1"/>
      <c r="UUJ191" s="1"/>
      <c r="UUK191" s="1"/>
      <c r="UUL191" s="1"/>
      <c r="UUM191" s="1"/>
      <c r="UUN191" s="1"/>
      <c r="UUO191" s="1"/>
      <c r="UUP191" s="1"/>
      <c r="UUQ191" s="1"/>
      <c r="UUR191" s="1"/>
      <c r="UUS191" s="1"/>
      <c r="UUT191" s="1"/>
      <c r="UUU191" s="1"/>
      <c r="UUV191" s="1"/>
      <c r="UUW191" s="1"/>
      <c r="UUX191" s="1"/>
      <c r="UUY191" s="1"/>
      <c r="UUZ191" s="1"/>
      <c r="UVA191" s="1"/>
      <c r="UVB191" s="1"/>
      <c r="UVC191" s="1"/>
      <c r="UVD191" s="1"/>
      <c r="UVE191" s="1"/>
      <c r="UVF191" s="1"/>
      <c r="UVG191" s="1"/>
      <c r="UVH191" s="1"/>
      <c r="UVI191" s="1"/>
      <c r="UVJ191" s="1"/>
      <c r="UVK191" s="1"/>
      <c r="UVL191" s="1"/>
      <c r="UVM191" s="1"/>
      <c r="UVN191" s="1"/>
      <c r="UVO191" s="1"/>
      <c r="UVP191" s="1"/>
      <c r="UVQ191" s="1"/>
      <c r="UVR191" s="1"/>
      <c r="UVS191" s="1"/>
      <c r="UVT191" s="1"/>
      <c r="UVU191" s="1"/>
      <c r="UVV191" s="1"/>
      <c r="UVW191" s="1"/>
      <c r="UVX191" s="1"/>
      <c r="UVY191" s="1"/>
      <c r="UVZ191" s="1"/>
      <c r="UWA191" s="1"/>
      <c r="UWB191" s="1"/>
      <c r="UWC191" s="1"/>
      <c r="UWD191" s="1"/>
      <c r="UWE191" s="1"/>
      <c r="UWF191" s="1"/>
      <c r="UWG191" s="1"/>
      <c r="UWH191" s="1"/>
      <c r="UWI191" s="1"/>
      <c r="UWJ191" s="1"/>
      <c r="UWK191" s="1"/>
      <c r="UWL191" s="1"/>
      <c r="UWM191" s="1"/>
      <c r="UWN191" s="1"/>
      <c r="UWO191" s="1"/>
      <c r="UWP191" s="1"/>
      <c r="UWQ191" s="1"/>
      <c r="UWR191" s="1"/>
      <c r="UWS191" s="1"/>
      <c r="UWT191" s="1"/>
      <c r="UWU191" s="1"/>
      <c r="UWV191" s="1"/>
      <c r="UWW191" s="1"/>
      <c r="UWX191" s="1"/>
      <c r="UWY191" s="1"/>
      <c r="UWZ191" s="1"/>
      <c r="UXA191" s="1"/>
      <c r="UXB191" s="1"/>
      <c r="UXC191" s="1"/>
      <c r="UXD191" s="1"/>
      <c r="UXE191" s="1"/>
      <c r="UXF191" s="1"/>
      <c r="UXG191" s="1"/>
      <c r="UXH191" s="1"/>
      <c r="UXI191" s="1"/>
      <c r="UXJ191" s="1"/>
      <c r="UXK191" s="1"/>
      <c r="UXL191" s="1"/>
      <c r="UXM191" s="1"/>
      <c r="UXN191" s="1"/>
      <c r="UXO191" s="1"/>
      <c r="UXP191" s="1"/>
      <c r="UXQ191" s="1"/>
      <c r="UXR191" s="1"/>
      <c r="UXS191" s="1"/>
      <c r="UXT191" s="1"/>
      <c r="UXU191" s="1"/>
      <c r="UXV191" s="1"/>
      <c r="UXW191" s="1"/>
      <c r="UXX191" s="1"/>
      <c r="UXY191" s="1"/>
      <c r="UXZ191" s="1"/>
      <c r="UYA191" s="1"/>
      <c r="UYB191" s="1"/>
      <c r="UYC191" s="1"/>
      <c r="UYD191" s="1"/>
      <c r="UYE191" s="1"/>
      <c r="UYF191" s="1"/>
      <c r="UYG191" s="1"/>
      <c r="UYH191" s="1"/>
      <c r="UYI191" s="1"/>
      <c r="UYJ191" s="1"/>
      <c r="UYK191" s="1"/>
      <c r="UYL191" s="1"/>
      <c r="UYM191" s="1"/>
      <c r="UYN191" s="1"/>
      <c r="UYO191" s="1"/>
      <c r="UYP191" s="1"/>
      <c r="UYQ191" s="1"/>
      <c r="UYR191" s="1"/>
      <c r="UYS191" s="1"/>
      <c r="UYT191" s="1"/>
      <c r="UYU191" s="1"/>
      <c r="UYV191" s="1"/>
      <c r="UYW191" s="1"/>
      <c r="UYX191" s="1"/>
      <c r="UYY191" s="1"/>
      <c r="UYZ191" s="1"/>
      <c r="UZA191" s="1"/>
      <c r="UZB191" s="1"/>
      <c r="UZC191" s="1"/>
      <c r="UZD191" s="1"/>
      <c r="UZE191" s="1"/>
      <c r="UZF191" s="1"/>
      <c r="UZG191" s="1"/>
      <c r="UZH191" s="1"/>
      <c r="UZI191" s="1"/>
      <c r="UZJ191" s="1"/>
      <c r="UZK191" s="1"/>
      <c r="UZL191" s="1"/>
      <c r="UZM191" s="1"/>
      <c r="UZN191" s="1"/>
      <c r="UZO191" s="1"/>
      <c r="UZP191" s="1"/>
      <c r="UZQ191" s="1"/>
      <c r="UZR191" s="1"/>
      <c r="UZS191" s="1"/>
      <c r="UZT191" s="1"/>
      <c r="UZU191" s="1"/>
      <c r="UZV191" s="1"/>
      <c r="UZW191" s="1"/>
      <c r="UZX191" s="1"/>
      <c r="UZY191" s="1"/>
      <c r="UZZ191" s="1"/>
      <c r="VAA191" s="1"/>
      <c r="VAB191" s="1"/>
      <c r="VAC191" s="1"/>
      <c r="VAD191" s="1"/>
      <c r="VAE191" s="1"/>
      <c r="VAF191" s="1"/>
      <c r="VAG191" s="1"/>
      <c r="VAH191" s="1"/>
      <c r="VAI191" s="1"/>
      <c r="VAJ191" s="1"/>
      <c r="VAK191" s="1"/>
      <c r="VAL191" s="1"/>
      <c r="VAM191" s="1"/>
      <c r="VAN191" s="1"/>
      <c r="VAO191" s="1"/>
      <c r="VAP191" s="1"/>
      <c r="VAQ191" s="1"/>
      <c r="VAR191" s="1"/>
      <c r="VAS191" s="1"/>
      <c r="VAT191" s="1"/>
      <c r="VAU191" s="1"/>
      <c r="VAV191" s="1"/>
      <c r="VAW191" s="1"/>
      <c r="VAX191" s="1"/>
      <c r="VAY191" s="1"/>
      <c r="VAZ191" s="1"/>
      <c r="VBA191" s="1"/>
      <c r="VBB191" s="1"/>
      <c r="VBC191" s="1"/>
      <c r="VBD191" s="1"/>
      <c r="VBE191" s="1"/>
      <c r="VBF191" s="1"/>
      <c r="VBG191" s="1"/>
      <c r="VBH191" s="1"/>
      <c r="VBI191" s="1"/>
      <c r="VBJ191" s="1"/>
      <c r="VBK191" s="1"/>
      <c r="VBL191" s="1"/>
      <c r="VBM191" s="1"/>
      <c r="VBN191" s="1"/>
      <c r="VBO191" s="1"/>
      <c r="VBP191" s="1"/>
      <c r="VBQ191" s="1"/>
      <c r="VBR191" s="1"/>
      <c r="VBS191" s="1"/>
      <c r="VBT191" s="1"/>
      <c r="VBU191" s="1"/>
      <c r="VBV191" s="1"/>
      <c r="VBW191" s="1"/>
      <c r="VBX191" s="1"/>
      <c r="VBY191" s="1"/>
      <c r="VBZ191" s="1"/>
      <c r="VCA191" s="1"/>
      <c r="VCB191" s="1"/>
      <c r="VCC191" s="1"/>
      <c r="VCD191" s="1"/>
      <c r="VCE191" s="1"/>
      <c r="VCF191" s="1"/>
      <c r="VCG191" s="1"/>
      <c r="VCH191" s="1"/>
      <c r="VCI191" s="1"/>
      <c r="VCJ191" s="1"/>
      <c r="VCK191" s="1"/>
      <c r="VCL191" s="1"/>
      <c r="VCM191" s="1"/>
      <c r="VCN191" s="1"/>
      <c r="VCO191" s="1"/>
      <c r="VCP191" s="1"/>
      <c r="VCQ191" s="1"/>
      <c r="VCR191" s="1"/>
      <c r="VCS191" s="1"/>
      <c r="VCT191" s="1"/>
      <c r="VCU191" s="1"/>
      <c r="VCV191" s="1"/>
      <c r="VCW191" s="1"/>
      <c r="VCX191" s="1"/>
      <c r="VCY191" s="1"/>
      <c r="VCZ191" s="1"/>
      <c r="VDA191" s="1"/>
      <c r="VDB191" s="1"/>
      <c r="VDC191" s="1"/>
      <c r="VDD191" s="1"/>
      <c r="VDE191" s="1"/>
      <c r="VDF191" s="1"/>
      <c r="VDG191" s="1"/>
      <c r="VDH191" s="1"/>
      <c r="VDI191" s="1"/>
      <c r="VDJ191" s="1"/>
      <c r="VDK191" s="1"/>
      <c r="VDL191" s="1"/>
      <c r="VDM191" s="1"/>
      <c r="VDN191" s="1"/>
      <c r="VDO191" s="1"/>
      <c r="VDP191" s="1"/>
      <c r="VDQ191" s="1"/>
      <c r="VDR191" s="1"/>
      <c r="VDS191" s="1"/>
      <c r="VDT191" s="1"/>
      <c r="VDU191" s="1"/>
      <c r="VDV191" s="1"/>
      <c r="VDW191" s="1"/>
      <c r="VDX191" s="1"/>
      <c r="VDY191" s="1"/>
      <c r="VDZ191" s="1"/>
      <c r="VEA191" s="1"/>
      <c r="VEB191" s="1"/>
      <c r="VEC191" s="1"/>
      <c r="VED191" s="1"/>
      <c r="VEE191" s="1"/>
      <c r="VEF191" s="1"/>
      <c r="VEG191" s="1"/>
      <c r="VEH191" s="1"/>
      <c r="VEI191" s="1"/>
      <c r="VEJ191" s="1"/>
      <c r="VEK191" s="1"/>
      <c r="VEL191" s="1"/>
      <c r="VEM191" s="1"/>
      <c r="VEN191" s="1"/>
      <c r="VEO191" s="1"/>
      <c r="VEP191" s="1"/>
      <c r="VEQ191" s="1"/>
      <c r="VER191" s="1"/>
      <c r="VES191" s="1"/>
      <c r="VET191" s="1"/>
      <c r="VEU191" s="1"/>
      <c r="VEV191" s="1"/>
      <c r="VEW191" s="1"/>
      <c r="VEX191" s="1"/>
      <c r="VEY191" s="1"/>
      <c r="VEZ191" s="1"/>
      <c r="VFA191" s="1"/>
      <c r="VFB191" s="1"/>
      <c r="VFC191" s="1"/>
      <c r="VFD191" s="1"/>
      <c r="VFE191" s="1"/>
      <c r="VFF191" s="1"/>
      <c r="VFG191" s="1"/>
      <c r="VFH191" s="1"/>
      <c r="VFI191" s="1"/>
      <c r="VFJ191" s="1"/>
      <c r="VFK191" s="1"/>
      <c r="VFL191" s="1"/>
      <c r="VFM191" s="1"/>
      <c r="VFN191" s="1"/>
      <c r="VFO191" s="1"/>
      <c r="VFP191" s="1"/>
      <c r="VFQ191" s="1"/>
      <c r="VFR191" s="1"/>
      <c r="VFS191" s="1"/>
      <c r="VFT191" s="1"/>
      <c r="VFU191" s="1"/>
      <c r="VFV191" s="1"/>
      <c r="VFW191" s="1"/>
      <c r="VFX191" s="1"/>
      <c r="VFY191" s="1"/>
      <c r="VFZ191" s="1"/>
      <c r="VGA191" s="1"/>
      <c r="VGB191" s="1"/>
      <c r="VGC191" s="1"/>
      <c r="VGD191" s="1"/>
      <c r="VGE191" s="1"/>
      <c r="VGF191" s="1"/>
      <c r="VGG191" s="1"/>
      <c r="VGH191" s="1"/>
      <c r="VGI191" s="1"/>
      <c r="VGJ191" s="1"/>
      <c r="VGK191" s="1"/>
      <c r="VGL191" s="1"/>
      <c r="VGM191" s="1"/>
      <c r="VGN191" s="1"/>
      <c r="VGO191" s="1"/>
      <c r="VGP191" s="1"/>
      <c r="VGQ191" s="1"/>
      <c r="VGR191" s="1"/>
      <c r="VGS191" s="1"/>
      <c r="VGT191" s="1"/>
      <c r="VGU191" s="1"/>
      <c r="VGV191" s="1"/>
      <c r="VGW191" s="1"/>
      <c r="VGX191" s="1"/>
      <c r="VGY191" s="1"/>
      <c r="VGZ191" s="1"/>
      <c r="VHA191" s="1"/>
      <c r="VHB191" s="1"/>
      <c r="VHC191" s="1"/>
      <c r="VHD191" s="1"/>
      <c r="VHE191" s="1"/>
      <c r="VHF191" s="1"/>
      <c r="VHG191" s="1"/>
      <c r="VHH191" s="1"/>
      <c r="VHI191" s="1"/>
      <c r="VHJ191" s="1"/>
      <c r="VHK191" s="1"/>
      <c r="VHL191" s="1"/>
      <c r="VHM191" s="1"/>
      <c r="VHN191" s="1"/>
      <c r="VHO191" s="1"/>
      <c r="VHP191" s="1"/>
      <c r="VHQ191" s="1"/>
      <c r="VHR191" s="1"/>
      <c r="VHS191" s="1"/>
      <c r="VHT191" s="1"/>
      <c r="VHU191" s="1"/>
      <c r="VHV191" s="1"/>
      <c r="VHW191" s="1"/>
      <c r="VHX191" s="1"/>
      <c r="VHY191" s="1"/>
      <c r="VHZ191" s="1"/>
      <c r="VIA191" s="1"/>
      <c r="VIB191" s="1"/>
      <c r="VIC191" s="1"/>
      <c r="VID191" s="1"/>
      <c r="VIE191" s="1"/>
      <c r="VIF191" s="1"/>
      <c r="VIG191" s="1"/>
      <c r="VIH191" s="1"/>
      <c r="VII191" s="1"/>
      <c r="VIJ191" s="1"/>
      <c r="VIK191" s="1"/>
      <c r="VIL191" s="1"/>
      <c r="VIM191" s="1"/>
      <c r="VIN191" s="1"/>
      <c r="VIO191" s="1"/>
      <c r="VIP191" s="1"/>
      <c r="VIQ191" s="1"/>
      <c r="VIR191" s="1"/>
      <c r="VIS191" s="1"/>
      <c r="VIT191" s="1"/>
      <c r="VIU191" s="1"/>
      <c r="VIV191" s="1"/>
      <c r="VIW191" s="1"/>
      <c r="VIX191" s="1"/>
      <c r="VIY191" s="1"/>
      <c r="VIZ191" s="1"/>
      <c r="VJA191" s="1"/>
      <c r="VJB191" s="1"/>
      <c r="VJC191" s="1"/>
      <c r="VJD191" s="1"/>
      <c r="VJE191" s="1"/>
      <c r="VJF191" s="1"/>
      <c r="VJG191" s="1"/>
      <c r="VJH191" s="1"/>
      <c r="VJI191" s="1"/>
      <c r="VJJ191" s="1"/>
      <c r="VJK191" s="1"/>
      <c r="VJL191" s="1"/>
      <c r="VJM191" s="1"/>
      <c r="VJN191" s="1"/>
      <c r="VJO191" s="1"/>
      <c r="VJP191" s="1"/>
      <c r="VJQ191" s="1"/>
      <c r="VJR191" s="1"/>
      <c r="VJS191" s="1"/>
      <c r="VJT191" s="1"/>
      <c r="VJU191" s="1"/>
      <c r="VJV191" s="1"/>
      <c r="VJW191" s="1"/>
      <c r="VJX191" s="1"/>
      <c r="VJY191" s="1"/>
      <c r="VJZ191" s="1"/>
      <c r="VKA191" s="1"/>
      <c r="VKB191" s="1"/>
      <c r="VKC191" s="1"/>
      <c r="VKD191" s="1"/>
      <c r="VKE191" s="1"/>
      <c r="VKF191" s="1"/>
      <c r="VKG191" s="1"/>
      <c r="VKH191" s="1"/>
      <c r="VKI191" s="1"/>
      <c r="VKJ191" s="1"/>
      <c r="VKK191" s="1"/>
      <c r="VKL191" s="1"/>
      <c r="VKM191" s="1"/>
      <c r="VKN191" s="1"/>
      <c r="VKO191" s="1"/>
      <c r="VKP191" s="1"/>
      <c r="VKQ191" s="1"/>
      <c r="VKR191" s="1"/>
      <c r="VKS191" s="1"/>
      <c r="VKT191" s="1"/>
      <c r="VKU191" s="1"/>
      <c r="VKV191" s="1"/>
      <c r="VKW191" s="1"/>
      <c r="VKX191" s="1"/>
      <c r="VKY191" s="1"/>
      <c r="VKZ191" s="1"/>
      <c r="VLA191" s="1"/>
      <c r="VLB191" s="1"/>
      <c r="VLC191" s="1"/>
      <c r="VLD191" s="1"/>
      <c r="VLE191" s="1"/>
      <c r="VLF191" s="1"/>
      <c r="VLG191" s="1"/>
      <c r="VLH191" s="1"/>
      <c r="VLI191" s="1"/>
      <c r="VLJ191" s="1"/>
      <c r="VLK191" s="1"/>
      <c r="VLL191" s="1"/>
      <c r="VLM191" s="1"/>
      <c r="VLN191" s="1"/>
      <c r="VLO191" s="1"/>
      <c r="VLP191" s="1"/>
      <c r="VLQ191" s="1"/>
      <c r="VLR191" s="1"/>
      <c r="VLS191" s="1"/>
      <c r="VLT191" s="1"/>
      <c r="VLU191" s="1"/>
      <c r="VLV191" s="1"/>
      <c r="VLW191" s="1"/>
      <c r="VLX191" s="1"/>
      <c r="VLY191" s="1"/>
      <c r="VLZ191" s="1"/>
      <c r="VMA191" s="1"/>
      <c r="VMB191" s="1"/>
      <c r="VMC191" s="1"/>
      <c r="VMD191" s="1"/>
      <c r="VME191" s="1"/>
      <c r="VMF191" s="1"/>
      <c r="VMG191" s="1"/>
      <c r="VMH191" s="1"/>
      <c r="VMI191" s="1"/>
      <c r="VMJ191" s="1"/>
      <c r="VMK191" s="1"/>
      <c r="VML191" s="1"/>
      <c r="VMM191" s="1"/>
      <c r="VMN191" s="1"/>
      <c r="VMO191" s="1"/>
      <c r="VMP191" s="1"/>
      <c r="VMQ191" s="1"/>
      <c r="VMR191" s="1"/>
      <c r="VMS191" s="1"/>
      <c r="VMT191" s="1"/>
      <c r="VMU191" s="1"/>
      <c r="VMV191" s="1"/>
      <c r="VMW191" s="1"/>
      <c r="VMX191" s="1"/>
      <c r="VMY191" s="1"/>
      <c r="VMZ191" s="1"/>
      <c r="VNA191" s="1"/>
      <c r="VNB191" s="1"/>
      <c r="VNC191" s="1"/>
      <c r="VND191" s="1"/>
      <c r="VNE191" s="1"/>
      <c r="VNF191" s="1"/>
      <c r="VNG191" s="1"/>
      <c r="VNH191" s="1"/>
      <c r="VNI191" s="1"/>
      <c r="VNJ191" s="1"/>
      <c r="VNK191" s="1"/>
      <c r="VNL191" s="1"/>
      <c r="VNM191" s="1"/>
      <c r="VNN191" s="1"/>
      <c r="VNO191" s="1"/>
      <c r="VNP191" s="1"/>
      <c r="VNQ191" s="1"/>
      <c r="VNR191" s="1"/>
      <c r="VNS191" s="1"/>
      <c r="VNT191" s="1"/>
      <c r="VNU191" s="1"/>
      <c r="VNV191" s="1"/>
      <c r="VNW191" s="1"/>
      <c r="VNX191" s="1"/>
      <c r="VNY191" s="1"/>
      <c r="VNZ191" s="1"/>
      <c r="VOA191" s="1"/>
      <c r="VOB191" s="1"/>
      <c r="VOC191" s="1"/>
      <c r="VOD191" s="1"/>
      <c r="VOE191" s="1"/>
      <c r="VOF191" s="1"/>
      <c r="VOG191" s="1"/>
      <c r="VOH191" s="1"/>
      <c r="VOI191" s="1"/>
      <c r="VOJ191" s="1"/>
      <c r="VOK191" s="1"/>
      <c r="VOL191" s="1"/>
      <c r="VOM191" s="1"/>
      <c r="VON191" s="1"/>
      <c r="VOO191" s="1"/>
      <c r="VOP191" s="1"/>
      <c r="VOQ191" s="1"/>
      <c r="VOR191" s="1"/>
      <c r="VOS191" s="1"/>
      <c r="VOT191" s="1"/>
      <c r="VOU191" s="1"/>
      <c r="VOV191" s="1"/>
      <c r="VOW191" s="1"/>
      <c r="VOX191" s="1"/>
      <c r="VOY191" s="1"/>
      <c r="VOZ191" s="1"/>
      <c r="VPA191" s="1"/>
      <c r="VPB191" s="1"/>
      <c r="VPC191" s="1"/>
      <c r="VPD191" s="1"/>
      <c r="VPE191" s="1"/>
      <c r="VPF191" s="1"/>
      <c r="VPG191" s="1"/>
      <c r="VPH191" s="1"/>
      <c r="VPI191" s="1"/>
      <c r="VPJ191" s="1"/>
      <c r="VPK191" s="1"/>
      <c r="VPL191" s="1"/>
      <c r="VPM191" s="1"/>
      <c r="VPN191" s="1"/>
      <c r="VPO191" s="1"/>
      <c r="VPP191" s="1"/>
      <c r="VPQ191" s="1"/>
      <c r="VPR191" s="1"/>
      <c r="VPS191" s="1"/>
      <c r="VPT191" s="1"/>
      <c r="VPU191" s="1"/>
      <c r="VPV191" s="1"/>
      <c r="VPW191" s="1"/>
      <c r="VPX191" s="1"/>
      <c r="VPY191" s="1"/>
      <c r="VPZ191" s="1"/>
      <c r="VQA191" s="1"/>
      <c r="VQB191" s="1"/>
      <c r="VQC191" s="1"/>
      <c r="VQD191" s="1"/>
      <c r="VQE191" s="1"/>
      <c r="VQF191" s="1"/>
      <c r="VQG191" s="1"/>
      <c r="VQH191" s="1"/>
      <c r="VQI191" s="1"/>
      <c r="VQJ191" s="1"/>
      <c r="VQK191" s="1"/>
      <c r="VQL191" s="1"/>
      <c r="VQM191" s="1"/>
      <c r="VQN191" s="1"/>
      <c r="VQO191" s="1"/>
      <c r="VQP191" s="1"/>
      <c r="VQQ191" s="1"/>
      <c r="VQR191" s="1"/>
      <c r="VQS191" s="1"/>
      <c r="VQT191" s="1"/>
      <c r="VQU191" s="1"/>
      <c r="VQV191" s="1"/>
      <c r="VQW191" s="1"/>
      <c r="VQX191" s="1"/>
      <c r="VQY191" s="1"/>
      <c r="VQZ191" s="1"/>
      <c r="VRA191" s="1"/>
      <c r="VRB191" s="1"/>
      <c r="VRC191" s="1"/>
      <c r="VRD191" s="1"/>
      <c r="VRE191" s="1"/>
      <c r="VRF191" s="1"/>
      <c r="VRG191" s="1"/>
      <c r="VRH191" s="1"/>
      <c r="VRI191" s="1"/>
      <c r="VRJ191" s="1"/>
      <c r="VRK191" s="1"/>
      <c r="VRL191" s="1"/>
      <c r="VRM191" s="1"/>
      <c r="VRN191" s="1"/>
      <c r="VRO191" s="1"/>
      <c r="VRP191" s="1"/>
      <c r="VRQ191" s="1"/>
      <c r="VRR191" s="1"/>
      <c r="VRS191" s="1"/>
      <c r="VRT191" s="1"/>
      <c r="VRU191" s="1"/>
      <c r="VRV191" s="1"/>
      <c r="VRW191" s="1"/>
      <c r="VRX191" s="1"/>
      <c r="VRY191" s="1"/>
      <c r="VRZ191" s="1"/>
      <c r="VSA191" s="1"/>
      <c r="VSB191" s="1"/>
      <c r="VSC191" s="1"/>
      <c r="VSD191" s="1"/>
      <c r="VSE191" s="1"/>
      <c r="VSF191" s="1"/>
      <c r="VSG191" s="1"/>
      <c r="VSH191" s="1"/>
      <c r="VSI191" s="1"/>
      <c r="VSJ191" s="1"/>
      <c r="VSK191" s="1"/>
      <c r="VSL191" s="1"/>
      <c r="VSM191" s="1"/>
      <c r="VSN191" s="1"/>
      <c r="VSO191" s="1"/>
      <c r="VSP191" s="1"/>
      <c r="VSQ191" s="1"/>
      <c r="VSR191" s="1"/>
      <c r="VSS191" s="1"/>
      <c r="VST191" s="1"/>
      <c r="VSU191" s="1"/>
      <c r="VSV191" s="1"/>
      <c r="VSW191" s="1"/>
      <c r="VSX191" s="1"/>
      <c r="VSY191" s="1"/>
      <c r="VSZ191" s="1"/>
      <c r="VTA191" s="1"/>
      <c r="VTB191" s="1"/>
      <c r="VTC191" s="1"/>
      <c r="VTD191" s="1"/>
      <c r="VTE191" s="1"/>
      <c r="VTF191" s="1"/>
      <c r="VTG191" s="1"/>
      <c r="VTH191" s="1"/>
      <c r="VTI191" s="1"/>
      <c r="VTJ191" s="1"/>
      <c r="VTK191" s="1"/>
      <c r="VTL191" s="1"/>
      <c r="VTM191" s="1"/>
      <c r="VTN191" s="1"/>
      <c r="VTO191" s="1"/>
      <c r="VTP191" s="1"/>
      <c r="VTQ191" s="1"/>
      <c r="VTR191" s="1"/>
      <c r="VTS191" s="1"/>
      <c r="VTT191" s="1"/>
      <c r="VTU191" s="1"/>
      <c r="VTV191" s="1"/>
      <c r="VTW191" s="1"/>
      <c r="VTX191" s="1"/>
      <c r="VTY191" s="1"/>
      <c r="VTZ191" s="1"/>
      <c r="VUA191" s="1"/>
      <c r="VUB191" s="1"/>
      <c r="VUC191" s="1"/>
      <c r="VUD191" s="1"/>
      <c r="VUE191" s="1"/>
      <c r="VUF191" s="1"/>
      <c r="VUG191" s="1"/>
      <c r="VUH191" s="1"/>
      <c r="VUI191" s="1"/>
      <c r="VUJ191" s="1"/>
      <c r="VUK191" s="1"/>
      <c r="VUL191" s="1"/>
      <c r="VUM191" s="1"/>
      <c r="VUN191" s="1"/>
      <c r="VUO191" s="1"/>
      <c r="VUP191" s="1"/>
      <c r="VUQ191" s="1"/>
      <c r="VUR191" s="1"/>
      <c r="VUS191" s="1"/>
      <c r="VUT191" s="1"/>
      <c r="VUU191" s="1"/>
      <c r="VUV191" s="1"/>
      <c r="VUW191" s="1"/>
      <c r="VUX191" s="1"/>
      <c r="VUY191" s="1"/>
      <c r="VUZ191" s="1"/>
      <c r="VVA191" s="1"/>
      <c r="VVB191" s="1"/>
      <c r="VVC191" s="1"/>
      <c r="VVD191" s="1"/>
      <c r="VVE191" s="1"/>
      <c r="VVF191" s="1"/>
      <c r="VVG191" s="1"/>
      <c r="VVH191" s="1"/>
      <c r="VVI191" s="1"/>
      <c r="VVJ191" s="1"/>
      <c r="VVK191" s="1"/>
      <c r="VVL191" s="1"/>
      <c r="VVM191" s="1"/>
      <c r="VVN191" s="1"/>
      <c r="VVO191" s="1"/>
      <c r="VVP191" s="1"/>
      <c r="VVQ191" s="1"/>
      <c r="VVR191" s="1"/>
      <c r="VVS191" s="1"/>
      <c r="VVT191" s="1"/>
      <c r="VVU191" s="1"/>
      <c r="VVV191" s="1"/>
      <c r="VVW191" s="1"/>
      <c r="VVX191" s="1"/>
      <c r="VVY191" s="1"/>
      <c r="VVZ191" s="1"/>
      <c r="VWA191" s="1"/>
      <c r="VWB191" s="1"/>
      <c r="VWC191" s="1"/>
      <c r="VWD191" s="1"/>
      <c r="VWE191" s="1"/>
      <c r="VWF191" s="1"/>
      <c r="VWG191" s="1"/>
      <c r="VWH191" s="1"/>
      <c r="VWI191" s="1"/>
      <c r="VWJ191" s="1"/>
      <c r="VWK191" s="1"/>
      <c r="VWL191" s="1"/>
      <c r="VWM191" s="1"/>
      <c r="VWN191" s="1"/>
      <c r="VWO191" s="1"/>
      <c r="VWP191" s="1"/>
      <c r="VWQ191" s="1"/>
      <c r="VWR191" s="1"/>
      <c r="VWS191" s="1"/>
      <c r="VWT191" s="1"/>
      <c r="VWU191" s="1"/>
      <c r="VWV191" s="1"/>
      <c r="VWW191" s="1"/>
      <c r="VWX191" s="1"/>
      <c r="VWY191" s="1"/>
      <c r="VWZ191" s="1"/>
      <c r="VXA191" s="1"/>
      <c r="VXB191" s="1"/>
      <c r="VXC191" s="1"/>
      <c r="VXD191" s="1"/>
      <c r="VXE191" s="1"/>
      <c r="VXF191" s="1"/>
      <c r="VXG191" s="1"/>
      <c r="VXH191" s="1"/>
      <c r="VXI191" s="1"/>
      <c r="VXJ191" s="1"/>
      <c r="VXK191" s="1"/>
      <c r="VXL191" s="1"/>
      <c r="VXM191" s="1"/>
      <c r="VXN191" s="1"/>
      <c r="VXO191" s="1"/>
      <c r="VXP191" s="1"/>
      <c r="VXQ191" s="1"/>
      <c r="VXR191" s="1"/>
      <c r="VXS191" s="1"/>
      <c r="VXT191" s="1"/>
      <c r="VXU191" s="1"/>
      <c r="VXV191" s="1"/>
      <c r="VXW191" s="1"/>
      <c r="VXX191" s="1"/>
      <c r="VXY191" s="1"/>
      <c r="VXZ191" s="1"/>
      <c r="VYA191" s="1"/>
      <c r="VYB191" s="1"/>
      <c r="VYC191" s="1"/>
      <c r="VYD191" s="1"/>
      <c r="VYE191" s="1"/>
      <c r="VYF191" s="1"/>
      <c r="VYG191" s="1"/>
      <c r="VYH191" s="1"/>
      <c r="VYI191" s="1"/>
      <c r="VYJ191" s="1"/>
      <c r="VYK191" s="1"/>
      <c r="VYL191" s="1"/>
      <c r="VYM191" s="1"/>
      <c r="VYN191" s="1"/>
      <c r="VYO191" s="1"/>
      <c r="VYP191" s="1"/>
      <c r="VYQ191" s="1"/>
      <c r="VYR191" s="1"/>
      <c r="VYS191" s="1"/>
      <c r="VYT191" s="1"/>
      <c r="VYU191" s="1"/>
      <c r="VYV191" s="1"/>
      <c r="VYW191" s="1"/>
      <c r="VYX191" s="1"/>
      <c r="VYY191" s="1"/>
      <c r="VYZ191" s="1"/>
      <c r="VZA191" s="1"/>
      <c r="VZB191" s="1"/>
      <c r="VZC191" s="1"/>
      <c r="VZD191" s="1"/>
      <c r="VZE191" s="1"/>
      <c r="VZF191" s="1"/>
      <c r="VZG191" s="1"/>
      <c r="VZH191" s="1"/>
      <c r="VZI191" s="1"/>
      <c r="VZJ191" s="1"/>
      <c r="VZK191" s="1"/>
      <c r="VZL191" s="1"/>
      <c r="VZM191" s="1"/>
      <c r="VZN191" s="1"/>
      <c r="VZO191" s="1"/>
      <c r="VZP191" s="1"/>
      <c r="VZQ191" s="1"/>
      <c r="VZR191" s="1"/>
      <c r="VZS191" s="1"/>
      <c r="VZT191" s="1"/>
      <c r="VZU191" s="1"/>
      <c r="VZV191" s="1"/>
      <c r="VZW191" s="1"/>
      <c r="VZX191" s="1"/>
      <c r="VZY191" s="1"/>
      <c r="VZZ191" s="1"/>
      <c r="WAA191" s="1"/>
      <c r="WAB191" s="1"/>
      <c r="WAC191" s="1"/>
      <c r="WAD191" s="1"/>
      <c r="WAE191" s="1"/>
      <c r="WAF191" s="1"/>
      <c r="WAG191" s="1"/>
      <c r="WAH191" s="1"/>
      <c r="WAI191" s="1"/>
      <c r="WAJ191" s="1"/>
      <c r="WAK191" s="1"/>
      <c r="WAL191" s="1"/>
      <c r="WAM191" s="1"/>
      <c r="WAN191" s="1"/>
      <c r="WAO191" s="1"/>
      <c r="WAP191" s="1"/>
      <c r="WAQ191" s="1"/>
      <c r="WAR191" s="1"/>
      <c r="WAS191" s="1"/>
      <c r="WAT191" s="1"/>
      <c r="WAU191" s="1"/>
      <c r="WAV191" s="1"/>
      <c r="WAW191" s="1"/>
      <c r="WAX191" s="1"/>
      <c r="WAY191" s="1"/>
      <c r="WAZ191" s="1"/>
      <c r="WBA191" s="1"/>
      <c r="WBB191" s="1"/>
      <c r="WBC191" s="1"/>
      <c r="WBD191" s="1"/>
      <c r="WBE191" s="1"/>
      <c r="WBF191" s="1"/>
      <c r="WBG191" s="1"/>
      <c r="WBH191" s="1"/>
      <c r="WBI191" s="1"/>
      <c r="WBJ191" s="1"/>
      <c r="WBK191" s="1"/>
      <c r="WBL191" s="1"/>
      <c r="WBM191" s="1"/>
      <c r="WBN191" s="1"/>
      <c r="WBO191" s="1"/>
      <c r="WBP191" s="1"/>
      <c r="WBQ191" s="1"/>
      <c r="WBR191" s="1"/>
      <c r="WBS191" s="1"/>
      <c r="WBT191" s="1"/>
      <c r="WBU191" s="1"/>
      <c r="WBV191" s="1"/>
      <c r="WBW191" s="1"/>
      <c r="WBX191" s="1"/>
      <c r="WBY191" s="1"/>
      <c r="WBZ191" s="1"/>
      <c r="WCA191" s="1"/>
      <c r="WCB191" s="1"/>
      <c r="WCC191" s="1"/>
      <c r="WCD191" s="1"/>
      <c r="WCE191" s="1"/>
      <c r="WCF191" s="1"/>
      <c r="WCG191" s="1"/>
      <c r="WCH191" s="1"/>
      <c r="WCI191" s="1"/>
      <c r="WCJ191" s="1"/>
      <c r="WCK191" s="1"/>
      <c r="WCL191" s="1"/>
      <c r="WCM191" s="1"/>
      <c r="WCN191" s="1"/>
      <c r="WCO191" s="1"/>
      <c r="WCP191" s="1"/>
      <c r="WCQ191" s="1"/>
      <c r="WCR191" s="1"/>
      <c r="WCS191" s="1"/>
      <c r="WCT191" s="1"/>
      <c r="WCU191" s="1"/>
      <c r="WCV191" s="1"/>
      <c r="WCW191" s="1"/>
      <c r="WCX191" s="1"/>
      <c r="WCY191" s="1"/>
      <c r="WCZ191" s="1"/>
      <c r="WDA191" s="1"/>
      <c r="WDB191" s="1"/>
      <c r="WDC191" s="1"/>
      <c r="WDD191" s="1"/>
      <c r="WDE191" s="1"/>
      <c r="WDF191" s="1"/>
      <c r="WDG191" s="1"/>
      <c r="WDH191" s="1"/>
      <c r="WDI191" s="1"/>
      <c r="WDJ191" s="1"/>
      <c r="WDK191" s="1"/>
      <c r="WDL191" s="1"/>
      <c r="WDM191" s="1"/>
      <c r="WDN191" s="1"/>
      <c r="WDO191" s="1"/>
      <c r="WDP191" s="1"/>
      <c r="WDQ191" s="1"/>
      <c r="WDR191" s="1"/>
      <c r="WDS191" s="1"/>
      <c r="WDT191" s="1"/>
      <c r="WDU191" s="1"/>
      <c r="WDV191" s="1"/>
      <c r="WDW191" s="1"/>
      <c r="WDX191" s="1"/>
      <c r="WDY191" s="1"/>
      <c r="WDZ191" s="1"/>
      <c r="WEA191" s="1"/>
      <c r="WEB191" s="1"/>
      <c r="WEC191" s="1"/>
      <c r="WED191" s="1"/>
      <c r="WEE191" s="1"/>
      <c r="WEF191" s="1"/>
      <c r="WEG191" s="1"/>
      <c r="WEH191" s="1"/>
      <c r="WEI191" s="1"/>
      <c r="WEJ191" s="1"/>
      <c r="WEK191" s="1"/>
      <c r="WEL191" s="1"/>
      <c r="WEM191" s="1"/>
      <c r="WEN191" s="1"/>
      <c r="WEO191" s="1"/>
      <c r="WEP191" s="1"/>
      <c r="WEQ191" s="1"/>
      <c r="WER191" s="1"/>
      <c r="WES191" s="1"/>
      <c r="WET191" s="1"/>
      <c r="WEU191" s="1"/>
      <c r="WEV191" s="1"/>
      <c r="WEW191" s="1"/>
      <c r="WEX191" s="1"/>
      <c r="WEY191" s="1"/>
      <c r="WEZ191" s="1"/>
      <c r="WFA191" s="1"/>
      <c r="WFB191" s="1"/>
      <c r="WFC191" s="1"/>
      <c r="WFD191" s="1"/>
      <c r="WFE191" s="1"/>
      <c r="WFF191" s="1"/>
      <c r="WFG191" s="1"/>
      <c r="WFH191" s="1"/>
      <c r="WFI191" s="1"/>
      <c r="WFJ191" s="1"/>
      <c r="WFK191" s="1"/>
      <c r="WFL191" s="1"/>
      <c r="WFM191" s="1"/>
      <c r="WFN191" s="1"/>
      <c r="WFO191" s="1"/>
      <c r="WFP191" s="1"/>
      <c r="WFQ191" s="1"/>
      <c r="WFR191" s="1"/>
      <c r="WFS191" s="1"/>
      <c r="WFT191" s="1"/>
      <c r="WFU191" s="1"/>
      <c r="WFV191" s="1"/>
      <c r="WFW191" s="1"/>
      <c r="WFX191" s="1"/>
      <c r="WFY191" s="1"/>
      <c r="WFZ191" s="1"/>
      <c r="WGA191" s="1"/>
      <c r="WGB191" s="1"/>
      <c r="WGC191" s="1"/>
      <c r="WGD191" s="1"/>
      <c r="WGE191" s="1"/>
      <c r="WGF191" s="1"/>
      <c r="WGG191" s="1"/>
      <c r="WGH191" s="1"/>
      <c r="WGI191" s="1"/>
      <c r="WGJ191" s="1"/>
      <c r="WGK191" s="1"/>
      <c r="WGL191" s="1"/>
      <c r="WGM191" s="1"/>
      <c r="WGN191" s="1"/>
      <c r="WGO191" s="1"/>
      <c r="WGP191" s="1"/>
      <c r="WGQ191" s="1"/>
      <c r="WGR191" s="1"/>
      <c r="WGS191" s="1"/>
      <c r="WGT191" s="1"/>
      <c r="WGU191" s="1"/>
      <c r="WGV191" s="1"/>
      <c r="WGW191" s="1"/>
      <c r="WGX191" s="1"/>
      <c r="WGY191" s="1"/>
      <c r="WGZ191" s="1"/>
      <c r="WHA191" s="1"/>
      <c r="WHB191" s="1"/>
      <c r="WHC191" s="1"/>
      <c r="WHD191" s="1"/>
      <c r="WHE191" s="1"/>
      <c r="WHF191" s="1"/>
      <c r="WHG191" s="1"/>
      <c r="WHH191" s="1"/>
      <c r="WHI191" s="1"/>
      <c r="WHJ191" s="1"/>
      <c r="WHK191" s="1"/>
      <c r="WHL191" s="1"/>
      <c r="WHM191" s="1"/>
      <c r="WHN191" s="1"/>
      <c r="WHO191" s="1"/>
      <c r="WHP191" s="1"/>
      <c r="WHQ191" s="1"/>
      <c r="WHR191" s="1"/>
      <c r="WHS191" s="1"/>
      <c r="WHT191" s="1"/>
      <c r="WHU191" s="1"/>
      <c r="WHV191" s="1"/>
      <c r="WHW191" s="1"/>
      <c r="WHX191" s="1"/>
      <c r="WHY191" s="1"/>
      <c r="WHZ191" s="1"/>
      <c r="WIA191" s="1"/>
      <c r="WIB191" s="1"/>
      <c r="WIC191" s="1"/>
      <c r="WID191" s="1"/>
      <c r="WIE191" s="1"/>
      <c r="WIF191" s="1"/>
      <c r="WIG191" s="1"/>
      <c r="WIH191" s="1"/>
      <c r="WII191" s="1"/>
      <c r="WIJ191" s="1"/>
      <c r="WIK191" s="1"/>
      <c r="WIL191" s="1"/>
      <c r="WIM191" s="1"/>
      <c r="WIN191" s="1"/>
      <c r="WIO191" s="1"/>
      <c r="WIP191" s="1"/>
      <c r="WIQ191" s="1"/>
      <c r="WIR191" s="1"/>
      <c r="WIS191" s="1"/>
      <c r="WIT191" s="1"/>
      <c r="WIU191" s="1"/>
      <c r="WIV191" s="1"/>
      <c r="WIW191" s="1"/>
      <c r="WIX191" s="1"/>
      <c r="WIY191" s="1"/>
      <c r="WIZ191" s="1"/>
      <c r="WJA191" s="1"/>
      <c r="WJB191" s="1"/>
      <c r="WJC191" s="1"/>
      <c r="WJD191" s="1"/>
      <c r="WJE191" s="1"/>
      <c r="WJF191" s="1"/>
      <c r="WJG191" s="1"/>
      <c r="WJH191" s="1"/>
      <c r="WJI191" s="1"/>
      <c r="WJJ191" s="1"/>
      <c r="WJK191" s="1"/>
      <c r="WJL191" s="1"/>
      <c r="WJM191" s="1"/>
      <c r="WJN191" s="1"/>
      <c r="WJO191" s="1"/>
      <c r="WJP191" s="1"/>
      <c r="WJQ191" s="1"/>
      <c r="WJR191" s="1"/>
      <c r="WJS191" s="1"/>
      <c r="WJT191" s="1"/>
      <c r="WJU191" s="1"/>
      <c r="WJV191" s="1"/>
      <c r="WJW191" s="1"/>
      <c r="WJX191" s="1"/>
      <c r="WJY191" s="1"/>
      <c r="WJZ191" s="1"/>
      <c r="WKA191" s="1"/>
      <c r="WKB191" s="1"/>
      <c r="WKC191" s="1"/>
      <c r="WKD191" s="1"/>
      <c r="WKE191" s="1"/>
      <c r="WKF191" s="1"/>
      <c r="WKG191" s="1"/>
      <c r="WKH191" s="1"/>
      <c r="WKI191" s="1"/>
      <c r="WKJ191" s="1"/>
      <c r="WKK191" s="1"/>
      <c r="WKL191" s="1"/>
      <c r="WKM191" s="1"/>
      <c r="WKN191" s="1"/>
      <c r="WKO191" s="1"/>
      <c r="WKP191" s="1"/>
      <c r="WKQ191" s="1"/>
      <c r="WKR191" s="1"/>
      <c r="WKS191" s="1"/>
      <c r="WKT191" s="1"/>
      <c r="WKU191" s="1"/>
      <c r="WKV191" s="1"/>
      <c r="WKW191" s="1"/>
      <c r="WKX191" s="1"/>
      <c r="WKY191" s="1"/>
      <c r="WKZ191" s="1"/>
      <c r="WLA191" s="1"/>
      <c r="WLB191" s="1"/>
      <c r="WLC191" s="1"/>
      <c r="WLD191" s="1"/>
      <c r="WLE191" s="1"/>
      <c r="WLF191" s="1"/>
      <c r="WLG191" s="1"/>
      <c r="WLH191" s="1"/>
      <c r="WLI191" s="1"/>
      <c r="WLJ191" s="1"/>
      <c r="WLK191" s="1"/>
      <c r="WLL191" s="1"/>
      <c r="WLM191" s="1"/>
      <c r="WLN191" s="1"/>
      <c r="WLO191" s="1"/>
      <c r="WLP191" s="1"/>
      <c r="WLQ191" s="1"/>
      <c r="WLR191" s="1"/>
      <c r="WLS191" s="1"/>
      <c r="WLT191" s="1"/>
      <c r="WLU191" s="1"/>
      <c r="WLV191" s="1"/>
      <c r="WLW191" s="1"/>
      <c r="WLX191" s="1"/>
      <c r="WLY191" s="1"/>
      <c r="WLZ191" s="1"/>
      <c r="WMA191" s="1"/>
      <c r="WMB191" s="1"/>
      <c r="WMC191" s="1"/>
      <c r="WMD191" s="1"/>
      <c r="WME191" s="1"/>
      <c r="WMF191" s="1"/>
      <c r="WMG191" s="1"/>
      <c r="WMH191" s="1"/>
      <c r="WMI191" s="1"/>
      <c r="WMJ191" s="1"/>
      <c r="WMK191" s="1"/>
      <c r="WML191" s="1"/>
      <c r="WMM191" s="1"/>
      <c r="WMN191" s="1"/>
      <c r="WMO191" s="1"/>
      <c r="WMP191" s="1"/>
      <c r="WMQ191" s="1"/>
      <c r="WMR191" s="1"/>
      <c r="WMS191" s="1"/>
      <c r="WMT191" s="1"/>
      <c r="WMU191" s="1"/>
      <c r="WMV191" s="1"/>
      <c r="WMW191" s="1"/>
      <c r="WMX191" s="1"/>
      <c r="WMY191" s="1"/>
      <c r="WMZ191" s="1"/>
      <c r="WNA191" s="1"/>
      <c r="WNB191" s="1"/>
      <c r="WNC191" s="1"/>
      <c r="WND191" s="1"/>
      <c r="WNE191" s="1"/>
      <c r="WNF191" s="1"/>
      <c r="WNG191" s="1"/>
      <c r="WNH191" s="1"/>
      <c r="WNI191" s="1"/>
      <c r="WNJ191" s="1"/>
      <c r="WNK191" s="1"/>
      <c r="WNL191" s="1"/>
      <c r="WNM191" s="1"/>
      <c r="WNN191" s="1"/>
      <c r="WNO191" s="1"/>
      <c r="WNP191" s="1"/>
      <c r="WNQ191" s="1"/>
      <c r="WNR191" s="1"/>
      <c r="WNS191" s="1"/>
      <c r="WNT191" s="1"/>
      <c r="WNU191" s="1"/>
      <c r="WNV191" s="1"/>
      <c r="WNW191" s="1"/>
      <c r="WNX191" s="1"/>
      <c r="WNY191" s="1"/>
      <c r="WNZ191" s="1"/>
      <c r="WOA191" s="1"/>
      <c r="WOB191" s="1"/>
      <c r="WOC191" s="1"/>
      <c r="WOD191" s="1"/>
      <c r="WOE191" s="1"/>
      <c r="WOF191" s="1"/>
      <c r="WOG191" s="1"/>
      <c r="WOH191" s="1"/>
      <c r="WOI191" s="1"/>
      <c r="WOJ191" s="1"/>
      <c r="WOK191" s="1"/>
      <c r="WOL191" s="1"/>
      <c r="WOM191" s="1"/>
      <c r="WON191" s="1"/>
      <c r="WOO191" s="1"/>
      <c r="WOP191" s="1"/>
      <c r="WOQ191" s="1"/>
      <c r="WOR191" s="1"/>
      <c r="WOS191" s="1"/>
      <c r="WOT191" s="1"/>
      <c r="WOU191" s="1"/>
      <c r="WOV191" s="1"/>
      <c r="WOW191" s="1"/>
      <c r="WOX191" s="1"/>
      <c r="WOY191" s="1"/>
      <c r="WOZ191" s="1"/>
      <c r="WPA191" s="1"/>
      <c r="WPB191" s="1"/>
      <c r="WPC191" s="1"/>
      <c r="WPD191" s="1"/>
      <c r="WPE191" s="1"/>
      <c r="WPF191" s="1"/>
      <c r="WPG191" s="1"/>
      <c r="WPH191" s="1"/>
      <c r="WPI191" s="1"/>
      <c r="WPJ191" s="1"/>
      <c r="WPK191" s="1"/>
      <c r="WPL191" s="1"/>
      <c r="WPM191" s="1"/>
      <c r="WPN191" s="1"/>
      <c r="WPO191" s="1"/>
      <c r="WPP191" s="1"/>
      <c r="WPQ191" s="1"/>
      <c r="WPR191" s="1"/>
      <c r="WPS191" s="1"/>
      <c r="WPT191" s="1"/>
      <c r="WPU191" s="1"/>
      <c r="WPV191" s="1"/>
      <c r="WPW191" s="1"/>
      <c r="WPX191" s="1"/>
      <c r="WPY191" s="1"/>
      <c r="WPZ191" s="1"/>
      <c r="WQA191" s="1"/>
      <c r="WQB191" s="1"/>
      <c r="WQC191" s="1"/>
      <c r="WQD191" s="1"/>
      <c r="WQE191" s="1"/>
      <c r="WQF191" s="1"/>
      <c r="WQG191" s="1"/>
      <c r="WQH191" s="1"/>
      <c r="WQI191" s="1"/>
      <c r="WQJ191" s="1"/>
      <c r="WQK191" s="1"/>
      <c r="WQL191" s="1"/>
      <c r="WQM191" s="1"/>
      <c r="WQN191" s="1"/>
      <c r="WQO191" s="1"/>
      <c r="WQP191" s="1"/>
      <c r="WQQ191" s="1"/>
      <c r="WQR191" s="1"/>
      <c r="WQS191" s="1"/>
      <c r="WQT191" s="1"/>
      <c r="WQU191" s="1"/>
      <c r="WQV191" s="1"/>
      <c r="WQW191" s="1"/>
      <c r="WQX191" s="1"/>
      <c r="WQY191" s="1"/>
      <c r="WQZ191" s="1"/>
      <c r="WRA191" s="1"/>
      <c r="WRB191" s="1"/>
      <c r="WRC191" s="1"/>
      <c r="WRD191" s="1"/>
      <c r="WRE191" s="1"/>
      <c r="WRF191" s="1"/>
      <c r="WRG191" s="1"/>
      <c r="WRH191" s="1"/>
      <c r="WRI191" s="1"/>
      <c r="WRJ191" s="1"/>
      <c r="WRK191" s="1"/>
      <c r="WRL191" s="1"/>
      <c r="WRM191" s="1"/>
      <c r="WRN191" s="1"/>
      <c r="WRO191" s="1"/>
      <c r="WRP191" s="1"/>
      <c r="WRQ191" s="1"/>
      <c r="WRR191" s="1"/>
      <c r="WRS191" s="1"/>
      <c r="WRT191" s="1"/>
      <c r="WRU191" s="1"/>
      <c r="WRV191" s="1"/>
      <c r="WRW191" s="1"/>
      <c r="WRX191" s="1"/>
      <c r="WRY191" s="1"/>
      <c r="WRZ191" s="1"/>
      <c r="WSA191" s="1"/>
      <c r="WSB191" s="1"/>
      <c r="WSC191" s="1"/>
      <c r="WSD191" s="1"/>
      <c r="WSE191" s="1"/>
      <c r="WSF191" s="1"/>
      <c r="WSG191" s="1"/>
      <c r="WSH191" s="1"/>
      <c r="WSI191" s="1"/>
      <c r="WSJ191" s="1"/>
      <c r="WSK191" s="1"/>
      <c r="WSL191" s="1"/>
      <c r="WSM191" s="1"/>
      <c r="WSN191" s="1"/>
      <c r="WSO191" s="1"/>
      <c r="WSP191" s="1"/>
      <c r="WSQ191" s="1"/>
      <c r="WSR191" s="1"/>
      <c r="WSS191" s="1"/>
      <c r="WST191" s="1"/>
      <c r="WSU191" s="1"/>
      <c r="WSV191" s="1"/>
      <c r="WSW191" s="1"/>
      <c r="WSX191" s="1"/>
      <c r="WSY191" s="1"/>
      <c r="WSZ191" s="1"/>
      <c r="WTA191" s="1"/>
      <c r="WTB191" s="1"/>
      <c r="WTC191" s="1"/>
      <c r="WTD191" s="1"/>
      <c r="WTE191" s="1"/>
      <c r="WTF191" s="1"/>
      <c r="WTG191" s="1"/>
      <c r="WTH191" s="1"/>
      <c r="WTI191" s="1"/>
      <c r="WTJ191" s="1"/>
      <c r="WTK191" s="1"/>
      <c r="WTL191" s="1"/>
      <c r="WTM191" s="1"/>
      <c r="WTN191" s="1"/>
      <c r="WTO191" s="1"/>
      <c r="WTP191" s="1"/>
      <c r="WTQ191" s="1"/>
      <c r="WTR191" s="1"/>
      <c r="WTS191" s="1"/>
      <c r="WTT191" s="1"/>
      <c r="WTU191" s="1"/>
      <c r="WTV191" s="1"/>
      <c r="WTW191" s="1"/>
      <c r="WTX191" s="1"/>
      <c r="WTY191" s="1"/>
      <c r="WTZ191" s="1"/>
      <c r="WUA191" s="1"/>
      <c r="WUB191" s="1"/>
      <c r="WUC191" s="1"/>
      <c r="WUD191" s="1"/>
      <c r="WUE191" s="1"/>
      <c r="WUF191" s="1"/>
      <c r="WUG191" s="1"/>
      <c r="WUH191" s="1"/>
      <c r="WUI191" s="1"/>
      <c r="WUJ191" s="1"/>
      <c r="WUK191" s="1"/>
      <c r="WUL191" s="1"/>
      <c r="WUM191" s="1"/>
      <c r="WUN191" s="1"/>
      <c r="WUO191" s="1"/>
      <c r="WUP191" s="1"/>
      <c r="WUQ191" s="1"/>
      <c r="WUR191" s="1"/>
      <c r="WUS191" s="1"/>
      <c r="WUT191" s="1"/>
      <c r="WUU191" s="1"/>
      <c r="WUV191" s="1"/>
      <c r="WUW191" s="1"/>
      <c r="WUX191" s="1"/>
      <c r="WUY191" s="1"/>
      <c r="WUZ191" s="1"/>
      <c r="WVA191" s="1"/>
      <c r="WVB191" s="1"/>
      <c r="WVC191" s="1"/>
      <c r="WVD191" s="1"/>
      <c r="WVE191" s="1"/>
      <c r="WVF191" s="1"/>
      <c r="WVG191" s="1"/>
      <c r="WVH191" s="1"/>
      <c r="WVI191" s="1"/>
      <c r="WVJ191" s="1"/>
      <c r="WVK191" s="1"/>
      <c r="WVL191" s="1"/>
      <c r="WVM191" s="1"/>
      <c r="WVN191" s="1"/>
      <c r="WVO191" s="1"/>
      <c r="WVP191" s="1"/>
      <c r="WVQ191" s="1"/>
      <c r="WVR191" s="1"/>
      <c r="WVS191" s="1"/>
      <c r="WVT191" s="1"/>
      <c r="WVU191" s="1"/>
      <c r="WVV191" s="1"/>
      <c r="WVW191" s="1"/>
      <c r="WVX191" s="1"/>
      <c r="WVY191" s="1"/>
      <c r="WVZ191" s="1"/>
      <c r="WWA191" s="1"/>
      <c r="WWB191" s="1"/>
      <c r="WWC191" s="1"/>
      <c r="WWD191" s="1"/>
      <c r="WWE191" s="1"/>
      <c r="WWF191" s="1"/>
      <c r="WWG191" s="1"/>
      <c r="WWH191" s="1"/>
      <c r="WWI191" s="1"/>
      <c r="WWJ191" s="1"/>
      <c r="WWK191" s="1"/>
      <c r="WWL191" s="1"/>
      <c r="WWM191" s="1"/>
      <c r="WWN191" s="1"/>
      <c r="WWO191" s="1"/>
      <c r="WWP191" s="1"/>
      <c r="WWQ191" s="1"/>
      <c r="WWR191" s="1"/>
      <c r="WWS191" s="1"/>
      <c r="WWT191" s="1"/>
      <c r="WWU191" s="1"/>
      <c r="WWV191" s="1"/>
      <c r="WWW191" s="1"/>
      <c r="WWX191" s="1"/>
      <c r="WWY191" s="1"/>
      <c r="WWZ191" s="1"/>
      <c r="WXA191" s="1"/>
      <c r="WXB191" s="1"/>
      <c r="WXC191" s="1"/>
      <c r="WXD191" s="1"/>
      <c r="WXE191" s="1"/>
      <c r="WXF191" s="1"/>
      <c r="WXG191" s="1"/>
      <c r="WXH191" s="1"/>
      <c r="WXI191" s="1"/>
      <c r="WXJ191" s="1"/>
      <c r="WXK191" s="1"/>
      <c r="WXL191" s="1"/>
      <c r="WXM191" s="1"/>
      <c r="WXN191" s="1"/>
      <c r="WXO191" s="1"/>
      <c r="WXP191" s="1"/>
      <c r="WXQ191" s="1"/>
      <c r="WXR191" s="1"/>
      <c r="WXS191" s="1"/>
      <c r="WXT191" s="1"/>
      <c r="WXU191" s="1"/>
      <c r="WXV191" s="1"/>
      <c r="WXW191" s="1"/>
      <c r="WXX191" s="1"/>
      <c r="WXY191" s="1"/>
      <c r="WXZ191" s="1"/>
      <c r="WYA191" s="1"/>
      <c r="WYB191" s="1"/>
      <c r="WYC191" s="1"/>
      <c r="WYD191" s="1"/>
      <c r="WYE191" s="1"/>
      <c r="WYF191" s="1"/>
      <c r="WYG191" s="1"/>
      <c r="WYH191" s="1"/>
      <c r="WYI191" s="1"/>
      <c r="WYJ191" s="1"/>
      <c r="WYK191" s="1"/>
      <c r="WYL191" s="1"/>
      <c r="WYM191" s="1"/>
      <c r="WYN191" s="1"/>
      <c r="WYO191" s="1"/>
      <c r="WYP191" s="1"/>
      <c r="WYQ191" s="1"/>
      <c r="WYR191" s="1"/>
      <c r="WYS191" s="1"/>
      <c r="WYT191" s="1"/>
      <c r="WYU191" s="1"/>
      <c r="WYV191" s="1"/>
      <c r="WYW191" s="1"/>
      <c r="WYX191" s="1"/>
      <c r="WYY191" s="1"/>
      <c r="WYZ191" s="1"/>
      <c r="WZA191" s="1"/>
      <c r="WZB191" s="1"/>
      <c r="WZC191" s="1"/>
      <c r="WZD191" s="1"/>
      <c r="WZE191" s="1"/>
      <c r="WZF191" s="1"/>
      <c r="WZG191" s="1"/>
      <c r="WZH191" s="1"/>
      <c r="WZI191" s="1"/>
      <c r="WZJ191" s="1"/>
      <c r="WZK191" s="1"/>
      <c r="WZL191" s="1"/>
      <c r="WZM191" s="1"/>
      <c r="WZN191" s="1"/>
      <c r="WZO191" s="1"/>
      <c r="WZP191" s="1"/>
      <c r="WZQ191" s="1"/>
      <c r="WZR191" s="1"/>
      <c r="WZS191" s="1"/>
    </row>
    <row r="192" spans="1:16248" s="98" customFormat="1" ht="12.75" customHeight="1">
      <c r="A192" s="89" t="s">
        <v>549</v>
      </c>
      <c r="B192" s="1" t="s">
        <v>159</v>
      </c>
      <c r="C192" s="1" t="s">
        <v>200</v>
      </c>
      <c r="D192" s="84">
        <v>0</v>
      </c>
      <c r="E192" s="1" t="s">
        <v>4</v>
      </c>
      <c r="F192" s="90">
        <v>43847</v>
      </c>
      <c r="G192" s="122">
        <v>4.9000000000000002E-2</v>
      </c>
      <c r="H192" s="91">
        <v>6.8597999999999999</v>
      </c>
      <c r="I192" s="2">
        <f>G192*K192/H192</f>
        <v>0</v>
      </c>
      <c r="J192" s="2">
        <f>G192*L192/H192</f>
        <v>0</v>
      </c>
      <c r="K192" s="2">
        <f t="shared" si="5"/>
        <v>0</v>
      </c>
      <c r="L192" s="2">
        <f t="shared" si="6"/>
        <v>0</v>
      </c>
      <c r="M192" s="86"/>
      <c r="N192" s="86"/>
      <c r="O192" s="86"/>
      <c r="P192" s="86"/>
      <c r="Q192" s="86"/>
      <c r="R192" s="86"/>
      <c r="S192" s="86"/>
      <c r="T192" s="86"/>
      <c r="U192" s="86"/>
      <c r="V192" s="101"/>
      <c r="W192" s="101"/>
      <c r="X192" s="101"/>
      <c r="Y192" s="101"/>
      <c r="Z192" s="101"/>
      <c r="AA192" s="101"/>
      <c r="AB192" s="101"/>
      <c r="AC192" s="101"/>
      <c r="AD192" s="101"/>
      <c r="AE192" s="101"/>
      <c r="AF192" s="101"/>
      <c r="AG192" s="101"/>
      <c r="AH192" s="101"/>
      <c r="AI192" s="101"/>
      <c r="AJ192" s="101"/>
      <c r="AK192" s="101"/>
      <c r="AL192" s="101"/>
      <c r="AM192" s="101"/>
      <c r="AN192" s="101"/>
      <c r="AO192" s="101"/>
      <c r="AP192" s="101"/>
      <c r="AQ192" s="101"/>
      <c r="AR192" s="101"/>
      <c r="AS192" s="101"/>
      <c r="WZT192" s="1"/>
      <c r="WZU192" s="1"/>
      <c r="WZV192" s="1"/>
      <c r="WZW192" s="1"/>
      <c r="WZX192" s="90"/>
    </row>
    <row r="193" spans="1:45 16244:16248" s="98" customFormat="1" ht="12.75" customHeight="1">
      <c r="A193" s="1" t="s">
        <v>673</v>
      </c>
      <c r="B193" s="1" t="s">
        <v>672</v>
      </c>
      <c r="C193" s="1" t="s">
        <v>200</v>
      </c>
      <c r="D193" s="84">
        <v>0</v>
      </c>
      <c r="E193" s="1" t="s">
        <v>4</v>
      </c>
      <c r="F193" s="90">
        <v>43847</v>
      </c>
      <c r="G193" s="91">
        <v>4.1000000000000002E-2</v>
      </c>
      <c r="H193" s="91">
        <v>6.8597999999999999</v>
      </c>
      <c r="I193" s="2">
        <f>G193*K193/H193</f>
        <v>29453.919939356834</v>
      </c>
      <c r="J193" s="2">
        <f>G193*L193/H193</f>
        <v>32609.697075716493</v>
      </c>
      <c r="K193" s="2">
        <f t="shared" si="5"/>
        <v>4928000</v>
      </c>
      <c r="L193" s="2">
        <f t="shared" si="6"/>
        <v>5456000</v>
      </c>
      <c r="M193" s="86">
        <v>1232000</v>
      </c>
      <c r="N193" s="86">
        <v>1232000</v>
      </c>
      <c r="O193" s="86">
        <v>1232000</v>
      </c>
      <c r="P193" s="86">
        <v>1232000</v>
      </c>
      <c r="Q193" s="86">
        <v>1232000</v>
      </c>
      <c r="R193" s="86">
        <v>1232000</v>
      </c>
      <c r="S193" s="86">
        <v>1232000</v>
      </c>
      <c r="T193" s="86">
        <v>1232000</v>
      </c>
      <c r="U193" s="86">
        <v>1232000</v>
      </c>
      <c r="V193" s="101"/>
      <c r="W193" s="101"/>
      <c r="X193" s="101"/>
      <c r="Y193" s="101"/>
      <c r="Z193" s="101"/>
      <c r="AA193" s="101"/>
      <c r="AB193" s="101"/>
      <c r="AC193" s="101"/>
      <c r="AD193" s="101"/>
      <c r="AE193" s="101"/>
      <c r="AF193" s="101"/>
      <c r="AG193" s="101"/>
      <c r="AH193" s="101"/>
      <c r="AI193" s="101"/>
      <c r="AJ193" s="101"/>
      <c r="AK193" s="101"/>
      <c r="AL193" s="101"/>
      <c r="AM193" s="101"/>
      <c r="AN193" s="101"/>
      <c r="AO193" s="101"/>
      <c r="AP193" s="101"/>
      <c r="AQ193" s="101"/>
      <c r="AR193" s="101"/>
      <c r="AS193" s="101"/>
      <c r="WZT193" s="1"/>
      <c r="WZU193" s="1"/>
      <c r="WZV193" s="1"/>
      <c r="WZW193" s="1"/>
      <c r="WZX193" s="90"/>
    </row>
    <row r="194" spans="1:45 16244:16248" s="3" customFormat="1" ht="12.75" customHeight="1">
      <c r="A194" s="95" t="s">
        <v>160</v>
      </c>
      <c r="B194" s="96" t="s">
        <v>161</v>
      </c>
      <c r="C194" s="96" t="s">
        <v>162</v>
      </c>
      <c r="D194" s="84">
        <v>0</v>
      </c>
      <c r="E194" s="96" t="s">
        <v>4</v>
      </c>
      <c r="F194" s="90">
        <v>43847</v>
      </c>
      <c r="G194" s="91">
        <v>8.1199999999999994E-2</v>
      </c>
      <c r="H194" s="91">
        <v>6.8597999999999999</v>
      </c>
      <c r="I194" s="2">
        <f>G194*K194/H194</f>
        <v>0</v>
      </c>
      <c r="J194" s="2">
        <f>G194*L194/H194</f>
        <v>0</v>
      </c>
      <c r="K194" s="2">
        <f t="shared" si="5"/>
        <v>0</v>
      </c>
      <c r="L194" s="2">
        <f t="shared" si="6"/>
        <v>0</v>
      </c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  <c r="AA194" s="86"/>
      <c r="AB194" s="86"/>
      <c r="AC194" s="86"/>
      <c r="AD194" s="86"/>
      <c r="AE194" s="86"/>
      <c r="AF194" s="86"/>
      <c r="AG194" s="86"/>
      <c r="AH194" s="86"/>
      <c r="AI194" s="86"/>
      <c r="AJ194" s="86"/>
      <c r="AK194" s="86"/>
      <c r="AL194" s="86"/>
      <c r="AM194" s="86"/>
      <c r="AN194" s="86"/>
      <c r="AO194" s="86"/>
      <c r="AP194" s="86"/>
      <c r="AQ194" s="86"/>
      <c r="AR194" s="86"/>
      <c r="AS194" s="86"/>
    </row>
    <row r="195" spans="1:45 16244:16248" s="3" customFormat="1" ht="12.75" customHeight="1">
      <c r="A195" s="95" t="s">
        <v>163</v>
      </c>
      <c r="B195" s="96" t="s">
        <v>164</v>
      </c>
      <c r="C195" s="96" t="s">
        <v>162</v>
      </c>
      <c r="D195" s="84">
        <v>0</v>
      </c>
      <c r="E195" s="96" t="s">
        <v>4</v>
      </c>
      <c r="F195" s="90">
        <v>43847</v>
      </c>
      <c r="G195" s="113">
        <v>0.13350000000000001</v>
      </c>
      <c r="H195" s="91">
        <v>6.8597999999999999</v>
      </c>
      <c r="I195" s="2">
        <f>G195*K195/H195</f>
        <v>0</v>
      </c>
      <c r="J195" s="2">
        <f>G195*L195/H195</f>
        <v>0</v>
      </c>
      <c r="K195" s="2">
        <f t="shared" si="5"/>
        <v>0</v>
      </c>
      <c r="L195" s="2">
        <f t="shared" si="6"/>
        <v>0</v>
      </c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  <c r="AA195" s="86"/>
      <c r="AB195" s="86"/>
      <c r="AC195" s="86"/>
      <c r="AD195" s="86"/>
      <c r="AE195" s="86"/>
      <c r="AF195" s="86"/>
      <c r="AG195" s="86"/>
      <c r="AH195" s="86"/>
      <c r="AI195" s="86"/>
      <c r="AJ195" s="86"/>
      <c r="AK195" s="86"/>
      <c r="AL195" s="86"/>
      <c r="AM195" s="86"/>
      <c r="AN195" s="86"/>
      <c r="AO195" s="86"/>
      <c r="AP195" s="86"/>
      <c r="AQ195" s="86"/>
      <c r="AR195" s="86"/>
      <c r="AS195" s="86"/>
    </row>
    <row r="196" spans="1:45 16244:16248" s="1" customFormat="1" ht="12.75" customHeight="1">
      <c r="A196" s="89" t="s">
        <v>478</v>
      </c>
      <c r="B196" s="1" t="s">
        <v>479</v>
      </c>
      <c r="C196" s="1" t="s">
        <v>162</v>
      </c>
      <c r="D196" s="84">
        <v>0</v>
      </c>
      <c r="E196" s="1" t="s">
        <v>4</v>
      </c>
      <c r="F196" s="90">
        <v>43847</v>
      </c>
      <c r="G196" s="122">
        <v>0.18110000000000001</v>
      </c>
      <c r="H196" s="91">
        <v>6.8597999999999999</v>
      </c>
      <c r="I196" s="2">
        <f>G196*K196/H196</f>
        <v>1858.5731362430392</v>
      </c>
      <c r="J196" s="2">
        <f>G196*L196/H196</f>
        <v>2057.7059722690792</v>
      </c>
      <c r="K196" s="2">
        <f t="shared" ref="K196:K260" si="7">SUM(M196:P196)</f>
        <v>70400</v>
      </c>
      <c r="L196" s="2">
        <f t="shared" ref="L196:L260" si="8">SUM(Q196:T196)+U196/7*3</f>
        <v>77942.857142857145</v>
      </c>
      <c r="M196" s="86">
        <v>17600</v>
      </c>
      <c r="N196" s="86">
        <v>17600</v>
      </c>
      <c r="O196" s="86">
        <v>17600</v>
      </c>
      <c r="P196" s="86">
        <v>17600</v>
      </c>
      <c r="Q196" s="86">
        <v>17600</v>
      </c>
      <c r="R196" s="86">
        <v>17600</v>
      </c>
      <c r="S196" s="86">
        <v>17600</v>
      </c>
      <c r="T196" s="86">
        <v>17600</v>
      </c>
      <c r="U196" s="86">
        <v>17600</v>
      </c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 16244:16248" s="1" customFormat="1" ht="12.75" customHeight="1">
      <c r="A197" s="89" t="s">
        <v>165</v>
      </c>
      <c r="B197" s="1" t="s">
        <v>166</v>
      </c>
      <c r="C197" s="1" t="s">
        <v>162</v>
      </c>
      <c r="D197" s="84">
        <v>0</v>
      </c>
      <c r="E197" s="1" t="s">
        <v>4</v>
      </c>
      <c r="F197" s="90">
        <v>43847</v>
      </c>
      <c r="G197" s="91">
        <v>0.16237800000000002</v>
      </c>
      <c r="H197" s="91">
        <v>6.8597999999999999</v>
      </c>
      <c r="I197" s="2">
        <f>G197*K197/H197</f>
        <v>0</v>
      </c>
      <c r="J197" s="2">
        <f>G197*L197/H197</f>
        <v>0</v>
      </c>
      <c r="K197" s="2">
        <f t="shared" si="7"/>
        <v>0</v>
      </c>
      <c r="L197" s="2">
        <f t="shared" si="8"/>
        <v>0</v>
      </c>
      <c r="M197" s="86"/>
      <c r="N197" s="86"/>
      <c r="O197" s="86"/>
      <c r="P197" s="86"/>
      <c r="Q197" s="86"/>
      <c r="R197" s="86"/>
      <c r="S197" s="86"/>
      <c r="T197" s="86"/>
      <c r="U197" s="86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 16244:16248" s="1" customFormat="1" ht="12.75" customHeight="1">
      <c r="A198" s="89" t="s">
        <v>460</v>
      </c>
      <c r="B198" s="89" t="s">
        <v>461</v>
      </c>
      <c r="C198" s="1" t="s">
        <v>162</v>
      </c>
      <c r="D198" s="84">
        <v>0</v>
      </c>
      <c r="E198" s="1" t="s">
        <v>4</v>
      </c>
      <c r="F198" s="90">
        <v>43847</v>
      </c>
      <c r="G198" s="122">
        <v>5.5300000000000002E-2</v>
      </c>
      <c r="H198" s="91">
        <v>6.8597999999999999</v>
      </c>
      <c r="I198" s="2">
        <f>G198*K198/H198</f>
        <v>36115.338639610483</v>
      </c>
      <c r="J198" s="2">
        <f>G198*L198/H198</f>
        <v>39984.839208140176</v>
      </c>
      <c r="K198" s="2">
        <f t="shared" si="7"/>
        <v>4480000</v>
      </c>
      <c r="L198" s="2">
        <f t="shared" si="8"/>
        <v>4960000</v>
      </c>
      <c r="M198" s="86">
        <v>1120000</v>
      </c>
      <c r="N198" s="86">
        <v>1120000</v>
      </c>
      <c r="O198" s="86">
        <v>1120000</v>
      </c>
      <c r="P198" s="86">
        <v>1120000</v>
      </c>
      <c r="Q198" s="86">
        <v>1120000</v>
      </c>
      <c r="R198" s="86">
        <v>1120000</v>
      </c>
      <c r="S198" s="86">
        <v>1120000</v>
      </c>
      <c r="T198" s="86">
        <v>1120000</v>
      </c>
      <c r="U198" s="86">
        <v>1120000</v>
      </c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 16244:16248" s="1" customFormat="1" ht="12.75" customHeight="1">
      <c r="A199" s="89" t="s">
        <v>167</v>
      </c>
      <c r="B199" s="1" t="s">
        <v>168</v>
      </c>
      <c r="C199" s="1" t="s">
        <v>162</v>
      </c>
      <c r="D199" s="84">
        <v>0</v>
      </c>
      <c r="E199" s="1" t="s">
        <v>4</v>
      </c>
      <c r="F199" s="90">
        <v>43847</v>
      </c>
      <c r="G199" s="113">
        <v>2.35E-2</v>
      </c>
      <c r="H199" s="91">
        <v>6.8597999999999999</v>
      </c>
      <c r="I199" s="2">
        <f>G199*K199/H199</f>
        <v>15347.38622117263</v>
      </c>
      <c r="J199" s="2">
        <f>G199*L199/H199</f>
        <v>16991.749030583982</v>
      </c>
      <c r="K199" s="2">
        <f t="shared" si="7"/>
        <v>4480000</v>
      </c>
      <c r="L199" s="2">
        <f t="shared" si="8"/>
        <v>4960000</v>
      </c>
      <c r="M199" s="86">
        <v>1120000</v>
      </c>
      <c r="N199" s="86">
        <v>1120000</v>
      </c>
      <c r="O199" s="86">
        <v>1120000</v>
      </c>
      <c r="P199" s="86">
        <v>1120000</v>
      </c>
      <c r="Q199" s="86">
        <v>1120000</v>
      </c>
      <c r="R199" s="86">
        <v>1120000</v>
      </c>
      <c r="S199" s="86">
        <v>1120000</v>
      </c>
      <c r="T199" s="86">
        <v>1120000</v>
      </c>
      <c r="U199" s="86">
        <v>1120000</v>
      </c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 16244:16248" s="1" customFormat="1" ht="12.75" customHeight="1">
      <c r="A200" s="1" t="s">
        <v>671</v>
      </c>
      <c r="B200" s="1" t="s">
        <v>670</v>
      </c>
      <c r="C200" s="1" t="s">
        <v>162</v>
      </c>
      <c r="D200" s="84">
        <v>0</v>
      </c>
      <c r="E200" s="1" t="s">
        <v>4</v>
      </c>
      <c r="F200" s="90">
        <v>43847</v>
      </c>
      <c r="G200" s="125">
        <v>2.231E-2</v>
      </c>
      <c r="H200" s="91">
        <v>6.8597999999999999</v>
      </c>
      <c r="I200" s="2">
        <f>G200*K200/H200</f>
        <v>3252.2814076212135</v>
      </c>
      <c r="J200" s="2">
        <f>G200*L200/H200</f>
        <v>2230.1358223688321</v>
      </c>
      <c r="K200" s="2">
        <f t="shared" si="7"/>
        <v>1000000</v>
      </c>
      <c r="L200" s="2">
        <f t="shared" si="8"/>
        <v>685714.28571428568</v>
      </c>
      <c r="M200" s="86">
        <v>350000</v>
      </c>
      <c r="N200" s="86">
        <v>350000</v>
      </c>
      <c r="O200" s="86">
        <v>150000</v>
      </c>
      <c r="P200" s="86">
        <v>150000</v>
      </c>
      <c r="Q200" s="86">
        <v>150000</v>
      </c>
      <c r="R200" s="86">
        <v>150000</v>
      </c>
      <c r="S200" s="86">
        <v>150000</v>
      </c>
      <c r="T200" s="86">
        <v>150000</v>
      </c>
      <c r="U200" s="86">
        <v>200000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 16244:16248" s="89" customFormat="1" ht="12.75" customHeight="1">
      <c r="A201" s="89" t="s">
        <v>169</v>
      </c>
      <c r="B201" s="89" t="s">
        <v>170</v>
      </c>
      <c r="C201" s="89" t="s">
        <v>162</v>
      </c>
      <c r="D201" s="84">
        <v>0</v>
      </c>
      <c r="E201" s="89" t="s">
        <v>4</v>
      </c>
      <c r="F201" s="90">
        <v>43847</v>
      </c>
      <c r="G201" s="91">
        <v>7.3999999999999996E-2</v>
      </c>
      <c r="H201" s="91">
        <v>6.8597999999999999</v>
      </c>
      <c r="I201" s="2">
        <f>G201*K201/H201</f>
        <v>0</v>
      </c>
      <c r="J201" s="2">
        <f>G201*L201/H201</f>
        <v>0</v>
      </c>
      <c r="K201" s="2">
        <f t="shared" si="7"/>
        <v>0</v>
      </c>
      <c r="L201" s="2">
        <f t="shared" si="8"/>
        <v>0</v>
      </c>
      <c r="M201" s="100"/>
      <c r="N201" s="100"/>
      <c r="O201" s="100"/>
      <c r="P201" s="100"/>
      <c r="Q201" s="100"/>
      <c r="R201" s="100"/>
      <c r="S201" s="100"/>
      <c r="T201" s="100"/>
      <c r="U201" s="100"/>
      <c r="V201" s="93"/>
      <c r="W201" s="93"/>
      <c r="X201" s="93"/>
      <c r="Y201" s="93"/>
      <c r="Z201" s="93"/>
      <c r="AA201" s="93"/>
      <c r="AB201" s="93"/>
      <c r="AC201" s="93"/>
      <c r="AD201" s="93"/>
      <c r="AE201" s="93"/>
      <c r="AF201" s="93"/>
      <c r="AG201" s="93"/>
      <c r="AH201" s="93"/>
      <c r="AI201" s="93"/>
      <c r="AJ201" s="93"/>
      <c r="AK201" s="93"/>
      <c r="AL201" s="93"/>
      <c r="AM201" s="93"/>
      <c r="AN201" s="93"/>
      <c r="AO201" s="93"/>
      <c r="AP201" s="93"/>
      <c r="AQ201" s="93"/>
      <c r="AR201" s="93"/>
      <c r="AS201" s="93"/>
    </row>
    <row r="202" spans="1:45 16244:16248" s="1" customFormat="1" ht="12.75" customHeight="1">
      <c r="A202" s="89" t="s">
        <v>171</v>
      </c>
      <c r="B202" s="1" t="s">
        <v>172</v>
      </c>
      <c r="C202" s="1" t="s">
        <v>162</v>
      </c>
      <c r="D202" s="84">
        <v>0</v>
      </c>
      <c r="E202" s="1" t="s">
        <v>4</v>
      </c>
      <c r="F202" s="90">
        <v>43847</v>
      </c>
      <c r="G202" s="122">
        <v>6.9000000000000006E-2</v>
      </c>
      <c r="H202" s="91">
        <v>6.8597999999999999</v>
      </c>
      <c r="I202" s="2">
        <f>G202*K202/H202</f>
        <v>85715.385288200821</v>
      </c>
      <c r="J202" s="2">
        <f>G202*L202/H202</f>
        <v>64216.416138746237</v>
      </c>
      <c r="K202" s="2">
        <f t="shared" si="7"/>
        <v>8521600</v>
      </c>
      <c r="L202" s="2">
        <f t="shared" si="8"/>
        <v>6384228.5714285709</v>
      </c>
      <c r="M202" s="86">
        <v>1441600</v>
      </c>
      <c r="N202" s="86">
        <v>1441600</v>
      </c>
      <c r="O202" s="86">
        <v>4196800</v>
      </c>
      <c r="P202" s="86">
        <v>1441600</v>
      </c>
      <c r="Q202" s="86">
        <v>1441600</v>
      </c>
      <c r="R202" s="86">
        <v>1441600</v>
      </c>
      <c r="S202" s="86">
        <v>1441600</v>
      </c>
      <c r="T202" s="86">
        <v>1441600</v>
      </c>
      <c r="U202" s="86">
        <v>1441600</v>
      </c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 16244:16248" s="1" customFormat="1" ht="12.75" customHeight="1">
      <c r="A203" s="89" t="s">
        <v>173</v>
      </c>
      <c r="B203" s="1" t="s">
        <v>174</v>
      </c>
      <c r="C203" s="1" t="s">
        <v>175</v>
      </c>
      <c r="D203" s="84" t="s">
        <v>603</v>
      </c>
      <c r="E203" s="1" t="s">
        <v>4</v>
      </c>
      <c r="F203" s="90">
        <v>43847</v>
      </c>
      <c r="G203" s="91">
        <v>0.88280000000000003</v>
      </c>
      <c r="H203" s="91">
        <v>6.8597999999999999</v>
      </c>
      <c r="I203" s="2">
        <f>G203*K203/H203</f>
        <v>0</v>
      </c>
      <c r="J203" s="2">
        <f>G203*L203/H203</f>
        <v>0</v>
      </c>
      <c r="K203" s="2">
        <f t="shared" si="7"/>
        <v>0</v>
      </c>
      <c r="L203" s="2">
        <f t="shared" si="8"/>
        <v>0</v>
      </c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 16244:16248" s="1" customFormat="1" ht="12.75" customHeight="1">
      <c r="A204" s="89" t="s">
        <v>176</v>
      </c>
      <c r="B204" s="1" t="s">
        <v>177</v>
      </c>
      <c r="C204" s="1" t="s">
        <v>175</v>
      </c>
      <c r="D204" s="84" t="s">
        <v>603</v>
      </c>
      <c r="E204" s="1" t="s">
        <v>4</v>
      </c>
      <c r="F204" s="90">
        <v>43847</v>
      </c>
      <c r="G204" s="91">
        <v>0.55820000000000003</v>
      </c>
      <c r="H204" s="91">
        <v>6.8597999999999999</v>
      </c>
      <c r="I204" s="2">
        <f>G204*K204/H204</f>
        <v>756.68413073267436</v>
      </c>
      <c r="J204" s="2">
        <f>G204*L204/H204</f>
        <v>779.38709583369791</v>
      </c>
      <c r="K204" s="2">
        <f t="shared" si="7"/>
        <v>9299</v>
      </c>
      <c r="L204" s="2">
        <f t="shared" si="8"/>
        <v>9578</v>
      </c>
      <c r="M204" s="86">
        <v>0</v>
      </c>
      <c r="N204" s="86">
        <v>0</v>
      </c>
      <c r="O204" s="86">
        <v>9299</v>
      </c>
      <c r="P204" s="86">
        <v>0</v>
      </c>
      <c r="Q204" s="86">
        <v>9578</v>
      </c>
      <c r="R204" s="86">
        <v>0</v>
      </c>
      <c r="S204" s="86">
        <v>0</v>
      </c>
      <c r="T204" s="86">
        <v>0</v>
      </c>
      <c r="U204" s="86">
        <v>0</v>
      </c>
      <c r="V204" s="86"/>
      <c r="W204" s="86"/>
      <c r="X204" s="86"/>
      <c r="Y204" s="86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 16244:16248" s="1" customFormat="1" ht="12.75" customHeight="1">
      <c r="A205" s="89" t="s">
        <v>178</v>
      </c>
      <c r="B205" s="1" t="s">
        <v>179</v>
      </c>
      <c r="C205" s="1" t="s">
        <v>175</v>
      </c>
      <c r="D205" s="84">
        <v>0</v>
      </c>
      <c r="E205" s="1" t="s">
        <v>4</v>
      </c>
      <c r="F205" s="90">
        <v>43847</v>
      </c>
      <c r="G205" s="91">
        <v>4.8099999999999997E-2</v>
      </c>
      <c r="H205" s="91">
        <v>6.8597999999999999</v>
      </c>
      <c r="I205" s="2">
        <f>G205*K205/H205</f>
        <v>63.61165048543689</v>
      </c>
      <c r="J205" s="2">
        <f>G205*L205/H205</f>
        <v>64.726537216828476</v>
      </c>
      <c r="K205" s="2">
        <f t="shared" si="7"/>
        <v>9072</v>
      </c>
      <c r="L205" s="2">
        <f t="shared" si="8"/>
        <v>9231</v>
      </c>
      <c r="M205" s="86">
        <v>0</v>
      </c>
      <c r="N205" s="86">
        <v>0</v>
      </c>
      <c r="O205" s="86">
        <v>9072</v>
      </c>
      <c r="P205" s="86">
        <v>0</v>
      </c>
      <c r="Q205" s="86">
        <v>9231</v>
      </c>
      <c r="R205" s="86">
        <v>0</v>
      </c>
      <c r="S205" s="86">
        <v>0</v>
      </c>
      <c r="T205" s="86">
        <v>0</v>
      </c>
      <c r="U205" s="86">
        <v>0</v>
      </c>
      <c r="V205" s="86"/>
      <c r="W205" s="86"/>
      <c r="X205" s="86"/>
      <c r="Y205" s="86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 16244:16248" s="1" customFormat="1" ht="12.75" customHeight="1">
      <c r="A206" s="89" t="s">
        <v>180</v>
      </c>
      <c r="B206" s="1" t="s">
        <v>181</v>
      </c>
      <c r="C206" s="1" t="s">
        <v>175</v>
      </c>
      <c r="D206" s="84" t="s">
        <v>603</v>
      </c>
      <c r="E206" s="1" t="s">
        <v>4</v>
      </c>
      <c r="F206" s="90">
        <v>43847</v>
      </c>
      <c r="G206" s="91">
        <v>0.5948</v>
      </c>
      <c r="H206" s="91">
        <v>6.8597999999999999</v>
      </c>
      <c r="I206" s="2">
        <f>G206*K206/H206</f>
        <v>0</v>
      </c>
      <c r="J206" s="2">
        <f>G206*L206/H206</f>
        <v>0</v>
      </c>
      <c r="K206" s="2">
        <f t="shared" si="7"/>
        <v>0</v>
      </c>
      <c r="L206" s="2">
        <f t="shared" si="8"/>
        <v>0</v>
      </c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 16244:16248" s="1" customFormat="1" ht="12.75" customHeight="1">
      <c r="A207" s="89" t="s">
        <v>182</v>
      </c>
      <c r="B207" s="1" t="s">
        <v>183</v>
      </c>
      <c r="C207" s="1" t="s">
        <v>175</v>
      </c>
      <c r="D207" s="84">
        <v>0</v>
      </c>
      <c r="E207" s="1" t="s">
        <v>4</v>
      </c>
      <c r="F207" s="90">
        <v>43847</v>
      </c>
      <c r="G207" s="91">
        <v>6.9519215083000005E-2</v>
      </c>
      <c r="H207" s="91">
        <v>6.8597999999999999</v>
      </c>
      <c r="I207" s="2">
        <f>G207*K207/H207</f>
        <v>89.870899932365973</v>
      </c>
      <c r="J207" s="2">
        <f>G207*L207/H207</f>
        <v>93.549647865997997</v>
      </c>
      <c r="K207" s="2">
        <f t="shared" si="7"/>
        <v>8868</v>
      </c>
      <c r="L207" s="2">
        <f t="shared" si="8"/>
        <v>9231</v>
      </c>
      <c r="M207" s="86">
        <v>0</v>
      </c>
      <c r="N207" s="86">
        <v>0</v>
      </c>
      <c r="O207" s="86">
        <v>8868</v>
      </c>
      <c r="P207" s="86">
        <v>0</v>
      </c>
      <c r="Q207" s="86">
        <v>9231</v>
      </c>
      <c r="R207" s="86">
        <v>0</v>
      </c>
      <c r="S207" s="86">
        <v>0</v>
      </c>
      <c r="T207" s="86">
        <v>0</v>
      </c>
      <c r="U207" s="86">
        <v>0</v>
      </c>
      <c r="V207" s="86"/>
      <c r="W207" s="86"/>
      <c r="X207" s="86"/>
      <c r="Y207" s="86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 16244:16248" s="1" customFormat="1" ht="12.75" customHeight="1">
      <c r="A208" s="89" t="s">
        <v>184</v>
      </c>
      <c r="B208" s="1" t="s">
        <v>185</v>
      </c>
      <c r="C208" s="1" t="s">
        <v>175</v>
      </c>
      <c r="D208" s="84">
        <v>0</v>
      </c>
      <c r="E208" s="1" t="s">
        <v>4</v>
      </c>
      <c r="F208" s="90">
        <v>43847</v>
      </c>
      <c r="G208" s="91">
        <v>6.59E-2</v>
      </c>
      <c r="H208" s="91">
        <v>6.8597999999999999</v>
      </c>
      <c r="I208" s="2">
        <f>G208*K208/H208</f>
        <v>0</v>
      </c>
      <c r="J208" s="2">
        <f>G208*L208/H208</f>
        <v>0</v>
      </c>
      <c r="K208" s="2">
        <f t="shared" si="7"/>
        <v>0</v>
      </c>
      <c r="L208" s="2">
        <f t="shared" si="8"/>
        <v>0</v>
      </c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s="89" customFormat="1" ht="12.75" customHeight="1">
      <c r="A209" s="89" t="s">
        <v>186</v>
      </c>
      <c r="B209" s="1" t="s">
        <v>187</v>
      </c>
      <c r="C209" s="1" t="s">
        <v>188</v>
      </c>
      <c r="D209" s="84">
        <v>0</v>
      </c>
      <c r="E209" s="1" t="s">
        <v>4</v>
      </c>
      <c r="F209" s="90">
        <v>43847</v>
      </c>
      <c r="G209" s="113">
        <v>0.10199999999999999</v>
      </c>
      <c r="H209" s="91">
        <v>6.8597999999999999</v>
      </c>
      <c r="I209" s="2">
        <f>G209*K209/H209</f>
        <v>0</v>
      </c>
      <c r="J209" s="2">
        <f>G209*L209/H209</f>
        <v>0</v>
      </c>
      <c r="K209" s="2">
        <f t="shared" si="7"/>
        <v>0</v>
      </c>
      <c r="L209" s="2">
        <f t="shared" si="8"/>
        <v>0</v>
      </c>
      <c r="M209" s="100"/>
      <c r="N209" s="100"/>
      <c r="O209" s="100"/>
      <c r="P209" s="100"/>
      <c r="Q209" s="100"/>
      <c r="R209" s="100"/>
      <c r="S209" s="100"/>
      <c r="T209" s="100"/>
      <c r="U209" s="100"/>
      <c r="V209" s="93"/>
      <c r="W209" s="93"/>
      <c r="X209" s="93"/>
      <c r="Y209" s="93"/>
      <c r="Z209" s="93"/>
      <c r="AA209" s="93"/>
      <c r="AB209" s="93"/>
      <c r="AC209" s="93"/>
      <c r="AD209" s="93"/>
      <c r="AE209" s="93"/>
      <c r="AF209" s="93"/>
      <c r="AG209" s="93"/>
      <c r="AH209" s="93"/>
      <c r="AI209" s="93"/>
      <c r="AJ209" s="93"/>
      <c r="AK209" s="93"/>
      <c r="AL209" s="93"/>
      <c r="AM209" s="93"/>
      <c r="AN209" s="93"/>
      <c r="AO209" s="93"/>
      <c r="AP209" s="93"/>
      <c r="AQ209" s="93"/>
      <c r="AR209" s="93"/>
      <c r="AS209" s="93"/>
    </row>
    <row r="210" spans="1:45" s="89" customFormat="1" ht="12.75" customHeight="1">
      <c r="A210" s="89" t="s">
        <v>189</v>
      </c>
      <c r="B210" s="1" t="s">
        <v>190</v>
      </c>
      <c r="C210" s="1" t="s">
        <v>188</v>
      </c>
      <c r="D210" s="84">
        <v>0</v>
      </c>
      <c r="E210" s="1" t="s">
        <v>4</v>
      </c>
      <c r="F210" s="90">
        <v>43847</v>
      </c>
      <c r="G210" s="91">
        <v>0.1547</v>
      </c>
      <c r="H210" s="91">
        <v>6.8597999999999999</v>
      </c>
      <c r="I210" s="2">
        <f>G210*K210/H210</f>
        <v>0</v>
      </c>
      <c r="J210" s="2">
        <f>G210*L210/H210</f>
        <v>0</v>
      </c>
      <c r="K210" s="2">
        <f t="shared" si="7"/>
        <v>0</v>
      </c>
      <c r="L210" s="2">
        <f t="shared" si="8"/>
        <v>0</v>
      </c>
      <c r="M210" s="100"/>
      <c r="N210" s="100"/>
      <c r="O210" s="100"/>
      <c r="P210" s="100"/>
      <c r="Q210" s="100"/>
      <c r="R210" s="100"/>
      <c r="S210" s="100"/>
      <c r="T210" s="100"/>
      <c r="U210" s="100"/>
      <c r="V210" s="93"/>
      <c r="W210" s="93"/>
      <c r="X210" s="93"/>
      <c r="Y210" s="93"/>
      <c r="Z210" s="93"/>
      <c r="AA210" s="93"/>
      <c r="AB210" s="93"/>
      <c r="AC210" s="93"/>
      <c r="AD210" s="93"/>
      <c r="AE210" s="93"/>
      <c r="AF210" s="93"/>
      <c r="AG210" s="93"/>
      <c r="AH210" s="93"/>
      <c r="AI210" s="93"/>
      <c r="AJ210" s="93"/>
      <c r="AK210" s="93"/>
      <c r="AL210" s="93"/>
      <c r="AM210" s="93"/>
      <c r="AN210" s="93"/>
      <c r="AO210" s="93"/>
      <c r="AP210" s="93"/>
      <c r="AQ210" s="93"/>
      <c r="AR210" s="93"/>
      <c r="AS210" s="93"/>
    </row>
    <row r="211" spans="1:45" s="89" customFormat="1" ht="12.75" customHeight="1">
      <c r="A211" s="1" t="s">
        <v>587</v>
      </c>
      <c r="B211" s="1" t="s">
        <v>586</v>
      </c>
      <c r="C211" s="1" t="s">
        <v>188</v>
      </c>
      <c r="D211" s="84">
        <v>0</v>
      </c>
      <c r="E211" s="1" t="s">
        <v>4</v>
      </c>
      <c r="F211" s="90">
        <v>43847</v>
      </c>
      <c r="G211" s="122">
        <v>0.10929999999999999</v>
      </c>
      <c r="H211" s="91">
        <v>6.8597999999999999</v>
      </c>
      <c r="I211" s="2">
        <f>G211*K211/H211</f>
        <v>0</v>
      </c>
      <c r="J211" s="2">
        <f>G211*L211/H211</f>
        <v>0</v>
      </c>
      <c r="K211" s="2">
        <f t="shared" si="7"/>
        <v>0</v>
      </c>
      <c r="L211" s="2">
        <f t="shared" si="8"/>
        <v>0</v>
      </c>
      <c r="M211" s="100"/>
      <c r="N211" s="100"/>
      <c r="O211" s="100"/>
      <c r="P211" s="100"/>
      <c r="Q211" s="100"/>
      <c r="R211" s="100"/>
      <c r="S211" s="100"/>
      <c r="T211" s="100"/>
      <c r="U211" s="100"/>
      <c r="V211" s="93"/>
      <c r="W211" s="93"/>
      <c r="X211" s="93"/>
      <c r="Y211" s="93"/>
      <c r="Z211" s="93"/>
      <c r="AA211" s="93"/>
      <c r="AB211" s="93"/>
      <c r="AC211" s="93"/>
      <c r="AD211" s="93"/>
      <c r="AE211" s="93"/>
      <c r="AF211" s="93"/>
      <c r="AG211" s="93"/>
      <c r="AH211" s="93"/>
      <c r="AI211" s="93"/>
      <c r="AJ211" s="93"/>
      <c r="AK211" s="93"/>
      <c r="AL211" s="93"/>
      <c r="AM211" s="93"/>
      <c r="AN211" s="93"/>
      <c r="AO211" s="93"/>
      <c r="AP211" s="93"/>
      <c r="AQ211" s="93"/>
      <c r="AR211" s="93"/>
      <c r="AS211" s="93"/>
    </row>
    <row r="212" spans="1:45" s="89" customFormat="1" ht="12.75" customHeight="1">
      <c r="A212" s="1" t="s">
        <v>575</v>
      </c>
      <c r="B212" s="1" t="s">
        <v>573</v>
      </c>
      <c r="C212" s="1" t="s">
        <v>188</v>
      </c>
      <c r="D212" s="84">
        <v>0</v>
      </c>
      <c r="E212" s="1" t="s">
        <v>4</v>
      </c>
      <c r="F212" s="90">
        <v>43847</v>
      </c>
      <c r="G212" s="122">
        <v>6.2399999999999997E-2</v>
      </c>
      <c r="H212" s="91">
        <v>6.8597999999999999</v>
      </c>
      <c r="I212" s="2">
        <f>G212*K212/H212</f>
        <v>0</v>
      </c>
      <c r="J212" s="2">
        <f>G212*L212/H212</f>
        <v>0</v>
      </c>
      <c r="K212" s="2">
        <f t="shared" si="7"/>
        <v>0</v>
      </c>
      <c r="L212" s="2">
        <f t="shared" si="8"/>
        <v>0</v>
      </c>
      <c r="M212" s="100"/>
      <c r="N212" s="100"/>
      <c r="O212" s="100"/>
      <c r="P212" s="100"/>
      <c r="Q212" s="100"/>
      <c r="R212" s="100"/>
      <c r="S212" s="100"/>
      <c r="T212" s="100"/>
      <c r="U212" s="100"/>
      <c r="V212" s="93"/>
      <c r="W212" s="93"/>
      <c r="X212" s="93"/>
      <c r="Y212" s="93"/>
      <c r="Z212" s="93"/>
      <c r="AA212" s="93"/>
      <c r="AB212" s="93"/>
      <c r="AC212" s="93"/>
      <c r="AD212" s="93"/>
      <c r="AE212" s="93"/>
      <c r="AF212" s="93"/>
      <c r="AG212" s="93"/>
      <c r="AH212" s="93"/>
      <c r="AI212" s="93"/>
      <c r="AJ212" s="93"/>
      <c r="AK212" s="93"/>
      <c r="AL212" s="93"/>
      <c r="AM212" s="93"/>
      <c r="AN212" s="93"/>
      <c r="AO212" s="93"/>
      <c r="AP212" s="93"/>
      <c r="AQ212" s="93"/>
      <c r="AR212" s="93"/>
      <c r="AS212" s="93"/>
    </row>
    <row r="213" spans="1:45" s="89" customFormat="1" ht="12.75" customHeight="1">
      <c r="A213" s="1" t="s">
        <v>576</v>
      </c>
      <c r="B213" s="1" t="s">
        <v>574</v>
      </c>
      <c r="C213" s="1" t="s">
        <v>188</v>
      </c>
      <c r="D213" s="84">
        <v>0</v>
      </c>
      <c r="E213" s="1" t="s">
        <v>4</v>
      </c>
      <c r="F213" s="90">
        <v>43847</v>
      </c>
      <c r="G213" s="113">
        <v>0.15647167000000001</v>
      </c>
      <c r="H213" s="91">
        <v>6.8597999999999999</v>
      </c>
      <c r="I213" s="2">
        <f>G213*K213/H213</f>
        <v>0</v>
      </c>
      <c r="J213" s="2">
        <f>G213*L213/H213</f>
        <v>0</v>
      </c>
      <c r="K213" s="2">
        <f t="shared" si="7"/>
        <v>0</v>
      </c>
      <c r="L213" s="2">
        <f t="shared" si="8"/>
        <v>0</v>
      </c>
      <c r="M213" s="100"/>
      <c r="N213" s="100"/>
      <c r="O213" s="100"/>
      <c r="P213" s="100"/>
      <c r="Q213" s="100"/>
      <c r="R213" s="100"/>
      <c r="S213" s="100"/>
      <c r="T213" s="100"/>
      <c r="U213" s="100"/>
      <c r="V213" s="93"/>
      <c r="W213" s="93"/>
      <c r="X213" s="93"/>
      <c r="Y213" s="93"/>
      <c r="Z213" s="93"/>
      <c r="AA213" s="93"/>
      <c r="AB213" s="93"/>
      <c r="AC213" s="93"/>
      <c r="AD213" s="93"/>
      <c r="AE213" s="93"/>
      <c r="AF213" s="93"/>
      <c r="AG213" s="93"/>
      <c r="AH213" s="93"/>
      <c r="AI213" s="93"/>
      <c r="AJ213" s="93"/>
      <c r="AK213" s="93"/>
      <c r="AL213" s="93"/>
      <c r="AM213" s="93"/>
      <c r="AN213" s="93"/>
      <c r="AO213" s="93"/>
      <c r="AP213" s="93"/>
      <c r="AQ213" s="93"/>
      <c r="AR213" s="93"/>
      <c r="AS213" s="93"/>
    </row>
    <row r="214" spans="1:45" s="99" customFormat="1" ht="12.75" customHeight="1">
      <c r="A214" s="89" t="s">
        <v>191</v>
      </c>
      <c r="B214" s="1" t="s">
        <v>192</v>
      </c>
      <c r="C214" s="1" t="s">
        <v>188</v>
      </c>
      <c r="D214" s="84">
        <v>0</v>
      </c>
      <c r="E214" s="1" t="s">
        <v>4</v>
      </c>
      <c r="F214" s="90">
        <v>43847</v>
      </c>
      <c r="G214" s="91">
        <v>0.17195700000000003</v>
      </c>
      <c r="H214" s="91">
        <v>6.8597999999999999</v>
      </c>
      <c r="I214" s="2">
        <f>G214*K214/H214</f>
        <v>0</v>
      </c>
      <c r="J214" s="2">
        <f>G214*L214/H214</f>
        <v>0</v>
      </c>
      <c r="K214" s="2">
        <f t="shared" si="7"/>
        <v>0</v>
      </c>
      <c r="L214" s="2">
        <f t="shared" si="8"/>
        <v>0</v>
      </c>
      <c r="M214" s="100"/>
      <c r="N214" s="100"/>
      <c r="O214" s="100"/>
      <c r="P214" s="100"/>
      <c r="Q214" s="100"/>
      <c r="R214" s="100"/>
      <c r="S214" s="100"/>
      <c r="T214" s="100"/>
      <c r="U214" s="100"/>
      <c r="V214" s="106"/>
      <c r="W214" s="106"/>
      <c r="X214" s="106"/>
      <c r="Y214" s="106"/>
      <c r="Z214" s="106"/>
      <c r="AA214" s="106"/>
      <c r="AB214" s="106"/>
      <c r="AC214" s="106"/>
      <c r="AD214" s="106"/>
      <c r="AE214" s="106"/>
      <c r="AF214" s="106"/>
      <c r="AG214" s="106"/>
      <c r="AH214" s="106"/>
      <c r="AI214" s="106"/>
      <c r="AJ214" s="106"/>
      <c r="AK214" s="106"/>
      <c r="AL214" s="106"/>
      <c r="AM214" s="106"/>
      <c r="AN214" s="106"/>
      <c r="AO214" s="106"/>
      <c r="AP214" s="106"/>
      <c r="AQ214" s="106"/>
      <c r="AR214" s="106"/>
      <c r="AS214" s="106"/>
    </row>
    <row r="215" spans="1:45" s="99" customFormat="1" ht="12.75" customHeight="1">
      <c r="A215" s="89" t="s">
        <v>193</v>
      </c>
      <c r="B215" s="1" t="s">
        <v>194</v>
      </c>
      <c r="C215" s="1" t="s">
        <v>188</v>
      </c>
      <c r="D215" s="84" t="s">
        <v>604</v>
      </c>
      <c r="E215" s="1" t="s">
        <v>4</v>
      </c>
      <c r="F215" s="90">
        <v>43847</v>
      </c>
      <c r="G215" s="113">
        <v>6.3760932957749997E-2</v>
      </c>
      <c r="H215" s="91">
        <v>6.8597999999999999</v>
      </c>
      <c r="I215" s="2">
        <f>G215*K215/H215</f>
        <v>0</v>
      </c>
      <c r="J215" s="2">
        <f>G215*L215/H215</f>
        <v>0</v>
      </c>
      <c r="K215" s="2">
        <f t="shared" si="7"/>
        <v>0</v>
      </c>
      <c r="L215" s="2">
        <f t="shared" si="8"/>
        <v>0</v>
      </c>
      <c r="M215" s="100"/>
      <c r="N215" s="100"/>
      <c r="O215" s="100"/>
      <c r="P215" s="100"/>
      <c r="Q215" s="100"/>
      <c r="R215" s="100"/>
      <c r="S215" s="100"/>
      <c r="T215" s="100"/>
      <c r="U215" s="100"/>
      <c r="V215" s="106"/>
      <c r="W215" s="106"/>
      <c r="X215" s="106"/>
      <c r="Y215" s="106"/>
      <c r="Z215" s="106"/>
      <c r="AA215" s="106"/>
      <c r="AB215" s="106"/>
      <c r="AC215" s="106"/>
      <c r="AD215" s="106"/>
      <c r="AE215" s="106"/>
      <c r="AF215" s="106"/>
      <c r="AG215" s="106"/>
      <c r="AH215" s="106"/>
      <c r="AI215" s="106"/>
      <c r="AJ215" s="106"/>
      <c r="AK215" s="106"/>
      <c r="AL215" s="106"/>
      <c r="AM215" s="106"/>
      <c r="AN215" s="106"/>
      <c r="AO215" s="106"/>
      <c r="AP215" s="106"/>
      <c r="AQ215" s="106"/>
      <c r="AR215" s="106"/>
      <c r="AS215" s="106"/>
    </row>
    <row r="216" spans="1:45" s="99" customFormat="1" ht="12.75" customHeight="1">
      <c r="A216" s="89" t="s">
        <v>450</v>
      </c>
      <c r="B216" s="1" t="s">
        <v>194</v>
      </c>
      <c r="C216" s="1" t="s">
        <v>188</v>
      </c>
      <c r="D216" s="84">
        <v>0</v>
      </c>
      <c r="E216" s="1" t="s">
        <v>4</v>
      </c>
      <c r="F216" s="90">
        <v>43847</v>
      </c>
      <c r="G216" s="113">
        <v>6.3760932957749997E-2</v>
      </c>
      <c r="H216" s="91">
        <v>6.8597999999999999</v>
      </c>
      <c r="I216" s="2">
        <f>G216*K216/H216</f>
        <v>8701.8550737697242</v>
      </c>
      <c r="J216" s="2">
        <f>G216*L216/H216</f>
        <v>8758.1554148335726</v>
      </c>
      <c r="K216" s="2">
        <f t="shared" si="7"/>
        <v>936200</v>
      </c>
      <c r="L216" s="2">
        <f t="shared" si="8"/>
        <v>942257.14285714284</v>
      </c>
      <c r="M216" s="100">
        <v>297900</v>
      </c>
      <c r="N216" s="100">
        <v>212800</v>
      </c>
      <c r="O216" s="100">
        <v>212800</v>
      </c>
      <c r="P216" s="100">
        <v>212700</v>
      </c>
      <c r="Q216" s="100">
        <v>212800</v>
      </c>
      <c r="R216" s="100">
        <v>212700</v>
      </c>
      <c r="S216" s="100">
        <v>212800</v>
      </c>
      <c r="T216" s="100">
        <v>212800</v>
      </c>
      <c r="U216" s="100">
        <v>212700</v>
      </c>
      <c r="V216" s="106"/>
      <c r="W216" s="106"/>
      <c r="X216" s="106"/>
      <c r="Y216" s="106"/>
      <c r="Z216" s="106"/>
      <c r="AA216" s="106"/>
      <c r="AB216" s="106"/>
      <c r="AC216" s="106"/>
      <c r="AD216" s="106"/>
      <c r="AE216" s="106"/>
      <c r="AF216" s="106"/>
      <c r="AG216" s="106"/>
      <c r="AH216" s="106"/>
      <c r="AI216" s="106"/>
      <c r="AJ216" s="106"/>
      <c r="AK216" s="106"/>
      <c r="AL216" s="106"/>
      <c r="AM216" s="106"/>
      <c r="AN216" s="106"/>
      <c r="AO216" s="106"/>
      <c r="AP216" s="106"/>
      <c r="AQ216" s="106"/>
      <c r="AR216" s="106"/>
      <c r="AS216" s="106"/>
    </row>
    <row r="217" spans="1:45" s="99" customFormat="1" ht="12.75" customHeight="1">
      <c r="A217" s="89" t="s">
        <v>597</v>
      </c>
      <c r="B217" s="1" t="s">
        <v>195</v>
      </c>
      <c r="C217" s="1" t="s">
        <v>188</v>
      </c>
      <c r="D217" s="84">
        <v>0</v>
      </c>
      <c r="E217" s="1" t="s">
        <v>4</v>
      </c>
      <c r="F217" s="90">
        <v>43847</v>
      </c>
      <c r="G217" s="91">
        <v>8.1699999999999995E-2</v>
      </c>
      <c r="H217" s="91">
        <v>6.8597999999999999</v>
      </c>
      <c r="I217" s="2">
        <f>G217*K217/H217</f>
        <v>0</v>
      </c>
      <c r="J217" s="2">
        <f>G217*L217/H217</f>
        <v>0</v>
      </c>
      <c r="K217" s="2">
        <f t="shared" si="7"/>
        <v>0</v>
      </c>
      <c r="L217" s="2">
        <f t="shared" si="8"/>
        <v>0</v>
      </c>
      <c r="M217" s="100"/>
      <c r="N217" s="100"/>
      <c r="O217" s="100"/>
      <c r="P217" s="100"/>
      <c r="Q217" s="100"/>
      <c r="R217" s="100"/>
      <c r="S217" s="100"/>
      <c r="T217" s="100"/>
      <c r="U217" s="100"/>
      <c r="V217" s="106"/>
      <c r="W217" s="106"/>
      <c r="X217" s="106"/>
      <c r="Y217" s="106"/>
      <c r="Z217" s="106"/>
      <c r="AA217" s="106"/>
      <c r="AB217" s="106"/>
      <c r="AC217" s="106"/>
      <c r="AD217" s="106"/>
      <c r="AE217" s="106"/>
      <c r="AF217" s="106"/>
      <c r="AG217" s="106"/>
      <c r="AH217" s="106"/>
      <c r="AI217" s="106"/>
      <c r="AJ217" s="106"/>
      <c r="AK217" s="106"/>
      <c r="AL217" s="106"/>
      <c r="AM217" s="106"/>
      <c r="AN217" s="106"/>
      <c r="AO217" s="106"/>
      <c r="AP217" s="106"/>
      <c r="AQ217" s="106"/>
      <c r="AR217" s="106"/>
      <c r="AS217" s="106"/>
    </row>
    <row r="218" spans="1:45" s="99" customFormat="1" ht="12.75" customHeight="1">
      <c r="A218" s="1" t="s">
        <v>611</v>
      </c>
      <c r="B218" s="1" t="s">
        <v>610</v>
      </c>
      <c r="C218" s="1" t="s">
        <v>188</v>
      </c>
      <c r="D218" s="84">
        <v>0</v>
      </c>
      <c r="E218" s="1" t="s">
        <v>4</v>
      </c>
      <c r="F218" s="90">
        <v>43847</v>
      </c>
      <c r="G218" s="125">
        <v>4.8509999999999998E-2</v>
      </c>
      <c r="H218" s="91">
        <v>6.8597999999999999</v>
      </c>
      <c r="I218" s="2">
        <f>G218*K218/H218</f>
        <v>0</v>
      </c>
      <c r="J218" s="2">
        <f>G218*L218/H218</f>
        <v>0</v>
      </c>
      <c r="K218" s="2">
        <f t="shared" si="7"/>
        <v>0</v>
      </c>
      <c r="L218" s="2">
        <f t="shared" si="8"/>
        <v>0</v>
      </c>
      <c r="M218" s="100"/>
      <c r="N218" s="100"/>
      <c r="O218" s="100"/>
      <c r="P218" s="100"/>
      <c r="Q218" s="100"/>
      <c r="R218" s="100"/>
      <c r="S218" s="100"/>
      <c r="T218" s="100"/>
      <c r="U218" s="100"/>
      <c r="V218" s="106"/>
      <c r="W218" s="106"/>
      <c r="X218" s="106"/>
      <c r="Y218" s="106"/>
      <c r="Z218" s="106"/>
      <c r="AA218" s="106"/>
      <c r="AB218" s="106"/>
      <c r="AC218" s="106"/>
      <c r="AD218" s="106"/>
      <c r="AE218" s="106"/>
      <c r="AF218" s="106"/>
      <c r="AG218" s="106"/>
      <c r="AH218" s="106"/>
      <c r="AI218" s="106"/>
      <c r="AJ218" s="106"/>
      <c r="AK218" s="106"/>
      <c r="AL218" s="106"/>
      <c r="AM218" s="106"/>
      <c r="AN218" s="106"/>
      <c r="AO218" s="106"/>
      <c r="AP218" s="106"/>
      <c r="AQ218" s="106"/>
      <c r="AR218" s="106"/>
      <c r="AS218" s="106"/>
    </row>
    <row r="219" spans="1:45" s="99" customFormat="1" ht="12.75" customHeight="1">
      <c r="A219" s="89" t="s">
        <v>196</v>
      </c>
      <c r="B219" s="1" t="s">
        <v>197</v>
      </c>
      <c r="C219" s="1" t="s">
        <v>188</v>
      </c>
      <c r="D219" s="84">
        <v>0</v>
      </c>
      <c r="E219" s="1" t="s">
        <v>4</v>
      </c>
      <c r="F219" s="90">
        <v>43847</v>
      </c>
      <c r="G219" s="91">
        <v>0.10979999999999999</v>
      </c>
      <c r="H219" s="91">
        <v>6.8597999999999999</v>
      </c>
      <c r="I219" s="2">
        <f>G219*K219/H219</f>
        <v>0</v>
      </c>
      <c r="J219" s="2">
        <f>G219*L219/H219</f>
        <v>0</v>
      </c>
      <c r="K219" s="2">
        <f t="shared" si="7"/>
        <v>0</v>
      </c>
      <c r="L219" s="2">
        <f t="shared" si="8"/>
        <v>0</v>
      </c>
      <c r="M219" s="100"/>
      <c r="N219" s="100"/>
      <c r="O219" s="100"/>
      <c r="P219" s="100"/>
      <c r="Q219" s="100"/>
      <c r="R219" s="100"/>
      <c r="S219" s="100"/>
      <c r="T219" s="100"/>
      <c r="U219" s="100"/>
      <c r="V219" s="106"/>
      <c r="W219" s="106"/>
      <c r="X219" s="106"/>
      <c r="Y219" s="106"/>
      <c r="Z219" s="106"/>
      <c r="AA219" s="106"/>
      <c r="AB219" s="106"/>
      <c r="AC219" s="106"/>
      <c r="AD219" s="106"/>
      <c r="AE219" s="106"/>
      <c r="AF219" s="106"/>
      <c r="AG219" s="106"/>
      <c r="AH219" s="106"/>
      <c r="AI219" s="106"/>
      <c r="AJ219" s="106"/>
      <c r="AK219" s="106"/>
      <c r="AL219" s="106"/>
      <c r="AM219" s="106"/>
      <c r="AN219" s="106"/>
      <c r="AO219" s="106"/>
      <c r="AP219" s="106"/>
      <c r="AQ219" s="106"/>
      <c r="AR219" s="106"/>
      <c r="AS219" s="106"/>
    </row>
    <row r="220" spans="1:45" s="99" customFormat="1" ht="12.75" customHeight="1">
      <c r="A220" s="1" t="s">
        <v>621</v>
      </c>
      <c r="B220" s="1" t="s">
        <v>620</v>
      </c>
      <c r="C220" s="1" t="s">
        <v>188</v>
      </c>
      <c r="D220" s="84">
        <v>0</v>
      </c>
      <c r="E220" s="1" t="s">
        <v>4</v>
      </c>
      <c r="F220" s="90">
        <v>43847</v>
      </c>
      <c r="G220" s="122">
        <v>8.8200000000000001E-2</v>
      </c>
      <c r="H220" s="91">
        <v>6.8597999999999999</v>
      </c>
      <c r="I220" s="2">
        <f>G220*K220/H220</f>
        <v>0</v>
      </c>
      <c r="J220" s="2">
        <f>G220*L220/H220</f>
        <v>0</v>
      </c>
      <c r="K220" s="2">
        <f t="shared" si="7"/>
        <v>0</v>
      </c>
      <c r="L220" s="2">
        <f t="shared" si="8"/>
        <v>0</v>
      </c>
      <c r="M220" s="100"/>
      <c r="N220" s="100"/>
      <c r="O220" s="100"/>
      <c r="P220" s="100"/>
      <c r="Q220" s="100"/>
      <c r="R220" s="100"/>
      <c r="S220" s="100"/>
      <c r="T220" s="100"/>
      <c r="U220" s="100"/>
      <c r="V220" s="106"/>
      <c r="W220" s="106"/>
      <c r="X220" s="106"/>
      <c r="Y220" s="106"/>
      <c r="Z220" s="106"/>
      <c r="AA220" s="106"/>
      <c r="AB220" s="106"/>
      <c r="AC220" s="106"/>
      <c r="AD220" s="106"/>
      <c r="AE220" s="106"/>
      <c r="AF220" s="106"/>
      <c r="AG220" s="106"/>
      <c r="AH220" s="106"/>
      <c r="AI220" s="106"/>
      <c r="AJ220" s="106"/>
      <c r="AK220" s="106"/>
      <c r="AL220" s="106"/>
      <c r="AM220" s="106"/>
      <c r="AN220" s="106"/>
      <c r="AO220" s="106"/>
      <c r="AP220" s="106"/>
      <c r="AQ220" s="106"/>
      <c r="AR220" s="106"/>
      <c r="AS220" s="106"/>
    </row>
    <row r="221" spans="1:45" s="98" customFormat="1">
      <c r="A221" s="89" t="s">
        <v>198</v>
      </c>
      <c r="B221" s="1" t="s">
        <v>199</v>
      </c>
      <c r="C221" s="1" t="s">
        <v>200</v>
      </c>
      <c r="D221" s="84">
        <v>0</v>
      </c>
      <c r="E221" s="1" t="s">
        <v>4</v>
      </c>
      <c r="F221" s="90">
        <v>43847</v>
      </c>
      <c r="G221" s="91">
        <v>4.5999999999999999E-2</v>
      </c>
      <c r="H221" s="91">
        <v>6.8597999999999999</v>
      </c>
      <c r="I221" s="2">
        <f>G221*K221/H221</f>
        <v>0</v>
      </c>
      <c r="J221" s="2">
        <f>G221*L221/H221</f>
        <v>0</v>
      </c>
      <c r="K221" s="2">
        <f t="shared" si="7"/>
        <v>0</v>
      </c>
      <c r="L221" s="2">
        <f t="shared" si="8"/>
        <v>0</v>
      </c>
      <c r="M221" s="86"/>
      <c r="N221" s="86"/>
      <c r="O221" s="86"/>
      <c r="P221" s="86"/>
      <c r="Q221" s="86"/>
      <c r="R221" s="86"/>
      <c r="S221" s="86"/>
      <c r="T221" s="86"/>
      <c r="U221" s="86"/>
      <c r="V221" s="101"/>
      <c r="W221" s="101"/>
      <c r="X221" s="101"/>
      <c r="Y221" s="101"/>
      <c r="Z221" s="101"/>
      <c r="AA221" s="101"/>
      <c r="AB221" s="101"/>
      <c r="AC221" s="101"/>
      <c r="AD221" s="101"/>
      <c r="AE221" s="101"/>
      <c r="AF221" s="101"/>
      <c r="AG221" s="101"/>
      <c r="AH221" s="101"/>
      <c r="AI221" s="101"/>
      <c r="AJ221" s="101"/>
      <c r="AK221" s="101"/>
      <c r="AL221" s="101"/>
      <c r="AM221" s="101"/>
      <c r="AN221" s="101"/>
      <c r="AO221" s="101"/>
      <c r="AP221" s="101"/>
      <c r="AQ221" s="101"/>
      <c r="AR221" s="101"/>
      <c r="AS221" s="101"/>
    </row>
    <row r="222" spans="1:45" s="98" customFormat="1" ht="12.75" customHeight="1">
      <c r="A222" s="89" t="s">
        <v>201</v>
      </c>
      <c r="B222" s="1" t="s">
        <v>202</v>
      </c>
      <c r="C222" s="1" t="s">
        <v>200</v>
      </c>
      <c r="D222" s="2">
        <v>0</v>
      </c>
      <c r="E222" s="1" t="s">
        <v>4</v>
      </c>
      <c r="F222" s="90">
        <v>43847</v>
      </c>
      <c r="G222" s="91">
        <v>4.5999999999999999E-2</v>
      </c>
      <c r="H222" s="91">
        <v>6.8597999999999999</v>
      </c>
      <c r="I222" s="2">
        <f>G222*K222/H222</f>
        <v>0</v>
      </c>
      <c r="J222" s="2">
        <f>G222*L222/H222</f>
        <v>0</v>
      </c>
      <c r="K222" s="2">
        <f t="shared" si="7"/>
        <v>0</v>
      </c>
      <c r="L222" s="2">
        <f t="shared" si="8"/>
        <v>0</v>
      </c>
      <c r="M222" s="86"/>
      <c r="N222" s="86"/>
      <c r="O222" s="86"/>
      <c r="P222" s="86"/>
      <c r="Q222" s="86"/>
      <c r="R222" s="86"/>
      <c r="S222" s="86"/>
      <c r="T222" s="86"/>
      <c r="U222" s="86"/>
      <c r="V222" s="101"/>
      <c r="W222" s="101"/>
      <c r="X222" s="101"/>
      <c r="Y222" s="101"/>
      <c r="Z222" s="101"/>
      <c r="AA222" s="101"/>
      <c r="AB222" s="101"/>
      <c r="AC222" s="101"/>
      <c r="AD222" s="101"/>
      <c r="AE222" s="101"/>
      <c r="AF222" s="101"/>
      <c r="AG222" s="101"/>
      <c r="AH222" s="101"/>
      <c r="AI222" s="101"/>
      <c r="AJ222" s="101"/>
      <c r="AK222" s="101"/>
      <c r="AL222" s="101"/>
      <c r="AM222" s="101"/>
      <c r="AN222" s="101"/>
      <c r="AO222" s="101"/>
      <c r="AP222" s="101"/>
      <c r="AQ222" s="101"/>
      <c r="AR222" s="101"/>
      <c r="AS222" s="101"/>
    </row>
    <row r="223" spans="1:45" s="98" customFormat="1" ht="12.75" customHeight="1">
      <c r="A223" s="1" t="s">
        <v>546</v>
      </c>
      <c r="B223" s="1" t="s">
        <v>543</v>
      </c>
      <c r="C223" s="1" t="s">
        <v>200</v>
      </c>
      <c r="D223" s="2">
        <v>0</v>
      </c>
      <c r="E223" s="1" t="s">
        <v>4</v>
      </c>
      <c r="F223" s="90">
        <v>43847</v>
      </c>
      <c r="G223" s="122">
        <v>2.9600000000000001E-2</v>
      </c>
      <c r="H223" s="91">
        <v>6.8597999999999999</v>
      </c>
      <c r="I223" s="2">
        <f>G223*K223/H223</f>
        <v>18770.226537216829</v>
      </c>
      <c r="J223" s="2">
        <f>G223*L223/H223</f>
        <v>20767.452612112804</v>
      </c>
      <c r="K223" s="2">
        <f t="shared" si="7"/>
        <v>4350000</v>
      </c>
      <c r="L223" s="2">
        <f t="shared" si="8"/>
        <v>4812857.1428571427</v>
      </c>
      <c r="M223" s="86">
        <v>1090000</v>
      </c>
      <c r="N223" s="86">
        <v>1090000</v>
      </c>
      <c r="O223" s="86">
        <v>1080000</v>
      </c>
      <c r="P223" s="86">
        <v>1090000</v>
      </c>
      <c r="Q223" s="86">
        <v>1090000</v>
      </c>
      <c r="R223" s="86">
        <v>1080000</v>
      </c>
      <c r="S223" s="86">
        <v>1090000</v>
      </c>
      <c r="T223" s="86">
        <v>1090000</v>
      </c>
      <c r="U223" s="86">
        <v>1080000</v>
      </c>
      <c r="V223" s="101"/>
      <c r="W223" s="101"/>
      <c r="X223" s="101"/>
      <c r="Y223" s="101"/>
      <c r="Z223" s="101"/>
      <c r="AA223" s="101"/>
      <c r="AB223" s="101"/>
      <c r="AC223" s="101"/>
      <c r="AD223" s="101"/>
      <c r="AE223" s="101"/>
      <c r="AF223" s="101"/>
      <c r="AG223" s="101"/>
      <c r="AH223" s="101"/>
      <c r="AI223" s="101"/>
      <c r="AJ223" s="101"/>
      <c r="AK223" s="101"/>
      <c r="AL223" s="101"/>
      <c r="AM223" s="101"/>
      <c r="AN223" s="101"/>
      <c r="AO223" s="101"/>
      <c r="AP223" s="101"/>
      <c r="AQ223" s="101"/>
      <c r="AR223" s="101"/>
      <c r="AS223" s="101"/>
    </row>
    <row r="224" spans="1:45" s="98" customFormat="1" ht="12.75" customHeight="1">
      <c r="A224" s="1" t="s">
        <v>547</v>
      </c>
      <c r="B224" s="1" t="s">
        <v>544</v>
      </c>
      <c r="C224" s="1" t="s">
        <v>200</v>
      </c>
      <c r="D224" s="2">
        <v>0</v>
      </c>
      <c r="E224" s="1" t="s">
        <v>4</v>
      </c>
      <c r="F224" s="90">
        <v>43847</v>
      </c>
      <c r="G224" s="122">
        <v>2.1899999999999999E-2</v>
      </c>
      <c r="H224" s="91">
        <v>6.8597999999999999</v>
      </c>
      <c r="I224" s="2">
        <f>G224*K224/H224</f>
        <v>27711.011982856642</v>
      </c>
      <c r="J224" s="2">
        <f>G224*L224/H224</f>
        <v>30680.048981019856</v>
      </c>
      <c r="K224" s="2">
        <f t="shared" si="7"/>
        <v>8680000</v>
      </c>
      <c r="L224" s="2">
        <f t="shared" si="8"/>
        <v>9610000</v>
      </c>
      <c r="M224" s="86">
        <v>2170000</v>
      </c>
      <c r="N224" s="86">
        <v>2170000</v>
      </c>
      <c r="O224" s="86">
        <v>2170000</v>
      </c>
      <c r="P224" s="86">
        <v>2170000</v>
      </c>
      <c r="Q224" s="86">
        <v>2170000</v>
      </c>
      <c r="R224" s="86">
        <v>2170000</v>
      </c>
      <c r="S224" s="86">
        <v>2170000</v>
      </c>
      <c r="T224" s="86">
        <v>2170000</v>
      </c>
      <c r="U224" s="86">
        <v>2170000</v>
      </c>
      <c r="V224" s="101"/>
      <c r="W224" s="101"/>
      <c r="X224" s="101"/>
      <c r="Y224" s="101"/>
      <c r="Z224" s="101"/>
      <c r="AA224" s="101"/>
      <c r="AB224" s="101"/>
      <c r="AC224" s="101"/>
      <c r="AD224" s="101"/>
      <c r="AE224" s="101"/>
      <c r="AF224" s="101"/>
      <c r="AG224" s="101"/>
      <c r="AH224" s="101"/>
      <c r="AI224" s="101"/>
      <c r="AJ224" s="101"/>
      <c r="AK224" s="101"/>
      <c r="AL224" s="101"/>
      <c r="AM224" s="101"/>
      <c r="AN224" s="101"/>
      <c r="AO224" s="101"/>
      <c r="AP224" s="101"/>
      <c r="AQ224" s="101"/>
      <c r="AR224" s="101"/>
      <c r="AS224" s="101"/>
    </row>
    <row r="225" spans="1:45" s="98" customFormat="1" ht="12.75" customHeight="1">
      <c r="A225" s="1" t="s">
        <v>548</v>
      </c>
      <c r="B225" s="1" t="s">
        <v>545</v>
      </c>
      <c r="C225" s="1" t="s">
        <v>200</v>
      </c>
      <c r="D225" s="2">
        <v>0</v>
      </c>
      <c r="E225" s="1" t="s">
        <v>4</v>
      </c>
      <c r="F225" s="90">
        <v>43847</v>
      </c>
      <c r="G225" s="122">
        <v>2.9600000000000001E-2</v>
      </c>
      <c r="H225" s="91">
        <v>6.8597999999999999</v>
      </c>
      <c r="I225" s="2">
        <f>G225*K225/H225</f>
        <v>22222.222222222223</v>
      </c>
      <c r="J225" s="2">
        <f>G225*L225/H225</f>
        <v>20742.795500077056</v>
      </c>
      <c r="K225" s="2">
        <f t="shared" si="7"/>
        <v>5150000</v>
      </c>
      <c r="L225" s="2">
        <f t="shared" si="8"/>
        <v>4807142.8571428573</v>
      </c>
      <c r="M225" s="86">
        <v>1890000</v>
      </c>
      <c r="N225" s="86">
        <v>1080000</v>
      </c>
      <c r="O225" s="86">
        <v>1090000</v>
      </c>
      <c r="P225" s="86">
        <v>1090000</v>
      </c>
      <c r="Q225" s="86">
        <v>1080000</v>
      </c>
      <c r="R225" s="86">
        <v>1090000</v>
      </c>
      <c r="S225" s="86">
        <v>1090000</v>
      </c>
      <c r="T225" s="86">
        <v>1080000</v>
      </c>
      <c r="U225" s="86">
        <v>1090000</v>
      </c>
      <c r="V225" s="101"/>
      <c r="W225" s="101"/>
      <c r="X225" s="101"/>
      <c r="Y225" s="101"/>
      <c r="Z225" s="101"/>
      <c r="AA225" s="101"/>
      <c r="AB225" s="101"/>
      <c r="AC225" s="101"/>
      <c r="AD225" s="101"/>
      <c r="AE225" s="101"/>
      <c r="AF225" s="101"/>
      <c r="AG225" s="101"/>
      <c r="AH225" s="101"/>
      <c r="AI225" s="101"/>
      <c r="AJ225" s="101"/>
      <c r="AK225" s="101"/>
      <c r="AL225" s="101"/>
      <c r="AM225" s="101"/>
      <c r="AN225" s="101"/>
      <c r="AO225" s="101"/>
      <c r="AP225" s="101"/>
      <c r="AQ225" s="101"/>
      <c r="AR225" s="101"/>
      <c r="AS225" s="101"/>
    </row>
    <row r="226" spans="1:45" s="98" customFormat="1" ht="12.75" customHeight="1">
      <c r="A226" s="89" t="s">
        <v>486</v>
      </c>
      <c r="B226" s="89" t="s">
        <v>484</v>
      </c>
      <c r="C226" s="1" t="s">
        <v>200</v>
      </c>
      <c r="D226" s="2">
        <v>0</v>
      </c>
      <c r="E226" s="1" t="s">
        <v>4</v>
      </c>
      <c r="F226" s="90">
        <v>43847</v>
      </c>
      <c r="G226" s="127">
        <v>4.1099999999999998E-2</v>
      </c>
      <c r="H226" s="91">
        <v>6.8597999999999999</v>
      </c>
      <c r="I226" s="2">
        <f>G226*K226/H226</f>
        <v>4026.2398320650746</v>
      </c>
      <c r="J226" s="2">
        <f>G226*L226/H226</f>
        <v>4457.6226712149037</v>
      </c>
      <c r="K226" s="2">
        <f t="shared" si="7"/>
        <v>672000</v>
      </c>
      <c r="L226" s="2">
        <f t="shared" si="8"/>
        <v>744000</v>
      </c>
      <c r="M226" s="86">
        <v>168000</v>
      </c>
      <c r="N226" s="86">
        <v>168000</v>
      </c>
      <c r="O226" s="86">
        <v>168000</v>
      </c>
      <c r="P226" s="86">
        <v>168000</v>
      </c>
      <c r="Q226" s="86">
        <v>168000</v>
      </c>
      <c r="R226" s="86">
        <v>168000</v>
      </c>
      <c r="S226" s="86">
        <v>168000</v>
      </c>
      <c r="T226" s="86">
        <v>168000</v>
      </c>
      <c r="U226" s="86">
        <v>168000</v>
      </c>
      <c r="V226" s="101"/>
      <c r="W226" s="101"/>
      <c r="X226" s="101"/>
      <c r="Y226" s="101"/>
      <c r="Z226" s="101"/>
      <c r="AA226" s="101"/>
      <c r="AB226" s="101"/>
      <c r="AC226" s="101"/>
      <c r="AD226" s="101"/>
      <c r="AE226" s="101"/>
      <c r="AF226" s="101"/>
      <c r="AG226" s="101"/>
      <c r="AH226" s="101"/>
      <c r="AI226" s="101"/>
      <c r="AJ226" s="101"/>
      <c r="AK226" s="101"/>
      <c r="AL226" s="101"/>
      <c r="AM226" s="101"/>
      <c r="AN226" s="101"/>
      <c r="AO226" s="101"/>
      <c r="AP226" s="101"/>
      <c r="AQ226" s="101"/>
      <c r="AR226" s="101"/>
      <c r="AS226" s="101"/>
    </row>
    <row r="227" spans="1:45" s="98" customFormat="1" ht="12.75" customHeight="1">
      <c r="A227" s="89" t="s">
        <v>765</v>
      </c>
      <c r="B227" s="89" t="s">
        <v>766</v>
      </c>
      <c r="C227" s="1" t="s">
        <v>200</v>
      </c>
      <c r="D227" s="2">
        <v>0</v>
      </c>
      <c r="E227" s="1" t="s">
        <v>4</v>
      </c>
      <c r="F227" s="90">
        <v>43847</v>
      </c>
      <c r="G227" s="127">
        <v>4.1099999999999998E-2</v>
      </c>
      <c r="H227" s="91">
        <v>6.8597999999999999</v>
      </c>
      <c r="I227" s="2">
        <f>G227*K227/H227</f>
        <v>37027.027027027027</v>
      </c>
      <c r="J227" s="2">
        <f>G227*L227/H227</f>
        <v>34493.508765353428</v>
      </c>
      <c r="K227" s="2">
        <f t="shared" si="7"/>
        <v>6180000</v>
      </c>
      <c r="L227" s="2">
        <f t="shared" si="8"/>
        <v>5757142.8571428573</v>
      </c>
      <c r="M227" s="86">
        <v>2280000</v>
      </c>
      <c r="N227" s="86">
        <v>1300000</v>
      </c>
      <c r="O227" s="86">
        <v>1300000</v>
      </c>
      <c r="P227" s="86">
        <v>1300000</v>
      </c>
      <c r="Q227" s="86">
        <v>1300000</v>
      </c>
      <c r="R227" s="86">
        <v>1300000</v>
      </c>
      <c r="S227" s="86">
        <v>1300000</v>
      </c>
      <c r="T227" s="86">
        <v>1300000</v>
      </c>
      <c r="U227" s="86">
        <v>1300000</v>
      </c>
      <c r="V227" s="101"/>
      <c r="W227" s="101"/>
      <c r="X227" s="101"/>
      <c r="Y227" s="101"/>
      <c r="Z227" s="101"/>
      <c r="AA227" s="101"/>
      <c r="AB227" s="101"/>
      <c r="AC227" s="101"/>
      <c r="AD227" s="101"/>
      <c r="AE227" s="101"/>
      <c r="AF227" s="101"/>
      <c r="AG227" s="101"/>
      <c r="AH227" s="101"/>
      <c r="AI227" s="101"/>
      <c r="AJ227" s="101"/>
      <c r="AK227" s="101"/>
      <c r="AL227" s="101"/>
      <c r="AM227" s="101"/>
      <c r="AN227" s="101"/>
      <c r="AO227" s="101"/>
      <c r="AP227" s="101"/>
      <c r="AQ227" s="101"/>
      <c r="AR227" s="101"/>
      <c r="AS227" s="101"/>
    </row>
    <row r="228" spans="1:45" s="98" customFormat="1" ht="12.75" customHeight="1">
      <c r="A228" s="89" t="s">
        <v>487</v>
      </c>
      <c r="B228" s="89" t="s">
        <v>485</v>
      </c>
      <c r="C228" s="1" t="s">
        <v>200</v>
      </c>
      <c r="D228" s="2">
        <v>0</v>
      </c>
      <c r="E228" s="1" t="s">
        <v>4</v>
      </c>
      <c r="F228" s="90">
        <v>43847</v>
      </c>
      <c r="G228" s="127">
        <v>4.1099999999999998E-2</v>
      </c>
      <c r="H228" s="91">
        <v>6.8597999999999999</v>
      </c>
      <c r="I228" s="2">
        <f>G228*K228/H228</f>
        <v>34894.078544563978</v>
      </c>
      <c r="J228" s="2">
        <f>G228*L228/H228</f>
        <v>38608.764103909729</v>
      </c>
      <c r="K228" s="2">
        <f t="shared" si="7"/>
        <v>5824000</v>
      </c>
      <c r="L228" s="2">
        <f t="shared" si="8"/>
        <v>6444000</v>
      </c>
      <c r="M228" s="86">
        <v>1456000</v>
      </c>
      <c r="N228" s="86">
        <v>1456000</v>
      </c>
      <c r="O228" s="86">
        <v>1456000</v>
      </c>
      <c r="P228" s="86">
        <v>1456000</v>
      </c>
      <c r="Q228" s="86">
        <v>1456000</v>
      </c>
      <c r="R228" s="86">
        <v>1456000</v>
      </c>
      <c r="S228" s="86">
        <v>1456000</v>
      </c>
      <c r="T228" s="86">
        <v>1452000</v>
      </c>
      <c r="U228" s="86">
        <v>1456000</v>
      </c>
      <c r="V228" s="101"/>
      <c r="W228" s="101"/>
      <c r="X228" s="101"/>
      <c r="Y228" s="101"/>
      <c r="Z228" s="101"/>
      <c r="AA228" s="101"/>
      <c r="AB228" s="101"/>
      <c r="AC228" s="101"/>
      <c r="AD228" s="101"/>
      <c r="AE228" s="101"/>
      <c r="AF228" s="101"/>
      <c r="AG228" s="101"/>
      <c r="AH228" s="101"/>
      <c r="AI228" s="101"/>
      <c r="AJ228" s="101"/>
      <c r="AK228" s="101"/>
      <c r="AL228" s="101"/>
      <c r="AM228" s="101"/>
      <c r="AN228" s="101"/>
      <c r="AO228" s="101"/>
      <c r="AP228" s="101"/>
      <c r="AQ228" s="101"/>
      <c r="AR228" s="101"/>
      <c r="AS228" s="101"/>
    </row>
    <row r="229" spans="1:45" s="98" customFormat="1" ht="12.75" customHeight="1">
      <c r="A229" s="89" t="s">
        <v>203</v>
      </c>
      <c r="B229" s="1" t="s">
        <v>204</v>
      </c>
      <c r="C229" s="1" t="s">
        <v>200</v>
      </c>
      <c r="D229" s="2">
        <v>0</v>
      </c>
      <c r="E229" s="1" t="s">
        <v>4</v>
      </c>
      <c r="F229" s="90">
        <v>43847</v>
      </c>
      <c r="G229" s="122">
        <v>5.6899999999999999E-2</v>
      </c>
      <c r="H229" s="91">
        <v>6.8597999999999999</v>
      </c>
      <c r="I229" s="2">
        <f>G229*K229/H229</f>
        <v>0</v>
      </c>
      <c r="J229" s="2">
        <f>G229*L229/H229</f>
        <v>0</v>
      </c>
      <c r="K229" s="2">
        <f t="shared" si="7"/>
        <v>0</v>
      </c>
      <c r="L229" s="2">
        <f t="shared" si="8"/>
        <v>0</v>
      </c>
      <c r="M229" s="86"/>
      <c r="N229" s="86"/>
      <c r="O229" s="86"/>
      <c r="P229" s="86"/>
      <c r="Q229" s="86"/>
      <c r="R229" s="86"/>
      <c r="S229" s="86"/>
      <c r="T229" s="86"/>
      <c r="U229" s="86"/>
      <c r="V229" s="101"/>
      <c r="W229" s="101"/>
      <c r="X229" s="101"/>
      <c r="Y229" s="101"/>
      <c r="Z229" s="101"/>
      <c r="AA229" s="101"/>
      <c r="AB229" s="101"/>
      <c r="AC229" s="101"/>
      <c r="AD229" s="101"/>
      <c r="AE229" s="101"/>
      <c r="AF229" s="101"/>
      <c r="AG229" s="101"/>
      <c r="AH229" s="101"/>
      <c r="AI229" s="101"/>
      <c r="AJ229" s="101"/>
      <c r="AK229" s="101"/>
      <c r="AL229" s="101"/>
      <c r="AM229" s="101"/>
      <c r="AN229" s="101"/>
      <c r="AO229" s="101"/>
      <c r="AP229" s="101"/>
      <c r="AQ229" s="101"/>
      <c r="AR229" s="101"/>
      <c r="AS229" s="101"/>
    </row>
    <row r="230" spans="1:45" s="98" customFormat="1" ht="12.75" customHeight="1">
      <c r="A230" s="89" t="s">
        <v>205</v>
      </c>
      <c r="B230" s="1" t="s">
        <v>206</v>
      </c>
      <c r="C230" s="1" t="s">
        <v>200</v>
      </c>
      <c r="D230" s="2">
        <v>0</v>
      </c>
      <c r="E230" s="1" t="s">
        <v>4</v>
      </c>
      <c r="F230" s="90">
        <v>43847</v>
      </c>
      <c r="G230" s="122">
        <v>5.6899999999999999E-2</v>
      </c>
      <c r="H230" s="91">
        <v>6.8597999999999999</v>
      </c>
      <c r="I230" s="2">
        <f>G230*K230/H230</f>
        <v>0</v>
      </c>
      <c r="J230" s="2">
        <f>G230*L230/H230</f>
        <v>0</v>
      </c>
      <c r="K230" s="2">
        <f t="shared" si="7"/>
        <v>0</v>
      </c>
      <c r="L230" s="2">
        <f t="shared" si="8"/>
        <v>0</v>
      </c>
      <c r="M230" s="86"/>
      <c r="N230" s="86"/>
      <c r="O230" s="86"/>
      <c r="P230" s="86"/>
      <c r="Q230" s="86"/>
      <c r="R230" s="86"/>
      <c r="S230" s="86"/>
      <c r="T230" s="86"/>
      <c r="U230" s="86"/>
      <c r="V230" s="101"/>
      <c r="W230" s="101"/>
      <c r="X230" s="101"/>
      <c r="Y230" s="101"/>
      <c r="Z230" s="101"/>
      <c r="AA230" s="101"/>
      <c r="AB230" s="101"/>
      <c r="AC230" s="101"/>
      <c r="AD230" s="101"/>
      <c r="AE230" s="101"/>
      <c r="AF230" s="101"/>
      <c r="AG230" s="101"/>
      <c r="AH230" s="101"/>
      <c r="AI230" s="101"/>
      <c r="AJ230" s="101"/>
      <c r="AK230" s="101"/>
      <c r="AL230" s="101"/>
      <c r="AM230" s="101"/>
      <c r="AN230" s="101"/>
      <c r="AO230" s="101"/>
      <c r="AP230" s="101"/>
      <c r="AQ230" s="101"/>
      <c r="AR230" s="101"/>
      <c r="AS230" s="101"/>
    </row>
    <row r="231" spans="1:45" s="98" customFormat="1" ht="12.75" customHeight="1">
      <c r="A231" s="89" t="s">
        <v>207</v>
      </c>
      <c r="B231" s="1" t="s">
        <v>208</v>
      </c>
      <c r="C231" s="1" t="s">
        <v>200</v>
      </c>
      <c r="D231" s="2">
        <v>0</v>
      </c>
      <c r="E231" s="1" t="s">
        <v>4</v>
      </c>
      <c r="F231" s="90">
        <v>43847</v>
      </c>
      <c r="G231" s="91">
        <v>5.8400000000000001E-2</v>
      </c>
      <c r="H231" s="91">
        <v>6.8597999999999999</v>
      </c>
      <c r="I231" s="2">
        <f>G231*K231/H231</f>
        <v>0</v>
      </c>
      <c r="J231" s="2">
        <f>G231*L231/H231</f>
        <v>0</v>
      </c>
      <c r="K231" s="2">
        <f t="shared" si="7"/>
        <v>0</v>
      </c>
      <c r="L231" s="2">
        <f t="shared" si="8"/>
        <v>0</v>
      </c>
      <c r="M231" s="86"/>
      <c r="N231" s="86"/>
      <c r="O231" s="86"/>
      <c r="P231" s="86"/>
      <c r="Q231" s="86"/>
      <c r="R231" s="86"/>
      <c r="S231" s="86"/>
      <c r="T231" s="86"/>
      <c r="U231" s="86"/>
      <c r="V231" s="101"/>
      <c r="W231" s="101"/>
      <c r="X231" s="101"/>
      <c r="Y231" s="101"/>
      <c r="Z231" s="101"/>
      <c r="AA231" s="101"/>
      <c r="AB231" s="101"/>
      <c r="AC231" s="101"/>
      <c r="AD231" s="101"/>
      <c r="AE231" s="101"/>
      <c r="AF231" s="101"/>
      <c r="AG231" s="101"/>
      <c r="AH231" s="101"/>
      <c r="AI231" s="101"/>
      <c r="AJ231" s="101"/>
      <c r="AK231" s="101"/>
      <c r="AL231" s="101"/>
      <c r="AM231" s="101"/>
      <c r="AN231" s="101"/>
      <c r="AO231" s="101"/>
      <c r="AP231" s="101"/>
      <c r="AQ231" s="101"/>
      <c r="AR231" s="101"/>
      <c r="AS231" s="101"/>
    </row>
    <row r="232" spans="1:45" s="98" customFormat="1" ht="12.75" customHeight="1">
      <c r="A232" s="89" t="s">
        <v>452</v>
      </c>
      <c r="B232" s="1" t="s">
        <v>451</v>
      </c>
      <c r="C232" s="1" t="s">
        <v>200</v>
      </c>
      <c r="D232" s="2">
        <v>0</v>
      </c>
      <c r="E232" s="1" t="s">
        <v>4</v>
      </c>
      <c r="F232" s="90">
        <v>43847</v>
      </c>
      <c r="G232" s="122">
        <v>3.78E-2</v>
      </c>
      <c r="H232" s="91">
        <v>6.8597999999999999</v>
      </c>
      <c r="I232" s="2">
        <f>G232*K232/H232</f>
        <v>49372.868013644715</v>
      </c>
      <c r="J232" s="2">
        <f>G232*L232/H232</f>
        <v>54662.818157963789</v>
      </c>
      <c r="K232" s="2">
        <f t="shared" si="7"/>
        <v>8960000</v>
      </c>
      <c r="L232" s="2">
        <f t="shared" si="8"/>
        <v>9920000</v>
      </c>
      <c r="M232" s="86">
        <v>2240000</v>
      </c>
      <c r="N232" s="86">
        <v>2240000</v>
      </c>
      <c r="O232" s="86">
        <v>2240000</v>
      </c>
      <c r="P232" s="86">
        <v>2240000</v>
      </c>
      <c r="Q232" s="86">
        <v>2240000</v>
      </c>
      <c r="R232" s="86">
        <v>2240000</v>
      </c>
      <c r="S232" s="86">
        <v>2240000</v>
      </c>
      <c r="T232" s="86">
        <v>2240000</v>
      </c>
      <c r="U232" s="86">
        <v>2240000</v>
      </c>
      <c r="V232" s="101"/>
      <c r="W232" s="101"/>
      <c r="X232" s="101"/>
      <c r="Y232" s="101"/>
      <c r="Z232" s="101"/>
      <c r="AA232" s="101"/>
      <c r="AB232" s="101"/>
      <c r="AC232" s="101"/>
      <c r="AD232" s="101"/>
      <c r="AE232" s="101"/>
      <c r="AF232" s="101"/>
      <c r="AG232" s="101"/>
      <c r="AH232" s="101"/>
      <c r="AI232" s="101"/>
      <c r="AJ232" s="101"/>
      <c r="AK232" s="101"/>
      <c r="AL232" s="101"/>
      <c r="AM232" s="101"/>
      <c r="AN232" s="101"/>
      <c r="AO232" s="101"/>
      <c r="AP232" s="101"/>
      <c r="AQ232" s="101"/>
      <c r="AR232" s="101"/>
      <c r="AS232" s="101"/>
    </row>
    <row r="233" spans="1:45" s="98" customFormat="1" ht="12.75" customHeight="1">
      <c r="A233" s="89" t="s">
        <v>209</v>
      </c>
      <c r="B233" s="1" t="s">
        <v>210</v>
      </c>
      <c r="C233" s="1" t="s">
        <v>200</v>
      </c>
      <c r="D233" s="2">
        <v>0</v>
      </c>
      <c r="E233" s="1" t="s">
        <v>4</v>
      </c>
      <c r="F233" s="90">
        <v>43847</v>
      </c>
      <c r="G233" s="122">
        <v>1.9599999999999999E-2</v>
      </c>
      <c r="H233" s="91">
        <v>6.8597999999999999</v>
      </c>
      <c r="I233" s="2">
        <f>G233*K233/H233</f>
        <v>0</v>
      </c>
      <c r="J233" s="2">
        <f>G233*L233/H233</f>
        <v>0</v>
      </c>
      <c r="K233" s="2">
        <f t="shared" si="7"/>
        <v>0</v>
      </c>
      <c r="L233" s="2">
        <f t="shared" si="8"/>
        <v>0</v>
      </c>
      <c r="M233" s="86">
        <v>0</v>
      </c>
      <c r="N233" s="86">
        <v>0</v>
      </c>
      <c r="O233" s="86">
        <v>0</v>
      </c>
      <c r="P233" s="86">
        <v>0</v>
      </c>
      <c r="Q233" s="86"/>
      <c r="R233" s="86">
        <v>0</v>
      </c>
      <c r="S233" s="86"/>
      <c r="T233" s="86">
        <v>0</v>
      </c>
      <c r="U233" s="86"/>
      <c r="V233" s="101"/>
      <c r="W233" s="101"/>
      <c r="X233" s="101"/>
      <c r="Y233" s="101"/>
      <c r="Z233" s="101"/>
      <c r="AA233" s="101"/>
      <c r="AB233" s="101"/>
      <c r="AC233" s="101"/>
      <c r="AD233" s="101"/>
      <c r="AE233" s="101"/>
      <c r="AF233" s="101"/>
      <c r="AG233" s="101"/>
      <c r="AH233" s="101"/>
      <c r="AI233" s="101"/>
      <c r="AJ233" s="101"/>
      <c r="AK233" s="101"/>
      <c r="AL233" s="101"/>
      <c r="AM233" s="101"/>
      <c r="AN233" s="101"/>
      <c r="AO233" s="101"/>
      <c r="AP233" s="101"/>
      <c r="AQ233" s="101"/>
      <c r="AR233" s="101"/>
      <c r="AS233" s="101"/>
    </row>
    <row r="234" spans="1:45" s="98" customFormat="1" ht="12.75" customHeight="1">
      <c r="A234" s="89" t="s">
        <v>750</v>
      </c>
      <c r="B234" s="89" t="s">
        <v>751</v>
      </c>
      <c r="C234" s="1" t="s">
        <v>200</v>
      </c>
      <c r="D234" s="2">
        <v>0</v>
      </c>
      <c r="E234" s="1" t="s">
        <v>4</v>
      </c>
      <c r="F234" s="90">
        <v>43847</v>
      </c>
      <c r="G234" s="126">
        <v>0.245</v>
      </c>
      <c r="H234" s="91">
        <v>6.8597999999999999</v>
      </c>
      <c r="I234" s="2">
        <f>G234*K234/H234</f>
        <v>3557.2465669553048</v>
      </c>
      <c r="J234" s="2">
        <f>G234*L234/H234</f>
        <v>3939.9107845709786</v>
      </c>
      <c r="K234" s="2">
        <f t="shared" si="7"/>
        <v>99600</v>
      </c>
      <c r="L234" s="2">
        <f t="shared" si="8"/>
        <v>110314.28571428571</v>
      </c>
      <c r="M234" s="86">
        <v>24800</v>
      </c>
      <c r="N234" s="86">
        <v>25000</v>
      </c>
      <c r="O234" s="86">
        <v>25000</v>
      </c>
      <c r="P234" s="86">
        <v>24800</v>
      </c>
      <c r="Q234" s="86">
        <v>25000</v>
      </c>
      <c r="R234" s="86">
        <v>24800</v>
      </c>
      <c r="S234" s="86">
        <v>25000</v>
      </c>
      <c r="T234" s="86">
        <v>24800</v>
      </c>
      <c r="U234" s="86">
        <v>25000</v>
      </c>
      <c r="V234" s="101"/>
      <c r="W234" s="101"/>
      <c r="X234" s="101"/>
      <c r="Y234" s="101"/>
      <c r="Z234" s="101"/>
      <c r="AA234" s="101"/>
      <c r="AB234" s="101"/>
      <c r="AC234" s="101"/>
      <c r="AD234" s="101"/>
      <c r="AE234" s="101"/>
      <c r="AF234" s="101"/>
      <c r="AG234" s="101"/>
      <c r="AH234" s="101"/>
      <c r="AI234" s="101"/>
      <c r="AJ234" s="101"/>
      <c r="AK234" s="101"/>
      <c r="AL234" s="101"/>
      <c r="AM234" s="101"/>
      <c r="AN234" s="101"/>
      <c r="AO234" s="101"/>
      <c r="AP234" s="101"/>
      <c r="AQ234" s="101"/>
      <c r="AR234" s="101"/>
      <c r="AS234" s="101"/>
    </row>
    <row r="235" spans="1:45" s="89" customFormat="1" ht="12.75" customHeight="1">
      <c r="A235" s="89" t="s">
        <v>456</v>
      </c>
      <c r="B235" s="89" t="s">
        <v>358</v>
      </c>
      <c r="C235" s="89" t="s">
        <v>359</v>
      </c>
      <c r="D235" s="2">
        <v>0</v>
      </c>
      <c r="E235" s="89" t="s">
        <v>4</v>
      </c>
      <c r="F235" s="90">
        <v>43847</v>
      </c>
      <c r="G235" s="122">
        <v>0.16439999999999999</v>
      </c>
      <c r="H235" s="91">
        <v>6.8597999999999999</v>
      </c>
      <c r="I235" s="2">
        <f>G235*K235/H235</f>
        <v>258.82970348989767</v>
      </c>
      <c r="J235" s="2">
        <f>G235*L235/H235</f>
        <v>265.33468281041098</v>
      </c>
      <c r="K235" s="2">
        <f t="shared" si="7"/>
        <v>10800</v>
      </c>
      <c r="L235" s="2">
        <f t="shared" si="8"/>
        <v>11071.428571428572</v>
      </c>
      <c r="M235" s="100">
        <v>3300</v>
      </c>
      <c r="N235" s="100">
        <v>2500</v>
      </c>
      <c r="O235" s="100">
        <v>2500</v>
      </c>
      <c r="P235" s="100">
        <v>2500</v>
      </c>
      <c r="Q235" s="100">
        <v>2500</v>
      </c>
      <c r="R235" s="100">
        <v>2500</v>
      </c>
      <c r="S235" s="100">
        <v>2500</v>
      </c>
      <c r="T235" s="100">
        <v>2500</v>
      </c>
      <c r="U235" s="100">
        <v>2500</v>
      </c>
      <c r="V235" s="93"/>
      <c r="W235" s="93"/>
      <c r="X235" s="93"/>
      <c r="Y235" s="93"/>
      <c r="Z235" s="93"/>
      <c r="AA235" s="93"/>
      <c r="AB235" s="93"/>
      <c r="AC235" s="93"/>
      <c r="AD235" s="93"/>
      <c r="AE235" s="93"/>
      <c r="AF235" s="93"/>
      <c r="AG235" s="93"/>
      <c r="AH235" s="93"/>
      <c r="AI235" s="93"/>
      <c r="AJ235" s="93"/>
      <c r="AK235" s="93"/>
      <c r="AL235" s="93"/>
      <c r="AM235" s="93"/>
      <c r="AN235" s="93"/>
      <c r="AO235" s="93"/>
      <c r="AP235" s="93"/>
      <c r="AQ235" s="93"/>
      <c r="AR235" s="93"/>
      <c r="AS235" s="93"/>
    </row>
    <row r="236" spans="1:45" s="1" customFormat="1">
      <c r="A236" s="89" t="s">
        <v>457</v>
      </c>
      <c r="B236" s="1" t="s">
        <v>360</v>
      </c>
      <c r="C236" s="1" t="s">
        <v>361</v>
      </c>
      <c r="D236" s="2">
        <v>0</v>
      </c>
      <c r="E236" s="1" t="s">
        <v>4</v>
      </c>
      <c r="F236" s="90">
        <v>43847</v>
      </c>
      <c r="G236" s="91">
        <v>8.4612469499999995E-2</v>
      </c>
      <c r="H236" s="91">
        <v>6.8597999999999999</v>
      </c>
      <c r="I236" s="2">
        <f>G236*K236/H236</f>
        <v>0</v>
      </c>
      <c r="J236" s="2">
        <f>G236*L236/H236</f>
        <v>0</v>
      </c>
      <c r="K236" s="2">
        <f t="shared" si="7"/>
        <v>0</v>
      </c>
      <c r="L236" s="2">
        <f t="shared" si="8"/>
        <v>0</v>
      </c>
      <c r="M236" s="86">
        <v>0</v>
      </c>
      <c r="N236" s="86">
        <v>0</v>
      </c>
      <c r="O236" s="86">
        <v>0</v>
      </c>
      <c r="P236" s="86">
        <v>0</v>
      </c>
      <c r="Q236" s="86"/>
      <c r="R236" s="86"/>
      <c r="S236" s="86"/>
      <c r="T236" s="86"/>
      <c r="U236" s="86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s="1" customFormat="1">
      <c r="A237" s="1" t="s">
        <v>634</v>
      </c>
      <c r="B237" s="1" t="s">
        <v>633</v>
      </c>
      <c r="C237" s="1" t="s">
        <v>361</v>
      </c>
      <c r="D237" s="2">
        <v>0</v>
      </c>
      <c r="E237" s="1" t="s">
        <v>4</v>
      </c>
      <c r="F237" s="90">
        <v>43847</v>
      </c>
      <c r="G237" s="91">
        <v>8.8499999999999995E-2</v>
      </c>
      <c r="H237" s="91">
        <v>6.8597999999999999</v>
      </c>
      <c r="I237" s="2">
        <f>G237*K237/H237</f>
        <v>67086.503979707864</v>
      </c>
      <c r="J237" s="2">
        <f>G237*L237/H237</f>
        <v>74274.34369181942</v>
      </c>
      <c r="K237" s="2">
        <f t="shared" si="7"/>
        <v>5200000</v>
      </c>
      <c r="L237" s="2">
        <f t="shared" si="8"/>
        <v>5757142.8571428573</v>
      </c>
      <c r="M237" s="86">
        <v>1300000</v>
      </c>
      <c r="N237" s="86">
        <v>1300000</v>
      </c>
      <c r="O237" s="86">
        <v>1300000</v>
      </c>
      <c r="P237" s="86">
        <v>1300000</v>
      </c>
      <c r="Q237" s="86">
        <v>1300000</v>
      </c>
      <c r="R237" s="86">
        <v>1300000</v>
      </c>
      <c r="S237" s="86">
        <v>1300000</v>
      </c>
      <c r="T237" s="86">
        <v>1300000</v>
      </c>
      <c r="U237" s="86">
        <v>1300000</v>
      </c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s="1" customFormat="1">
      <c r="A238" s="1" t="s">
        <v>553</v>
      </c>
      <c r="B238" s="1" t="s">
        <v>552</v>
      </c>
      <c r="C238" s="1" t="s">
        <v>536</v>
      </c>
      <c r="D238" s="2">
        <v>0</v>
      </c>
      <c r="E238" s="1" t="s">
        <v>4</v>
      </c>
      <c r="F238" s="90">
        <v>43847</v>
      </c>
      <c r="G238" s="91">
        <v>118.8</v>
      </c>
      <c r="H238" s="91">
        <v>6.8597999999999999</v>
      </c>
      <c r="I238" s="2">
        <f>G238*K238/H238</f>
        <v>2511.1519286276566</v>
      </c>
      <c r="J238" s="2">
        <f>G238*L238/H238</f>
        <v>2684.3348202571506</v>
      </c>
      <c r="K238" s="2">
        <f t="shared" si="7"/>
        <v>145</v>
      </c>
      <c r="L238" s="2">
        <f t="shared" si="8"/>
        <v>155</v>
      </c>
      <c r="M238" s="86">
        <v>34</v>
      </c>
      <c r="N238" s="86">
        <v>37</v>
      </c>
      <c r="O238" s="86">
        <v>37</v>
      </c>
      <c r="P238" s="86">
        <v>37</v>
      </c>
      <c r="Q238" s="92">
        <v>35</v>
      </c>
      <c r="R238" s="92">
        <v>35</v>
      </c>
      <c r="S238" s="92">
        <v>35</v>
      </c>
      <c r="T238" s="92">
        <v>35</v>
      </c>
      <c r="U238" s="92">
        <v>35</v>
      </c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s="1" customFormat="1">
      <c r="A239" s="1" t="s">
        <v>528</v>
      </c>
      <c r="B239" s="1" t="s">
        <v>520</v>
      </c>
      <c r="C239" s="1" t="s">
        <v>536</v>
      </c>
      <c r="D239" s="2">
        <v>0</v>
      </c>
      <c r="E239" s="1" t="s">
        <v>4</v>
      </c>
      <c r="F239" s="90">
        <v>43847</v>
      </c>
      <c r="G239" s="122">
        <v>6.1600000000000002E-2</v>
      </c>
      <c r="H239" s="91">
        <v>6.8597999999999999</v>
      </c>
      <c r="I239" s="2">
        <f>G239*K239/H239</f>
        <v>0</v>
      </c>
      <c r="J239" s="2">
        <f>G239*L239/H239</f>
        <v>0</v>
      </c>
      <c r="K239" s="2">
        <f t="shared" si="7"/>
        <v>0</v>
      </c>
      <c r="L239" s="2">
        <f t="shared" si="8"/>
        <v>0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s="1" customFormat="1">
      <c r="A240" s="1" t="s">
        <v>531</v>
      </c>
      <c r="B240" s="1" t="s">
        <v>523</v>
      </c>
      <c r="C240" s="1" t="s">
        <v>536</v>
      </c>
      <c r="D240" s="2">
        <v>0</v>
      </c>
      <c r="E240" s="1" t="s">
        <v>4</v>
      </c>
      <c r="F240" s="90">
        <v>43847</v>
      </c>
      <c r="G240" s="122">
        <v>6.0299999999999999E-2</v>
      </c>
      <c r="H240" s="91">
        <v>6.8597999999999999</v>
      </c>
      <c r="I240" s="2">
        <f>G240*K240/H240</f>
        <v>0</v>
      </c>
      <c r="J240" s="2">
        <f>G240*L240/H240</f>
        <v>0</v>
      </c>
      <c r="K240" s="2">
        <f t="shared" si="7"/>
        <v>0</v>
      </c>
      <c r="L240" s="2">
        <f t="shared" si="8"/>
        <v>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s="1" customFormat="1">
      <c r="A241" s="1" t="s">
        <v>476</v>
      </c>
      <c r="B241" s="1" t="s">
        <v>477</v>
      </c>
      <c r="C241" s="1" t="s">
        <v>536</v>
      </c>
      <c r="D241" s="2">
        <v>0</v>
      </c>
      <c r="E241" s="1" t="s">
        <v>4</v>
      </c>
      <c r="F241" s="90">
        <v>43847</v>
      </c>
      <c r="G241" s="91">
        <v>2.7779999999999999E-2</v>
      </c>
      <c r="H241" s="91">
        <v>6.8597999999999999</v>
      </c>
      <c r="I241" s="2">
        <f>G241*K241/H241</f>
        <v>0</v>
      </c>
      <c r="J241" s="2">
        <f>G241*L241/H241</f>
        <v>0</v>
      </c>
      <c r="K241" s="2">
        <f t="shared" si="7"/>
        <v>0</v>
      </c>
      <c r="L241" s="2">
        <f t="shared" si="8"/>
        <v>0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s="1" customFormat="1">
      <c r="A242" s="1" t="s">
        <v>532</v>
      </c>
      <c r="B242" s="1" t="s">
        <v>524</v>
      </c>
      <c r="C242" s="1" t="s">
        <v>536</v>
      </c>
      <c r="D242" s="2">
        <v>0</v>
      </c>
      <c r="E242" s="1" t="s">
        <v>4</v>
      </c>
      <c r="F242" s="90">
        <v>43847</v>
      </c>
      <c r="G242" s="122">
        <v>2.1700000000000001E-2</v>
      </c>
      <c r="H242" s="91">
        <v>6.8597999999999999</v>
      </c>
      <c r="I242" s="2">
        <f>G242*K242/H242</f>
        <v>0</v>
      </c>
      <c r="J242" s="2">
        <f>G242*L242/H242</f>
        <v>0</v>
      </c>
      <c r="K242" s="2">
        <f t="shared" si="7"/>
        <v>0</v>
      </c>
      <c r="L242" s="2">
        <f t="shared" si="8"/>
        <v>0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s="1" customFormat="1">
      <c r="A243" s="1" t="s">
        <v>533</v>
      </c>
      <c r="B243" s="1" t="s">
        <v>525</v>
      </c>
      <c r="C243" s="1" t="s">
        <v>536</v>
      </c>
      <c r="D243" s="2">
        <v>0</v>
      </c>
      <c r="E243" s="1" t="s">
        <v>4</v>
      </c>
      <c r="F243" s="90">
        <v>43847</v>
      </c>
      <c r="G243" s="122">
        <v>1.7000000000000001E-2</v>
      </c>
      <c r="H243" s="91">
        <v>6.8597999999999999</v>
      </c>
      <c r="I243" s="2">
        <f>G243*K243/H243</f>
        <v>0</v>
      </c>
      <c r="J243" s="2">
        <f>G243*L243/H243</f>
        <v>0</v>
      </c>
      <c r="K243" s="2">
        <f t="shared" si="7"/>
        <v>0</v>
      </c>
      <c r="L243" s="2">
        <f t="shared" si="8"/>
        <v>0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s="1" customFormat="1">
      <c r="A244" s="1" t="s">
        <v>534</v>
      </c>
      <c r="B244" s="1" t="s">
        <v>526</v>
      </c>
      <c r="C244" s="1" t="s">
        <v>536</v>
      </c>
      <c r="D244" s="2">
        <v>0</v>
      </c>
      <c r="E244" s="1" t="s">
        <v>4</v>
      </c>
      <c r="F244" s="90">
        <v>43847</v>
      </c>
      <c r="G244" s="122">
        <v>2.1899999999999999E-2</v>
      </c>
      <c r="H244" s="91">
        <v>6.8597999999999999</v>
      </c>
      <c r="I244" s="2">
        <f>G244*K244/H244</f>
        <v>0</v>
      </c>
      <c r="J244" s="2">
        <f>G244*L244/H244</f>
        <v>0</v>
      </c>
      <c r="K244" s="2">
        <f t="shared" si="7"/>
        <v>0</v>
      </c>
      <c r="L244" s="2">
        <f t="shared" si="8"/>
        <v>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s="1" customFormat="1">
      <c r="A245" s="1" t="s">
        <v>535</v>
      </c>
      <c r="B245" s="1" t="s">
        <v>527</v>
      </c>
      <c r="C245" s="1" t="s">
        <v>536</v>
      </c>
      <c r="D245" s="2">
        <v>0</v>
      </c>
      <c r="E245" s="1" t="s">
        <v>4</v>
      </c>
      <c r="F245" s="90">
        <v>43847</v>
      </c>
      <c r="G245" s="122">
        <v>1.72E-2</v>
      </c>
      <c r="H245" s="91">
        <v>6.8597999999999999</v>
      </c>
      <c r="I245" s="2">
        <f>G245*K245/H245</f>
        <v>0</v>
      </c>
      <c r="J245" s="2">
        <f>G245*L245/H245</f>
        <v>0</v>
      </c>
      <c r="K245" s="2">
        <f t="shared" si="7"/>
        <v>0</v>
      </c>
      <c r="L245" s="2">
        <f t="shared" si="8"/>
        <v>0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s="1" customFormat="1">
      <c r="A246" s="1" t="s">
        <v>596</v>
      </c>
      <c r="B246" s="1" t="s">
        <v>595</v>
      </c>
      <c r="C246" s="1" t="s">
        <v>536</v>
      </c>
      <c r="D246" s="2">
        <v>0</v>
      </c>
      <c r="E246" s="1" t="s">
        <v>4</v>
      </c>
      <c r="F246" s="90">
        <v>43847</v>
      </c>
      <c r="G246" s="122">
        <v>3.1E-2</v>
      </c>
      <c r="H246" s="91">
        <v>6.8597999999999999</v>
      </c>
      <c r="I246" s="2">
        <f>G246*K246/H246</f>
        <v>0</v>
      </c>
      <c r="J246" s="2">
        <f>G246*L246/H246</f>
        <v>0</v>
      </c>
      <c r="K246" s="2">
        <f t="shared" si="7"/>
        <v>0</v>
      </c>
      <c r="L246" s="2">
        <f t="shared" si="8"/>
        <v>0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s="1" customFormat="1">
      <c r="A247" s="1" t="s">
        <v>658</v>
      </c>
      <c r="B247" s="1" t="s">
        <v>655</v>
      </c>
      <c r="C247" s="1" t="s">
        <v>536</v>
      </c>
      <c r="D247" s="2">
        <v>0</v>
      </c>
      <c r="E247" s="1" t="s">
        <v>4</v>
      </c>
      <c r="F247" s="90">
        <v>43847</v>
      </c>
      <c r="G247" s="122">
        <v>2.5100000000000001E-2</v>
      </c>
      <c r="H247" s="91">
        <v>6.8597999999999999</v>
      </c>
      <c r="I247" s="2">
        <f>G247*K247/H247</f>
        <v>10245.196652963643</v>
      </c>
      <c r="J247" s="2">
        <f>G247*L247/H247</f>
        <v>9722.4825380165203</v>
      </c>
      <c r="K247" s="2">
        <f t="shared" si="7"/>
        <v>2800000</v>
      </c>
      <c r="L247" s="2">
        <f t="shared" si="8"/>
        <v>2657142.8571428573</v>
      </c>
      <c r="M247" s="86">
        <v>700000</v>
      </c>
      <c r="N247" s="86">
        <v>700000</v>
      </c>
      <c r="O247" s="86">
        <v>700000</v>
      </c>
      <c r="P247" s="86">
        <v>700000</v>
      </c>
      <c r="Q247" s="92">
        <v>600000</v>
      </c>
      <c r="R247" s="92">
        <v>600000</v>
      </c>
      <c r="S247" s="92">
        <v>600000</v>
      </c>
      <c r="T247" s="92">
        <v>600000</v>
      </c>
      <c r="U247" s="92">
        <v>600000</v>
      </c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s="1" customFormat="1">
      <c r="A248" s="1" t="s">
        <v>659</v>
      </c>
      <c r="B248" s="1" t="s">
        <v>656</v>
      </c>
      <c r="C248" s="1" t="s">
        <v>536</v>
      </c>
      <c r="D248" s="2">
        <v>0</v>
      </c>
      <c r="E248" s="1" t="s">
        <v>4</v>
      </c>
      <c r="F248" s="90">
        <v>43847</v>
      </c>
      <c r="G248" s="122">
        <v>1.8800000000000001E-2</v>
      </c>
      <c r="H248" s="91">
        <v>6.8597999999999999</v>
      </c>
      <c r="I248" s="2">
        <f>G248*K248/H248</f>
        <v>7673.693110586315</v>
      </c>
      <c r="J248" s="2">
        <f>G248*L248/H248</f>
        <v>7282.1781559645642</v>
      </c>
      <c r="K248" s="2">
        <f t="shared" si="7"/>
        <v>2800000</v>
      </c>
      <c r="L248" s="2">
        <f t="shared" si="8"/>
        <v>2657142.8571428573</v>
      </c>
      <c r="M248" s="86">
        <v>700000</v>
      </c>
      <c r="N248" s="86">
        <v>700000</v>
      </c>
      <c r="O248" s="86">
        <v>700000</v>
      </c>
      <c r="P248" s="86">
        <v>700000</v>
      </c>
      <c r="Q248" s="92">
        <v>600000</v>
      </c>
      <c r="R248" s="92">
        <v>600000</v>
      </c>
      <c r="S248" s="92">
        <v>600000</v>
      </c>
      <c r="T248" s="92">
        <v>600000</v>
      </c>
      <c r="U248" s="92">
        <v>600000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s="1" customFormat="1">
      <c r="A249" s="1" t="s">
        <v>660</v>
      </c>
      <c r="B249" s="1" t="s">
        <v>657</v>
      </c>
      <c r="C249" s="1" t="s">
        <v>536</v>
      </c>
      <c r="D249" s="2">
        <v>0</v>
      </c>
      <c r="E249" s="1" t="s">
        <v>4</v>
      </c>
      <c r="F249" s="90">
        <v>43847</v>
      </c>
      <c r="G249" s="122">
        <v>2.5100000000000001E-2</v>
      </c>
      <c r="H249" s="91">
        <v>6.8597999999999999</v>
      </c>
      <c r="I249" s="2">
        <f>G249*K249/H249</f>
        <v>10245.196652963643</v>
      </c>
      <c r="J249" s="2">
        <f>G249*L249/H249</f>
        <v>9722.4825380165203</v>
      </c>
      <c r="K249" s="2">
        <f t="shared" si="7"/>
        <v>2800000</v>
      </c>
      <c r="L249" s="2">
        <f t="shared" si="8"/>
        <v>2657142.8571428573</v>
      </c>
      <c r="M249" s="86">
        <v>700000</v>
      </c>
      <c r="N249" s="86">
        <v>700000</v>
      </c>
      <c r="O249" s="86">
        <v>700000</v>
      </c>
      <c r="P249" s="86">
        <v>700000</v>
      </c>
      <c r="Q249" s="92">
        <v>600000</v>
      </c>
      <c r="R249" s="92">
        <v>600000</v>
      </c>
      <c r="S249" s="92">
        <v>600000</v>
      </c>
      <c r="T249" s="92">
        <v>600000</v>
      </c>
      <c r="U249" s="92">
        <v>600000</v>
      </c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s="1" customFormat="1">
      <c r="A250" s="1" t="s">
        <v>608</v>
      </c>
      <c r="B250" s="1" t="s">
        <v>606</v>
      </c>
      <c r="C250" s="1" t="s">
        <v>536</v>
      </c>
      <c r="D250" s="2">
        <v>0</v>
      </c>
      <c r="E250" s="1" t="s">
        <v>4</v>
      </c>
      <c r="F250" s="90">
        <v>43847</v>
      </c>
      <c r="G250" s="113">
        <v>3.1E-2</v>
      </c>
      <c r="H250" s="91">
        <v>6.8597999999999999</v>
      </c>
      <c r="I250" s="2">
        <f>G250*K250/H250</f>
        <v>0</v>
      </c>
      <c r="J250" s="2">
        <f>G250*L250/H250</f>
        <v>0</v>
      </c>
      <c r="K250" s="2">
        <f t="shared" si="7"/>
        <v>0</v>
      </c>
      <c r="L250" s="2">
        <f t="shared" si="8"/>
        <v>0</v>
      </c>
      <c r="M250" s="2">
        <v>0</v>
      </c>
      <c r="N250" s="2">
        <v>0</v>
      </c>
      <c r="O250" s="2">
        <v>0</v>
      </c>
      <c r="P250" s="2">
        <v>0</v>
      </c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s="1" customFormat="1">
      <c r="A251" s="1" t="s">
        <v>609</v>
      </c>
      <c r="B251" s="1" t="s">
        <v>607</v>
      </c>
      <c r="C251" s="1" t="s">
        <v>536</v>
      </c>
      <c r="D251" s="2">
        <v>0</v>
      </c>
      <c r="E251" s="1" t="s">
        <v>4</v>
      </c>
      <c r="F251" s="90">
        <v>43847</v>
      </c>
      <c r="G251" s="91">
        <v>0.05</v>
      </c>
      <c r="H251" s="91">
        <v>6.8597999999999999</v>
      </c>
      <c r="I251" s="2">
        <f>G251*K251/H251</f>
        <v>1107.9040205253798</v>
      </c>
      <c r="J251" s="2">
        <f>G251*L251/H251</f>
        <v>1097.4913887535249</v>
      </c>
      <c r="K251" s="2">
        <f t="shared" si="7"/>
        <v>152000</v>
      </c>
      <c r="L251" s="2">
        <f t="shared" si="8"/>
        <v>150571.42857142858</v>
      </c>
      <c r="M251" s="86">
        <v>38000</v>
      </c>
      <c r="N251" s="86">
        <v>38000</v>
      </c>
      <c r="O251" s="86">
        <v>38000</v>
      </c>
      <c r="P251" s="86">
        <v>38000</v>
      </c>
      <c r="Q251" s="92">
        <v>34000</v>
      </c>
      <c r="R251" s="92">
        <v>34000</v>
      </c>
      <c r="S251" s="92">
        <v>34000</v>
      </c>
      <c r="T251" s="92">
        <v>34000</v>
      </c>
      <c r="U251" s="92">
        <v>34000</v>
      </c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s="1" customFormat="1">
      <c r="A252" s="1" t="s">
        <v>645</v>
      </c>
      <c r="B252" s="1" t="s">
        <v>641</v>
      </c>
      <c r="C252" s="1" t="s">
        <v>536</v>
      </c>
      <c r="D252" s="2">
        <v>0</v>
      </c>
      <c r="E252" s="1" t="s">
        <v>4</v>
      </c>
      <c r="F252" s="90">
        <v>43847</v>
      </c>
      <c r="G252" s="122">
        <v>1.9400000000000001E-2</v>
      </c>
      <c r="H252" s="91">
        <v>6.8597999999999999</v>
      </c>
      <c r="I252" s="2">
        <f>G252*K252/H252</f>
        <v>7918.5982098603463</v>
      </c>
      <c r="J252" s="2">
        <f>G252*L252/H252</f>
        <v>8015.5606369198613</v>
      </c>
      <c r="K252" s="2">
        <f t="shared" si="7"/>
        <v>2800000</v>
      </c>
      <c r="L252" s="2">
        <f t="shared" si="8"/>
        <v>2834285.7142857146</v>
      </c>
      <c r="M252" s="86">
        <v>700000</v>
      </c>
      <c r="N252" s="86">
        <v>700000</v>
      </c>
      <c r="O252" s="86">
        <v>700000</v>
      </c>
      <c r="P252" s="86">
        <v>700000</v>
      </c>
      <c r="Q252" s="92">
        <v>640000</v>
      </c>
      <c r="R252" s="92">
        <v>640000</v>
      </c>
      <c r="S252" s="92">
        <v>640000</v>
      </c>
      <c r="T252" s="92">
        <v>640000</v>
      </c>
      <c r="U252" s="92">
        <v>640000</v>
      </c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s="1" customFormat="1">
      <c r="A253" s="1" t="s">
        <v>646</v>
      </c>
      <c r="B253" s="1" t="s">
        <v>642</v>
      </c>
      <c r="C253" s="1" t="s">
        <v>536</v>
      </c>
      <c r="D253" s="2">
        <v>0</v>
      </c>
      <c r="E253" s="1" t="s">
        <v>4</v>
      </c>
      <c r="F253" s="90">
        <v>43847</v>
      </c>
      <c r="G253" s="122">
        <v>1.9400000000000001E-2</v>
      </c>
      <c r="H253" s="91">
        <v>6.8597999999999999</v>
      </c>
      <c r="I253" s="2">
        <f>G253*K253/H253</f>
        <v>7918.5982098603463</v>
      </c>
      <c r="J253" s="2">
        <f>G253*L253/H253</f>
        <v>8015.5606369198613</v>
      </c>
      <c r="K253" s="2">
        <f t="shared" si="7"/>
        <v>2800000</v>
      </c>
      <c r="L253" s="2">
        <f t="shared" si="8"/>
        <v>2834285.7142857146</v>
      </c>
      <c r="M253" s="86">
        <v>700000</v>
      </c>
      <c r="N253" s="86">
        <v>700000</v>
      </c>
      <c r="O253" s="86">
        <v>700000</v>
      </c>
      <c r="P253" s="86">
        <v>700000</v>
      </c>
      <c r="Q253" s="92">
        <v>640000</v>
      </c>
      <c r="R253" s="92">
        <v>640000</v>
      </c>
      <c r="S253" s="92">
        <v>640000</v>
      </c>
      <c r="T253" s="92">
        <v>640000</v>
      </c>
      <c r="U253" s="92">
        <v>640000</v>
      </c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s="1" customFormat="1">
      <c r="A254" s="1" t="s">
        <v>647</v>
      </c>
      <c r="B254" s="1" t="s">
        <v>643</v>
      </c>
      <c r="C254" s="1" t="s">
        <v>536</v>
      </c>
      <c r="D254" s="2">
        <v>0</v>
      </c>
      <c r="E254" s="1" t="s">
        <v>4</v>
      </c>
      <c r="F254" s="90">
        <v>43847</v>
      </c>
      <c r="G254" s="122">
        <v>2.69E-2</v>
      </c>
      <c r="H254" s="91">
        <v>6.8597999999999999</v>
      </c>
      <c r="I254" s="2">
        <f>G254*K254/H254</f>
        <v>0</v>
      </c>
      <c r="J254" s="2">
        <f>G254*L254/H254</f>
        <v>0</v>
      </c>
      <c r="K254" s="2">
        <f t="shared" si="7"/>
        <v>0</v>
      </c>
      <c r="L254" s="2">
        <f t="shared" si="8"/>
        <v>0</v>
      </c>
      <c r="M254" s="86"/>
      <c r="N254" s="86"/>
      <c r="O254" s="86"/>
      <c r="P254" s="86"/>
      <c r="Q254" s="86"/>
      <c r="R254" s="86"/>
      <c r="S254" s="86"/>
      <c r="T254" s="86"/>
      <c r="U254" s="86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s="1" customFormat="1">
      <c r="A255" s="1" t="s">
        <v>648</v>
      </c>
      <c r="B255" s="1" t="s">
        <v>644</v>
      </c>
      <c r="C255" s="1" t="s">
        <v>536</v>
      </c>
      <c r="D255" s="2">
        <v>0</v>
      </c>
      <c r="E255" s="1" t="s">
        <v>4</v>
      </c>
      <c r="F255" s="90">
        <v>43847</v>
      </c>
      <c r="G255" s="122">
        <v>2.69E-2</v>
      </c>
      <c r="H255" s="91">
        <v>6.8597999999999999</v>
      </c>
      <c r="I255" s="2">
        <f>G255*K255/H255</f>
        <v>0</v>
      </c>
      <c r="J255" s="2">
        <f>G255*L255/H255</f>
        <v>0</v>
      </c>
      <c r="K255" s="2">
        <f t="shared" si="7"/>
        <v>0</v>
      </c>
      <c r="L255" s="2">
        <f t="shared" si="8"/>
        <v>0</v>
      </c>
      <c r="M255" s="86"/>
      <c r="N255" s="86"/>
      <c r="O255" s="86"/>
      <c r="P255" s="86"/>
      <c r="Q255" s="86"/>
      <c r="R255" s="86"/>
      <c r="S255" s="86"/>
      <c r="T255" s="86"/>
      <c r="U255" s="86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s="1" customFormat="1">
      <c r="A256" s="1" t="s">
        <v>723</v>
      </c>
      <c r="B256" s="1" t="s">
        <v>721</v>
      </c>
      <c r="C256" s="1" t="s">
        <v>536</v>
      </c>
      <c r="D256" s="2">
        <v>0</v>
      </c>
      <c r="E256" s="1" t="s">
        <v>4</v>
      </c>
      <c r="F256" s="90">
        <v>43847</v>
      </c>
      <c r="G256" s="91">
        <v>4.5999999999999999E-2</v>
      </c>
      <c r="H256" s="91">
        <v>6.8597999999999999</v>
      </c>
      <c r="I256" s="2">
        <f>G256*K256/H256</f>
        <v>18776.057611009066</v>
      </c>
      <c r="J256" s="2">
        <f>G256*L256/H256</f>
        <v>17818.095487998402</v>
      </c>
      <c r="K256" s="2">
        <f t="shared" si="7"/>
        <v>2800000</v>
      </c>
      <c r="L256" s="2">
        <f t="shared" si="8"/>
        <v>2657142.8571428573</v>
      </c>
      <c r="M256" s="86">
        <v>700000</v>
      </c>
      <c r="N256" s="86">
        <v>700000</v>
      </c>
      <c r="O256" s="86">
        <v>700000</v>
      </c>
      <c r="P256" s="86">
        <v>700000</v>
      </c>
      <c r="Q256" s="92">
        <v>600000</v>
      </c>
      <c r="R256" s="92">
        <v>600000</v>
      </c>
      <c r="S256" s="92">
        <v>600000</v>
      </c>
      <c r="T256" s="92">
        <v>600000</v>
      </c>
      <c r="U256" s="92">
        <v>600000</v>
      </c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s="1" customFormat="1">
      <c r="A257" s="1" t="s">
        <v>724</v>
      </c>
      <c r="B257" s="1" t="s">
        <v>722</v>
      </c>
      <c r="C257" s="1" t="s">
        <v>536</v>
      </c>
      <c r="D257" s="2">
        <v>0</v>
      </c>
      <c r="E257" s="1" t="s">
        <v>4</v>
      </c>
      <c r="F257" s="90">
        <v>43847</v>
      </c>
      <c r="G257" s="91">
        <v>4.5999999999999999E-2</v>
      </c>
      <c r="H257" s="91">
        <v>6.8597999999999999</v>
      </c>
      <c r="I257" s="2">
        <f>G257*K257/H257</f>
        <v>18776.057611009066</v>
      </c>
      <c r="J257" s="2">
        <f>G257*L257/H257</f>
        <v>17818.095487998402</v>
      </c>
      <c r="K257" s="2">
        <f t="shared" si="7"/>
        <v>2800000</v>
      </c>
      <c r="L257" s="2">
        <f t="shared" si="8"/>
        <v>2657142.8571428573</v>
      </c>
      <c r="M257" s="86">
        <v>700000</v>
      </c>
      <c r="N257" s="86">
        <v>700000</v>
      </c>
      <c r="O257" s="86">
        <v>700000</v>
      </c>
      <c r="P257" s="86">
        <v>700000</v>
      </c>
      <c r="Q257" s="92">
        <v>600000</v>
      </c>
      <c r="R257" s="92">
        <v>600000</v>
      </c>
      <c r="S257" s="92">
        <v>600000</v>
      </c>
      <c r="T257" s="92">
        <v>600000</v>
      </c>
      <c r="U257" s="92">
        <v>600000</v>
      </c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s="1" customFormat="1">
      <c r="A258" s="1" t="s">
        <v>650</v>
      </c>
      <c r="B258" s="1" t="s">
        <v>649</v>
      </c>
      <c r="C258" s="1" t="s">
        <v>536</v>
      </c>
      <c r="D258" s="2">
        <v>0</v>
      </c>
      <c r="E258" s="1" t="s">
        <v>4</v>
      </c>
      <c r="F258" s="90">
        <v>43847</v>
      </c>
      <c r="G258" s="122">
        <v>1.8800000000000001E-2</v>
      </c>
      <c r="H258" s="91">
        <v>6.8597999999999999</v>
      </c>
      <c r="I258" s="2">
        <f>G258*K258/H258</f>
        <v>7673.693110586315</v>
      </c>
      <c r="J258" s="2">
        <f>G258*L258/H258</f>
        <v>7282.1781559645642</v>
      </c>
      <c r="K258" s="2">
        <f t="shared" si="7"/>
        <v>2800000</v>
      </c>
      <c r="L258" s="2">
        <f t="shared" si="8"/>
        <v>2657142.8571428573</v>
      </c>
      <c r="M258" s="86">
        <v>700000</v>
      </c>
      <c r="N258" s="86">
        <v>700000</v>
      </c>
      <c r="O258" s="86">
        <v>700000</v>
      </c>
      <c r="P258" s="86">
        <v>700000</v>
      </c>
      <c r="Q258" s="92">
        <v>600000</v>
      </c>
      <c r="R258" s="92">
        <v>600000</v>
      </c>
      <c r="S258" s="92">
        <v>600000</v>
      </c>
      <c r="T258" s="92">
        <v>600000</v>
      </c>
      <c r="U258" s="92">
        <v>600000</v>
      </c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s="1" customFormat="1">
      <c r="A259" s="1" t="s">
        <v>613</v>
      </c>
      <c r="B259" s="1" t="s">
        <v>612</v>
      </c>
      <c r="C259" s="1" t="s">
        <v>539</v>
      </c>
      <c r="D259" s="2">
        <v>0</v>
      </c>
      <c r="E259" s="1" t="s">
        <v>4</v>
      </c>
      <c r="F259" s="90">
        <v>43847</v>
      </c>
      <c r="G259" s="91">
        <v>0.26508999999999999</v>
      </c>
      <c r="H259" s="91">
        <v>6.8597999999999999</v>
      </c>
      <c r="I259" s="2">
        <f>G259*K259/H259</f>
        <v>0</v>
      </c>
      <c r="J259" s="2">
        <f>G259*L259/H259</f>
        <v>0</v>
      </c>
      <c r="K259" s="2">
        <f t="shared" si="7"/>
        <v>0</v>
      </c>
      <c r="L259" s="2">
        <f t="shared" si="8"/>
        <v>0</v>
      </c>
      <c r="M259" s="86"/>
      <c r="N259" s="86"/>
      <c r="O259" s="86"/>
      <c r="P259" s="86"/>
      <c r="Q259" s="86"/>
      <c r="R259" s="86"/>
      <c r="S259" s="86"/>
      <c r="T259" s="86"/>
      <c r="U259" s="86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s="1" customFormat="1">
      <c r="A260" s="1" t="s">
        <v>529</v>
      </c>
      <c r="B260" s="1" t="s">
        <v>521</v>
      </c>
      <c r="C260" s="1" t="s">
        <v>539</v>
      </c>
      <c r="D260" s="2">
        <v>0</v>
      </c>
      <c r="E260" s="1" t="s">
        <v>4</v>
      </c>
      <c r="F260" s="90">
        <v>43847</v>
      </c>
      <c r="G260" s="91">
        <v>0.33312700000000001</v>
      </c>
      <c r="H260" s="91">
        <v>6.8597999999999999</v>
      </c>
      <c r="I260" s="2">
        <f>G260*K260/H260</f>
        <v>0</v>
      </c>
      <c r="J260" s="2">
        <f>G260*L260/H260</f>
        <v>0</v>
      </c>
      <c r="K260" s="2">
        <f t="shared" si="7"/>
        <v>0</v>
      </c>
      <c r="L260" s="2">
        <f t="shared" si="8"/>
        <v>0</v>
      </c>
      <c r="M260" s="86"/>
      <c r="N260" s="86"/>
      <c r="O260" s="86"/>
      <c r="P260" s="86"/>
      <c r="Q260" s="86"/>
      <c r="R260" s="86"/>
      <c r="S260" s="86"/>
      <c r="T260" s="86"/>
      <c r="U260" s="86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s="1" customFormat="1">
      <c r="A261" s="1" t="s">
        <v>530</v>
      </c>
      <c r="B261" s="1" t="s">
        <v>522</v>
      </c>
      <c r="C261" s="1" t="s">
        <v>539</v>
      </c>
      <c r="D261" s="2">
        <v>0</v>
      </c>
      <c r="E261" s="1" t="s">
        <v>4</v>
      </c>
      <c r="F261" s="90">
        <v>43847</v>
      </c>
      <c r="G261" s="91">
        <v>0.40438799999999997</v>
      </c>
      <c r="H261" s="91">
        <v>6.8597999999999999</v>
      </c>
      <c r="I261" s="2">
        <f>G261*K261/H261</f>
        <v>0</v>
      </c>
      <c r="J261" s="2">
        <f>G261*L261/H261</f>
        <v>0</v>
      </c>
      <c r="K261" s="2">
        <f t="shared" ref="K261:K295" si="9">SUM(M261:P261)</f>
        <v>0</v>
      </c>
      <c r="L261" s="2">
        <f t="shared" ref="L261:L295" si="10">SUM(Q261:T261)+U261/7*3</f>
        <v>0</v>
      </c>
      <c r="M261" s="86"/>
      <c r="N261" s="86"/>
      <c r="O261" s="86"/>
      <c r="P261" s="86"/>
      <c r="Q261" s="86"/>
      <c r="R261" s="86"/>
      <c r="S261" s="86"/>
      <c r="T261" s="86"/>
      <c r="U261" s="86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s="1" customFormat="1">
      <c r="A262" s="1" t="s">
        <v>571</v>
      </c>
      <c r="B262" s="1" t="s">
        <v>572</v>
      </c>
      <c r="C262" s="1" t="s">
        <v>539</v>
      </c>
      <c r="D262" s="2">
        <v>0</v>
      </c>
      <c r="E262" s="1" t="s">
        <v>4</v>
      </c>
      <c r="F262" s="90">
        <v>43847</v>
      </c>
      <c r="G262" s="91">
        <v>0.2208</v>
      </c>
      <c r="H262" s="91">
        <v>6.8597999999999999</v>
      </c>
      <c r="I262" s="2">
        <f>G262*K262/H262</f>
        <v>0</v>
      </c>
      <c r="J262" s="2">
        <f>G262*L262/H262</f>
        <v>0</v>
      </c>
      <c r="K262" s="2">
        <f t="shared" si="9"/>
        <v>0</v>
      </c>
      <c r="L262" s="2">
        <f t="shared" si="10"/>
        <v>0</v>
      </c>
      <c r="M262" s="86"/>
      <c r="N262" s="86"/>
      <c r="O262" s="86"/>
      <c r="P262" s="86"/>
      <c r="Q262" s="86"/>
      <c r="R262" s="86"/>
      <c r="S262" s="86"/>
      <c r="T262" s="86"/>
      <c r="U262" s="86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s="1" customFormat="1">
      <c r="A263" s="1" t="s">
        <v>567</v>
      </c>
      <c r="B263" s="1" t="s">
        <v>568</v>
      </c>
      <c r="C263" s="1" t="s">
        <v>539</v>
      </c>
      <c r="D263" s="2">
        <v>0</v>
      </c>
      <c r="E263" s="1" t="s">
        <v>4</v>
      </c>
      <c r="F263" s="90">
        <v>43847</v>
      </c>
      <c r="G263" s="91">
        <v>0.2208</v>
      </c>
      <c r="H263" s="91">
        <v>6.8597999999999999</v>
      </c>
      <c r="I263" s="2">
        <f>G263*K263/H263</f>
        <v>0</v>
      </c>
      <c r="J263" s="2">
        <f>G263*L263/H263</f>
        <v>0</v>
      </c>
      <c r="K263" s="2">
        <f t="shared" si="9"/>
        <v>0</v>
      </c>
      <c r="L263" s="2">
        <f t="shared" si="10"/>
        <v>0</v>
      </c>
      <c r="M263" s="86"/>
      <c r="N263" s="86"/>
      <c r="O263" s="86"/>
      <c r="P263" s="86"/>
      <c r="Q263" s="86"/>
      <c r="R263" s="86"/>
      <c r="S263" s="86"/>
      <c r="T263" s="86"/>
      <c r="U263" s="86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s="1" customFormat="1">
      <c r="A264" s="1" t="s">
        <v>570</v>
      </c>
      <c r="B264" s="1" t="s">
        <v>569</v>
      </c>
      <c r="C264" s="1" t="s">
        <v>539</v>
      </c>
      <c r="D264" s="2">
        <v>0</v>
      </c>
      <c r="E264" s="1" t="s">
        <v>4</v>
      </c>
      <c r="F264" s="90">
        <v>43847</v>
      </c>
      <c r="G264" s="113">
        <v>0.15675393999999998</v>
      </c>
      <c r="H264" s="91">
        <v>6.8597999999999999</v>
      </c>
      <c r="I264" s="2">
        <f>G264*K264/H264</f>
        <v>0</v>
      </c>
      <c r="J264" s="2">
        <f>G264*L264/H264</f>
        <v>0</v>
      </c>
      <c r="K264" s="2">
        <f t="shared" si="9"/>
        <v>0</v>
      </c>
      <c r="L264" s="2">
        <f t="shared" si="10"/>
        <v>0</v>
      </c>
      <c r="M264" s="86"/>
      <c r="N264" s="86"/>
      <c r="O264" s="86"/>
      <c r="P264" s="86"/>
      <c r="Q264" s="86"/>
      <c r="R264" s="86"/>
      <c r="S264" s="86"/>
      <c r="T264" s="86"/>
      <c r="U264" s="86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s="1" customFormat="1">
      <c r="A265" s="1" t="s">
        <v>592</v>
      </c>
      <c r="B265" s="1" t="s">
        <v>589</v>
      </c>
      <c r="C265" s="1" t="s">
        <v>539</v>
      </c>
      <c r="D265" s="2">
        <v>0</v>
      </c>
      <c r="E265" s="1" t="s">
        <v>4</v>
      </c>
      <c r="F265" s="90">
        <v>43847</v>
      </c>
      <c r="G265" s="91">
        <v>0.14630000000000001</v>
      </c>
      <c r="H265" s="91">
        <v>6.8597999999999999</v>
      </c>
      <c r="I265" s="2">
        <f>G265*K265/H265</f>
        <v>0</v>
      </c>
      <c r="J265" s="2">
        <f>G265*L265/H265</f>
        <v>0</v>
      </c>
      <c r="K265" s="2">
        <f t="shared" si="9"/>
        <v>0</v>
      </c>
      <c r="L265" s="2">
        <f t="shared" si="10"/>
        <v>0</v>
      </c>
      <c r="M265" s="86"/>
      <c r="N265" s="86"/>
      <c r="O265" s="86"/>
      <c r="P265" s="86"/>
      <c r="Q265" s="86"/>
      <c r="R265" s="86"/>
      <c r="S265" s="86"/>
      <c r="T265" s="86"/>
      <c r="U265" s="86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s="1" customFormat="1">
      <c r="A266" s="1" t="s">
        <v>593</v>
      </c>
      <c r="B266" s="1" t="s">
        <v>590</v>
      </c>
      <c r="C266" s="1" t="s">
        <v>539</v>
      </c>
      <c r="D266" s="2">
        <v>0</v>
      </c>
      <c r="E266" s="1" t="s">
        <v>4</v>
      </c>
      <c r="F266" s="90">
        <v>43847</v>
      </c>
      <c r="G266" s="91">
        <v>4.1799999999999997E-2</v>
      </c>
      <c r="H266" s="91">
        <v>6.8597999999999999</v>
      </c>
      <c r="I266" s="2">
        <f>G266*K266/H266</f>
        <v>0</v>
      </c>
      <c r="J266" s="2">
        <f>G266*L266/H266</f>
        <v>0</v>
      </c>
      <c r="K266" s="2">
        <f t="shared" si="9"/>
        <v>0</v>
      </c>
      <c r="L266" s="2">
        <f t="shared" si="10"/>
        <v>0</v>
      </c>
      <c r="M266" s="86"/>
      <c r="N266" s="86"/>
      <c r="O266" s="86"/>
      <c r="P266" s="86"/>
      <c r="Q266" s="86"/>
      <c r="R266" s="86"/>
      <c r="S266" s="86"/>
      <c r="T266" s="86"/>
      <c r="U266" s="86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s="1" customFormat="1">
      <c r="A267" s="1" t="s">
        <v>594</v>
      </c>
      <c r="B267" s="1" t="s">
        <v>591</v>
      </c>
      <c r="C267" s="1" t="s">
        <v>539</v>
      </c>
      <c r="D267" s="84">
        <v>0</v>
      </c>
      <c r="E267" s="1" t="s">
        <v>4</v>
      </c>
      <c r="F267" s="90">
        <v>43847</v>
      </c>
      <c r="G267" s="91">
        <v>6.7799999999999999E-2</v>
      </c>
      <c r="H267" s="91">
        <v>6.8597999999999999</v>
      </c>
      <c r="I267" s="2">
        <f>G267*K267/H267</f>
        <v>0</v>
      </c>
      <c r="J267" s="2">
        <f>G267*L267/H267</f>
        <v>0</v>
      </c>
      <c r="K267" s="2">
        <f t="shared" si="9"/>
        <v>0</v>
      </c>
      <c r="L267" s="2">
        <f t="shared" si="10"/>
        <v>0</v>
      </c>
      <c r="M267" s="86"/>
      <c r="N267" s="86"/>
      <c r="O267" s="86"/>
      <c r="P267" s="86"/>
      <c r="Q267" s="86"/>
      <c r="R267" s="86"/>
      <c r="S267" s="86"/>
      <c r="T267" s="86"/>
      <c r="U267" s="86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s="1" customFormat="1">
      <c r="A268" s="89" t="s">
        <v>507</v>
      </c>
      <c r="B268" s="89" t="s">
        <v>508</v>
      </c>
      <c r="C268" s="1" t="s">
        <v>496</v>
      </c>
      <c r="D268" s="84">
        <v>0</v>
      </c>
      <c r="E268" s="1" t="s">
        <v>4</v>
      </c>
      <c r="F268" s="90">
        <v>43847</v>
      </c>
      <c r="G268" s="91">
        <v>8.9099999999999999E-2</v>
      </c>
      <c r="H268" s="91">
        <v>6.8597999999999999</v>
      </c>
      <c r="I268" s="2">
        <f>G268*K268/H268</f>
        <v>0</v>
      </c>
      <c r="J268" s="2">
        <f>G268*L268/H268</f>
        <v>0</v>
      </c>
      <c r="K268" s="2">
        <f t="shared" si="9"/>
        <v>0</v>
      </c>
      <c r="L268" s="2">
        <f t="shared" si="10"/>
        <v>0</v>
      </c>
      <c r="M268" s="86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s="1" customFormat="1">
      <c r="A269" s="1" t="s">
        <v>500</v>
      </c>
      <c r="B269" s="1" t="s">
        <v>498</v>
      </c>
      <c r="C269" s="1" t="s">
        <v>496</v>
      </c>
      <c r="D269" s="84">
        <v>0</v>
      </c>
      <c r="E269" s="1" t="s">
        <v>4</v>
      </c>
      <c r="F269" s="90">
        <v>43847</v>
      </c>
      <c r="G269" s="122">
        <v>6.3200000000000006E-2</v>
      </c>
      <c r="H269" s="91">
        <v>6.8597999999999999</v>
      </c>
      <c r="I269" s="2">
        <f>G269*K269/H269</f>
        <v>0</v>
      </c>
      <c r="J269" s="2">
        <f>G269*L269/H269</f>
        <v>0</v>
      </c>
      <c r="K269" s="2">
        <f t="shared" si="9"/>
        <v>0</v>
      </c>
      <c r="L269" s="2">
        <f t="shared" si="10"/>
        <v>0</v>
      </c>
      <c r="M269" s="86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s="1" customFormat="1">
      <c r="A270" s="1" t="s">
        <v>501</v>
      </c>
      <c r="B270" s="1" t="s">
        <v>497</v>
      </c>
      <c r="C270" s="1" t="s">
        <v>496</v>
      </c>
      <c r="D270" s="84" t="s">
        <v>603</v>
      </c>
      <c r="E270" s="1" t="s">
        <v>4</v>
      </c>
      <c r="F270" s="90">
        <v>43847</v>
      </c>
      <c r="G270" s="91">
        <v>0.27734490000000001</v>
      </c>
      <c r="H270" s="91">
        <v>6.8597999999999999</v>
      </c>
      <c r="I270" s="2">
        <f>G270*K270/H270</f>
        <v>0</v>
      </c>
      <c r="J270" s="2">
        <f>G270*L270/H270</f>
        <v>0</v>
      </c>
      <c r="K270" s="2">
        <f t="shared" si="9"/>
        <v>0</v>
      </c>
      <c r="L270" s="2">
        <f t="shared" si="10"/>
        <v>0</v>
      </c>
      <c r="M270" s="86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s="1" customFormat="1">
      <c r="A271" s="1" t="s">
        <v>502</v>
      </c>
      <c r="B271" s="1" t="s">
        <v>499</v>
      </c>
      <c r="C271" s="1" t="s">
        <v>496</v>
      </c>
      <c r="D271" s="84" t="s">
        <v>603</v>
      </c>
      <c r="E271" s="1" t="s">
        <v>4</v>
      </c>
      <c r="F271" s="90">
        <v>43847</v>
      </c>
      <c r="G271" s="91">
        <v>0.95762194500000009</v>
      </c>
      <c r="H271" s="91">
        <v>6.8597999999999999</v>
      </c>
      <c r="I271" s="2">
        <f>G271*K271/H271</f>
        <v>0</v>
      </c>
      <c r="J271" s="2">
        <f>G271*L271/H271</f>
        <v>0</v>
      </c>
      <c r="K271" s="2">
        <f t="shared" si="9"/>
        <v>0</v>
      </c>
      <c r="L271" s="2">
        <f t="shared" si="10"/>
        <v>0</v>
      </c>
      <c r="M271" s="86"/>
      <c r="N271" s="86"/>
      <c r="O271" s="86"/>
      <c r="P271" s="86"/>
      <c r="Q271" s="86"/>
      <c r="R271" s="86"/>
      <c r="S271" s="86"/>
      <c r="T271" s="86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s="1" customFormat="1">
      <c r="A272" s="1" t="s">
        <v>504</v>
      </c>
      <c r="B272" s="1" t="s">
        <v>503</v>
      </c>
      <c r="C272" s="1" t="s">
        <v>496</v>
      </c>
      <c r="D272" s="84">
        <v>0</v>
      </c>
      <c r="E272" s="1" t="s">
        <v>288</v>
      </c>
      <c r="F272" s="90">
        <v>43847</v>
      </c>
      <c r="G272" s="91">
        <v>10</v>
      </c>
      <c r="H272" s="91">
        <v>6.8597999999999999</v>
      </c>
      <c r="I272" s="2">
        <f>G272*K272/H272</f>
        <v>0</v>
      </c>
      <c r="J272" s="2">
        <f>G272*L272/H272</f>
        <v>0</v>
      </c>
      <c r="K272" s="2">
        <f t="shared" si="9"/>
        <v>0</v>
      </c>
      <c r="L272" s="2">
        <f t="shared" si="10"/>
        <v>0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s="1" customFormat="1">
      <c r="A273" s="89" t="s">
        <v>447</v>
      </c>
      <c r="B273" s="1" t="s">
        <v>446</v>
      </c>
      <c r="C273" s="1" t="s">
        <v>448</v>
      </c>
      <c r="D273" s="84">
        <v>0</v>
      </c>
      <c r="E273" s="1" t="s">
        <v>4</v>
      </c>
      <c r="F273" s="90">
        <v>43847</v>
      </c>
      <c r="G273" s="91">
        <v>0.205128</v>
      </c>
      <c r="H273" s="91">
        <v>6.8597999999999999</v>
      </c>
      <c r="I273" s="2">
        <f>G273*K273/H273</f>
        <v>0</v>
      </c>
      <c r="J273" s="2">
        <f>G273*L273/H273</f>
        <v>0</v>
      </c>
      <c r="K273" s="2">
        <f t="shared" si="9"/>
        <v>0</v>
      </c>
      <c r="L273" s="2">
        <f t="shared" si="10"/>
        <v>0</v>
      </c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s="1" customFormat="1">
      <c r="A274" s="89" t="s">
        <v>462</v>
      </c>
      <c r="B274" s="1" t="s">
        <v>463</v>
      </c>
      <c r="C274" s="1" t="s">
        <v>448</v>
      </c>
      <c r="D274" s="84" t="s">
        <v>603</v>
      </c>
      <c r="E274" s="1" t="s">
        <v>4</v>
      </c>
      <c r="F274" s="90">
        <v>43847</v>
      </c>
      <c r="G274" s="91">
        <v>0.16830000000000001</v>
      </c>
      <c r="H274" s="91">
        <v>6.8597999999999999</v>
      </c>
      <c r="I274" s="2">
        <f>G274*K274/H274</f>
        <v>0</v>
      </c>
      <c r="J274" s="2">
        <f>G274*L274/H274</f>
        <v>0</v>
      </c>
      <c r="K274" s="2">
        <f t="shared" si="9"/>
        <v>0</v>
      </c>
      <c r="L274" s="2">
        <f t="shared" si="10"/>
        <v>0</v>
      </c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s="1" customFormat="1">
      <c r="A275" s="89" t="s">
        <v>464</v>
      </c>
      <c r="B275" s="1" t="s">
        <v>465</v>
      </c>
      <c r="C275" s="1" t="s">
        <v>448</v>
      </c>
      <c r="D275" s="84" t="s">
        <v>603</v>
      </c>
      <c r="E275" s="1" t="s">
        <v>4</v>
      </c>
      <c r="F275" s="90">
        <v>43847</v>
      </c>
      <c r="G275" s="91">
        <v>0.18809999999999999</v>
      </c>
      <c r="H275" s="91">
        <v>6.8597999999999999</v>
      </c>
      <c r="I275" s="2">
        <f>G275*K275/H275</f>
        <v>0</v>
      </c>
      <c r="J275" s="2">
        <f>G275*L275/H275</f>
        <v>0</v>
      </c>
      <c r="K275" s="2">
        <f t="shared" si="9"/>
        <v>0</v>
      </c>
      <c r="L275" s="2">
        <f>SUM(Q275:S275)+T275/7*3</f>
        <v>0</v>
      </c>
      <c r="M275" s="86"/>
      <c r="N275" s="86"/>
      <c r="O275" s="86"/>
      <c r="P275" s="86"/>
      <c r="Q275" s="86"/>
      <c r="R275" s="86"/>
      <c r="S275" s="86"/>
      <c r="T275" s="86"/>
      <c r="V275" s="86"/>
      <c r="W275" s="86"/>
      <c r="X275" s="86"/>
      <c r="Y275" s="86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s="1" customFormat="1">
      <c r="A276" s="89" t="s">
        <v>674</v>
      </c>
      <c r="B276" s="89" t="s">
        <v>675</v>
      </c>
      <c r="C276" s="1" t="s">
        <v>667</v>
      </c>
      <c r="D276" s="84"/>
      <c r="E276" s="1" t="s">
        <v>4</v>
      </c>
      <c r="F276" s="90">
        <v>43847</v>
      </c>
      <c r="G276" s="91">
        <v>0.11</v>
      </c>
      <c r="H276" s="91">
        <v>6.8597999999999999</v>
      </c>
      <c r="I276" s="2">
        <f>G276*K276/H276</f>
        <v>0</v>
      </c>
      <c r="J276" s="2">
        <f>G276*L276/H276</f>
        <v>0</v>
      </c>
      <c r="K276" s="2">
        <f t="shared" si="9"/>
        <v>0</v>
      </c>
      <c r="L276" s="2">
        <f t="shared" si="10"/>
        <v>0</v>
      </c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s="1" customFormat="1">
      <c r="A277" s="89" t="s">
        <v>693</v>
      </c>
      <c r="B277" s="89" t="s">
        <v>692</v>
      </c>
      <c r="C277" s="1" t="s">
        <v>667</v>
      </c>
      <c r="D277" s="84"/>
      <c r="E277" s="1" t="s">
        <v>4</v>
      </c>
      <c r="F277" s="90">
        <v>43847</v>
      </c>
      <c r="G277" s="91">
        <v>6.4500000000000002E-2</v>
      </c>
      <c r="H277" s="91">
        <v>6.8597999999999999</v>
      </c>
      <c r="I277" s="2">
        <f>G277*K277/H277</f>
        <v>0</v>
      </c>
      <c r="J277" s="2">
        <f>G277*L277/H277</f>
        <v>0</v>
      </c>
      <c r="K277" s="2">
        <f t="shared" si="9"/>
        <v>0</v>
      </c>
      <c r="L277" s="2">
        <f t="shared" si="10"/>
        <v>0</v>
      </c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s="1" customFormat="1">
      <c r="A278" s="89" t="s">
        <v>706</v>
      </c>
      <c r="B278" s="89" t="s">
        <v>705</v>
      </c>
      <c r="C278" s="1" t="s">
        <v>448</v>
      </c>
      <c r="D278" s="84"/>
      <c r="E278" s="1" t="s">
        <v>4</v>
      </c>
      <c r="F278" s="90">
        <v>43847</v>
      </c>
      <c r="G278" s="91">
        <v>0.49759999999999999</v>
      </c>
      <c r="H278" s="91">
        <v>6.8597999999999999</v>
      </c>
      <c r="I278" s="2">
        <f>G278*K278/H278</f>
        <v>279.76671039972013</v>
      </c>
      <c r="J278" s="2">
        <f>G278*L278/H278</f>
        <v>4287.2940602183326</v>
      </c>
      <c r="K278" s="2">
        <f t="shared" si="9"/>
        <v>3856.8</v>
      </c>
      <c r="L278" s="2">
        <f t="shared" si="10"/>
        <v>59103.657142857148</v>
      </c>
      <c r="M278" s="86">
        <v>3856.8</v>
      </c>
      <c r="N278" s="86">
        <v>0</v>
      </c>
      <c r="O278" s="86">
        <v>0</v>
      </c>
      <c r="P278" s="86">
        <v>0</v>
      </c>
      <c r="Q278" s="86">
        <v>7232.8</v>
      </c>
      <c r="R278" s="86">
        <v>0</v>
      </c>
      <c r="S278" s="86">
        <v>9885.6</v>
      </c>
      <c r="T278" s="86">
        <v>27367.200000000001</v>
      </c>
      <c r="U278" s="86">
        <v>34108.800000000003</v>
      </c>
      <c r="V278" s="86">
        <v>1260.8000000000002</v>
      </c>
      <c r="W278" s="86">
        <v>0</v>
      </c>
      <c r="X278" s="86">
        <v>11821.6</v>
      </c>
      <c r="Y278" s="86">
        <v>31676.800000000003</v>
      </c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s="1" customFormat="1">
      <c r="A279" s="89" t="s">
        <v>651</v>
      </c>
      <c r="B279" s="89" t="s">
        <v>653</v>
      </c>
      <c r="C279" s="1" t="s">
        <v>448</v>
      </c>
      <c r="D279" s="84"/>
      <c r="E279" s="1" t="s">
        <v>4</v>
      </c>
      <c r="F279" s="90">
        <v>43847</v>
      </c>
      <c r="G279" s="91">
        <v>0.42</v>
      </c>
      <c r="H279" s="91">
        <v>6.8597999999999999</v>
      </c>
      <c r="I279" s="2">
        <f>G279*K279/H279</f>
        <v>2785.6485611825419</v>
      </c>
      <c r="J279" s="2">
        <f>G279*L279/H279</f>
        <v>2389.0702352838271</v>
      </c>
      <c r="K279" s="2">
        <f t="shared" si="9"/>
        <v>45497.600000000006</v>
      </c>
      <c r="L279" s="2">
        <f t="shared" si="10"/>
        <v>39020.342857142852</v>
      </c>
      <c r="M279" s="86">
        <v>23396.800000000003</v>
      </c>
      <c r="N279" s="86">
        <v>22100.800000000003</v>
      </c>
      <c r="O279" s="86">
        <v>0</v>
      </c>
      <c r="P279" s="86">
        <v>0</v>
      </c>
      <c r="Q279" s="86">
        <v>4775.2</v>
      </c>
      <c r="R279" s="86">
        <v>0</v>
      </c>
      <c r="S279" s="86">
        <v>6526.4000000000005</v>
      </c>
      <c r="T279" s="86">
        <v>18068</v>
      </c>
      <c r="U279" s="86">
        <v>22518.400000000001</v>
      </c>
      <c r="V279" s="86">
        <v>832.80000000000007</v>
      </c>
      <c r="W279" s="86">
        <v>0</v>
      </c>
      <c r="X279" s="86">
        <v>7804.8</v>
      </c>
      <c r="Y279" s="86">
        <v>20912.800000000003</v>
      </c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s="1" customFormat="1">
      <c r="A280" s="89" t="s">
        <v>652</v>
      </c>
      <c r="B280" s="89" t="s">
        <v>654</v>
      </c>
      <c r="C280" s="1" t="s">
        <v>448</v>
      </c>
      <c r="D280" s="84"/>
      <c r="E280" s="1" t="s">
        <v>4</v>
      </c>
      <c r="F280" s="90">
        <v>43847</v>
      </c>
      <c r="G280" s="91">
        <v>0.11360000000000001</v>
      </c>
      <c r="H280" s="91">
        <v>6.8597999999999999</v>
      </c>
      <c r="I280" s="2">
        <f>G280*K280/H280</f>
        <v>722.13286684743002</v>
      </c>
      <c r="J280" s="2">
        <f>G280*L280/H280</f>
        <v>1736.7575930993407</v>
      </c>
      <c r="K280" s="2">
        <f t="shared" si="9"/>
        <v>43606.400000000001</v>
      </c>
      <c r="L280" s="2">
        <f t="shared" si="10"/>
        <v>104875.08571428571</v>
      </c>
      <c r="M280" s="86">
        <v>5768</v>
      </c>
      <c r="N280" s="86">
        <v>4079.2000000000003</v>
      </c>
      <c r="O280" s="86">
        <v>22575.200000000001</v>
      </c>
      <c r="P280" s="86">
        <v>11184</v>
      </c>
      <c r="Q280" s="86">
        <v>40704.800000000003</v>
      </c>
      <c r="R280" s="86">
        <v>16867.2</v>
      </c>
      <c r="S280" s="86">
        <v>35132.800000000003</v>
      </c>
      <c r="T280" s="86">
        <v>9186.4</v>
      </c>
      <c r="U280" s="86">
        <v>6962.4000000000005</v>
      </c>
      <c r="V280" s="86">
        <v>10384</v>
      </c>
      <c r="W280" s="86">
        <v>5592</v>
      </c>
      <c r="X280" s="86">
        <v>14010.400000000001</v>
      </c>
      <c r="Y280" s="86">
        <v>5592</v>
      </c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s="1" customFormat="1">
      <c r="A281" s="102" t="s">
        <v>662</v>
      </c>
      <c r="B281" s="89" t="s">
        <v>661</v>
      </c>
      <c r="C281" s="1" t="s">
        <v>663</v>
      </c>
      <c r="D281" s="84"/>
      <c r="E281" s="1" t="s">
        <v>614</v>
      </c>
      <c r="F281" s="90">
        <v>43847</v>
      </c>
      <c r="G281" s="91">
        <v>0.27312599999999998</v>
      </c>
      <c r="H281" s="91">
        <v>6.8597999999999999</v>
      </c>
      <c r="I281" s="2">
        <f>G281*K281/H281</f>
        <v>0</v>
      </c>
      <c r="J281" s="2">
        <f>G281*L281/H281</f>
        <v>0</v>
      </c>
      <c r="K281" s="2">
        <f t="shared" si="9"/>
        <v>0</v>
      </c>
      <c r="L281" s="2">
        <f t="shared" si="10"/>
        <v>0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s="1" customFormat="1">
      <c r="A282" s="102" t="s">
        <v>616</v>
      </c>
      <c r="B282" s="1" t="s">
        <v>618</v>
      </c>
      <c r="C282" s="1" t="s">
        <v>438</v>
      </c>
      <c r="D282" s="84"/>
      <c r="E282" s="1" t="s">
        <v>614</v>
      </c>
      <c r="F282" s="90">
        <v>43847</v>
      </c>
      <c r="G282" s="91">
        <v>3.7631999999999999E-2</v>
      </c>
      <c r="H282" s="91">
        <v>6.8597999999999999</v>
      </c>
      <c r="I282" s="2">
        <f>G282*K282/H282</f>
        <v>0</v>
      </c>
      <c r="J282" s="2">
        <f>G282*L282/H282</f>
        <v>0</v>
      </c>
      <c r="K282" s="2">
        <f t="shared" si="9"/>
        <v>0</v>
      </c>
      <c r="L282" s="2">
        <f t="shared" si="10"/>
        <v>0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s="1" customFormat="1">
      <c r="A283" s="102" t="s">
        <v>615</v>
      </c>
      <c r="B283" s="1" t="s">
        <v>619</v>
      </c>
      <c r="C283" s="1" t="s">
        <v>617</v>
      </c>
      <c r="D283" s="84"/>
      <c r="E283" s="1" t="s">
        <v>614</v>
      </c>
      <c r="F283" s="90">
        <v>43847</v>
      </c>
      <c r="G283" s="91">
        <v>0.21804999999999999</v>
      </c>
      <c r="H283" s="91">
        <v>6.8597999999999999</v>
      </c>
      <c r="I283" s="2">
        <f>G283*K283/H283</f>
        <v>0</v>
      </c>
      <c r="J283" s="2">
        <f>G283*L283/H283</f>
        <v>0</v>
      </c>
      <c r="K283" s="2">
        <f t="shared" si="9"/>
        <v>0</v>
      </c>
      <c r="L283" s="2">
        <f t="shared" si="10"/>
        <v>0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s="1" customFormat="1" ht="12" customHeight="1">
      <c r="A284" s="102" t="s">
        <v>626</v>
      </c>
      <c r="B284" s="1" t="s">
        <v>630</v>
      </c>
      <c r="C284" s="1" t="s">
        <v>629</v>
      </c>
      <c r="D284" s="84"/>
      <c r="E284" s="1" t="s">
        <v>614</v>
      </c>
      <c r="F284" s="90">
        <v>43847</v>
      </c>
      <c r="G284" s="91">
        <v>0.371</v>
      </c>
      <c r="H284" s="91">
        <v>6.8597999999999999</v>
      </c>
      <c r="I284" s="2">
        <f>G284*K284/H284</f>
        <v>0</v>
      </c>
      <c r="J284" s="2">
        <f>G284*L284/H284</f>
        <v>0</v>
      </c>
      <c r="K284" s="2">
        <f t="shared" si="9"/>
        <v>0</v>
      </c>
      <c r="L284" s="2">
        <f t="shared" si="10"/>
        <v>0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s="1" customFormat="1">
      <c r="A285" s="102" t="s">
        <v>627</v>
      </c>
      <c r="B285" s="1" t="s">
        <v>631</v>
      </c>
      <c r="C285" s="1" t="s">
        <v>629</v>
      </c>
      <c r="D285" s="84"/>
      <c r="E285" s="1" t="s">
        <v>614</v>
      </c>
      <c r="F285" s="90">
        <v>43847</v>
      </c>
      <c r="G285" s="91">
        <v>0.20913000000000001</v>
      </c>
      <c r="H285" s="91">
        <v>6.8597999999999999</v>
      </c>
      <c r="I285" s="2">
        <f>G285*K285/H285</f>
        <v>0</v>
      </c>
      <c r="J285" s="2">
        <f>G285*L285/H285</f>
        <v>0</v>
      </c>
      <c r="K285" s="2">
        <f t="shared" si="9"/>
        <v>0</v>
      </c>
      <c r="L285" s="2">
        <f t="shared" si="10"/>
        <v>0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s="1" customFormat="1">
      <c r="A286" s="102" t="s">
        <v>628</v>
      </c>
      <c r="B286" s="1" t="s">
        <v>632</v>
      </c>
      <c r="C286" s="1" t="s">
        <v>617</v>
      </c>
      <c r="D286" s="84"/>
      <c r="E286" s="1" t="s">
        <v>614</v>
      </c>
      <c r="F286" s="90">
        <v>43847</v>
      </c>
      <c r="G286" s="91">
        <v>3.2599999999999997E-2</v>
      </c>
      <c r="H286" s="91">
        <v>6.8597999999999999</v>
      </c>
      <c r="I286" s="2">
        <f>G286*K286/H286</f>
        <v>0</v>
      </c>
      <c r="J286" s="2">
        <f>G286*L286/H286</f>
        <v>0</v>
      </c>
      <c r="K286" s="2">
        <f t="shared" si="9"/>
        <v>0</v>
      </c>
      <c r="L286" s="2">
        <f t="shared" si="10"/>
        <v>0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s="1" customFormat="1">
      <c r="A287" s="102" t="s">
        <v>639</v>
      </c>
      <c r="B287" s="1" t="s">
        <v>637</v>
      </c>
      <c r="C287" s="1" t="s">
        <v>629</v>
      </c>
      <c r="D287" s="84"/>
      <c r="E287" s="1" t="s">
        <v>614</v>
      </c>
      <c r="F287" s="90">
        <v>43847</v>
      </c>
      <c r="G287" s="91">
        <v>0.26891199999999998</v>
      </c>
      <c r="H287" s="91">
        <v>6.8597999999999999</v>
      </c>
      <c r="I287" s="2">
        <f>G287*K287/H287</f>
        <v>0</v>
      </c>
      <c r="J287" s="2">
        <f>G287*L287/H287</f>
        <v>0</v>
      </c>
      <c r="K287" s="2">
        <f t="shared" si="9"/>
        <v>0</v>
      </c>
      <c r="L287" s="2">
        <f t="shared" si="10"/>
        <v>0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s="1" customFormat="1" ht="12" customHeight="1">
      <c r="A288" s="102" t="s">
        <v>640</v>
      </c>
      <c r="B288" s="1" t="s">
        <v>638</v>
      </c>
      <c r="C288" s="1" t="s">
        <v>629</v>
      </c>
      <c r="D288" s="84"/>
      <c r="E288" s="1" t="s">
        <v>614</v>
      </c>
      <c r="F288" s="90">
        <v>43847</v>
      </c>
      <c r="G288" s="91">
        <v>0.30830000000000002</v>
      </c>
      <c r="H288" s="91">
        <v>6.8597999999999999</v>
      </c>
      <c r="I288" s="2">
        <f>G288*K288/H288</f>
        <v>0</v>
      </c>
      <c r="J288" s="2">
        <f>G288*L288/H288</f>
        <v>0</v>
      </c>
      <c r="K288" s="2">
        <f t="shared" si="9"/>
        <v>0</v>
      </c>
      <c r="L288" s="2">
        <f t="shared" si="10"/>
        <v>0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6 16313:16315" s="1" customFormat="1" ht="12.75" customHeight="1">
      <c r="A289" s="102" t="s">
        <v>676</v>
      </c>
      <c r="B289" s="1" t="s">
        <v>685</v>
      </c>
      <c r="C289" s="1" t="s">
        <v>682</v>
      </c>
      <c r="D289" s="84"/>
      <c r="E289" s="1" t="s">
        <v>614</v>
      </c>
      <c r="F289" s="90">
        <v>43847</v>
      </c>
      <c r="G289" s="91">
        <v>0.19159000000000001</v>
      </c>
      <c r="H289" s="91">
        <v>6.8597999999999999</v>
      </c>
      <c r="I289" s="2">
        <f>G289*K289/H289</f>
        <v>0</v>
      </c>
      <c r="J289" s="2">
        <f>G289*L289/H289</f>
        <v>0</v>
      </c>
      <c r="K289" s="2">
        <f t="shared" si="9"/>
        <v>0</v>
      </c>
      <c r="L289" s="2">
        <f t="shared" si="10"/>
        <v>0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6 16313:16315" s="1" customFormat="1" ht="12.75" customHeight="1">
      <c r="A290" s="102" t="s">
        <v>677</v>
      </c>
      <c r="B290" s="1" t="s">
        <v>686</v>
      </c>
      <c r="C290" s="1" t="s">
        <v>683</v>
      </c>
      <c r="D290" s="84"/>
      <c r="E290" s="1" t="s">
        <v>614</v>
      </c>
      <c r="F290" s="90">
        <v>43847</v>
      </c>
      <c r="G290" s="91">
        <v>8.8389999999999996E-2</v>
      </c>
      <c r="H290" s="91">
        <v>6.8597999999999999</v>
      </c>
      <c r="I290" s="2">
        <f>G290*K290/H290</f>
        <v>0</v>
      </c>
      <c r="J290" s="2">
        <f>G290*L290/H290</f>
        <v>0</v>
      </c>
      <c r="K290" s="2">
        <f t="shared" si="9"/>
        <v>0</v>
      </c>
      <c r="L290" s="2">
        <f t="shared" si="10"/>
        <v>0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6 16313:16315" s="1" customFormat="1" ht="12.75" customHeight="1">
      <c r="A291" s="102" t="s">
        <v>678</v>
      </c>
      <c r="B291" s="1" t="s">
        <v>684</v>
      </c>
      <c r="C291" s="1" t="s">
        <v>683</v>
      </c>
      <c r="D291" s="84"/>
      <c r="E291" s="1" t="s">
        <v>614</v>
      </c>
      <c r="F291" s="90">
        <v>43847</v>
      </c>
      <c r="G291" s="91">
        <v>0.12514600000000001</v>
      </c>
      <c r="H291" s="91">
        <v>6.8597999999999999</v>
      </c>
      <c r="I291" s="2">
        <f>G291*K291/H291</f>
        <v>0</v>
      </c>
      <c r="J291" s="2">
        <f>G291*L291/H291</f>
        <v>0</v>
      </c>
      <c r="K291" s="2">
        <f t="shared" si="9"/>
        <v>0</v>
      </c>
      <c r="L291" s="2">
        <f t="shared" si="10"/>
        <v>0</v>
      </c>
      <c r="M291" s="2">
        <v>0</v>
      </c>
      <c r="N291" s="2">
        <v>0</v>
      </c>
      <c r="O291" s="2">
        <v>0</v>
      </c>
      <c r="P291" s="2">
        <v>0</v>
      </c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6 16313:16315" s="1" customFormat="1" ht="12.75" customHeight="1">
      <c r="A292" s="102" t="s">
        <v>679</v>
      </c>
      <c r="B292" s="1" t="s">
        <v>687</v>
      </c>
      <c r="C292" s="1" t="s">
        <v>683</v>
      </c>
      <c r="D292" s="84"/>
      <c r="E292" s="1" t="s">
        <v>614</v>
      </c>
      <c r="F292" s="90">
        <v>43847</v>
      </c>
      <c r="G292" s="91">
        <v>0.47941600000000001</v>
      </c>
      <c r="H292" s="91">
        <v>6.8597999999999999</v>
      </c>
      <c r="I292" s="2">
        <f>G292*K292/H292</f>
        <v>0</v>
      </c>
      <c r="J292" s="2">
        <f>G292*L292/H292</f>
        <v>0</v>
      </c>
      <c r="K292" s="2">
        <f t="shared" si="9"/>
        <v>0</v>
      </c>
      <c r="L292" s="2">
        <f t="shared" si="10"/>
        <v>0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6 16313:16315" s="1" customFormat="1" ht="12.75" customHeight="1">
      <c r="A293" s="102" t="s">
        <v>680</v>
      </c>
      <c r="B293" s="1" t="s">
        <v>688</v>
      </c>
      <c r="C293" s="1" t="s">
        <v>683</v>
      </c>
      <c r="D293" s="84"/>
      <c r="E293" s="1" t="s">
        <v>614</v>
      </c>
      <c r="F293" s="90">
        <v>43847</v>
      </c>
      <c r="G293" s="91">
        <v>4.7432000000000002E-2</v>
      </c>
      <c r="H293" s="91">
        <v>6.8597999999999999</v>
      </c>
      <c r="I293" s="2">
        <f>G293*K293/H293</f>
        <v>0</v>
      </c>
      <c r="J293" s="2">
        <f>G293*L293/H293</f>
        <v>0</v>
      </c>
      <c r="K293" s="2">
        <f t="shared" si="9"/>
        <v>0</v>
      </c>
      <c r="L293" s="2">
        <f t="shared" si="10"/>
        <v>0</v>
      </c>
      <c r="M293" s="2">
        <v>0</v>
      </c>
      <c r="N293" s="2">
        <v>0</v>
      </c>
      <c r="O293" s="2">
        <v>0</v>
      </c>
      <c r="P293" s="2">
        <v>0</v>
      </c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6 16313:16315" s="1" customFormat="1" ht="12.75" customHeight="1">
      <c r="A294" s="102" t="s">
        <v>681</v>
      </c>
      <c r="B294" s="1" t="s">
        <v>689</v>
      </c>
      <c r="C294" s="1" t="s">
        <v>683</v>
      </c>
      <c r="D294" s="84"/>
      <c r="E294" s="1" t="s">
        <v>614</v>
      </c>
      <c r="F294" s="90">
        <v>43847</v>
      </c>
      <c r="G294" s="91">
        <v>0.33457199999999998</v>
      </c>
      <c r="H294" s="91">
        <v>6.8597999999999999</v>
      </c>
      <c r="I294" s="2">
        <f>G294*K294/H294</f>
        <v>0</v>
      </c>
      <c r="J294" s="2">
        <f>G294*L294/H294</f>
        <v>0</v>
      </c>
      <c r="K294" s="2">
        <f t="shared" si="9"/>
        <v>0</v>
      </c>
      <c r="L294" s="2">
        <f t="shared" si="10"/>
        <v>0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6 16313:16315" s="1" customFormat="1" ht="12.75" customHeight="1">
      <c r="A295" s="1" t="s">
        <v>746</v>
      </c>
      <c r="B295" s="1" t="s">
        <v>745</v>
      </c>
      <c r="C295" s="1" t="s">
        <v>629</v>
      </c>
      <c r="D295" s="84"/>
      <c r="E295" s="1" t="s">
        <v>614</v>
      </c>
      <c r="F295" s="90">
        <v>43847</v>
      </c>
      <c r="G295" s="91">
        <v>5.9192000000000002E-2</v>
      </c>
      <c r="H295" s="91">
        <v>6.8597999999999999</v>
      </c>
      <c r="I295" s="2">
        <f>G295*K295/H295</f>
        <v>0</v>
      </c>
      <c r="J295" s="2">
        <f>G295*L295/H295</f>
        <v>0</v>
      </c>
      <c r="K295" s="2">
        <f t="shared" si="9"/>
        <v>0</v>
      </c>
      <c r="L295" s="2">
        <f t="shared" si="10"/>
        <v>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6 16313:16315" s="1" customFormat="1" ht="12.75" customHeight="1">
      <c r="A296" s="105">
        <v>86406861</v>
      </c>
      <c r="B296" s="105">
        <v>6406861</v>
      </c>
      <c r="C296" s="1" t="s">
        <v>666</v>
      </c>
      <c r="D296" s="84"/>
      <c r="E296" s="1" t="s">
        <v>694</v>
      </c>
      <c r="F296" s="90">
        <v>43847</v>
      </c>
      <c r="G296" s="91">
        <v>4.9500000000000002E-2</v>
      </c>
      <c r="H296" s="91">
        <v>6.8597999999999999</v>
      </c>
      <c r="I296" s="2">
        <f>G296*K296/H296</f>
        <v>1424.5515940697981</v>
      </c>
      <c r="J296" s="2">
        <f>G296*L296/H296</f>
        <v>434.52553932226289</v>
      </c>
      <c r="K296" s="2">
        <f>SUM(M296:O296)</f>
        <v>197416.95</v>
      </c>
      <c r="L296" s="2">
        <f>SUM(P296:S296)+T296/7*3</f>
        <v>60217.339285714319</v>
      </c>
      <c r="M296" s="86">
        <v>150771</v>
      </c>
      <c r="N296" s="86">
        <v>0</v>
      </c>
      <c r="O296" s="86">
        <v>46645.950000000012</v>
      </c>
      <c r="P296" s="2">
        <v>0</v>
      </c>
      <c r="Q296" s="2">
        <v>0</v>
      </c>
      <c r="R296" s="2">
        <v>0</v>
      </c>
      <c r="S296" s="2">
        <v>43743.337500000023</v>
      </c>
      <c r="T296" s="2">
        <v>38439.337500000023</v>
      </c>
      <c r="U296" s="2">
        <v>38439.337500000023</v>
      </c>
      <c r="V296" s="2">
        <v>38439.337500000023</v>
      </c>
      <c r="W296" s="2">
        <v>54426.074999999953</v>
      </c>
      <c r="X296" s="2">
        <v>42882.074999999953</v>
      </c>
      <c r="Y296" s="2">
        <v>42882.074999999953</v>
      </c>
      <c r="Z296" s="2">
        <v>42882.074999999953</v>
      </c>
      <c r="AA296" s="2">
        <v>0</v>
      </c>
      <c r="AB296" s="2">
        <v>50356.550000000047</v>
      </c>
      <c r="AC296" s="2">
        <v>39748.550000000047</v>
      </c>
      <c r="AD296" s="2">
        <v>39748.550000000047</v>
      </c>
      <c r="AE296" s="2">
        <v>0</v>
      </c>
      <c r="AF296" s="2">
        <v>48626.025000000023</v>
      </c>
      <c r="AG296" s="2">
        <v>34898.025000000023</v>
      </c>
      <c r="AH296" s="2">
        <v>34898.025000000023</v>
      </c>
      <c r="AI296" s="2">
        <v>34898.025000000023</v>
      </c>
      <c r="AJ296" s="2">
        <v>50582.699999999953</v>
      </c>
      <c r="AK296" s="2">
        <v>39662.699999999953</v>
      </c>
      <c r="AL296" s="2">
        <v>39662.700000000186</v>
      </c>
      <c r="AM296" s="2">
        <v>0</v>
      </c>
      <c r="AN296" s="2">
        <v>55771.449999999953</v>
      </c>
      <c r="AO296" s="2">
        <v>42667.449999999953</v>
      </c>
      <c r="AP296" s="2">
        <v>42667.449999999953</v>
      </c>
      <c r="AQ296" s="2">
        <v>0</v>
      </c>
      <c r="AR296" s="2">
        <v>0</v>
      </c>
      <c r="AS296" s="1">
        <v>69927.112500000047</v>
      </c>
      <c r="AT296" s="1">
        <v>43719.112500000047</v>
      </c>
    </row>
    <row r="297" spans="1:46 16313:16315" s="1" customFormat="1" ht="12.75" customHeight="1">
      <c r="A297" s="105">
        <v>86406862</v>
      </c>
      <c r="B297" s="105">
        <v>6406862</v>
      </c>
      <c r="C297" s="1" t="s">
        <v>666</v>
      </c>
      <c r="D297" s="84"/>
      <c r="E297" s="1" t="s">
        <v>694</v>
      </c>
      <c r="F297" s="90">
        <v>43847</v>
      </c>
      <c r="G297" s="91">
        <v>0.34229999999999999</v>
      </c>
      <c r="H297" s="91">
        <v>6.8597999999999999</v>
      </c>
      <c r="I297" s="2">
        <f>G297*K297/H297</f>
        <v>7409.9032974722295</v>
      </c>
      <c r="J297" s="2">
        <f>G297*L297/H297</f>
        <v>2346.1157570191563</v>
      </c>
      <c r="K297" s="2">
        <f>SUM(M297:O297)</f>
        <v>148496.79999999999</v>
      </c>
      <c r="L297" s="2">
        <f>SUM(P297:S297)+T297/7*3</f>
        <v>47016.900000000023</v>
      </c>
      <c r="M297" s="86">
        <v>104800</v>
      </c>
      <c r="N297" s="86">
        <v>43696.799999999988</v>
      </c>
      <c r="O297" s="86">
        <v>0</v>
      </c>
      <c r="P297" s="2">
        <v>0</v>
      </c>
      <c r="Q297" s="2">
        <v>47016.900000000023</v>
      </c>
      <c r="R297" s="2">
        <v>0</v>
      </c>
      <c r="S297" s="2">
        <v>0</v>
      </c>
      <c r="T297" s="2">
        <v>0</v>
      </c>
      <c r="U297" s="2">
        <v>44021.924999999988</v>
      </c>
      <c r="V297" s="2">
        <v>38819.924999999988</v>
      </c>
      <c r="W297" s="2">
        <v>38819.924999999988</v>
      </c>
      <c r="X297" s="2">
        <v>38819.925000000047</v>
      </c>
      <c r="Y297" s="2">
        <v>54628.650000000023</v>
      </c>
      <c r="Z297" s="2">
        <v>43306.650000000023</v>
      </c>
      <c r="AA297" s="2">
        <v>43306.650000000023</v>
      </c>
      <c r="AB297" s="2">
        <v>43306.650000000023</v>
      </c>
      <c r="AC297" s="2">
        <v>0</v>
      </c>
      <c r="AD297" s="2">
        <v>50546.099999999977</v>
      </c>
      <c r="AE297" s="2">
        <v>40142.099999999977</v>
      </c>
      <c r="AF297" s="2">
        <v>40142.099999999977</v>
      </c>
      <c r="AG297" s="2">
        <v>0</v>
      </c>
      <c r="AH297" s="2">
        <v>48707.550000000047</v>
      </c>
      <c r="AI297" s="2">
        <v>35243.550000000047</v>
      </c>
      <c r="AJ297" s="2">
        <v>35243.550000000047</v>
      </c>
      <c r="AK297" s="2">
        <v>35243.550000000047</v>
      </c>
      <c r="AL297" s="2">
        <v>50765.400000000023</v>
      </c>
      <c r="AM297" s="2">
        <v>40055.399999999907</v>
      </c>
      <c r="AN297" s="2">
        <v>40055.399999999907</v>
      </c>
      <c r="AO297" s="2">
        <v>0</v>
      </c>
      <c r="AP297" s="2">
        <v>55941.899999999907</v>
      </c>
      <c r="AQ297" s="2">
        <v>43089.899999999907</v>
      </c>
      <c r="AR297" s="2">
        <v>43089.899999999907</v>
      </c>
      <c r="AS297" s="1">
        <v>0</v>
      </c>
      <c r="AT297" s="1">
        <v>0</v>
      </c>
    </row>
    <row r="298" spans="1:46 16313:16315" s="1" customFormat="1" ht="12.75" customHeight="1">
      <c r="A298" s="105" t="s">
        <v>690</v>
      </c>
      <c r="B298" s="105">
        <v>6406863</v>
      </c>
      <c r="C298" s="1" t="s">
        <v>666</v>
      </c>
      <c r="D298" s="84"/>
      <c r="E298" s="1" t="s">
        <v>694</v>
      </c>
      <c r="F298" s="90">
        <v>43847</v>
      </c>
      <c r="G298" s="91">
        <v>9.1999999999999998E-2</v>
      </c>
      <c r="H298" s="91">
        <v>6.8597999999999999</v>
      </c>
      <c r="I298" s="2">
        <f>G298*K298/H298</f>
        <v>4158.7224117321202</v>
      </c>
      <c r="J298" s="2">
        <f>G298*L298/H298</f>
        <v>625.80600017493214</v>
      </c>
      <c r="K298" s="2">
        <f>SUM(M298:O298)</f>
        <v>310087</v>
      </c>
      <c r="L298" s="2">
        <f>SUM(P298:S298)+T298/7*3</f>
        <v>46662</v>
      </c>
      <c r="M298" s="2">
        <v>266960</v>
      </c>
      <c r="N298" s="2">
        <v>43127</v>
      </c>
      <c r="O298" s="2">
        <v>0</v>
      </c>
      <c r="P298" s="2">
        <v>0</v>
      </c>
      <c r="Q298" s="2">
        <v>46662</v>
      </c>
      <c r="R298" s="2">
        <v>0</v>
      </c>
      <c r="S298" s="2">
        <v>0</v>
      </c>
      <c r="T298" s="2">
        <v>0</v>
      </c>
      <c r="U298" s="2">
        <v>43556.25</v>
      </c>
      <c r="V298" s="2">
        <v>38405.25</v>
      </c>
      <c r="W298" s="2">
        <v>38405.25</v>
      </c>
      <c r="X298" s="2">
        <v>38405.25</v>
      </c>
      <c r="Y298" s="2">
        <v>54085.5</v>
      </c>
      <c r="Z298" s="2">
        <v>42874.5</v>
      </c>
      <c r="AA298" s="2">
        <v>42874.5</v>
      </c>
      <c r="AB298" s="2">
        <v>42874.5</v>
      </c>
      <c r="AC298" s="2">
        <v>0</v>
      </c>
      <c r="AD298" s="2">
        <v>50096</v>
      </c>
      <c r="AE298" s="2">
        <v>39794</v>
      </c>
      <c r="AF298" s="2">
        <v>39794</v>
      </c>
      <c r="AG298" s="2">
        <v>0</v>
      </c>
      <c r="AH298" s="2">
        <v>48252.75</v>
      </c>
      <c r="AI298" s="2">
        <v>34920.75</v>
      </c>
      <c r="AJ298" s="2">
        <v>34920.75</v>
      </c>
      <c r="AK298" s="2">
        <v>34920.75</v>
      </c>
      <c r="AL298" s="2">
        <v>50298.000000000116</v>
      </c>
      <c r="AM298" s="2">
        <v>39693</v>
      </c>
      <c r="AN298" s="2">
        <v>39693</v>
      </c>
      <c r="AO298" s="2">
        <v>0</v>
      </c>
      <c r="AP298" s="2">
        <v>55348</v>
      </c>
      <c r="AQ298" s="2">
        <v>42622</v>
      </c>
      <c r="AR298" s="2">
        <v>42622</v>
      </c>
      <c r="AS298" s="1">
        <v>0</v>
      </c>
      <c r="AT298" s="1">
        <v>0</v>
      </c>
    </row>
    <row r="299" spans="1:46 16313:16315" s="1" customFormat="1" ht="12.75" customHeight="1">
      <c r="A299" s="1" t="s">
        <v>691</v>
      </c>
      <c r="B299" s="105">
        <v>6406875</v>
      </c>
      <c r="C299" s="1" t="s">
        <v>666</v>
      </c>
      <c r="D299" s="84"/>
      <c r="E299" s="1" t="s">
        <v>694</v>
      </c>
      <c r="F299" s="90">
        <v>43847</v>
      </c>
      <c r="G299" s="91">
        <v>0.14280000000000001</v>
      </c>
      <c r="H299" s="91">
        <v>6.8597999999999999</v>
      </c>
      <c r="I299" s="2">
        <f>G299*K299/H299</f>
        <v>6208.504679436719</v>
      </c>
      <c r="J299" s="2">
        <f>G299*L299/H299</f>
        <v>971.35974809761228</v>
      </c>
      <c r="K299" s="2">
        <f>SUM(M299:O299)</f>
        <v>298243</v>
      </c>
      <c r="L299" s="2">
        <f>SUM(P299:S299)+T299/7*3</f>
        <v>46662</v>
      </c>
      <c r="M299" s="2">
        <v>255116</v>
      </c>
      <c r="N299" s="2">
        <v>43127</v>
      </c>
      <c r="O299" s="2">
        <v>0</v>
      </c>
      <c r="P299" s="2">
        <v>0</v>
      </c>
      <c r="Q299" s="2">
        <v>46662</v>
      </c>
      <c r="R299" s="2">
        <v>0</v>
      </c>
      <c r="S299" s="2">
        <v>0</v>
      </c>
      <c r="T299" s="2">
        <v>0</v>
      </c>
      <c r="U299" s="2">
        <v>43556.25</v>
      </c>
      <c r="V299" s="2">
        <v>38405.25</v>
      </c>
      <c r="W299" s="2">
        <v>38405.25</v>
      </c>
      <c r="X299" s="2">
        <v>38405.25</v>
      </c>
      <c r="Y299" s="2">
        <v>54085.5</v>
      </c>
      <c r="Z299" s="2">
        <v>42874.5</v>
      </c>
      <c r="AA299" s="2">
        <v>42874.5</v>
      </c>
      <c r="AB299" s="2">
        <v>42874.5</v>
      </c>
      <c r="AC299" s="2">
        <v>0</v>
      </c>
      <c r="AD299" s="2">
        <v>50096</v>
      </c>
      <c r="AE299" s="2">
        <v>39794</v>
      </c>
      <c r="AF299" s="2">
        <v>39794</v>
      </c>
      <c r="AG299" s="2">
        <v>0</v>
      </c>
      <c r="AH299" s="2">
        <v>48252.75</v>
      </c>
      <c r="AI299" s="2">
        <v>34920.75</v>
      </c>
      <c r="AJ299" s="2">
        <v>34920.75</v>
      </c>
      <c r="AK299" s="2">
        <v>34920.75</v>
      </c>
      <c r="AL299" s="2">
        <v>50298.000000000116</v>
      </c>
      <c r="AM299" s="2">
        <v>39693</v>
      </c>
      <c r="AN299" s="2">
        <v>39693</v>
      </c>
      <c r="AO299" s="2">
        <v>0</v>
      </c>
      <c r="AP299" s="2">
        <v>55348</v>
      </c>
      <c r="AQ299" s="2">
        <v>42622</v>
      </c>
      <c r="AR299" s="2">
        <v>42622</v>
      </c>
      <c r="AS299" s="1">
        <v>0</v>
      </c>
      <c r="AT299" s="1">
        <v>0</v>
      </c>
    </row>
    <row r="300" spans="1:46 16313:16315" s="1" customFormat="1">
      <c r="A300" s="89" t="s">
        <v>551</v>
      </c>
      <c r="B300" s="89" t="s">
        <v>550</v>
      </c>
      <c r="C300" s="89" t="s">
        <v>211</v>
      </c>
      <c r="D300" s="84">
        <v>0</v>
      </c>
      <c r="E300" s="1" t="s">
        <v>512</v>
      </c>
      <c r="F300" s="90">
        <v>43861</v>
      </c>
      <c r="G300" s="91">
        <v>32.5</v>
      </c>
      <c r="H300" s="91">
        <v>6.8597999999999999</v>
      </c>
      <c r="I300" s="2">
        <f>G300*K300/H300</f>
        <v>5685.2969474328702</v>
      </c>
      <c r="J300" s="2">
        <f>G300*L300/H300</f>
        <v>8121.8527820469562</v>
      </c>
      <c r="K300" s="2">
        <f t="shared" ref="K300" si="11">SUM(M300:P300)</f>
        <v>1200</v>
      </c>
      <c r="L300" s="2">
        <f>SUM(Q300:T300)+U300/7*3</f>
        <v>1714.2857142857142</v>
      </c>
      <c r="M300" s="2">
        <v>1200</v>
      </c>
      <c r="N300" s="2">
        <v>0</v>
      </c>
      <c r="O300" s="2">
        <v>0</v>
      </c>
      <c r="P300" s="2">
        <v>0</v>
      </c>
      <c r="Q300" s="2">
        <v>1200</v>
      </c>
      <c r="R300" s="2"/>
      <c r="S300" s="2"/>
      <c r="T300" s="2"/>
      <c r="U300" s="2">
        <v>1200</v>
      </c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6 16313:16315" s="1" customFormat="1">
      <c r="A301" s="89" t="s">
        <v>213</v>
      </c>
      <c r="B301" s="89" t="s">
        <v>214</v>
      </c>
      <c r="C301" s="89" t="s">
        <v>211</v>
      </c>
      <c r="D301" s="84">
        <v>0</v>
      </c>
      <c r="E301" s="1" t="s">
        <v>212</v>
      </c>
      <c r="F301" s="90">
        <v>43861</v>
      </c>
      <c r="G301" s="127">
        <v>61.122599999999998</v>
      </c>
      <c r="H301" s="91">
        <v>6.8597999999999999</v>
      </c>
      <c r="I301" s="2">
        <f>G301*K301/H301</f>
        <v>2004.808449225925</v>
      </c>
      <c r="J301" s="2">
        <f>G301*L301/H301</f>
        <v>1775.6874836001048</v>
      </c>
      <c r="K301" s="2">
        <f t="shared" ref="K301:K364" si="12">SUM(M301:P301)</f>
        <v>225</v>
      </c>
      <c r="L301" s="2">
        <f t="shared" ref="L301:L364" si="13">SUM(Q301:T301)+U301/7*3</f>
        <v>199.28571428571428</v>
      </c>
      <c r="M301" s="92">
        <v>90</v>
      </c>
      <c r="N301" s="92">
        <v>45</v>
      </c>
      <c r="O301" s="92">
        <v>45</v>
      </c>
      <c r="P301" s="92">
        <v>45</v>
      </c>
      <c r="Q301" s="92">
        <v>45</v>
      </c>
      <c r="R301" s="92">
        <v>45</v>
      </c>
      <c r="S301" s="92">
        <v>45</v>
      </c>
      <c r="T301" s="92">
        <v>45</v>
      </c>
      <c r="U301" s="92">
        <v>45</v>
      </c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6 16313:16315" s="1" customFormat="1">
      <c r="A302" s="89" t="s">
        <v>215</v>
      </c>
      <c r="B302" s="89" t="s">
        <v>216</v>
      </c>
      <c r="C302" s="89" t="s">
        <v>211</v>
      </c>
      <c r="D302" s="84">
        <v>0</v>
      </c>
      <c r="E302" s="1" t="s">
        <v>212</v>
      </c>
      <c r="F302" s="90">
        <v>43861</v>
      </c>
      <c r="G302" s="91">
        <v>1.3480000000000001</v>
      </c>
      <c r="H302" s="91">
        <v>6.8597999999999999</v>
      </c>
      <c r="I302" s="2">
        <f>G302*K302/H302</f>
        <v>0</v>
      </c>
      <c r="J302" s="2">
        <f>G302*L302/H302</f>
        <v>0</v>
      </c>
      <c r="K302" s="2">
        <f t="shared" si="12"/>
        <v>0</v>
      </c>
      <c r="L302" s="2">
        <f t="shared" si="13"/>
        <v>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XCK302" s="89"/>
      <c r="XCL302" s="89"/>
      <c r="XCM302" s="89"/>
    </row>
    <row r="303" spans="1:46 16313:16315" s="1" customFormat="1">
      <c r="A303" s="89" t="s">
        <v>219</v>
      </c>
      <c r="B303" s="89" t="s">
        <v>220</v>
      </c>
      <c r="C303" s="89" t="s">
        <v>211</v>
      </c>
      <c r="D303" s="84">
        <v>0</v>
      </c>
      <c r="E303" s="1" t="s">
        <v>212</v>
      </c>
      <c r="F303" s="90">
        <v>43861</v>
      </c>
      <c r="G303" s="91">
        <v>0.41060000000000002</v>
      </c>
      <c r="H303" s="91">
        <v>6.8597999999999999</v>
      </c>
      <c r="I303" s="2">
        <f>G303*K303/H303</f>
        <v>0</v>
      </c>
      <c r="J303" s="2">
        <f>G303*L303/H303</f>
        <v>0</v>
      </c>
      <c r="K303" s="2">
        <f t="shared" si="12"/>
        <v>0</v>
      </c>
      <c r="L303" s="2">
        <f t="shared" si="13"/>
        <v>0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6 16313:16315" s="1" customFormat="1">
      <c r="A304" s="89" t="s">
        <v>223</v>
      </c>
      <c r="B304" s="89" t="s">
        <v>224</v>
      </c>
      <c r="C304" s="89" t="s">
        <v>211</v>
      </c>
      <c r="D304" s="84">
        <v>0</v>
      </c>
      <c r="E304" s="1" t="s">
        <v>212</v>
      </c>
      <c r="F304" s="90">
        <v>43861</v>
      </c>
      <c r="G304" s="91">
        <v>3.5189999999999999E-2</v>
      </c>
      <c r="H304" s="91">
        <v>6.8597999999999999</v>
      </c>
      <c r="I304" s="2">
        <f>G304*K304/H304</f>
        <v>8.3943608215452876</v>
      </c>
      <c r="J304" s="2">
        <f>G304*L304/H304</f>
        <v>12.125187853343196</v>
      </c>
      <c r="K304" s="2">
        <f t="shared" si="12"/>
        <v>1636.3636363636365</v>
      </c>
      <c r="L304" s="2">
        <f t="shared" si="13"/>
        <v>2363.636363636364</v>
      </c>
      <c r="M304" s="2">
        <v>0</v>
      </c>
      <c r="N304" s="2">
        <v>545.4545454545455</v>
      </c>
      <c r="O304" s="2">
        <v>545.4545454545455</v>
      </c>
      <c r="P304" s="2">
        <v>545.4545454545455</v>
      </c>
      <c r="Q304" s="2">
        <v>545.4545454545455</v>
      </c>
      <c r="R304" s="2">
        <v>545.4545454545455</v>
      </c>
      <c r="S304" s="2">
        <v>545.4545454545455</v>
      </c>
      <c r="T304" s="2">
        <v>545.4545454545455</v>
      </c>
      <c r="U304" s="2">
        <v>424.24242424242425</v>
      </c>
      <c r="V304" s="2">
        <v>424.24242424242425</v>
      </c>
      <c r="W304" s="2">
        <v>509.09090909090901</v>
      </c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s="1" customFormat="1" ht="13.5" customHeight="1">
      <c r="A305" s="89" t="s">
        <v>225</v>
      </c>
      <c r="B305" s="89" t="s">
        <v>226</v>
      </c>
      <c r="C305" s="89" t="s">
        <v>211</v>
      </c>
      <c r="D305" s="84">
        <v>0</v>
      </c>
      <c r="E305" s="1" t="s">
        <v>212</v>
      </c>
      <c r="F305" s="90">
        <v>43861</v>
      </c>
      <c r="G305" s="91">
        <v>3.2259999999999997E-2</v>
      </c>
      <c r="H305" s="91">
        <v>6.8597999999999999</v>
      </c>
      <c r="I305" s="2">
        <f>G305*K305/H305</f>
        <v>0</v>
      </c>
      <c r="J305" s="2">
        <f>G305*L305/H305</f>
        <v>0</v>
      </c>
      <c r="K305" s="2">
        <f t="shared" si="12"/>
        <v>0</v>
      </c>
      <c r="L305" s="2">
        <f t="shared" si="13"/>
        <v>0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s="1" customFormat="1">
      <c r="A306" s="89" t="s">
        <v>227</v>
      </c>
      <c r="B306" s="89" t="s">
        <v>228</v>
      </c>
      <c r="C306" s="89" t="s">
        <v>211</v>
      </c>
      <c r="D306" s="84">
        <v>0</v>
      </c>
      <c r="E306" s="1" t="s">
        <v>212</v>
      </c>
      <c r="F306" s="90">
        <v>43861</v>
      </c>
      <c r="G306" s="91">
        <v>3.2800000000000003E-2</v>
      </c>
      <c r="H306" s="91">
        <v>6.8597999999999999</v>
      </c>
      <c r="I306" s="2">
        <f>G306*K306/H306</f>
        <v>12.634700013340792</v>
      </c>
      <c r="J306" s="2">
        <f>G306*L306/H306</f>
        <v>13.785567183625435</v>
      </c>
      <c r="K306" s="2">
        <f t="shared" si="12"/>
        <v>2642.4242424242425</v>
      </c>
      <c r="L306" s="2">
        <f t="shared" si="13"/>
        <v>2883.1168831168829</v>
      </c>
      <c r="M306" s="2">
        <v>0</v>
      </c>
      <c r="N306" s="2">
        <v>775.75757575757575</v>
      </c>
      <c r="O306" s="2">
        <v>921.21212121212113</v>
      </c>
      <c r="P306" s="2">
        <v>945.45454545454538</v>
      </c>
      <c r="Q306" s="2">
        <v>945.45454545454538</v>
      </c>
      <c r="R306" s="2">
        <v>945.45454545454538</v>
      </c>
      <c r="S306" s="2">
        <v>472.72727272727269</v>
      </c>
      <c r="T306" s="2">
        <v>363.63636363636363</v>
      </c>
      <c r="U306" s="2">
        <v>363.63636363636363</v>
      </c>
      <c r="V306" s="2">
        <v>363.63636363636363</v>
      </c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s="1" customFormat="1">
      <c r="A307" s="89" t="s">
        <v>515</v>
      </c>
      <c r="B307" s="89" t="s">
        <v>233</v>
      </c>
      <c r="C307" s="89" t="s">
        <v>211</v>
      </c>
      <c r="D307" s="84">
        <v>0</v>
      </c>
      <c r="E307" s="1" t="s">
        <v>212</v>
      </c>
      <c r="F307" s="90">
        <v>43861</v>
      </c>
      <c r="G307" s="91">
        <v>0.10557999999999999</v>
      </c>
      <c r="H307" s="91">
        <v>6.8597999999999999</v>
      </c>
      <c r="I307" s="2">
        <f>G307*K307/H307</f>
        <v>559.67706453143353</v>
      </c>
      <c r="J307" s="2">
        <f>G307*L307/H307</f>
        <v>606.31681990905304</v>
      </c>
      <c r="K307" s="2">
        <f t="shared" si="12"/>
        <v>36363.636363636368</v>
      </c>
      <c r="L307" s="2">
        <f t="shared" si="13"/>
        <v>39393.939393939399</v>
      </c>
      <c r="M307" s="2">
        <v>9090.9090909090919</v>
      </c>
      <c r="N307" s="2">
        <v>9090.9090909090919</v>
      </c>
      <c r="O307" s="2">
        <v>9090.9090909090919</v>
      </c>
      <c r="P307" s="2">
        <v>9090.9090909090919</v>
      </c>
      <c r="Q307" s="2">
        <v>9090.9090909090919</v>
      </c>
      <c r="R307" s="2">
        <v>9090.9090909090919</v>
      </c>
      <c r="S307" s="2">
        <v>9090.9090909090919</v>
      </c>
      <c r="T307" s="2">
        <v>9090.9090909090919</v>
      </c>
      <c r="U307" s="2">
        <v>7070.7070707070707</v>
      </c>
      <c r="V307" s="2">
        <v>7070.7070707070707</v>
      </c>
      <c r="W307" s="2">
        <v>8484.8484848484841</v>
      </c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s="1" customFormat="1">
      <c r="A308" s="89" t="s">
        <v>236</v>
      </c>
      <c r="B308" s="89" t="s">
        <v>237</v>
      </c>
      <c r="C308" s="89" t="s">
        <v>211</v>
      </c>
      <c r="D308" s="84">
        <v>0</v>
      </c>
      <c r="E308" s="1" t="s">
        <v>212</v>
      </c>
      <c r="F308" s="90">
        <v>43861</v>
      </c>
      <c r="G308" s="91">
        <v>4.2999999999999997E-2</v>
      </c>
      <c r="H308" s="91">
        <v>6.8597999999999999</v>
      </c>
      <c r="I308" s="2">
        <f>G308*K308/H308</f>
        <v>455.88395102958214</v>
      </c>
      <c r="J308" s="2">
        <f>G308*L308/H308</f>
        <v>493.87428028204732</v>
      </c>
      <c r="K308" s="2">
        <f t="shared" si="12"/>
        <v>72727.272727272735</v>
      </c>
      <c r="L308" s="2">
        <f t="shared" si="13"/>
        <v>78787.878787878799</v>
      </c>
      <c r="M308" s="2">
        <v>18181.818181818184</v>
      </c>
      <c r="N308" s="2">
        <v>18181.818181818184</v>
      </c>
      <c r="O308" s="2">
        <v>18181.818181818184</v>
      </c>
      <c r="P308" s="2">
        <v>18181.818181818184</v>
      </c>
      <c r="Q308" s="2">
        <v>18181.818181818184</v>
      </c>
      <c r="R308" s="2">
        <v>18181.818181818184</v>
      </c>
      <c r="S308" s="2">
        <v>18181.818181818184</v>
      </c>
      <c r="T308" s="2">
        <v>18181.818181818184</v>
      </c>
      <c r="U308" s="2">
        <v>14141.414141414141</v>
      </c>
      <c r="V308" s="2">
        <v>14141.414141414141</v>
      </c>
      <c r="W308" s="2">
        <v>16969.696969696968</v>
      </c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s="1" customFormat="1">
      <c r="A309" s="89" t="s">
        <v>231</v>
      </c>
      <c r="B309" s="89" t="s">
        <v>232</v>
      </c>
      <c r="C309" s="89" t="s">
        <v>211</v>
      </c>
      <c r="D309" s="84">
        <v>0</v>
      </c>
      <c r="E309" s="1" t="s">
        <v>212</v>
      </c>
      <c r="F309" s="90">
        <v>43861</v>
      </c>
      <c r="G309" s="91">
        <v>2.3460000000000002E-2</v>
      </c>
      <c r="H309" s="91">
        <v>6.8597999999999999</v>
      </c>
      <c r="I309" s="2">
        <f>G309*K309/H309</f>
        <v>248.72180211986043</v>
      </c>
      <c r="J309" s="2">
        <f>G309*L309/H309</f>
        <v>269.44861896318213</v>
      </c>
      <c r="K309" s="2">
        <f t="shared" si="12"/>
        <v>72727.272727272735</v>
      </c>
      <c r="L309" s="2">
        <f t="shared" si="13"/>
        <v>78787.878787878799</v>
      </c>
      <c r="M309" s="2">
        <v>18181.818181818184</v>
      </c>
      <c r="N309" s="2">
        <v>18181.818181818184</v>
      </c>
      <c r="O309" s="2">
        <v>18181.818181818184</v>
      </c>
      <c r="P309" s="2">
        <v>18181.818181818184</v>
      </c>
      <c r="Q309" s="2">
        <v>18181.818181818184</v>
      </c>
      <c r="R309" s="2">
        <v>18181.818181818184</v>
      </c>
      <c r="S309" s="2">
        <v>18181.818181818184</v>
      </c>
      <c r="T309" s="2">
        <v>18181.818181818184</v>
      </c>
      <c r="U309" s="2">
        <v>14141.414141414141</v>
      </c>
      <c r="V309" s="2">
        <v>14141.414141414141</v>
      </c>
      <c r="W309" s="2">
        <v>16969.696969696968</v>
      </c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s="1" customFormat="1">
      <c r="A310" s="89" t="s">
        <v>234</v>
      </c>
      <c r="B310" s="89" t="s">
        <v>235</v>
      </c>
      <c r="C310" s="89" t="s">
        <v>211</v>
      </c>
      <c r="D310" s="84">
        <v>0</v>
      </c>
      <c r="E310" s="1" t="s">
        <v>212</v>
      </c>
      <c r="F310" s="90">
        <v>43861</v>
      </c>
      <c r="G310" s="91">
        <v>2.6700000000000002E-2</v>
      </c>
      <c r="H310" s="91">
        <v>6.8597999999999999</v>
      </c>
      <c r="I310" s="2">
        <f>G310*K310/H310</f>
        <v>141.53606386616099</v>
      </c>
      <c r="J310" s="2">
        <f>G310*L310/H310</f>
        <v>153.33073585500773</v>
      </c>
      <c r="K310" s="2">
        <f t="shared" si="12"/>
        <v>36363.636363636368</v>
      </c>
      <c r="L310" s="2">
        <f t="shared" si="13"/>
        <v>39393.939393939399</v>
      </c>
      <c r="M310" s="2">
        <v>9090.9090909090919</v>
      </c>
      <c r="N310" s="2">
        <v>9090.9090909090919</v>
      </c>
      <c r="O310" s="2">
        <v>9090.9090909090919</v>
      </c>
      <c r="P310" s="2">
        <v>9090.9090909090919</v>
      </c>
      <c r="Q310" s="2">
        <v>9090.9090909090919</v>
      </c>
      <c r="R310" s="2">
        <v>9090.9090909090919</v>
      </c>
      <c r="S310" s="2">
        <v>9090.9090909090919</v>
      </c>
      <c r="T310" s="2">
        <v>9090.9090909090919</v>
      </c>
      <c r="U310" s="2">
        <v>7070.7070707070707</v>
      </c>
      <c r="V310" s="2">
        <v>7070.7070707070707</v>
      </c>
      <c r="W310" s="2">
        <v>8484.8484848484841</v>
      </c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s="1" customFormat="1">
      <c r="A311" s="89" t="s">
        <v>229</v>
      </c>
      <c r="B311" s="89" t="s">
        <v>230</v>
      </c>
      <c r="C311" s="89" t="s">
        <v>211</v>
      </c>
      <c r="D311" s="84">
        <v>0</v>
      </c>
      <c r="E311" s="1" t="s">
        <v>212</v>
      </c>
      <c r="F311" s="90">
        <v>43861</v>
      </c>
      <c r="G311" s="91">
        <v>3.5189999999999999E-2</v>
      </c>
      <c r="H311" s="91">
        <v>6.8597999999999999</v>
      </c>
      <c r="I311" s="2">
        <f>G311*K311/H311</f>
        <v>358.15939505259894</v>
      </c>
      <c r="J311" s="2">
        <f>G311*L311/H311</f>
        <v>388.00601130698226</v>
      </c>
      <c r="K311" s="2">
        <f t="shared" si="12"/>
        <v>69818.181818181823</v>
      </c>
      <c r="L311" s="2">
        <f t="shared" si="13"/>
        <v>75636.363636363647</v>
      </c>
      <c r="M311" s="2">
        <v>17454.545454545456</v>
      </c>
      <c r="N311" s="2">
        <v>17454.545454545456</v>
      </c>
      <c r="O311" s="2">
        <v>17454.545454545456</v>
      </c>
      <c r="P311" s="2">
        <v>17454.545454545456</v>
      </c>
      <c r="Q311" s="2">
        <v>17454.545454545456</v>
      </c>
      <c r="R311" s="2">
        <v>17454.545454545456</v>
      </c>
      <c r="S311" s="2">
        <v>17454.545454545456</v>
      </c>
      <c r="T311" s="2">
        <v>17454.545454545456</v>
      </c>
      <c r="U311" s="2">
        <v>13575.757575757576</v>
      </c>
      <c r="V311" s="2">
        <v>13575.757575757576</v>
      </c>
      <c r="W311" s="2">
        <v>16290.909090909088</v>
      </c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s="1" customFormat="1">
      <c r="A312" s="89" t="s">
        <v>217</v>
      </c>
      <c r="B312" s="89" t="s">
        <v>218</v>
      </c>
      <c r="C312" s="89" t="s">
        <v>211</v>
      </c>
      <c r="D312" s="84">
        <v>0</v>
      </c>
      <c r="E312" s="1" t="s">
        <v>212</v>
      </c>
      <c r="F312" s="90">
        <v>43861</v>
      </c>
      <c r="G312" s="91">
        <v>1.566065</v>
      </c>
      <c r="H312" s="91">
        <v>6.8597999999999999</v>
      </c>
      <c r="I312" s="2">
        <f>G312*K312/H312</f>
        <v>8301.6732531295656</v>
      </c>
      <c r="J312" s="2">
        <f>G312*L312/H312</f>
        <v>8993.4793575570293</v>
      </c>
      <c r="K312" s="2">
        <f t="shared" si="12"/>
        <v>36363.636363636368</v>
      </c>
      <c r="L312" s="2">
        <f t="shared" si="13"/>
        <v>39393.939393939399</v>
      </c>
      <c r="M312" s="2">
        <v>9090.9090909090919</v>
      </c>
      <c r="N312" s="2">
        <v>9090.9090909090919</v>
      </c>
      <c r="O312" s="2">
        <v>9090.9090909090919</v>
      </c>
      <c r="P312" s="2">
        <v>9090.9090909090919</v>
      </c>
      <c r="Q312" s="2">
        <v>9090.9090909090919</v>
      </c>
      <c r="R312" s="2">
        <v>9090.9090909090919</v>
      </c>
      <c r="S312" s="2">
        <v>9090.9090909090919</v>
      </c>
      <c r="T312" s="2">
        <v>9090.9090909090919</v>
      </c>
      <c r="U312" s="2">
        <v>7070.7070707070707</v>
      </c>
      <c r="V312" s="2">
        <v>7070.7070707070707</v>
      </c>
      <c r="W312" s="2">
        <v>8484.8484848484841</v>
      </c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s="1" customFormat="1" ht="12" customHeight="1">
      <c r="A313" s="89" t="s">
        <v>221</v>
      </c>
      <c r="B313" s="89" t="s">
        <v>222</v>
      </c>
      <c r="C313" s="89" t="s">
        <v>211</v>
      </c>
      <c r="D313" s="84">
        <v>0</v>
      </c>
      <c r="E313" s="1" t="s">
        <v>212</v>
      </c>
      <c r="F313" s="90">
        <v>43861</v>
      </c>
      <c r="G313" s="91">
        <v>0.46920000000000001</v>
      </c>
      <c r="H313" s="91">
        <v>6.8597999999999999</v>
      </c>
      <c r="I313" s="2">
        <f>G313*K313/H313</f>
        <v>2487.2180211986042</v>
      </c>
      <c r="J313" s="2">
        <f>G313*L313/H313</f>
        <v>2694.4861896318212</v>
      </c>
      <c r="K313" s="2">
        <f t="shared" si="12"/>
        <v>36363.636363636368</v>
      </c>
      <c r="L313" s="2">
        <f t="shared" si="13"/>
        <v>39393.939393939399</v>
      </c>
      <c r="M313" s="2">
        <v>9090.9090909090919</v>
      </c>
      <c r="N313" s="2">
        <v>9090.9090909090919</v>
      </c>
      <c r="O313" s="2">
        <v>9090.9090909090919</v>
      </c>
      <c r="P313" s="2">
        <v>9090.9090909090919</v>
      </c>
      <c r="Q313" s="2">
        <v>9090.9090909090919</v>
      </c>
      <c r="R313" s="2">
        <v>9090.9090909090919</v>
      </c>
      <c r="S313" s="2">
        <v>9090.9090909090919</v>
      </c>
      <c r="T313" s="2">
        <v>9090.9090909090919</v>
      </c>
      <c r="U313" s="2">
        <v>7070.7070707070707</v>
      </c>
      <c r="V313" s="2">
        <v>7070.7070707070707</v>
      </c>
      <c r="W313" s="2">
        <v>8484.8484848484841</v>
      </c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s="1" customFormat="1">
      <c r="A314" s="89" t="s">
        <v>238</v>
      </c>
      <c r="B314" s="89" t="s">
        <v>239</v>
      </c>
      <c r="C314" s="89" t="s">
        <v>211</v>
      </c>
      <c r="D314" s="84">
        <v>0</v>
      </c>
      <c r="E314" s="1" t="s">
        <v>212</v>
      </c>
      <c r="F314" s="90">
        <v>43861</v>
      </c>
      <c r="G314" s="91">
        <v>52</v>
      </c>
      <c r="H314" s="91">
        <v>6.8597999999999999</v>
      </c>
      <c r="I314" s="2">
        <f>G314*K314/H314</f>
        <v>0</v>
      </c>
      <c r="J314" s="2">
        <f>G314*L314/H314</f>
        <v>0</v>
      </c>
      <c r="K314" s="2">
        <f t="shared" si="12"/>
        <v>0</v>
      </c>
      <c r="L314" s="2">
        <f t="shared" si="13"/>
        <v>0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s="1" customFormat="1">
      <c r="A315" s="89" t="s">
        <v>240</v>
      </c>
      <c r="B315" s="89" t="s">
        <v>241</v>
      </c>
      <c r="C315" s="89" t="s">
        <v>242</v>
      </c>
      <c r="D315" s="84">
        <v>0</v>
      </c>
      <c r="E315" s="1" t="s">
        <v>212</v>
      </c>
      <c r="F315" s="90">
        <v>43861</v>
      </c>
      <c r="G315" s="91">
        <v>0.1115</v>
      </c>
      <c r="H315" s="91">
        <v>6.8597999999999999</v>
      </c>
      <c r="I315" s="2">
        <f>G315*K315/H315</f>
        <v>635.29546050905287</v>
      </c>
      <c r="J315" s="2">
        <f>G315*L315/H315</f>
        <v>2340.7655139082326</v>
      </c>
      <c r="K315" s="2">
        <f t="shared" si="12"/>
        <v>39085.200000000004</v>
      </c>
      <c r="L315" s="2">
        <f t="shared" si="13"/>
        <v>144010.61230769232</v>
      </c>
      <c r="M315" s="2">
        <v>0</v>
      </c>
      <c r="N315" s="2">
        <v>13028.400000000001</v>
      </c>
      <c r="O315" s="2">
        <v>26056.800000000003</v>
      </c>
      <c r="P315" s="2">
        <v>0</v>
      </c>
      <c r="Q315" s="2">
        <v>39085.200000000004</v>
      </c>
      <c r="R315" s="2">
        <v>19542.600000000002</v>
      </c>
      <c r="S315" s="2">
        <v>37678.824615384612</v>
      </c>
      <c r="T315" s="2">
        <v>39285.63692307692</v>
      </c>
      <c r="U315" s="2">
        <v>19642.81846153846</v>
      </c>
      <c r="V315" s="2">
        <v>0</v>
      </c>
      <c r="W315" s="2">
        <v>0</v>
      </c>
      <c r="X315" s="2">
        <v>0</v>
      </c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s="1" customFormat="1">
      <c r="A316" s="89" t="s">
        <v>243</v>
      </c>
      <c r="B316" s="89" t="s">
        <v>244</v>
      </c>
      <c r="C316" s="89" t="s">
        <v>242</v>
      </c>
      <c r="D316" s="84">
        <v>0</v>
      </c>
      <c r="E316" s="1" t="s">
        <v>212</v>
      </c>
      <c r="F316" s="90">
        <v>43861</v>
      </c>
      <c r="G316" s="113">
        <v>1.3055000000000001</v>
      </c>
      <c r="H316" s="91">
        <v>6.8597999999999999</v>
      </c>
      <c r="I316" s="2">
        <f>G316*K316/H316</f>
        <v>5409.7234321700344</v>
      </c>
      <c r="J316" s="2">
        <f>G316*L316/H316</f>
        <v>14987.820554535119</v>
      </c>
      <c r="K316" s="2">
        <f t="shared" si="12"/>
        <v>28425.599999999999</v>
      </c>
      <c r="L316" s="2">
        <f t="shared" si="13"/>
        <v>78754.080000000002</v>
      </c>
      <c r="M316" s="2">
        <v>0</v>
      </c>
      <c r="N316" s="2">
        <v>14212.8</v>
      </c>
      <c r="O316" s="2">
        <v>14212.8</v>
      </c>
      <c r="P316" s="2">
        <v>0</v>
      </c>
      <c r="Q316" s="2">
        <v>21319.200000000001</v>
      </c>
      <c r="R316" s="2">
        <v>21120.664615384616</v>
      </c>
      <c r="S316" s="2">
        <v>24999.950769230767</v>
      </c>
      <c r="T316" s="2">
        <v>11314.264615384614</v>
      </c>
      <c r="U316" s="2">
        <v>0</v>
      </c>
      <c r="V316" s="2">
        <v>0</v>
      </c>
      <c r="W316" s="2">
        <v>0</v>
      </c>
      <c r="X316" s="2">
        <v>0</v>
      </c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s="1" customFormat="1" ht="12.75" customHeight="1">
      <c r="A317" s="89" t="s">
        <v>245</v>
      </c>
      <c r="B317" s="89" t="s">
        <v>246</v>
      </c>
      <c r="C317" s="89" t="s">
        <v>242</v>
      </c>
      <c r="D317" s="84">
        <v>0</v>
      </c>
      <c r="E317" s="1" t="s">
        <v>212</v>
      </c>
      <c r="F317" s="90">
        <v>43861</v>
      </c>
      <c r="G317" s="113">
        <v>1.3055000000000001</v>
      </c>
      <c r="H317" s="91">
        <v>6.8597999999999999</v>
      </c>
      <c r="I317" s="2">
        <f>G317*K317/H317</f>
        <v>5409.7234321700344</v>
      </c>
      <c r="J317" s="2">
        <f>G317*L317/H317</f>
        <v>14987.820554535119</v>
      </c>
      <c r="K317" s="2">
        <f t="shared" si="12"/>
        <v>28425.599999999999</v>
      </c>
      <c r="L317" s="2">
        <f t="shared" si="13"/>
        <v>78754.080000000002</v>
      </c>
      <c r="M317" s="2">
        <v>0</v>
      </c>
      <c r="N317" s="2">
        <v>14212.8</v>
      </c>
      <c r="O317" s="2">
        <v>14212.8</v>
      </c>
      <c r="P317" s="2">
        <v>0</v>
      </c>
      <c r="Q317" s="2">
        <v>21319.200000000001</v>
      </c>
      <c r="R317" s="2">
        <v>21120.664615384616</v>
      </c>
      <c r="S317" s="2">
        <v>24999.950769230767</v>
      </c>
      <c r="T317" s="2">
        <v>11314.264615384614</v>
      </c>
      <c r="U317" s="2">
        <v>0</v>
      </c>
      <c r="V317" s="2">
        <v>0</v>
      </c>
      <c r="W317" s="2">
        <v>0</v>
      </c>
      <c r="X317" s="2">
        <v>0</v>
      </c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s="1" customFormat="1">
      <c r="A318" s="89" t="s">
        <v>514</v>
      </c>
      <c r="B318" s="89" t="s">
        <v>247</v>
      </c>
      <c r="C318" s="89" t="s">
        <v>242</v>
      </c>
      <c r="D318" s="84">
        <v>0</v>
      </c>
      <c r="E318" s="1" t="s">
        <v>212</v>
      </c>
      <c r="F318" s="90">
        <v>43861</v>
      </c>
      <c r="G318" s="91">
        <v>0.74980000000000002</v>
      </c>
      <c r="H318" s="91">
        <v>6.8597999999999999</v>
      </c>
      <c r="I318" s="2">
        <f>G318*K318/H318</f>
        <v>1553.5084754657573</v>
      </c>
      <c r="J318" s="2">
        <f>G318*L318/H318</f>
        <v>5723.9493920208479</v>
      </c>
      <c r="K318" s="2">
        <f t="shared" si="12"/>
        <v>14212.800000000001</v>
      </c>
      <c r="L318" s="2">
        <f t="shared" si="13"/>
        <v>52367.49538461538</v>
      </c>
      <c r="M318" s="2">
        <v>0</v>
      </c>
      <c r="N318" s="2">
        <v>4737.6000000000004</v>
      </c>
      <c r="O318" s="2">
        <v>9475.2000000000007</v>
      </c>
      <c r="P318" s="2">
        <v>0</v>
      </c>
      <c r="Q318" s="2">
        <v>14212.800000000001</v>
      </c>
      <c r="R318" s="2">
        <v>7106.4000000000005</v>
      </c>
      <c r="S318" s="2">
        <v>13701.390769230769</v>
      </c>
      <c r="T318" s="2">
        <v>14285.686153846153</v>
      </c>
      <c r="U318" s="2">
        <v>7142.8430769230763</v>
      </c>
      <c r="V318" s="2">
        <v>0</v>
      </c>
      <c r="W318" s="2">
        <v>0</v>
      </c>
      <c r="X318" s="2">
        <v>0</v>
      </c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s="1" customFormat="1">
      <c r="A319" s="89" t="s">
        <v>248</v>
      </c>
      <c r="B319" s="89" t="s">
        <v>249</v>
      </c>
      <c r="C319" s="89" t="s">
        <v>242</v>
      </c>
      <c r="D319" s="84">
        <v>0</v>
      </c>
      <c r="E319" s="1" t="s">
        <v>212</v>
      </c>
      <c r="F319" s="90">
        <v>43861</v>
      </c>
      <c r="G319" s="113">
        <v>1.2402</v>
      </c>
      <c r="H319" s="91">
        <v>6.8597999999999999</v>
      </c>
      <c r="I319" s="2">
        <f>G319*K319/H319</f>
        <v>3426.0891104696934</v>
      </c>
      <c r="J319" s="2">
        <f>G319*L319/H319</f>
        <v>9492.0950091839404</v>
      </c>
      <c r="K319" s="2">
        <f t="shared" si="12"/>
        <v>18950.400000000001</v>
      </c>
      <c r="L319" s="2">
        <f t="shared" si="13"/>
        <v>52502.720000000001</v>
      </c>
      <c r="M319" s="2">
        <v>0</v>
      </c>
      <c r="N319" s="2">
        <v>9475.2000000000007</v>
      </c>
      <c r="O319" s="2">
        <v>9475.2000000000007</v>
      </c>
      <c r="P319" s="2">
        <v>0</v>
      </c>
      <c r="Q319" s="2">
        <v>14212.800000000001</v>
      </c>
      <c r="R319" s="2">
        <v>14080.443076923077</v>
      </c>
      <c r="S319" s="2">
        <v>16666.633846153847</v>
      </c>
      <c r="T319" s="2">
        <v>7542.8430769230763</v>
      </c>
      <c r="U319" s="2">
        <v>0</v>
      </c>
      <c r="V319" s="2">
        <v>0</v>
      </c>
      <c r="W319" s="2">
        <v>0</v>
      </c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s="1" customFormat="1">
      <c r="A320" s="89" t="s">
        <v>250</v>
      </c>
      <c r="B320" s="89" t="s">
        <v>251</v>
      </c>
      <c r="C320" s="89" t="s">
        <v>242</v>
      </c>
      <c r="D320" s="84">
        <v>0</v>
      </c>
      <c r="E320" s="1" t="s">
        <v>212</v>
      </c>
      <c r="F320" s="90">
        <v>43861</v>
      </c>
      <c r="G320" s="113">
        <v>1.7063999999999999</v>
      </c>
      <c r="H320" s="91">
        <v>6.8597999999999999</v>
      </c>
      <c r="I320" s="2">
        <f>G320*K320/H320</f>
        <v>3535.4852794542112</v>
      </c>
      <c r="J320" s="2">
        <f>G320*L320/H320</f>
        <v>9795.1807714510633</v>
      </c>
      <c r="K320" s="2">
        <f t="shared" si="12"/>
        <v>14212.8</v>
      </c>
      <c r="L320" s="2">
        <f t="shared" si="13"/>
        <v>39377.040000000001</v>
      </c>
      <c r="M320" s="2">
        <v>0</v>
      </c>
      <c r="N320" s="2">
        <v>7106.4</v>
      </c>
      <c r="O320" s="2">
        <v>7106.4</v>
      </c>
      <c r="P320" s="2">
        <v>0</v>
      </c>
      <c r="Q320" s="2">
        <v>10659.6</v>
      </c>
      <c r="R320" s="2">
        <v>10560.332307692308</v>
      </c>
      <c r="S320" s="2">
        <v>12499.975384615384</v>
      </c>
      <c r="T320" s="2">
        <v>5657.1323076923072</v>
      </c>
      <c r="U320" s="2">
        <v>0</v>
      </c>
      <c r="V320" s="2">
        <v>0</v>
      </c>
      <c r="W320" s="2">
        <v>0</v>
      </c>
      <c r="X320" s="2">
        <v>0</v>
      </c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 16288:16314" s="1" customFormat="1">
      <c r="A321" s="89" t="s">
        <v>252</v>
      </c>
      <c r="B321" s="89" t="s">
        <v>253</v>
      </c>
      <c r="C321" s="89" t="s">
        <v>242</v>
      </c>
      <c r="D321" s="84">
        <v>0</v>
      </c>
      <c r="E321" s="1" t="s">
        <v>212</v>
      </c>
      <c r="F321" s="90">
        <v>43861</v>
      </c>
      <c r="G321" s="91">
        <v>3.7760000000000002E-2</v>
      </c>
      <c r="H321" s="91">
        <v>6.8597999999999999</v>
      </c>
      <c r="I321" s="2">
        <f>G321*K321/H321</f>
        <v>234.70450800314876</v>
      </c>
      <c r="J321" s="2">
        <f>G321*L321/H321</f>
        <v>1043.6826584166672</v>
      </c>
      <c r="K321" s="2">
        <f t="shared" si="12"/>
        <v>42638.399999999994</v>
      </c>
      <c r="L321" s="2">
        <f t="shared" si="13"/>
        <v>189604.19227242193</v>
      </c>
      <c r="M321" s="2">
        <v>0</v>
      </c>
      <c r="N321" s="2">
        <v>14212.8</v>
      </c>
      <c r="O321" s="2">
        <v>28425.599999999999</v>
      </c>
      <c r="P321" s="2">
        <v>0</v>
      </c>
      <c r="Q321" s="2">
        <v>75140.106118575786</v>
      </c>
      <c r="R321" s="2">
        <v>21319.200000000001</v>
      </c>
      <c r="S321" s="2">
        <v>41104.172307692301</v>
      </c>
      <c r="T321" s="2">
        <v>42857.058461538458</v>
      </c>
      <c r="U321" s="2">
        <v>21428.529230769229</v>
      </c>
      <c r="V321" s="2">
        <v>0</v>
      </c>
      <c r="W321" s="2">
        <v>0</v>
      </c>
      <c r="X321" s="2">
        <v>0</v>
      </c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 16288:16314" s="1" customFormat="1">
      <c r="A322" s="89" t="s">
        <v>254</v>
      </c>
      <c r="B322" s="89" t="s">
        <v>255</v>
      </c>
      <c r="C322" s="1" t="s">
        <v>242</v>
      </c>
      <c r="D322" s="84">
        <v>0</v>
      </c>
      <c r="E322" s="1" t="s">
        <v>212</v>
      </c>
      <c r="F322" s="90">
        <v>43861</v>
      </c>
      <c r="G322" s="91">
        <v>4.53E-2</v>
      </c>
      <c r="H322" s="91">
        <v>6.8597999999999999</v>
      </c>
      <c r="I322" s="2">
        <f>G322*K322/H322</f>
        <v>211.17811598005775</v>
      </c>
      <c r="J322" s="2">
        <f>G322*L322/H322</f>
        <v>939.06563346679707</v>
      </c>
      <c r="K322" s="2">
        <f t="shared" si="12"/>
        <v>31978.800000000003</v>
      </c>
      <c r="L322" s="2">
        <f t="shared" si="13"/>
        <v>142203.14420431643</v>
      </c>
      <c r="M322" s="2">
        <v>0</v>
      </c>
      <c r="N322" s="2">
        <v>10659.6</v>
      </c>
      <c r="O322" s="2">
        <v>21319.200000000001</v>
      </c>
      <c r="P322" s="2">
        <v>0</v>
      </c>
      <c r="Q322" s="2">
        <v>56355.07958893184</v>
      </c>
      <c r="R322" s="2">
        <v>15989.4</v>
      </c>
      <c r="S322" s="2">
        <v>30828.129230769227</v>
      </c>
      <c r="T322" s="2">
        <v>32142.793846153843</v>
      </c>
      <c r="U322" s="2">
        <v>16071.396923076922</v>
      </c>
      <c r="V322" s="2">
        <v>0</v>
      </c>
      <c r="W322" s="2">
        <v>0</v>
      </c>
      <c r="X322" s="2">
        <v>0</v>
      </c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 16288:16314" s="1" customFormat="1">
      <c r="A323" s="89" t="s">
        <v>256</v>
      </c>
      <c r="B323" s="89" t="s">
        <v>257</v>
      </c>
      <c r="C323" s="1" t="s">
        <v>242</v>
      </c>
      <c r="D323" s="84">
        <v>0</v>
      </c>
      <c r="E323" s="1" t="s">
        <v>212</v>
      </c>
      <c r="F323" s="90">
        <v>43861</v>
      </c>
      <c r="G323" s="91">
        <v>0.1532</v>
      </c>
      <c r="H323" s="91">
        <v>6.8597999999999999</v>
      </c>
      <c r="I323" s="2">
        <f>G323*K323/H323</f>
        <v>0</v>
      </c>
      <c r="J323" s="2">
        <f>G323*L323/H323</f>
        <v>0</v>
      </c>
      <c r="K323" s="2">
        <f t="shared" si="12"/>
        <v>0</v>
      </c>
      <c r="L323" s="2">
        <f t="shared" si="13"/>
        <v>0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 16288:16314" s="1" customFormat="1">
      <c r="A324" s="89" t="s">
        <v>258</v>
      </c>
      <c r="B324" s="89" t="s">
        <v>259</v>
      </c>
      <c r="C324" s="1" t="s">
        <v>242</v>
      </c>
      <c r="D324" s="84">
        <v>0</v>
      </c>
      <c r="E324" s="1" t="s">
        <v>212</v>
      </c>
      <c r="F324" s="90">
        <v>43861</v>
      </c>
      <c r="G324" s="127">
        <v>58.949350000000003</v>
      </c>
      <c r="H324" s="91">
        <v>6.8597999999999999</v>
      </c>
      <c r="I324" s="2">
        <f>G324*K324/H324</f>
        <v>2706.9368276043033</v>
      </c>
      <c r="J324" s="2">
        <f>G324*L324/H324</f>
        <v>2397.5726187352402</v>
      </c>
      <c r="K324" s="2">
        <f t="shared" si="12"/>
        <v>315</v>
      </c>
      <c r="L324" s="2">
        <f t="shared" si="13"/>
        <v>279</v>
      </c>
      <c r="M324" s="92">
        <v>126</v>
      </c>
      <c r="N324" s="92">
        <v>63</v>
      </c>
      <c r="O324" s="92">
        <v>63</v>
      </c>
      <c r="P324" s="92">
        <v>63</v>
      </c>
      <c r="Q324" s="92">
        <v>63</v>
      </c>
      <c r="R324" s="92">
        <v>63</v>
      </c>
      <c r="S324" s="92">
        <v>63</v>
      </c>
      <c r="T324" s="92">
        <v>63</v>
      </c>
      <c r="U324" s="92">
        <v>63</v>
      </c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 16288:16314" s="1" customFormat="1">
      <c r="A325" s="89" t="s">
        <v>260</v>
      </c>
      <c r="B325" s="89" t="s">
        <v>261</v>
      </c>
      <c r="C325" s="1" t="s">
        <v>262</v>
      </c>
      <c r="D325" s="84">
        <v>0</v>
      </c>
      <c r="E325" s="1" t="s">
        <v>212</v>
      </c>
      <c r="F325" s="90">
        <v>43861</v>
      </c>
      <c r="G325" s="127">
        <v>64.654129999999995</v>
      </c>
      <c r="H325" s="91">
        <v>6.8597999999999999</v>
      </c>
      <c r="I325" s="2">
        <f>G325*K325/H325</f>
        <v>3770.03003003003</v>
      </c>
      <c r="J325" s="2">
        <f>G325*L325/H325</f>
        <v>3339.169455169455</v>
      </c>
      <c r="K325" s="2">
        <f t="shared" si="12"/>
        <v>400</v>
      </c>
      <c r="L325" s="2">
        <f t="shared" si="13"/>
        <v>354.28571428571428</v>
      </c>
      <c r="M325" s="92">
        <v>160</v>
      </c>
      <c r="N325" s="92">
        <v>80</v>
      </c>
      <c r="O325" s="92">
        <v>80</v>
      </c>
      <c r="P325" s="92">
        <v>80</v>
      </c>
      <c r="Q325" s="92">
        <v>80</v>
      </c>
      <c r="R325" s="92">
        <v>80</v>
      </c>
      <c r="S325" s="92">
        <v>80</v>
      </c>
      <c r="T325" s="92">
        <v>80</v>
      </c>
      <c r="U325" s="92">
        <v>80</v>
      </c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XCK325" s="89"/>
      <c r="XCL325" s="89"/>
    </row>
    <row r="326" spans="1:45 16288:16314" s="1" customFormat="1">
      <c r="A326" s="89" t="s">
        <v>263</v>
      </c>
      <c r="B326" s="1" t="s">
        <v>264</v>
      </c>
      <c r="C326" s="1" t="s">
        <v>262</v>
      </c>
      <c r="D326" s="84">
        <v>0</v>
      </c>
      <c r="E326" s="1" t="s">
        <v>212</v>
      </c>
      <c r="F326" s="90">
        <v>43861</v>
      </c>
      <c r="G326" s="113">
        <v>1.7282999999999999</v>
      </c>
      <c r="H326" s="91">
        <v>6.8597999999999999</v>
      </c>
      <c r="I326" s="2">
        <f>G326*K326/H326</f>
        <v>4786.976296685034</v>
      </c>
      <c r="J326" s="2">
        <f>G326*L326/H326</f>
        <v>6349.0422461296239</v>
      </c>
      <c r="K326" s="2">
        <f t="shared" si="12"/>
        <v>19000</v>
      </c>
      <c r="L326" s="2">
        <f t="shared" si="13"/>
        <v>25200</v>
      </c>
      <c r="M326" s="2">
        <v>19000</v>
      </c>
      <c r="N326" s="2">
        <v>0</v>
      </c>
      <c r="O326" s="2">
        <v>0</v>
      </c>
      <c r="P326" s="2">
        <v>0</v>
      </c>
      <c r="Q326" s="2">
        <v>25200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XBL326" s="89"/>
    </row>
    <row r="327" spans="1:45 16288:16314" s="1" customFormat="1">
      <c r="A327" s="89" t="s">
        <v>265</v>
      </c>
      <c r="B327" s="1" t="s">
        <v>266</v>
      </c>
      <c r="C327" s="1" t="s">
        <v>262</v>
      </c>
      <c r="D327" s="84">
        <v>0</v>
      </c>
      <c r="E327" s="1" t="s">
        <v>212</v>
      </c>
      <c r="F327" s="90">
        <v>43861</v>
      </c>
      <c r="G327" s="113">
        <v>1.6617</v>
      </c>
      <c r="H327" s="91">
        <v>6.8597999999999999</v>
      </c>
      <c r="I327" s="2">
        <f>G327*K327/H327</f>
        <v>0</v>
      </c>
      <c r="J327" s="2">
        <f>G327*L327/H327</f>
        <v>3052.1910259774336</v>
      </c>
      <c r="K327" s="2">
        <f t="shared" si="12"/>
        <v>0</v>
      </c>
      <c r="L327" s="2">
        <f t="shared" si="13"/>
        <v>12600</v>
      </c>
      <c r="M327" s="2">
        <v>0</v>
      </c>
      <c r="N327" s="2">
        <v>0</v>
      </c>
      <c r="O327" s="2">
        <v>0</v>
      </c>
      <c r="P327" s="2">
        <v>0</v>
      </c>
      <c r="Q327" s="2">
        <v>12600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XBL327" s="89"/>
    </row>
    <row r="328" spans="1:45 16288:16314" s="1" customFormat="1">
      <c r="A328" s="89" t="s">
        <v>267</v>
      </c>
      <c r="B328" s="1" t="s">
        <v>268</v>
      </c>
      <c r="C328" s="1" t="s">
        <v>262</v>
      </c>
      <c r="D328" s="84">
        <v>0</v>
      </c>
      <c r="E328" s="1" t="s">
        <v>212</v>
      </c>
      <c r="F328" s="90">
        <v>43861</v>
      </c>
      <c r="G328" s="113">
        <v>1.6468</v>
      </c>
      <c r="H328" s="91">
        <v>6.8597999999999999</v>
      </c>
      <c r="I328" s="2">
        <f>G328*K328/H328</f>
        <v>0</v>
      </c>
      <c r="J328" s="2">
        <f>G328*L328/H328</f>
        <v>2722.3405930202048</v>
      </c>
      <c r="K328" s="2">
        <f t="shared" si="12"/>
        <v>0</v>
      </c>
      <c r="L328" s="2">
        <f t="shared" si="13"/>
        <v>11340</v>
      </c>
      <c r="M328" s="2">
        <v>0</v>
      </c>
      <c r="N328" s="2">
        <v>0</v>
      </c>
      <c r="O328" s="2">
        <v>0</v>
      </c>
      <c r="P328" s="2">
        <v>0</v>
      </c>
      <c r="Q328" s="2">
        <v>11340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 16288:16314" s="1" customFormat="1">
      <c r="A329" s="89" t="s">
        <v>269</v>
      </c>
      <c r="B329" s="1" t="s">
        <v>270</v>
      </c>
      <c r="C329" s="1" t="s">
        <v>262</v>
      </c>
      <c r="D329" s="84">
        <v>0</v>
      </c>
      <c r="E329" s="1" t="s">
        <v>212</v>
      </c>
      <c r="F329" s="90">
        <v>43861</v>
      </c>
      <c r="G329" s="113">
        <v>2.0287999999999999</v>
      </c>
      <c r="H329" s="91">
        <v>6.8597999999999999</v>
      </c>
      <c r="I329" s="2">
        <f>G329*K329/H329</f>
        <v>0</v>
      </c>
      <c r="J329" s="2">
        <f>G329*L329/H329</f>
        <v>3726.4759905536607</v>
      </c>
      <c r="K329" s="2">
        <f t="shared" si="12"/>
        <v>0</v>
      </c>
      <c r="L329" s="2">
        <f t="shared" si="13"/>
        <v>12600</v>
      </c>
      <c r="M329" s="2">
        <v>0</v>
      </c>
      <c r="N329" s="2">
        <v>0</v>
      </c>
      <c r="O329" s="2">
        <v>0</v>
      </c>
      <c r="P329" s="2">
        <v>0</v>
      </c>
      <c r="Q329" s="2">
        <v>12600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 16288:16314" s="1" customFormat="1">
      <c r="A330" s="89" t="s">
        <v>271</v>
      </c>
      <c r="B330" s="1" t="s">
        <v>272</v>
      </c>
      <c r="C330" s="1" t="s">
        <v>262</v>
      </c>
      <c r="D330" s="84">
        <v>0</v>
      </c>
      <c r="E330" s="1" t="s">
        <v>212</v>
      </c>
      <c r="F330" s="90">
        <v>43861</v>
      </c>
      <c r="G330" s="91">
        <v>0.22456128895200003</v>
      </c>
      <c r="H330" s="91">
        <v>6.8597999999999999</v>
      </c>
      <c r="I330" s="2">
        <f>G330*K330/H330</f>
        <v>0</v>
      </c>
      <c r="J330" s="2">
        <f>G330*L330/H330</f>
        <v>975.30631615099742</v>
      </c>
      <c r="K330" s="2">
        <f t="shared" si="12"/>
        <v>0</v>
      </c>
      <c r="L330" s="2">
        <f t="shared" si="13"/>
        <v>29793.230608694477</v>
      </c>
      <c r="M330" s="2">
        <v>0</v>
      </c>
      <c r="N330" s="2">
        <v>0</v>
      </c>
      <c r="O330" s="2">
        <v>0</v>
      </c>
      <c r="P330" s="2">
        <v>0</v>
      </c>
      <c r="Q330" s="2">
        <v>29793.230608694477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 16288:16314" s="1" customFormat="1">
      <c r="A331" s="89" t="s">
        <v>273</v>
      </c>
      <c r="B331" s="1" t="s">
        <v>274</v>
      </c>
      <c r="C331" s="1" t="s">
        <v>262</v>
      </c>
      <c r="D331" s="84">
        <v>0</v>
      </c>
      <c r="E331" s="1" t="s">
        <v>212</v>
      </c>
      <c r="F331" s="90">
        <v>43861</v>
      </c>
      <c r="G331" s="91">
        <v>0.22456128895200003</v>
      </c>
      <c r="H331" s="91">
        <v>6.8597999999999999</v>
      </c>
      <c r="I331" s="2">
        <f>G331*K331/H331</f>
        <v>0</v>
      </c>
      <c r="J331" s="2">
        <f>G331*L331/H331</f>
        <v>975.30631615099742</v>
      </c>
      <c r="K331" s="2">
        <f t="shared" si="12"/>
        <v>0</v>
      </c>
      <c r="L331" s="2">
        <f t="shared" si="13"/>
        <v>29793.230608694477</v>
      </c>
      <c r="M331" s="2">
        <v>0</v>
      </c>
      <c r="N331" s="2">
        <v>0</v>
      </c>
      <c r="O331" s="2">
        <v>0</v>
      </c>
      <c r="P331" s="2">
        <v>0</v>
      </c>
      <c r="Q331" s="2">
        <v>29793.230608694477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 16288:16314" s="1" customFormat="1">
      <c r="A332" s="89" t="s">
        <v>275</v>
      </c>
      <c r="B332" s="1" t="s">
        <v>276</v>
      </c>
      <c r="C332" s="1" t="s">
        <v>262</v>
      </c>
      <c r="D332" s="84">
        <v>0</v>
      </c>
      <c r="E332" s="1" t="s">
        <v>212</v>
      </c>
      <c r="F332" s="90">
        <v>43861</v>
      </c>
      <c r="G332" s="91">
        <v>0.35993094272380449</v>
      </c>
      <c r="H332" s="91">
        <v>6.8597999999999999</v>
      </c>
      <c r="I332" s="2">
        <f>G332*K332/H332</f>
        <v>0</v>
      </c>
      <c r="J332" s="2">
        <f>G332*L332/H332</f>
        <v>710.56309485401835</v>
      </c>
      <c r="K332" s="2">
        <f t="shared" si="12"/>
        <v>0</v>
      </c>
      <c r="L332" s="2">
        <f t="shared" si="13"/>
        <v>13542.377549406579</v>
      </c>
      <c r="M332" s="2">
        <v>0</v>
      </c>
      <c r="N332" s="2">
        <v>0</v>
      </c>
      <c r="O332" s="2">
        <v>0</v>
      </c>
      <c r="P332" s="2">
        <v>0</v>
      </c>
      <c r="Q332" s="2">
        <v>13542.377549406579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 16288:16314" s="1" customFormat="1">
      <c r="A333" s="89" t="s">
        <v>277</v>
      </c>
      <c r="B333" s="1" t="s">
        <v>278</v>
      </c>
      <c r="C333" s="1" t="s">
        <v>262</v>
      </c>
      <c r="D333" s="84">
        <v>0</v>
      </c>
      <c r="E333" s="1" t="s">
        <v>212</v>
      </c>
      <c r="F333" s="90">
        <v>43861</v>
      </c>
      <c r="G333" s="91">
        <v>0.34920500063063509</v>
      </c>
      <c r="H333" s="91">
        <v>6.8597999999999999</v>
      </c>
      <c r="I333" s="2">
        <f>G333*K333/H333</f>
        <v>0</v>
      </c>
      <c r="J333" s="2">
        <f>G333*L333/H333</f>
        <v>689.38831462736857</v>
      </c>
      <c r="K333" s="2">
        <f t="shared" si="12"/>
        <v>0</v>
      </c>
      <c r="L333" s="2">
        <f t="shared" si="13"/>
        <v>13542.377549406579</v>
      </c>
      <c r="M333" s="2">
        <v>0</v>
      </c>
      <c r="N333" s="2">
        <v>0</v>
      </c>
      <c r="O333" s="2">
        <v>0</v>
      </c>
      <c r="P333" s="2">
        <v>0</v>
      </c>
      <c r="Q333" s="2">
        <v>13542.377549406579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 16288:16314" s="1" customFormat="1">
      <c r="A334" s="89" t="s">
        <v>279</v>
      </c>
      <c r="B334" s="1" t="s">
        <v>280</v>
      </c>
      <c r="C334" s="1" t="s">
        <v>262</v>
      </c>
      <c r="D334" s="84">
        <v>0</v>
      </c>
      <c r="E334" s="1" t="s">
        <v>212</v>
      </c>
      <c r="F334" s="90">
        <v>43861</v>
      </c>
      <c r="G334" s="91">
        <v>0.2898</v>
      </c>
      <c r="H334" s="91">
        <v>6.8597999999999999</v>
      </c>
      <c r="I334" s="2">
        <f>G334*K334/H334</f>
        <v>0</v>
      </c>
      <c r="J334" s="2">
        <f>G334*L334/H334</f>
        <v>743.74694859375415</v>
      </c>
      <c r="K334" s="2">
        <f t="shared" si="12"/>
        <v>0</v>
      </c>
      <c r="L334" s="2">
        <f t="shared" si="13"/>
        <v>17605.090814228555</v>
      </c>
      <c r="M334" s="2">
        <v>0</v>
      </c>
      <c r="N334" s="2">
        <v>0</v>
      </c>
      <c r="O334" s="2">
        <v>0</v>
      </c>
      <c r="P334" s="2">
        <v>0</v>
      </c>
      <c r="Q334" s="2">
        <v>17605.090814228555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 16288:16314" s="1" customFormat="1">
      <c r="A335" s="89" t="s">
        <v>720</v>
      </c>
      <c r="B335" s="89" t="s">
        <v>719</v>
      </c>
      <c r="C335" s="1" t="s">
        <v>281</v>
      </c>
      <c r="D335" s="84">
        <v>0</v>
      </c>
      <c r="E335" s="1" t="s">
        <v>512</v>
      </c>
      <c r="F335" s="90">
        <v>43861</v>
      </c>
      <c r="G335" s="91">
        <v>32.5</v>
      </c>
      <c r="H335" s="91">
        <v>6.8597999999999999</v>
      </c>
      <c r="I335" s="2">
        <f>G335*K335/H335</f>
        <v>0</v>
      </c>
      <c r="J335" s="2">
        <f>G335*L335/H335</f>
        <v>0</v>
      </c>
      <c r="K335" s="2">
        <f t="shared" si="12"/>
        <v>0</v>
      </c>
      <c r="L335" s="2">
        <f t="shared" si="13"/>
        <v>0</v>
      </c>
      <c r="M335" s="2">
        <v>0</v>
      </c>
      <c r="N335" s="2">
        <v>0</v>
      </c>
      <c r="O335" s="2">
        <v>0</v>
      </c>
      <c r="P335" s="2">
        <v>0</v>
      </c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 16288:16314" s="1" customFormat="1">
      <c r="A336" s="89" t="s">
        <v>554</v>
      </c>
      <c r="B336" s="1" t="s">
        <v>518</v>
      </c>
      <c r="C336" s="1" t="s">
        <v>281</v>
      </c>
      <c r="D336" s="84" t="s">
        <v>605</v>
      </c>
      <c r="E336" s="1" t="s">
        <v>212</v>
      </c>
      <c r="F336" s="90">
        <v>43861</v>
      </c>
      <c r="G336" s="113">
        <v>0.52810000000000001</v>
      </c>
      <c r="H336" s="91">
        <v>6.8597999999999999</v>
      </c>
      <c r="I336" s="2">
        <f>G336*K336/H336</f>
        <v>0</v>
      </c>
      <c r="J336" s="2">
        <f>G336*L336/H336</f>
        <v>0</v>
      </c>
      <c r="K336" s="2">
        <f t="shared" si="12"/>
        <v>0</v>
      </c>
      <c r="L336" s="2">
        <f t="shared" si="13"/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s="1" customFormat="1">
      <c r="A337" s="1" t="s">
        <v>491</v>
      </c>
      <c r="B337" s="1" t="s">
        <v>282</v>
      </c>
      <c r="C337" s="1" t="s">
        <v>281</v>
      </c>
      <c r="D337" s="84" t="s">
        <v>605</v>
      </c>
      <c r="E337" s="1" t="s">
        <v>212</v>
      </c>
      <c r="F337" s="90">
        <v>43861</v>
      </c>
      <c r="G337" s="113">
        <v>0.52810000000000001</v>
      </c>
      <c r="H337" s="91">
        <v>6.8597999999999999</v>
      </c>
      <c r="I337" s="2">
        <f>G337*K337/H337</f>
        <v>0</v>
      </c>
      <c r="J337" s="2">
        <f>G337*L337/H337</f>
        <v>0</v>
      </c>
      <c r="K337" s="2">
        <f t="shared" si="12"/>
        <v>0</v>
      </c>
      <c r="L337" s="2">
        <f t="shared" si="13"/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s="1" customFormat="1">
      <c r="A338" s="1" t="s">
        <v>445</v>
      </c>
      <c r="B338" s="1" t="s">
        <v>443</v>
      </c>
      <c r="C338" s="1" t="s">
        <v>281</v>
      </c>
      <c r="D338" s="84">
        <v>0</v>
      </c>
      <c r="E338" s="1" t="s">
        <v>212</v>
      </c>
      <c r="F338" s="90">
        <v>43861</v>
      </c>
      <c r="G338" s="91">
        <v>2.2000000000000002</v>
      </c>
      <c r="H338" s="91">
        <v>6.8597999999999999</v>
      </c>
      <c r="I338" s="2">
        <f>G338*K338/H338</f>
        <v>0</v>
      </c>
      <c r="J338" s="2">
        <f>G338*L338/H338</f>
        <v>0</v>
      </c>
      <c r="K338" s="2">
        <f t="shared" si="12"/>
        <v>0</v>
      </c>
      <c r="L338" s="2">
        <f t="shared" si="13"/>
        <v>0</v>
      </c>
      <c r="M338" s="2">
        <v>0</v>
      </c>
      <c r="N338" s="2">
        <v>0</v>
      </c>
      <c r="O338" s="2">
        <v>0</v>
      </c>
      <c r="P338" s="2">
        <v>0</v>
      </c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s="1" customFormat="1">
      <c r="A339" s="1" t="s">
        <v>540</v>
      </c>
      <c r="B339" s="1" t="s">
        <v>444</v>
      </c>
      <c r="C339" s="1" t="s">
        <v>281</v>
      </c>
      <c r="D339" s="84">
        <v>0</v>
      </c>
      <c r="E339" s="1" t="s">
        <v>212</v>
      </c>
      <c r="F339" s="90">
        <v>43861</v>
      </c>
      <c r="G339" s="91">
        <v>1.0152980006399999</v>
      </c>
      <c r="H339" s="91">
        <v>6.8597999999999999</v>
      </c>
      <c r="I339" s="2">
        <f>G339*K339/H339</f>
        <v>0</v>
      </c>
      <c r="J339" s="2">
        <f>G339*L339/H339</f>
        <v>0</v>
      </c>
      <c r="K339" s="2">
        <f t="shared" si="12"/>
        <v>0</v>
      </c>
      <c r="L339" s="2">
        <f t="shared" si="13"/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s="1" customFormat="1">
      <c r="A340" s="1" t="s">
        <v>367</v>
      </c>
      <c r="B340" s="1" t="s">
        <v>283</v>
      </c>
      <c r="C340" s="1" t="s">
        <v>281</v>
      </c>
      <c r="D340" s="84">
        <v>0</v>
      </c>
      <c r="E340" s="1" t="s">
        <v>212</v>
      </c>
      <c r="F340" s="90">
        <v>43861</v>
      </c>
      <c r="G340" s="91">
        <v>0.14499999999999999</v>
      </c>
      <c r="H340" s="91">
        <v>6.8597999999999999</v>
      </c>
      <c r="I340" s="2">
        <f>G340*K340/H340</f>
        <v>0</v>
      </c>
      <c r="J340" s="2">
        <f>G340*L340/H340</f>
        <v>0</v>
      </c>
      <c r="K340" s="2">
        <f t="shared" si="12"/>
        <v>0</v>
      </c>
      <c r="L340" s="2">
        <f t="shared" si="13"/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s="1" customFormat="1">
      <c r="A341" s="1" t="s">
        <v>368</v>
      </c>
      <c r="B341" s="1" t="s">
        <v>284</v>
      </c>
      <c r="C341" s="1" t="s">
        <v>281</v>
      </c>
      <c r="D341" s="84">
        <v>0</v>
      </c>
      <c r="E341" s="1" t="s">
        <v>212</v>
      </c>
      <c r="F341" s="90">
        <v>43861</v>
      </c>
      <c r="G341" s="91">
        <v>0.21825</v>
      </c>
      <c r="H341" s="91">
        <v>6.8597999999999999</v>
      </c>
      <c r="I341" s="2">
        <f>G341*K341/H341</f>
        <v>0</v>
      </c>
      <c r="J341" s="2">
        <f>G341*L341/H341</f>
        <v>0</v>
      </c>
      <c r="K341" s="2">
        <f t="shared" si="12"/>
        <v>0</v>
      </c>
      <c r="L341" s="2">
        <f t="shared" si="13"/>
        <v>0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s="1" customFormat="1">
      <c r="A342" s="89" t="s">
        <v>369</v>
      </c>
      <c r="B342" s="1" t="s">
        <v>285</v>
      </c>
      <c r="C342" s="1" t="s">
        <v>281</v>
      </c>
      <c r="D342" s="84">
        <v>0</v>
      </c>
      <c r="E342" s="1" t="s">
        <v>212</v>
      </c>
      <c r="F342" s="90">
        <v>43861</v>
      </c>
      <c r="G342" s="91">
        <v>0.53679999999999994</v>
      </c>
      <c r="H342" s="91">
        <v>6.8597999999999999</v>
      </c>
      <c r="I342" s="2">
        <f>G342*K342/H342</f>
        <v>0</v>
      </c>
      <c r="J342" s="2">
        <f>G342*L342/H342</f>
        <v>0</v>
      </c>
      <c r="K342" s="2">
        <f t="shared" si="12"/>
        <v>0</v>
      </c>
      <c r="L342" s="2">
        <f t="shared" si="13"/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s="1" customFormat="1">
      <c r="A343" s="89" t="s">
        <v>494</v>
      </c>
      <c r="B343" s="1" t="s">
        <v>492</v>
      </c>
      <c r="C343" s="1" t="s">
        <v>281</v>
      </c>
      <c r="D343" s="84">
        <v>0</v>
      </c>
      <c r="E343" s="1" t="s">
        <v>212</v>
      </c>
      <c r="F343" s="90">
        <v>43861</v>
      </c>
      <c r="G343" s="91">
        <v>5.8000000000000003E-2</v>
      </c>
      <c r="H343" s="91">
        <v>6.8597999999999999</v>
      </c>
      <c r="I343" s="2">
        <f>G343*K343/H343</f>
        <v>0</v>
      </c>
      <c r="J343" s="2">
        <f>G343*L343/H343</f>
        <v>0</v>
      </c>
      <c r="K343" s="2">
        <f t="shared" si="12"/>
        <v>0</v>
      </c>
      <c r="L343" s="2">
        <f t="shared" si="13"/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s="1" customFormat="1">
      <c r="A344" s="89" t="s">
        <v>495</v>
      </c>
      <c r="B344" s="1" t="s">
        <v>493</v>
      </c>
      <c r="C344" s="1" t="s">
        <v>281</v>
      </c>
      <c r="D344" s="84">
        <v>0</v>
      </c>
      <c r="E344" s="1" t="s">
        <v>212</v>
      </c>
      <c r="F344" s="90">
        <v>43861</v>
      </c>
      <c r="G344" s="91">
        <v>5.8000000000000003E-2</v>
      </c>
      <c r="H344" s="91">
        <v>6.8597999999999999</v>
      </c>
      <c r="I344" s="2">
        <f>G344*K344/H344</f>
        <v>0</v>
      </c>
      <c r="J344" s="2">
        <f>G344*L344/H344</f>
        <v>0</v>
      </c>
      <c r="K344" s="2">
        <f t="shared" si="12"/>
        <v>0</v>
      </c>
      <c r="L344" s="2">
        <f t="shared" si="13"/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s="1" customFormat="1">
      <c r="A345" s="89" t="s">
        <v>286</v>
      </c>
      <c r="B345" s="1" t="s">
        <v>287</v>
      </c>
      <c r="C345" s="1" t="s">
        <v>281</v>
      </c>
      <c r="D345" s="84" t="s">
        <v>601</v>
      </c>
      <c r="E345" s="1" t="s">
        <v>212</v>
      </c>
      <c r="F345" s="90">
        <v>43861</v>
      </c>
      <c r="G345" s="91">
        <v>0.24</v>
      </c>
      <c r="H345" s="91">
        <v>6.8597999999999999</v>
      </c>
      <c r="I345" s="2">
        <f>G345*K345/H345</f>
        <v>0</v>
      </c>
      <c r="J345" s="2">
        <f>G345*L345/H345</f>
        <v>0</v>
      </c>
      <c r="K345" s="2">
        <f t="shared" si="12"/>
        <v>0</v>
      </c>
      <c r="L345" s="2">
        <f t="shared" si="13"/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s="1" customFormat="1">
      <c r="A346" s="89" t="s">
        <v>541</v>
      </c>
      <c r="B346" s="1" t="s">
        <v>542</v>
      </c>
      <c r="C346" s="1" t="s">
        <v>281</v>
      </c>
      <c r="D346" s="84">
        <v>0</v>
      </c>
      <c r="E346" s="1" t="s">
        <v>212</v>
      </c>
      <c r="F346" s="90">
        <v>43861</v>
      </c>
      <c r="G346" s="91">
        <v>9.6799999999999997E-2</v>
      </c>
      <c r="H346" s="91">
        <v>6.8597999999999999</v>
      </c>
      <c r="I346" s="2">
        <f>G346*K346/H346</f>
        <v>0</v>
      </c>
      <c r="J346" s="2">
        <f>G346*L346/H346</f>
        <v>0</v>
      </c>
      <c r="K346" s="2">
        <f t="shared" si="12"/>
        <v>0</v>
      </c>
      <c r="L346" s="2">
        <f t="shared" si="13"/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s="1" customFormat="1">
      <c r="A347" s="89" t="s">
        <v>440</v>
      </c>
      <c r="B347" s="89" t="s">
        <v>441</v>
      </c>
      <c r="C347" s="1" t="s">
        <v>281</v>
      </c>
      <c r="D347" s="84">
        <v>0</v>
      </c>
      <c r="E347" s="1" t="s">
        <v>212</v>
      </c>
      <c r="F347" s="90">
        <v>43861</v>
      </c>
      <c r="G347" s="127">
        <v>58.949350000000003</v>
      </c>
      <c r="H347" s="91">
        <v>6.8597999999999999</v>
      </c>
      <c r="I347" s="2">
        <f>G347*K347/H347</f>
        <v>1718.6900492725738</v>
      </c>
      <c r="J347" s="2">
        <f>G347*L347/H347</f>
        <v>2086.9807741166965</v>
      </c>
      <c r="K347" s="2">
        <f t="shared" si="12"/>
        <v>200</v>
      </c>
      <c r="L347" s="2">
        <f t="shared" si="13"/>
        <v>242.85714285714286</v>
      </c>
      <c r="M347" s="92">
        <v>100</v>
      </c>
      <c r="N347" s="92">
        <v>0</v>
      </c>
      <c r="O347" s="92">
        <v>100</v>
      </c>
      <c r="P347" s="92">
        <v>0</v>
      </c>
      <c r="Q347" s="92">
        <v>100</v>
      </c>
      <c r="R347" s="92">
        <v>0</v>
      </c>
      <c r="S347" s="92">
        <v>100</v>
      </c>
      <c r="T347" s="92">
        <v>0</v>
      </c>
      <c r="U347" s="92">
        <v>100</v>
      </c>
      <c r="V347" s="92">
        <v>0</v>
      </c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s="1" customFormat="1">
      <c r="A348" s="89" t="s">
        <v>511</v>
      </c>
      <c r="B348" s="89" t="s">
        <v>455</v>
      </c>
      <c r="C348" s="1" t="s">
        <v>281</v>
      </c>
      <c r="D348" s="84">
        <v>0</v>
      </c>
      <c r="E348" s="1" t="s">
        <v>212</v>
      </c>
      <c r="F348" s="90">
        <v>43861</v>
      </c>
      <c r="G348" s="91">
        <v>0.38369999999999999</v>
      </c>
      <c r="H348" s="91">
        <v>6.8597999999999999</v>
      </c>
      <c r="I348" s="2">
        <f>G348*K348/H348</f>
        <v>0</v>
      </c>
      <c r="J348" s="2">
        <f>G348*L348/H348</f>
        <v>0</v>
      </c>
      <c r="K348" s="2">
        <f t="shared" si="12"/>
        <v>0</v>
      </c>
      <c r="L348" s="2">
        <f t="shared" si="13"/>
        <v>0</v>
      </c>
      <c r="M348" s="2">
        <v>0</v>
      </c>
      <c r="N348" s="2">
        <v>0</v>
      </c>
      <c r="O348" s="2">
        <v>0</v>
      </c>
      <c r="P348" s="2">
        <v>0</v>
      </c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s="1" customFormat="1">
      <c r="A349" s="104" t="s">
        <v>713</v>
      </c>
      <c r="B349" s="104" t="s">
        <v>774</v>
      </c>
      <c r="C349" s="104" t="s">
        <v>712</v>
      </c>
      <c r="D349" s="103" t="s">
        <v>601</v>
      </c>
      <c r="E349" s="104" t="s">
        <v>212</v>
      </c>
      <c r="F349" s="90">
        <v>43861</v>
      </c>
      <c r="G349" s="91">
        <v>1.35</v>
      </c>
      <c r="H349" s="91">
        <v>6.8597999999999999</v>
      </c>
      <c r="I349" s="2">
        <f>G349*K349/H349</f>
        <v>23787.772238257679</v>
      </c>
      <c r="J349" s="2">
        <f>G349*L349/H349</f>
        <v>34093.458784720926</v>
      </c>
      <c r="K349" s="2">
        <f t="shared" si="12"/>
        <v>120873.60000000001</v>
      </c>
      <c r="L349" s="2">
        <f t="shared" si="13"/>
        <v>173240.22857142857</v>
      </c>
      <c r="M349" s="2">
        <v>20000</v>
      </c>
      <c r="N349" s="2">
        <v>25329.599999999999</v>
      </c>
      <c r="O349" s="2">
        <v>36280</v>
      </c>
      <c r="P349" s="2">
        <v>39264</v>
      </c>
      <c r="Q349" s="2">
        <v>40425.599999999999</v>
      </c>
      <c r="R349" s="2">
        <v>40473.599999999999</v>
      </c>
      <c r="S349" s="2">
        <v>34521.599999999999</v>
      </c>
      <c r="T349" s="2">
        <v>40473.599999999999</v>
      </c>
      <c r="U349" s="2">
        <v>40473.599999999999</v>
      </c>
      <c r="V349" s="2">
        <v>35712</v>
      </c>
      <c r="W349" s="2">
        <v>34521.599999999999</v>
      </c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s="1" customFormat="1">
      <c r="A350" s="104" t="s">
        <v>777</v>
      </c>
      <c r="B350" s="104" t="s">
        <v>776</v>
      </c>
      <c r="C350" s="104" t="s">
        <v>714</v>
      </c>
      <c r="D350" s="103">
        <v>0</v>
      </c>
      <c r="E350" s="104" t="s">
        <v>212</v>
      </c>
      <c r="F350" s="90">
        <v>43861</v>
      </c>
      <c r="G350" s="91">
        <v>0.93520000000000003</v>
      </c>
      <c r="H350" s="91">
        <v>6.8597999999999999</v>
      </c>
      <c r="I350" s="2">
        <f>G350*K350/H350</f>
        <v>11033.500451908219</v>
      </c>
      <c r="J350" s="2">
        <f>G350*L350/H350</f>
        <v>8437.3113418550329</v>
      </c>
      <c r="K350" s="2">
        <f>SUM(M350:P350)</f>
        <v>80932</v>
      </c>
      <c r="L350" s="2">
        <f>SUM(Q350:T350)+U350/7*3</f>
        <v>61888.653061224497</v>
      </c>
      <c r="M350" s="121">
        <f>35000+7785.71428571428</f>
        <v>42785.714285714283</v>
      </c>
      <c r="N350" s="2">
        <v>10574.857142857141</v>
      </c>
      <c r="O350" s="2">
        <v>13342.857142857143</v>
      </c>
      <c r="P350" s="2">
        <v>14228.571428571428</v>
      </c>
      <c r="Q350" s="2">
        <v>14454.857142857143</v>
      </c>
      <c r="R350" s="2">
        <v>14454.857142857143</v>
      </c>
      <c r="S350" s="2">
        <v>12329.142857142857</v>
      </c>
      <c r="T350" s="2">
        <v>14454.857142857143</v>
      </c>
      <c r="U350" s="2">
        <v>14454.857142857143</v>
      </c>
      <c r="V350" s="2">
        <v>12754.285714285714</v>
      </c>
      <c r="W350" s="2">
        <v>12329.142857142857</v>
      </c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s="1" customFormat="1">
      <c r="A351" s="104" t="s">
        <v>778</v>
      </c>
      <c r="B351" s="104" t="s">
        <v>775</v>
      </c>
      <c r="C351" s="104" t="s">
        <v>712</v>
      </c>
      <c r="D351" s="103">
        <v>0</v>
      </c>
      <c r="E351" s="104" t="s">
        <v>212</v>
      </c>
      <c r="F351" s="90">
        <v>43861</v>
      </c>
      <c r="G351" s="91">
        <v>0.93520000000000003</v>
      </c>
      <c r="H351" s="91">
        <v>6.8597999999999999</v>
      </c>
      <c r="I351" s="2">
        <f>G351*K351/H351</f>
        <v>11033.500451908219</v>
      </c>
      <c r="J351" s="2">
        <f>G351*L351/H351</f>
        <v>8437.3113418550329</v>
      </c>
      <c r="K351" s="2">
        <f t="shared" si="12"/>
        <v>80932</v>
      </c>
      <c r="L351" s="2">
        <f t="shared" si="13"/>
        <v>61888.653061224497</v>
      </c>
      <c r="M351" s="121">
        <f>35000+7785.71428571428</f>
        <v>42785.714285714283</v>
      </c>
      <c r="N351" s="2">
        <v>10574.857142857141</v>
      </c>
      <c r="O351" s="2">
        <v>13342.857142857143</v>
      </c>
      <c r="P351" s="2">
        <v>14228.571428571428</v>
      </c>
      <c r="Q351" s="2">
        <v>14454.857142857143</v>
      </c>
      <c r="R351" s="2">
        <v>14454.857142857143</v>
      </c>
      <c r="S351" s="2">
        <v>12329.142857142857</v>
      </c>
      <c r="T351" s="2">
        <v>14454.857142857143</v>
      </c>
      <c r="U351" s="2">
        <v>14454.857142857143</v>
      </c>
      <c r="V351" s="2">
        <v>12754.285714285714</v>
      </c>
      <c r="W351" s="2">
        <v>12329.142857142857</v>
      </c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s="1" customFormat="1">
      <c r="A352" s="1" t="s">
        <v>697</v>
      </c>
      <c r="B352" s="1" t="s">
        <v>695</v>
      </c>
      <c r="C352" s="1" t="s">
        <v>599</v>
      </c>
      <c r="D352" s="84">
        <v>0</v>
      </c>
      <c r="E352" s="1" t="s">
        <v>212</v>
      </c>
      <c r="F352" s="90">
        <v>43861</v>
      </c>
      <c r="G352" s="113">
        <v>1.554</v>
      </c>
      <c r="H352" s="91">
        <v>6.8597999999999999</v>
      </c>
      <c r="I352" s="2">
        <f>G352*K352/H352</f>
        <v>0</v>
      </c>
      <c r="J352" s="2">
        <f>G352*L352/H352</f>
        <v>0</v>
      </c>
      <c r="K352" s="2">
        <f t="shared" si="12"/>
        <v>0</v>
      </c>
      <c r="L352" s="2">
        <f t="shared" si="13"/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 16310:16311" s="1" customFormat="1">
      <c r="A353" s="1" t="s">
        <v>698</v>
      </c>
      <c r="B353" s="1" t="s">
        <v>696</v>
      </c>
      <c r="C353" s="1" t="s">
        <v>599</v>
      </c>
      <c r="D353" s="84">
        <v>0</v>
      </c>
      <c r="E353" s="1" t="s">
        <v>212</v>
      </c>
      <c r="F353" s="90">
        <v>43861</v>
      </c>
      <c r="G353" s="91">
        <v>1.3</v>
      </c>
      <c r="H353" s="91">
        <v>6.8597999999999999</v>
      </c>
      <c r="I353" s="2">
        <f>G353*K353/H353</f>
        <v>76790.926849179261</v>
      </c>
      <c r="J353" s="2">
        <f>G353*L353/H353</f>
        <v>30837.960290387473</v>
      </c>
      <c r="K353" s="2">
        <f t="shared" si="12"/>
        <v>405207.99999999994</v>
      </c>
      <c r="L353" s="2">
        <f t="shared" si="13"/>
        <v>162724.79999999999</v>
      </c>
      <c r="M353" s="121">
        <f>190000+86083.2</f>
        <v>276083.20000000001</v>
      </c>
      <c r="N353" s="2">
        <v>43041.599999999999</v>
      </c>
      <c r="O353" s="2">
        <v>43041.599999999999</v>
      </c>
      <c r="P353" s="2">
        <v>43041.599999999999</v>
      </c>
      <c r="Q353" s="2">
        <v>43041.599999999999</v>
      </c>
      <c r="R353" s="2">
        <v>36691.199999999997</v>
      </c>
      <c r="S353" s="2">
        <v>30576</v>
      </c>
      <c r="T353" s="2">
        <v>36691.199999999997</v>
      </c>
      <c r="U353" s="2">
        <v>36691.199999999997</v>
      </c>
      <c r="V353" s="2">
        <v>36691.199999999997</v>
      </c>
      <c r="W353" s="2">
        <v>30576</v>
      </c>
      <c r="X353" s="2">
        <v>36691.199999999997</v>
      </c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 16310:16311" s="1" customFormat="1">
      <c r="A354" s="89" t="s">
        <v>699</v>
      </c>
      <c r="B354" s="1" t="s">
        <v>701</v>
      </c>
      <c r="C354" s="1" t="s">
        <v>599</v>
      </c>
      <c r="D354" s="84" t="s">
        <v>605</v>
      </c>
      <c r="E354" s="1" t="s">
        <v>212</v>
      </c>
      <c r="F354" s="90">
        <v>43861</v>
      </c>
      <c r="G354" s="113">
        <v>0.52810000000000001</v>
      </c>
      <c r="H354" s="91">
        <v>6.8597999999999999</v>
      </c>
      <c r="I354" s="2">
        <f>G354*K354/H354</f>
        <v>23896.80599434386</v>
      </c>
      <c r="J354" s="2">
        <f>G354*L354/H354</f>
        <v>12399.498449350876</v>
      </c>
      <c r="K354" s="2">
        <f t="shared" si="12"/>
        <v>310409.59999999998</v>
      </c>
      <c r="L354" s="2">
        <f t="shared" si="13"/>
        <v>161064.34285714285</v>
      </c>
      <c r="M354" s="2">
        <v>85602.4</v>
      </c>
      <c r="N354" s="2">
        <v>85602.4</v>
      </c>
      <c r="O354" s="2">
        <v>96602.4</v>
      </c>
      <c r="P354" s="2">
        <v>42602.400000000001</v>
      </c>
      <c r="Q354" s="2">
        <v>42602.400000000001</v>
      </c>
      <c r="R354" s="2">
        <v>36316.799999999996</v>
      </c>
      <c r="S354" s="2">
        <v>30264</v>
      </c>
      <c r="T354" s="2">
        <v>36316.799999999996</v>
      </c>
      <c r="U354" s="2">
        <v>36316.799999999996</v>
      </c>
      <c r="V354" s="2">
        <v>36316.799999999996</v>
      </c>
      <c r="W354" s="2">
        <v>30264</v>
      </c>
      <c r="X354" s="2">
        <v>36316.799999999996</v>
      </c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 16310:16311" s="1" customFormat="1">
      <c r="A355" s="1" t="s">
        <v>700</v>
      </c>
      <c r="B355" s="1" t="s">
        <v>702</v>
      </c>
      <c r="C355" s="1" t="s">
        <v>599</v>
      </c>
      <c r="D355" s="84" t="s">
        <v>605</v>
      </c>
      <c r="E355" s="1" t="s">
        <v>212</v>
      </c>
      <c r="F355" s="90">
        <v>43861</v>
      </c>
      <c r="G355" s="113">
        <v>0.52810000000000001</v>
      </c>
      <c r="H355" s="91">
        <v>6.8597999999999999</v>
      </c>
      <c r="I355" s="2">
        <f>G355*K355/H355</f>
        <v>23896.80599434386</v>
      </c>
      <c r="J355" s="2">
        <f>G355*L355/H355</f>
        <v>12399.498449350876</v>
      </c>
      <c r="K355" s="2">
        <f t="shared" si="12"/>
        <v>310409.59999999998</v>
      </c>
      <c r="L355" s="2">
        <f t="shared" si="13"/>
        <v>161064.34285714285</v>
      </c>
      <c r="M355" s="2">
        <v>85602.4</v>
      </c>
      <c r="N355" s="2">
        <v>85602.4</v>
      </c>
      <c r="O355" s="2">
        <v>96602.4</v>
      </c>
      <c r="P355" s="2">
        <v>42602.400000000001</v>
      </c>
      <c r="Q355" s="2">
        <v>42602.400000000001</v>
      </c>
      <c r="R355" s="2">
        <v>36316.799999999996</v>
      </c>
      <c r="S355" s="2">
        <v>30264</v>
      </c>
      <c r="T355" s="2">
        <v>36316.799999999996</v>
      </c>
      <c r="U355" s="2">
        <v>36316.799999999996</v>
      </c>
      <c r="V355" s="2">
        <v>36316.799999999996</v>
      </c>
      <c r="W355" s="2">
        <v>30264</v>
      </c>
      <c r="X355" s="2">
        <v>36316.799999999996</v>
      </c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 16310:16311" s="1" customFormat="1">
      <c r="A356" s="89" t="s">
        <v>704</v>
      </c>
      <c r="B356" s="1" t="s">
        <v>703</v>
      </c>
      <c r="C356" s="1" t="s">
        <v>599</v>
      </c>
      <c r="D356" s="84" t="s">
        <v>601</v>
      </c>
      <c r="E356" s="1" t="s">
        <v>212</v>
      </c>
      <c r="F356" s="90">
        <v>43861</v>
      </c>
      <c r="G356" s="91">
        <v>0.24</v>
      </c>
      <c r="H356" s="91">
        <v>6.8597999999999999</v>
      </c>
      <c r="I356" s="2">
        <f>G356*K356/H356</f>
        <v>71544.308580425088</v>
      </c>
      <c r="J356" s="2">
        <f>G356*L356/H356</f>
        <v>67620.820931888884</v>
      </c>
      <c r="K356" s="2">
        <f t="shared" si="12"/>
        <v>2044915.2</v>
      </c>
      <c r="L356" s="2">
        <f t="shared" si="13"/>
        <v>1932772.1142857142</v>
      </c>
      <c r="M356" s="2">
        <v>511228.8</v>
      </c>
      <c r="N356" s="2">
        <v>511228.8</v>
      </c>
      <c r="O356" s="2">
        <v>511228.8</v>
      </c>
      <c r="P356" s="2">
        <v>511228.8</v>
      </c>
      <c r="Q356" s="2">
        <v>511228.8</v>
      </c>
      <c r="R356" s="2">
        <v>435801.59999999998</v>
      </c>
      <c r="S356" s="2">
        <v>363168</v>
      </c>
      <c r="T356" s="2">
        <v>435801.59999999998</v>
      </c>
      <c r="U356" s="2">
        <v>435801.59999999998</v>
      </c>
      <c r="V356" s="2">
        <v>435801.59999999998</v>
      </c>
      <c r="W356" s="2">
        <v>363168</v>
      </c>
      <c r="X356" s="2">
        <v>435801.59999999998</v>
      </c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 16310:16311" s="1" customFormat="1">
      <c r="A357" s="89" t="s">
        <v>290</v>
      </c>
      <c r="B357" s="1" t="s">
        <v>291</v>
      </c>
      <c r="C357" s="1" t="s">
        <v>292</v>
      </c>
      <c r="D357" s="84">
        <v>0</v>
      </c>
      <c r="E357" s="1" t="s">
        <v>288</v>
      </c>
      <c r="F357" s="90">
        <v>43861</v>
      </c>
      <c r="G357" s="91">
        <v>6.4600000000000005E-2</v>
      </c>
      <c r="H357" s="91">
        <v>6.8597999999999999</v>
      </c>
      <c r="I357" s="2">
        <f>G357*K357/H357</f>
        <v>0</v>
      </c>
      <c r="J357" s="2">
        <f>G357*L357/H357</f>
        <v>0</v>
      </c>
      <c r="K357" s="2">
        <f t="shared" si="12"/>
        <v>0</v>
      </c>
      <c r="L357" s="2">
        <f t="shared" si="13"/>
        <v>0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 16310:16311" s="1" customFormat="1">
      <c r="A358" s="89" t="s">
        <v>293</v>
      </c>
      <c r="B358" s="1" t="s">
        <v>294</v>
      </c>
      <c r="C358" s="1" t="s">
        <v>292</v>
      </c>
      <c r="D358" s="84">
        <v>0</v>
      </c>
      <c r="E358" s="1" t="s">
        <v>288</v>
      </c>
      <c r="F358" s="90">
        <v>43861</v>
      </c>
      <c r="G358" s="91">
        <v>78.744799999999998</v>
      </c>
      <c r="H358" s="91">
        <v>6.8597999999999999</v>
      </c>
      <c r="I358" s="2">
        <f>G358*K358/H358</f>
        <v>0</v>
      </c>
      <c r="J358" s="2">
        <f>G358*L358/H358</f>
        <v>0</v>
      </c>
      <c r="K358" s="2">
        <f t="shared" si="12"/>
        <v>0</v>
      </c>
      <c r="L358" s="2">
        <f t="shared" si="13"/>
        <v>0</v>
      </c>
      <c r="M358" s="2">
        <v>0</v>
      </c>
      <c r="N358" s="2">
        <v>0</v>
      </c>
      <c r="O358" s="2">
        <v>0</v>
      </c>
      <c r="P358" s="2">
        <v>0</v>
      </c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 16310:16311" s="1" customFormat="1">
      <c r="A359" s="89" t="s">
        <v>295</v>
      </c>
      <c r="B359" s="1" t="s">
        <v>480</v>
      </c>
      <c r="C359" s="1" t="s">
        <v>292</v>
      </c>
      <c r="D359" s="84">
        <v>0</v>
      </c>
      <c r="E359" s="1" t="s">
        <v>288</v>
      </c>
      <c r="F359" s="90">
        <v>43861</v>
      </c>
      <c r="G359" s="91">
        <v>48.839500000000001</v>
      </c>
      <c r="H359" s="91">
        <v>6.8597999999999999</v>
      </c>
      <c r="I359" s="2">
        <f>G359*K359/H359</f>
        <v>0</v>
      </c>
      <c r="J359" s="2">
        <f>G359*L359/H359</f>
        <v>0</v>
      </c>
      <c r="K359" s="2">
        <f t="shared" si="12"/>
        <v>0</v>
      </c>
      <c r="L359" s="2">
        <f t="shared" si="13"/>
        <v>0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 16310:16311" s="1" customFormat="1">
      <c r="A360" s="89" t="s">
        <v>296</v>
      </c>
      <c r="B360" s="1" t="s">
        <v>481</v>
      </c>
      <c r="C360" s="1" t="s">
        <v>292</v>
      </c>
      <c r="D360" s="84">
        <v>0</v>
      </c>
      <c r="E360" s="1" t="s">
        <v>288</v>
      </c>
      <c r="F360" s="90">
        <v>43861</v>
      </c>
      <c r="G360" s="91">
        <v>0.34429999999999999</v>
      </c>
      <c r="H360" s="91">
        <v>6.8597999999999999</v>
      </c>
      <c r="I360" s="2">
        <f>G360*K360/H360</f>
        <v>0</v>
      </c>
      <c r="J360" s="2">
        <f>G360*L360/H360</f>
        <v>0</v>
      </c>
      <c r="K360" s="2">
        <f t="shared" si="12"/>
        <v>0</v>
      </c>
      <c r="L360" s="2">
        <f t="shared" si="13"/>
        <v>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 16310:16311" s="1" customFormat="1" ht="12.75" customHeight="1">
      <c r="A361" s="89" t="s">
        <v>473</v>
      </c>
      <c r="B361" s="1" t="s">
        <v>471</v>
      </c>
      <c r="C361" s="90" t="s">
        <v>292</v>
      </c>
      <c r="D361" s="84">
        <v>0</v>
      </c>
      <c r="E361" s="1" t="s">
        <v>288</v>
      </c>
      <c r="F361" s="90">
        <v>43861</v>
      </c>
      <c r="G361" s="91">
        <v>340.1</v>
      </c>
      <c r="H361" s="91">
        <v>6.8597999999999999</v>
      </c>
      <c r="I361" s="2">
        <f>G361*K361/H361</f>
        <v>0</v>
      </c>
      <c r="J361" s="2">
        <f>G361*L361/H361</f>
        <v>0</v>
      </c>
      <c r="K361" s="2">
        <f t="shared" si="12"/>
        <v>0</v>
      </c>
      <c r="L361" s="2">
        <f t="shared" si="13"/>
        <v>0</v>
      </c>
      <c r="M361" s="2">
        <v>0</v>
      </c>
      <c r="N361" s="2">
        <v>0</v>
      </c>
      <c r="O361" s="2">
        <v>0</v>
      </c>
      <c r="P361" s="2">
        <v>0</v>
      </c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XCH361" s="89"/>
    </row>
    <row r="362" spans="1:45 16310:16311" s="1" customFormat="1" ht="12" customHeight="1">
      <c r="A362" s="89" t="s">
        <v>470</v>
      </c>
      <c r="B362" s="1" t="s">
        <v>442</v>
      </c>
      <c r="C362" s="1" t="s">
        <v>292</v>
      </c>
      <c r="D362" s="84">
        <v>0</v>
      </c>
      <c r="E362" s="90" t="s">
        <v>288</v>
      </c>
      <c r="F362" s="90">
        <v>43861</v>
      </c>
      <c r="G362" s="91">
        <v>390.2679</v>
      </c>
      <c r="H362" s="91">
        <v>6.8597999999999999</v>
      </c>
      <c r="I362" s="2">
        <f>G362*K362/H362</f>
        <v>0</v>
      </c>
      <c r="J362" s="2">
        <f>G362*L362/H362</f>
        <v>0</v>
      </c>
      <c r="K362" s="2">
        <f t="shared" si="12"/>
        <v>0</v>
      </c>
      <c r="L362" s="2">
        <f t="shared" si="13"/>
        <v>0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XCI362" s="89"/>
    </row>
    <row r="363" spans="1:45 16310:16311" s="1" customFormat="1">
      <c r="A363" s="89" t="s">
        <v>585</v>
      </c>
      <c r="B363" s="1" t="s">
        <v>483</v>
      </c>
      <c r="C363" s="1" t="s">
        <v>292</v>
      </c>
      <c r="D363" s="84" t="s">
        <v>600</v>
      </c>
      <c r="E363" s="90" t="s">
        <v>288</v>
      </c>
      <c r="F363" s="90">
        <v>43861</v>
      </c>
      <c r="G363" s="91">
        <v>0.12959999999999999</v>
      </c>
      <c r="H363" s="91">
        <v>6.8597999999999999</v>
      </c>
      <c r="I363" s="2">
        <f>G363*K363/H363</f>
        <v>819.97469832194213</v>
      </c>
      <c r="J363" s="2">
        <f>G363*L363/H363</f>
        <v>794.36799537866636</v>
      </c>
      <c r="K363" s="2">
        <f t="shared" si="12"/>
        <v>43401.716323679466</v>
      </c>
      <c r="L363" s="2">
        <f t="shared" si="13"/>
        <v>42046.339310945797</v>
      </c>
      <c r="M363" s="86">
        <v>11552.775885523224</v>
      </c>
      <c r="N363" s="86">
        <v>11139.267115372793</v>
      </c>
      <c r="O363" s="86">
        <v>11375.500492445539</v>
      </c>
      <c r="P363" s="86">
        <v>9334.172830337915</v>
      </c>
      <c r="Q363" s="86">
        <v>12001.821679690698</v>
      </c>
      <c r="R363" s="2">
        <v>11394.037149959076</v>
      </c>
      <c r="S363" s="2">
        <v>11311.547529193906</v>
      </c>
      <c r="T363" s="2">
        <v>7338.9329521021155</v>
      </c>
      <c r="U363" s="2">
        <v>0</v>
      </c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XCI363" s="89"/>
    </row>
    <row r="364" spans="1:45 16310:16311" s="1" customFormat="1" ht="14.25" customHeight="1">
      <c r="A364" s="89" t="s">
        <v>489</v>
      </c>
      <c r="B364" s="1" t="s">
        <v>490</v>
      </c>
      <c r="C364" s="1" t="s">
        <v>292</v>
      </c>
      <c r="D364" s="84">
        <v>0</v>
      </c>
      <c r="E364" s="90" t="s">
        <v>288</v>
      </c>
      <c r="F364" s="90">
        <v>43861</v>
      </c>
      <c r="G364" s="91">
        <v>0.39</v>
      </c>
      <c r="H364" s="91">
        <v>6.8597999999999999</v>
      </c>
      <c r="I364" s="2">
        <f>G364*K364/H364</f>
        <v>1244.2483313050902</v>
      </c>
      <c r="J364" s="2">
        <f>G364*L364/H364</f>
        <v>1046.489520102627</v>
      </c>
      <c r="K364" s="2">
        <f t="shared" si="12"/>
        <v>21885.371033555533</v>
      </c>
      <c r="L364" s="2">
        <f t="shared" si="13"/>
        <v>18406.945666666667</v>
      </c>
      <c r="M364" s="86">
        <v>5882.8293553555322</v>
      </c>
      <c r="N364" s="86">
        <v>5818.0323498666667</v>
      </c>
      <c r="O364" s="86">
        <v>5775.5116616666674</v>
      </c>
      <c r="P364" s="86">
        <v>4408.9976666666662</v>
      </c>
      <c r="Q364" s="86">
        <v>5664.315333333333</v>
      </c>
      <c r="R364" s="2">
        <v>5821.666666666667</v>
      </c>
      <c r="S364" s="2">
        <v>5821.666666666667</v>
      </c>
      <c r="T364" s="2">
        <v>1099.297</v>
      </c>
      <c r="U364" s="2">
        <v>0</v>
      </c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XCI364" s="89"/>
    </row>
    <row r="365" spans="1:45 16310:16311" s="1" customFormat="1">
      <c r="A365" s="89" t="s">
        <v>297</v>
      </c>
      <c r="B365" s="1" t="s">
        <v>298</v>
      </c>
      <c r="C365" s="1" t="s">
        <v>292</v>
      </c>
      <c r="D365" s="84">
        <v>0</v>
      </c>
      <c r="E365" s="90" t="s">
        <v>288</v>
      </c>
      <c r="F365" s="90">
        <v>43861</v>
      </c>
      <c r="G365" s="91">
        <v>4.3099999999999999E-2</v>
      </c>
      <c r="H365" s="91">
        <v>6.8597999999999999</v>
      </c>
      <c r="I365" s="2">
        <f>G365*K365/H365</f>
        <v>825.0323550653751</v>
      </c>
      <c r="J365" s="2">
        <f>G365*L365/H365</f>
        <v>693.90305102189564</v>
      </c>
      <c r="K365" s="2">
        <f t="shared" ref="K365:K429" si="14">SUM(M365:P365)</f>
        <v>131312.22620133319</v>
      </c>
      <c r="L365" s="2">
        <f t="shared" ref="L365:L429" si="15">SUM(Q365:T365)+U365/7*3</f>
        <v>110441.674</v>
      </c>
      <c r="M365" s="86">
        <v>35296.97613213319</v>
      </c>
      <c r="N365" s="86">
        <v>34908.194099200002</v>
      </c>
      <c r="O365" s="86">
        <v>34653.069969999997</v>
      </c>
      <c r="P365" s="86">
        <v>26453.986000000001</v>
      </c>
      <c r="Q365" s="86">
        <v>33985.892</v>
      </c>
      <c r="R365" s="2">
        <v>34930</v>
      </c>
      <c r="S365" s="2">
        <v>34930</v>
      </c>
      <c r="T365" s="2">
        <v>6595.7820000000002</v>
      </c>
      <c r="U365" s="2">
        <v>0</v>
      </c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 16310:16311" s="1" customFormat="1" ht="12" customHeight="1">
      <c r="A366" s="89" t="s">
        <v>370</v>
      </c>
      <c r="B366" s="89" t="s">
        <v>303</v>
      </c>
      <c r="C366" s="89" t="s">
        <v>292</v>
      </c>
      <c r="D366" s="84">
        <v>0</v>
      </c>
      <c r="E366" s="1" t="s">
        <v>288</v>
      </c>
      <c r="F366" s="90">
        <v>43861</v>
      </c>
      <c r="G366" s="91">
        <v>9.5000000000000001E-2</v>
      </c>
      <c r="H366" s="91">
        <v>6.8597999999999999</v>
      </c>
      <c r="I366" s="2">
        <f>G366*K366/H366</f>
        <v>1889.0510576420411</v>
      </c>
      <c r="J366" s="2">
        <f>G366*L366/H366</f>
        <v>1830.0585431452964</v>
      </c>
      <c r="K366" s="2">
        <f t="shared" si="14"/>
        <v>136405.3941601355</v>
      </c>
      <c r="L366" s="2">
        <f t="shared" si="15"/>
        <v>132145.6378344011</v>
      </c>
      <c r="M366" s="86">
        <v>36308.724211644425</v>
      </c>
      <c r="N366" s="86">
        <v>35009.125219743073</v>
      </c>
      <c r="O366" s="86">
        <v>35751.572976257412</v>
      </c>
      <c r="P366" s="86">
        <v>29335.97175249059</v>
      </c>
      <c r="Q366" s="86">
        <v>37720.010993313626</v>
      </c>
      <c r="R366" s="2">
        <v>35809.831042728525</v>
      </c>
      <c r="S366" s="2">
        <v>35550.577948895138</v>
      </c>
      <c r="T366" s="2">
        <v>23065.217849463792</v>
      </c>
      <c r="U366" s="2">
        <v>0</v>
      </c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 16310:16311" s="89" customFormat="1">
      <c r="A367" s="89" t="s">
        <v>459</v>
      </c>
      <c r="B367" s="89" t="s">
        <v>304</v>
      </c>
      <c r="C367" s="89" t="s">
        <v>292</v>
      </c>
      <c r="D367" s="84">
        <v>0</v>
      </c>
      <c r="E367" s="89" t="s">
        <v>288</v>
      </c>
      <c r="F367" s="90">
        <v>43861</v>
      </c>
      <c r="G367" s="91">
        <v>0.35149999999999998</v>
      </c>
      <c r="H367" s="91">
        <v>6.8597999999999999</v>
      </c>
      <c r="I367" s="2">
        <f>G367*K367/H367</f>
        <v>6989.4889132755516</v>
      </c>
      <c r="J367" s="2">
        <f>G367*L367/H367</f>
        <v>6771.2166096375968</v>
      </c>
      <c r="K367" s="2">
        <f t="shared" si="14"/>
        <v>136405.3941601355</v>
      </c>
      <c r="L367" s="2">
        <f t="shared" si="15"/>
        <v>132145.6378344011</v>
      </c>
      <c r="M367" s="100">
        <v>36308.724211644425</v>
      </c>
      <c r="N367" s="100">
        <v>35009.125219743073</v>
      </c>
      <c r="O367" s="100">
        <v>35751.572976257412</v>
      </c>
      <c r="P367" s="100">
        <v>29335.97175249059</v>
      </c>
      <c r="Q367" s="100">
        <v>37720.010993313626</v>
      </c>
      <c r="R367" s="93">
        <v>35809.831042728525</v>
      </c>
      <c r="S367" s="93">
        <v>35550.577948895138</v>
      </c>
      <c r="T367" s="93">
        <v>23065.217849463792</v>
      </c>
      <c r="U367" s="2">
        <v>0</v>
      </c>
      <c r="V367" s="93"/>
      <c r="W367" s="93"/>
      <c r="X367" s="93"/>
      <c r="Y367" s="93"/>
      <c r="Z367" s="93"/>
      <c r="AA367" s="93"/>
      <c r="AB367" s="93"/>
      <c r="AC367" s="93"/>
      <c r="AD367" s="93"/>
      <c r="AE367" s="93"/>
      <c r="AF367" s="93"/>
      <c r="AG367" s="93"/>
      <c r="AH367" s="93"/>
      <c r="AI367" s="93"/>
      <c r="AJ367" s="93"/>
      <c r="AK367" s="93"/>
      <c r="AL367" s="93"/>
      <c r="AM367" s="93"/>
      <c r="AN367" s="93"/>
      <c r="AO367" s="93"/>
      <c r="AP367" s="93"/>
      <c r="AQ367" s="93"/>
      <c r="AR367" s="93"/>
      <c r="AS367" s="93"/>
    </row>
    <row r="368" spans="1:45 16310:16311" s="1" customFormat="1">
      <c r="A368" s="89" t="s">
        <v>305</v>
      </c>
      <c r="B368" s="89" t="s">
        <v>306</v>
      </c>
      <c r="C368" s="89" t="s">
        <v>292</v>
      </c>
      <c r="D368" s="84">
        <v>0</v>
      </c>
      <c r="E368" s="1" t="s">
        <v>288</v>
      </c>
      <c r="F368" s="90">
        <v>43861</v>
      </c>
      <c r="G368" s="91">
        <v>0.27650000000000002</v>
      </c>
      <c r="H368" s="91">
        <v>6.8597999999999999</v>
      </c>
      <c r="I368" s="2">
        <f>G368*K368/H368</f>
        <v>0</v>
      </c>
      <c r="J368" s="2">
        <f>G368*L368/H368</f>
        <v>0</v>
      </c>
      <c r="K368" s="2">
        <f t="shared" si="14"/>
        <v>0</v>
      </c>
      <c r="L368" s="2">
        <f t="shared" si="15"/>
        <v>0</v>
      </c>
      <c r="M368" s="86">
        <v>0</v>
      </c>
      <c r="N368" s="86">
        <v>0</v>
      </c>
      <c r="O368" s="86">
        <v>0</v>
      </c>
      <c r="P368" s="86">
        <v>0</v>
      </c>
      <c r="Q368" s="86"/>
      <c r="R368" s="2"/>
      <c r="S368" s="2"/>
      <c r="T368" s="2"/>
      <c r="U368" s="2">
        <v>0</v>
      </c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s="1" customFormat="1">
      <c r="A369" s="89" t="s">
        <v>307</v>
      </c>
      <c r="B369" s="89" t="s">
        <v>362</v>
      </c>
      <c r="C369" s="89" t="s">
        <v>292</v>
      </c>
      <c r="D369" s="84">
        <v>0</v>
      </c>
      <c r="E369" s="1" t="s">
        <v>288</v>
      </c>
      <c r="F369" s="90">
        <v>43861</v>
      </c>
      <c r="G369" s="91">
        <v>3.5000000000000003E-2</v>
      </c>
      <c r="H369" s="91">
        <v>6.8597999999999999</v>
      </c>
      <c r="I369" s="2">
        <f>G369*K369/H369</f>
        <v>669.97987070274098</v>
      </c>
      <c r="J369" s="2">
        <f>G369*L369/H369</f>
        <v>563.49435697833758</v>
      </c>
      <c r="K369" s="2">
        <f t="shared" si="14"/>
        <v>131312.22620133319</v>
      </c>
      <c r="L369" s="2">
        <f t="shared" si="15"/>
        <v>110441.674</v>
      </c>
      <c r="M369" s="86">
        <v>35296.97613213319</v>
      </c>
      <c r="N369" s="86">
        <v>34908.194099200002</v>
      </c>
      <c r="O369" s="86">
        <v>34653.069969999997</v>
      </c>
      <c r="P369" s="86">
        <v>26453.986000000001</v>
      </c>
      <c r="Q369" s="86">
        <v>33985.892</v>
      </c>
      <c r="R369" s="2">
        <v>34930</v>
      </c>
      <c r="S369" s="2">
        <v>34930</v>
      </c>
      <c r="T369" s="2">
        <v>6595.7820000000002</v>
      </c>
      <c r="U369" s="2">
        <v>0</v>
      </c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s="89" customFormat="1">
      <c r="A370" s="89" t="s">
        <v>299</v>
      </c>
      <c r="B370" s="89" t="s">
        <v>300</v>
      </c>
      <c r="C370" s="89" t="s">
        <v>488</v>
      </c>
      <c r="D370" s="84">
        <v>0</v>
      </c>
      <c r="E370" s="90" t="s">
        <v>288</v>
      </c>
      <c r="F370" s="90">
        <v>43861</v>
      </c>
      <c r="G370" s="91">
        <v>30.894500000000001</v>
      </c>
      <c r="H370" s="91">
        <v>6.8597999999999999</v>
      </c>
      <c r="I370" s="2">
        <f>G370*K370/H370</f>
        <v>135.11108195574215</v>
      </c>
      <c r="J370" s="2">
        <f>G370*L370/H370</f>
        <v>598.34907723257243</v>
      </c>
      <c r="K370" s="2">
        <f t="shared" si="14"/>
        <v>30</v>
      </c>
      <c r="L370" s="2">
        <f t="shared" si="15"/>
        <v>132.85714285714286</v>
      </c>
      <c r="M370" s="2">
        <v>0</v>
      </c>
      <c r="N370" s="2">
        <v>0</v>
      </c>
      <c r="O370" s="2">
        <v>0</v>
      </c>
      <c r="P370" s="94">
        <v>30</v>
      </c>
      <c r="Q370" s="94">
        <v>30</v>
      </c>
      <c r="R370" s="94">
        <v>30</v>
      </c>
      <c r="S370" s="94">
        <v>30</v>
      </c>
      <c r="T370" s="94">
        <v>30</v>
      </c>
      <c r="U370" s="94">
        <v>30</v>
      </c>
      <c r="V370" s="93"/>
      <c r="W370" s="93"/>
      <c r="X370" s="93"/>
      <c r="Y370" s="93"/>
      <c r="Z370" s="93"/>
      <c r="AA370" s="93"/>
      <c r="AB370" s="93"/>
      <c r="AC370" s="93"/>
      <c r="AD370" s="93"/>
      <c r="AE370" s="93"/>
      <c r="AF370" s="93"/>
      <c r="AG370" s="93"/>
      <c r="AH370" s="93"/>
      <c r="AI370" s="93"/>
      <c r="AJ370" s="93"/>
      <c r="AK370" s="93"/>
      <c r="AL370" s="93"/>
      <c r="AM370" s="93"/>
      <c r="AN370" s="93"/>
      <c r="AO370" s="93"/>
      <c r="AP370" s="93"/>
      <c r="AQ370" s="93"/>
      <c r="AR370" s="93"/>
      <c r="AS370" s="93"/>
    </row>
    <row r="371" spans="1:45" s="89" customFormat="1">
      <c r="A371" s="89" t="s">
        <v>458</v>
      </c>
      <c r="B371" s="89" t="s">
        <v>453</v>
      </c>
      <c r="C371" s="89" t="s">
        <v>488</v>
      </c>
      <c r="D371" s="84">
        <v>0</v>
      </c>
      <c r="E371" s="90" t="s">
        <v>288</v>
      </c>
      <c r="F371" s="90">
        <v>43861</v>
      </c>
      <c r="G371" s="91">
        <v>4.5999999999999999E-2</v>
      </c>
      <c r="H371" s="91">
        <v>6.8597999999999999</v>
      </c>
      <c r="I371" s="2">
        <f>G371*K371/H371</f>
        <v>0</v>
      </c>
      <c r="J371" s="2">
        <f>G371*L371/H371</f>
        <v>0</v>
      </c>
      <c r="K371" s="2">
        <f t="shared" si="14"/>
        <v>0</v>
      </c>
      <c r="L371" s="2">
        <f t="shared" si="15"/>
        <v>0</v>
      </c>
      <c r="M371" s="2">
        <v>0</v>
      </c>
      <c r="N371" s="2">
        <v>0</v>
      </c>
      <c r="O371" s="2">
        <v>0</v>
      </c>
      <c r="P371" s="2">
        <v>0</v>
      </c>
      <c r="Q371" s="93"/>
      <c r="R371" s="93"/>
      <c r="S371" s="93"/>
      <c r="T371" s="93"/>
      <c r="U371" s="93"/>
      <c r="V371" s="93"/>
      <c r="W371" s="93"/>
      <c r="X371" s="93"/>
      <c r="Y371" s="93"/>
      <c r="Z371" s="93"/>
      <c r="AA371" s="93"/>
      <c r="AB371" s="93"/>
      <c r="AC371" s="93"/>
      <c r="AD371" s="93"/>
      <c r="AE371" s="93"/>
      <c r="AF371" s="93"/>
      <c r="AG371" s="93"/>
      <c r="AH371" s="93"/>
      <c r="AI371" s="93"/>
      <c r="AJ371" s="93"/>
      <c r="AK371" s="93"/>
      <c r="AL371" s="93"/>
      <c r="AM371" s="93"/>
      <c r="AN371" s="93"/>
      <c r="AO371" s="93"/>
      <c r="AP371" s="93"/>
      <c r="AQ371" s="93"/>
      <c r="AR371" s="93"/>
      <c r="AS371" s="93"/>
    </row>
    <row r="372" spans="1:45" s="1" customFormat="1">
      <c r="A372" s="89" t="s">
        <v>301</v>
      </c>
      <c r="B372" s="89" t="s">
        <v>302</v>
      </c>
      <c r="C372" s="89" t="s">
        <v>488</v>
      </c>
      <c r="D372" s="84">
        <v>0</v>
      </c>
      <c r="E372" s="90" t="s">
        <v>288</v>
      </c>
      <c r="F372" s="90">
        <v>43861</v>
      </c>
      <c r="G372" s="122">
        <v>0.75529999999999997</v>
      </c>
      <c r="H372" s="91">
        <v>6.8597999999999999</v>
      </c>
      <c r="I372" s="2">
        <f>G372*K372/H372</f>
        <v>718.11959254440808</v>
      </c>
      <c r="J372" s="2">
        <f>G372*L372/H372</f>
        <v>23709.345277656656</v>
      </c>
      <c r="K372" s="2">
        <f t="shared" si="14"/>
        <v>6522.1193975058004</v>
      </c>
      <c r="L372" s="2">
        <f t="shared" si="15"/>
        <v>215333.46582241377</v>
      </c>
      <c r="M372" s="2">
        <v>0</v>
      </c>
      <c r="N372" s="2">
        <v>0</v>
      </c>
      <c r="O372" s="2">
        <v>0</v>
      </c>
      <c r="P372" s="2">
        <v>6522.1193975058004</v>
      </c>
      <c r="Q372" s="2">
        <v>50727.595313934013</v>
      </c>
      <c r="R372" s="2">
        <v>50727.595313934013</v>
      </c>
      <c r="S372" s="2">
        <v>50727.595313934013</v>
      </c>
      <c r="T372" s="2">
        <v>50727.595313934013</v>
      </c>
      <c r="U372" s="2">
        <v>28987.197322248001</v>
      </c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s="1" customFormat="1">
      <c r="A373" s="89" t="s">
        <v>555</v>
      </c>
      <c r="B373" s="89" t="s">
        <v>561</v>
      </c>
      <c r="C373" s="89" t="s">
        <v>519</v>
      </c>
      <c r="D373" s="84">
        <v>0</v>
      </c>
      <c r="E373" s="1" t="s">
        <v>288</v>
      </c>
      <c r="F373" s="90">
        <v>43861</v>
      </c>
      <c r="G373" s="91">
        <v>75.977350000000001</v>
      </c>
      <c r="H373" s="91">
        <v>6.8597999999999999</v>
      </c>
      <c r="I373" s="2">
        <f>G373*K373/H373</f>
        <v>0</v>
      </c>
      <c r="J373" s="2">
        <f>G373*L373/H373</f>
        <v>0</v>
      </c>
      <c r="K373" s="2">
        <f t="shared" si="14"/>
        <v>0</v>
      </c>
      <c r="L373" s="2">
        <f t="shared" si="15"/>
        <v>0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s="1" customFormat="1">
      <c r="A374" s="89" t="s">
        <v>557</v>
      </c>
      <c r="B374" s="89" t="s">
        <v>563</v>
      </c>
      <c r="C374" s="89" t="s">
        <v>519</v>
      </c>
      <c r="D374" s="84">
        <v>0</v>
      </c>
      <c r="E374" s="1" t="s">
        <v>288</v>
      </c>
      <c r="F374" s="90">
        <v>43861</v>
      </c>
      <c r="G374" s="122">
        <v>6.2E-2</v>
      </c>
      <c r="H374" s="91">
        <v>6.8597999999999999</v>
      </c>
      <c r="I374" s="2">
        <f>G374*K374/H374</f>
        <v>11242.967124217579</v>
      </c>
      <c r="J374" s="2">
        <f>G374*L374/H374</f>
        <v>27783.969459811884</v>
      </c>
      <c r="K374" s="2">
        <f t="shared" si="14"/>
        <v>1243943.6432049635</v>
      </c>
      <c r="L374" s="2">
        <f t="shared" si="15"/>
        <v>3074072.1564583476</v>
      </c>
      <c r="M374" s="131">
        <v>309002.41664249962</v>
      </c>
      <c r="N374" s="131">
        <v>278866.25138443348</v>
      </c>
      <c r="O374" s="131">
        <v>284010.39928455825</v>
      </c>
      <c r="P374" s="131">
        <v>372064.57589347218</v>
      </c>
      <c r="Q374" s="131">
        <v>481454.37923286273</v>
      </c>
      <c r="R374" s="131">
        <v>749023.8082942412</v>
      </c>
      <c r="S374" s="131">
        <v>843333.18646319513</v>
      </c>
      <c r="T374" s="131">
        <v>845047.90242990339</v>
      </c>
      <c r="U374" s="131">
        <v>362163.38675567287</v>
      </c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s="1" customFormat="1">
      <c r="A375" s="89" t="s">
        <v>556</v>
      </c>
      <c r="B375" s="89" t="s">
        <v>562</v>
      </c>
      <c r="C375" s="89" t="s">
        <v>519</v>
      </c>
      <c r="D375" s="84">
        <v>0</v>
      </c>
      <c r="E375" s="1" t="s">
        <v>288</v>
      </c>
      <c r="F375" s="90">
        <v>43861</v>
      </c>
      <c r="G375" s="122">
        <v>0.32069999999999999</v>
      </c>
      <c r="H375" s="91">
        <v>6.8597999999999999</v>
      </c>
      <c r="I375" s="2">
        <f>G375*K375/H375</f>
        <v>32473.411428957912</v>
      </c>
      <c r="J375" s="2">
        <f>G375*L375/H375</f>
        <v>67219.342059595001</v>
      </c>
      <c r="K375" s="2">
        <f t="shared" si="14"/>
        <v>694609.00442895386</v>
      </c>
      <c r="L375" s="2">
        <f t="shared" si="15"/>
        <v>1437827.3859071089</v>
      </c>
      <c r="M375" s="131">
        <v>192581.74336256608</v>
      </c>
      <c r="N375" s="131">
        <v>164476.68633729103</v>
      </c>
      <c r="O375" s="131">
        <v>146123.35043190524</v>
      </c>
      <c r="P375" s="131">
        <v>191427.22429719142</v>
      </c>
      <c r="Q375" s="131">
        <v>225189.34374118893</v>
      </c>
      <c r="R375" s="131">
        <v>350338.86306126096</v>
      </c>
      <c r="S375" s="131">
        <v>394449.93130483082</v>
      </c>
      <c r="T375" s="131">
        <v>395251.95072744117</v>
      </c>
      <c r="U375" s="131">
        <v>169393.69316890335</v>
      </c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s="1" customFormat="1">
      <c r="A376" s="89" t="s">
        <v>664</v>
      </c>
      <c r="B376" s="89" t="s">
        <v>665</v>
      </c>
      <c r="C376" s="89" t="s">
        <v>519</v>
      </c>
      <c r="D376" s="84">
        <v>0</v>
      </c>
      <c r="E376" s="1" t="s">
        <v>288</v>
      </c>
      <c r="F376" s="90">
        <v>43861</v>
      </c>
      <c r="G376" s="122">
        <v>6.2E-2</v>
      </c>
      <c r="H376" s="91">
        <v>6.8597999999999999</v>
      </c>
      <c r="I376" s="2">
        <f>G376*K376/H376</f>
        <v>9578.8650028300981</v>
      </c>
      <c r="J376" s="2">
        <f>G376*L376/H376</f>
        <v>17740.237158236148</v>
      </c>
      <c r="K376" s="2">
        <f t="shared" si="14"/>
        <v>1059824.1636518373</v>
      </c>
      <c r="L376" s="2">
        <f t="shared" si="15"/>
        <v>1962814.1751301342</v>
      </c>
      <c r="M376" s="131">
        <v>279832.16986320692</v>
      </c>
      <c r="N376" s="131">
        <v>252231.61359505929</v>
      </c>
      <c r="O376" s="131">
        <v>248681.0608067211</v>
      </c>
      <c r="P376" s="131">
        <v>279079.31938685005</v>
      </c>
      <c r="Q376" s="131">
        <v>376457.93904878711</v>
      </c>
      <c r="R376" s="131">
        <v>420819.79389291687</v>
      </c>
      <c r="S376" s="131">
        <v>550305.94829157868</v>
      </c>
      <c r="T376" s="131">
        <v>525587.47838847397</v>
      </c>
      <c r="U376" s="131">
        <v>209167.03618621459</v>
      </c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s="1" customFormat="1">
      <c r="A377" s="89" t="s">
        <v>560</v>
      </c>
      <c r="B377" s="89" t="s">
        <v>566</v>
      </c>
      <c r="C377" s="89" t="s">
        <v>537</v>
      </c>
      <c r="D377" s="84">
        <v>0</v>
      </c>
      <c r="E377" s="1" t="s">
        <v>288</v>
      </c>
      <c r="F377" s="90">
        <v>43861</v>
      </c>
      <c r="G377" s="91">
        <v>0.27373999999999998</v>
      </c>
      <c r="H377" s="91">
        <v>6.8597999999999999</v>
      </c>
      <c r="I377" s="2">
        <f>G377*K377/H377</f>
        <v>71.828916294935709</v>
      </c>
      <c r="J377" s="2">
        <f>G377*L377/H377</f>
        <v>0</v>
      </c>
      <c r="K377" s="2">
        <f t="shared" si="14"/>
        <v>1800</v>
      </c>
      <c r="L377" s="2">
        <f t="shared" si="15"/>
        <v>0</v>
      </c>
      <c r="M377" s="131">
        <v>1600</v>
      </c>
      <c r="N377" s="131">
        <v>200</v>
      </c>
      <c r="O377" s="131">
        <v>0</v>
      </c>
      <c r="P377" s="131">
        <v>0</v>
      </c>
      <c r="Q377" s="131">
        <v>0</v>
      </c>
      <c r="R377" s="131">
        <v>0</v>
      </c>
      <c r="S377" s="131">
        <v>0</v>
      </c>
      <c r="T377" s="131">
        <v>0</v>
      </c>
      <c r="U377" s="131">
        <v>0</v>
      </c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s="1" customFormat="1">
      <c r="A378" s="89" t="s">
        <v>558</v>
      </c>
      <c r="B378" s="89" t="s">
        <v>564</v>
      </c>
      <c r="C378" s="89" t="s">
        <v>519</v>
      </c>
      <c r="D378" s="84">
        <v>0</v>
      </c>
      <c r="E378" s="1" t="s">
        <v>288</v>
      </c>
      <c r="F378" s="90">
        <v>43861</v>
      </c>
      <c r="G378" s="91">
        <v>48.351109999999998</v>
      </c>
      <c r="H378" s="91">
        <v>6.8597999999999999</v>
      </c>
      <c r="I378" s="2">
        <f>G378*K378/H378</f>
        <v>0</v>
      </c>
      <c r="J378" s="2">
        <f>G378*L378/H378</f>
        <v>0</v>
      </c>
      <c r="K378" s="2">
        <f t="shared" si="14"/>
        <v>0</v>
      </c>
      <c r="L378" s="2">
        <f t="shared" si="15"/>
        <v>0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s="1" customFormat="1">
      <c r="A379" s="89" t="s">
        <v>559</v>
      </c>
      <c r="B379" s="89" t="s">
        <v>565</v>
      </c>
      <c r="C379" s="89" t="s">
        <v>519</v>
      </c>
      <c r="D379" s="84">
        <v>0</v>
      </c>
      <c r="E379" s="1" t="s">
        <v>288</v>
      </c>
      <c r="F379" s="90">
        <v>43861</v>
      </c>
      <c r="G379" s="91">
        <v>390.2679</v>
      </c>
      <c r="H379" s="91">
        <v>6.8597999999999999</v>
      </c>
      <c r="I379" s="2">
        <f>G379*K379/H379</f>
        <v>0</v>
      </c>
      <c r="J379" s="2">
        <f>G379*L379/H379</f>
        <v>0</v>
      </c>
      <c r="K379" s="2">
        <f t="shared" si="14"/>
        <v>0</v>
      </c>
      <c r="L379" s="2">
        <f t="shared" si="15"/>
        <v>0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s="1" customFormat="1">
      <c r="A380" s="89" t="s">
        <v>308</v>
      </c>
      <c r="B380" s="1" t="s">
        <v>309</v>
      </c>
      <c r="C380" s="1" t="s">
        <v>310</v>
      </c>
      <c r="D380" s="84">
        <v>0</v>
      </c>
      <c r="E380" s="1" t="s">
        <v>311</v>
      </c>
      <c r="F380" s="90">
        <v>43861</v>
      </c>
      <c r="G380" s="91">
        <v>3.75560772</v>
      </c>
      <c r="H380" s="91">
        <v>6.8597999999999999</v>
      </c>
      <c r="I380" s="2">
        <f>G380*K380/H380</f>
        <v>5474.8064375054664</v>
      </c>
      <c r="J380" s="2">
        <f>G380*L380/H380</f>
        <v>5474.8064375054664</v>
      </c>
      <c r="K380" s="2">
        <f t="shared" si="14"/>
        <v>10000</v>
      </c>
      <c r="L380" s="2">
        <f t="shared" si="15"/>
        <v>10000</v>
      </c>
      <c r="M380" s="2">
        <v>10000</v>
      </c>
      <c r="N380" s="2">
        <v>0</v>
      </c>
      <c r="O380" s="2">
        <v>0</v>
      </c>
      <c r="P380" s="2"/>
      <c r="Q380" s="2">
        <v>10000</v>
      </c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s="1" customFormat="1">
      <c r="A381" s="89" t="s">
        <v>312</v>
      </c>
      <c r="B381" s="1" t="s">
        <v>313</v>
      </c>
      <c r="C381" s="1" t="s">
        <v>310</v>
      </c>
      <c r="D381" s="84">
        <v>0</v>
      </c>
      <c r="E381" s="1" t="s">
        <v>311</v>
      </c>
      <c r="F381" s="90">
        <v>43861</v>
      </c>
      <c r="G381" s="91">
        <v>5.5806796699999994</v>
      </c>
      <c r="H381" s="91">
        <v>6.8597999999999999</v>
      </c>
      <c r="I381" s="2">
        <f>G381*K381/H381</f>
        <v>0</v>
      </c>
      <c r="J381" s="2">
        <f>G381*L381/H381</f>
        <v>0</v>
      </c>
      <c r="K381" s="2">
        <f t="shared" si="14"/>
        <v>0</v>
      </c>
      <c r="L381" s="2">
        <f t="shared" si="15"/>
        <v>0</v>
      </c>
      <c r="M381" s="2">
        <v>0</v>
      </c>
      <c r="N381" s="2">
        <v>0</v>
      </c>
      <c r="O381" s="2">
        <v>0</v>
      </c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s="1" customFormat="1">
      <c r="A382" s="89" t="s">
        <v>314</v>
      </c>
      <c r="B382" s="1" t="s">
        <v>315</v>
      </c>
      <c r="C382" s="1" t="s">
        <v>310</v>
      </c>
      <c r="D382" s="84">
        <v>0</v>
      </c>
      <c r="E382" s="1" t="s">
        <v>311</v>
      </c>
      <c r="F382" s="90">
        <v>43861</v>
      </c>
      <c r="G382" s="91">
        <v>1.5819573</v>
      </c>
      <c r="H382" s="91">
        <v>6.8597999999999999</v>
      </c>
      <c r="I382" s="2">
        <f>G382*K382/H382</f>
        <v>0</v>
      </c>
      <c r="J382" s="2">
        <f>G382*L382/H382</f>
        <v>0</v>
      </c>
      <c r="K382" s="2">
        <f t="shared" si="14"/>
        <v>0</v>
      </c>
      <c r="L382" s="2">
        <f t="shared" si="15"/>
        <v>0</v>
      </c>
      <c r="M382" s="2">
        <v>0</v>
      </c>
      <c r="N382" s="2">
        <v>0</v>
      </c>
      <c r="O382" s="2">
        <v>0</v>
      </c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s="1" customFormat="1">
      <c r="A383" s="89" t="s">
        <v>316</v>
      </c>
      <c r="B383" s="1" t="s">
        <v>317</v>
      </c>
      <c r="C383" s="1" t="s">
        <v>310</v>
      </c>
      <c r="D383" s="84">
        <v>0</v>
      </c>
      <c r="E383" s="1" t="s">
        <v>311</v>
      </c>
      <c r="F383" s="90">
        <v>43861</v>
      </c>
      <c r="G383" s="91">
        <v>2.7557559199999999</v>
      </c>
      <c r="H383" s="91">
        <v>6.8597999999999999</v>
      </c>
      <c r="I383" s="2">
        <f>G383*K383/H383</f>
        <v>0</v>
      </c>
      <c r="J383" s="2">
        <f>G383*L383/H383</f>
        <v>0</v>
      </c>
      <c r="K383" s="2">
        <f t="shared" si="14"/>
        <v>0</v>
      </c>
      <c r="L383" s="2">
        <f t="shared" si="15"/>
        <v>0</v>
      </c>
      <c r="M383" s="2">
        <v>0</v>
      </c>
      <c r="N383" s="2">
        <v>0</v>
      </c>
      <c r="O383" s="2">
        <v>0</v>
      </c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s="1" customFormat="1">
      <c r="A384" s="89" t="s">
        <v>318</v>
      </c>
      <c r="B384" s="1" t="s">
        <v>319</v>
      </c>
      <c r="C384" s="1" t="s">
        <v>310</v>
      </c>
      <c r="D384" s="84">
        <v>0</v>
      </c>
      <c r="E384" s="1" t="s">
        <v>311</v>
      </c>
      <c r="F384" s="90">
        <v>43861</v>
      </c>
      <c r="G384" s="91">
        <v>6.00869842</v>
      </c>
      <c r="H384" s="91">
        <v>6.8597999999999999</v>
      </c>
      <c r="I384" s="2">
        <f>G384*K384/H384</f>
        <v>8759.2909705822331</v>
      </c>
      <c r="J384" s="2">
        <f>G384*L384/H384</f>
        <v>0</v>
      </c>
      <c r="K384" s="2">
        <f t="shared" si="14"/>
        <v>10000</v>
      </c>
      <c r="L384" s="2">
        <f t="shared" si="15"/>
        <v>0</v>
      </c>
      <c r="M384" s="2">
        <v>0</v>
      </c>
      <c r="N384" s="2">
        <v>10000</v>
      </c>
      <c r="O384" s="2">
        <v>0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s="1" customFormat="1">
      <c r="A385" s="89" t="s">
        <v>320</v>
      </c>
      <c r="B385" s="1" t="s">
        <v>321</v>
      </c>
      <c r="C385" s="1" t="s">
        <v>310</v>
      </c>
      <c r="D385" s="84">
        <v>0</v>
      </c>
      <c r="E385" s="1" t="s">
        <v>311</v>
      </c>
      <c r="F385" s="90">
        <v>43861</v>
      </c>
      <c r="G385" s="91">
        <v>0.71222319999999995</v>
      </c>
      <c r="H385" s="91">
        <v>6.8597999999999999</v>
      </c>
      <c r="I385" s="2">
        <f>G385*K385/H385</f>
        <v>519.12825446806028</v>
      </c>
      <c r="J385" s="2">
        <f>G385*L385/H385</f>
        <v>0</v>
      </c>
      <c r="K385" s="2">
        <f t="shared" si="14"/>
        <v>5000</v>
      </c>
      <c r="L385" s="2">
        <f t="shared" si="15"/>
        <v>0</v>
      </c>
      <c r="M385" s="2">
        <v>0</v>
      </c>
      <c r="N385" s="2">
        <v>0</v>
      </c>
      <c r="O385" s="2">
        <v>0</v>
      </c>
      <c r="P385" s="2">
        <v>5000</v>
      </c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s="1" customFormat="1">
      <c r="A386" s="89" t="s">
        <v>322</v>
      </c>
      <c r="B386" s="1" t="s">
        <v>323</v>
      </c>
      <c r="C386" s="1" t="s">
        <v>324</v>
      </c>
      <c r="D386" s="84">
        <v>0</v>
      </c>
      <c r="E386" s="1" t="s">
        <v>311</v>
      </c>
      <c r="F386" s="90">
        <v>43861</v>
      </c>
      <c r="G386" s="91">
        <v>1.3559634</v>
      </c>
      <c r="H386" s="91">
        <v>6.8597999999999999</v>
      </c>
      <c r="I386" s="2">
        <f>G386*K386/H386</f>
        <v>0</v>
      </c>
      <c r="J386" s="2">
        <f>G386*L386/H386</f>
        <v>0</v>
      </c>
      <c r="K386" s="2">
        <f t="shared" si="14"/>
        <v>0</v>
      </c>
      <c r="L386" s="2">
        <f t="shared" si="15"/>
        <v>0</v>
      </c>
      <c r="M386" s="2">
        <v>0</v>
      </c>
      <c r="N386" s="2">
        <v>0</v>
      </c>
      <c r="O386" s="2">
        <v>0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s="1" customFormat="1">
      <c r="A387" s="89" t="s">
        <v>325</v>
      </c>
      <c r="B387" s="1" t="s">
        <v>326</v>
      </c>
      <c r="C387" s="1" t="s">
        <v>324</v>
      </c>
      <c r="D387" s="84">
        <v>0</v>
      </c>
      <c r="E387" s="1" t="s">
        <v>311</v>
      </c>
      <c r="F387" s="90">
        <v>43861</v>
      </c>
      <c r="G387" s="91">
        <v>7.8618483999999995</v>
      </c>
      <c r="H387" s="91">
        <v>6.8597999999999999</v>
      </c>
      <c r="I387" s="2">
        <f>G387*K387/H387</f>
        <v>0</v>
      </c>
      <c r="J387" s="2">
        <f>G387*L387/H387</f>
        <v>0</v>
      </c>
      <c r="K387" s="2">
        <f t="shared" si="14"/>
        <v>0</v>
      </c>
      <c r="L387" s="2">
        <f t="shared" si="15"/>
        <v>0</v>
      </c>
      <c r="M387" s="2">
        <v>0</v>
      </c>
      <c r="N387" s="2">
        <v>0</v>
      </c>
      <c r="O387" s="2">
        <v>0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s="1" customFormat="1">
      <c r="A388" s="89" t="s">
        <v>327</v>
      </c>
      <c r="B388" s="1" t="s">
        <v>328</v>
      </c>
      <c r="C388" s="1" t="s">
        <v>324</v>
      </c>
      <c r="D388" s="84">
        <v>0</v>
      </c>
      <c r="E388" s="1" t="s">
        <v>311</v>
      </c>
      <c r="F388" s="90">
        <v>43861</v>
      </c>
      <c r="G388" s="91">
        <v>11.9708284</v>
      </c>
      <c r="H388" s="91">
        <v>6.8597999999999999</v>
      </c>
      <c r="I388" s="2">
        <f>G388*K388/H388</f>
        <v>0</v>
      </c>
      <c r="J388" s="2">
        <f>G388*L388/H388</f>
        <v>0</v>
      </c>
      <c r="K388" s="2">
        <f t="shared" si="14"/>
        <v>0</v>
      </c>
      <c r="L388" s="2">
        <f t="shared" si="15"/>
        <v>0</v>
      </c>
      <c r="M388" s="2">
        <v>0</v>
      </c>
      <c r="N388" s="2">
        <v>0</v>
      </c>
      <c r="O388" s="2">
        <v>0</v>
      </c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s="1" customFormat="1">
      <c r="A389" s="89" t="s">
        <v>329</v>
      </c>
      <c r="B389" s="1" t="s">
        <v>330</v>
      </c>
      <c r="C389" s="1" t="s">
        <v>324</v>
      </c>
      <c r="D389" s="84">
        <v>0</v>
      </c>
      <c r="E389" s="1" t="s">
        <v>311</v>
      </c>
      <c r="F389" s="90">
        <v>43861</v>
      </c>
      <c r="G389" s="91">
        <v>11.553082100000001</v>
      </c>
      <c r="H389" s="91">
        <v>6.8597999999999999</v>
      </c>
      <c r="I389" s="2">
        <f>G389*K389/H389</f>
        <v>0</v>
      </c>
      <c r="J389" s="2">
        <f>G389*L389/H389</f>
        <v>0</v>
      </c>
      <c r="K389" s="2">
        <f t="shared" si="14"/>
        <v>0</v>
      </c>
      <c r="L389" s="2">
        <f t="shared" si="15"/>
        <v>0</v>
      </c>
      <c r="M389" s="2">
        <v>0</v>
      </c>
      <c r="N389" s="2">
        <v>0</v>
      </c>
      <c r="O389" s="2">
        <v>0</v>
      </c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s="1" customFormat="1">
      <c r="A390" s="89" t="s">
        <v>331</v>
      </c>
      <c r="B390" s="1" t="s">
        <v>332</v>
      </c>
      <c r="C390" s="1" t="s">
        <v>324</v>
      </c>
      <c r="D390" s="84">
        <v>0</v>
      </c>
      <c r="E390" s="1" t="s">
        <v>311</v>
      </c>
      <c r="F390" s="90">
        <v>43861</v>
      </c>
      <c r="G390" s="91">
        <v>2.1983043000000002</v>
      </c>
      <c r="H390" s="91">
        <v>6.8597999999999999</v>
      </c>
      <c r="I390" s="2">
        <f>G390*K390/H390</f>
        <v>0</v>
      </c>
      <c r="J390" s="2">
        <f>G390*L390/H390</f>
        <v>0</v>
      </c>
      <c r="K390" s="2">
        <f t="shared" si="14"/>
        <v>0</v>
      </c>
      <c r="L390" s="2">
        <f t="shared" si="15"/>
        <v>0</v>
      </c>
      <c r="M390" s="2">
        <v>0</v>
      </c>
      <c r="N390" s="2">
        <v>0</v>
      </c>
      <c r="O390" s="2">
        <v>0</v>
      </c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s="1" customFormat="1">
      <c r="A391" s="89" t="s">
        <v>333</v>
      </c>
      <c r="B391" s="1" t="s">
        <v>363</v>
      </c>
      <c r="C391" s="1" t="s">
        <v>334</v>
      </c>
      <c r="D391" s="84">
        <v>0</v>
      </c>
      <c r="E391" s="1" t="s">
        <v>335</v>
      </c>
      <c r="F391" s="90">
        <v>43861</v>
      </c>
      <c r="G391" s="91">
        <v>0.05</v>
      </c>
      <c r="H391" s="91">
        <v>6.8597999999999999</v>
      </c>
      <c r="I391" s="2">
        <f>G391*K391/H391</f>
        <v>0</v>
      </c>
      <c r="J391" s="2">
        <f>G391*L391/H391</f>
        <v>0</v>
      </c>
      <c r="K391" s="2">
        <f t="shared" si="14"/>
        <v>0</v>
      </c>
      <c r="L391" s="2">
        <f t="shared" si="15"/>
        <v>0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s="1" customFormat="1">
      <c r="A392" s="89" t="s">
        <v>336</v>
      </c>
      <c r="B392" s="1" t="s">
        <v>337</v>
      </c>
      <c r="C392" s="1" t="s">
        <v>338</v>
      </c>
      <c r="D392" s="84">
        <v>0</v>
      </c>
      <c r="E392" s="1" t="s">
        <v>339</v>
      </c>
      <c r="F392" s="90">
        <v>43861</v>
      </c>
      <c r="G392" s="91">
        <v>1.0744982700000001</v>
      </c>
      <c r="H392" s="91">
        <v>6.8597999999999999</v>
      </c>
      <c r="I392" s="2">
        <f>G392*K392/H392</f>
        <v>0</v>
      </c>
      <c r="J392" s="2">
        <f>G392*L392/H392</f>
        <v>0</v>
      </c>
      <c r="K392" s="2">
        <f t="shared" si="14"/>
        <v>0</v>
      </c>
      <c r="L392" s="2">
        <f t="shared" si="15"/>
        <v>0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s="1" customFormat="1">
      <c r="A393" s="89" t="s">
        <v>340</v>
      </c>
      <c r="B393" s="1" t="s">
        <v>341</v>
      </c>
      <c r="C393" s="1" t="s">
        <v>342</v>
      </c>
      <c r="D393" s="84">
        <v>0</v>
      </c>
      <c r="E393" s="1" t="s">
        <v>343</v>
      </c>
      <c r="F393" s="90">
        <v>43861</v>
      </c>
      <c r="G393" s="91">
        <v>0.125</v>
      </c>
      <c r="H393" s="91">
        <v>6.8597999999999999</v>
      </c>
      <c r="I393" s="2">
        <f>G393*K393/H393</f>
        <v>0</v>
      </c>
      <c r="J393" s="2">
        <f>G393*L393/H393</f>
        <v>0</v>
      </c>
      <c r="K393" s="2">
        <f t="shared" si="14"/>
        <v>0</v>
      </c>
      <c r="L393" s="2">
        <f t="shared" si="15"/>
        <v>0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s="1" customFormat="1">
      <c r="A394" s="89" t="s">
        <v>344</v>
      </c>
      <c r="B394" s="1" t="s">
        <v>345</v>
      </c>
      <c r="C394" s="1" t="s">
        <v>342</v>
      </c>
      <c r="D394" s="84">
        <v>0</v>
      </c>
      <c r="E394" s="1" t="s">
        <v>343</v>
      </c>
      <c r="F394" s="90">
        <v>43861</v>
      </c>
      <c r="G394" s="91">
        <v>4.7199999999999999E-2</v>
      </c>
      <c r="H394" s="91">
        <v>6.8597999999999999</v>
      </c>
      <c r="I394" s="2">
        <f>G394*K394/H394</f>
        <v>0</v>
      </c>
      <c r="J394" s="2">
        <f>G394*L394/H394</f>
        <v>0</v>
      </c>
      <c r="K394" s="2">
        <f t="shared" si="14"/>
        <v>0</v>
      </c>
      <c r="L394" s="2">
        <f t="shared" si="15"/>
        <v>0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s="1" customFormat="1">
      <c r="A395" s="89" t="s">
        <v>346</v>
      </c>
      <c r="B395" s="1" t="s">
        <v>347</v>
      </c>
      <c r="C395" s="1" t="s">
        <v>342</v>
      </c>
      <c r="D395" s="84">
        <v>0</v>
      </c>
      <c r="E395" s="1" t="s">
        <v>343</v>
      </c>
      <c r="F395" s="90">
        <v>43861</v>
      </c>
      <c r="G395" s="91">
        <v>3.0800000000000001E-2</v>
      </c>
      <c r="H395" s="91">
        <v>6.8597999999999999</v>
      </c>
      <c r="I395" s="2">
        <f>G395*K395/H395</f>
        <v>0</v>
      </c>
      <c r="J395" s="2">
        <f>G395*L395/H395</f>
        <v>0</v>
      </c>
      <c r="K395" s="2">
        <f t="shared" si="14"/>
        <v>0</v>
      </c>
      <c r="L395" s="2">
        <f t="shared" si="15"/>
        <v>0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s="1" customFormat="1">
      <c r="A396" s="89" t="s">
        <v>348</v>
      </c>
      <c r="B396" s="1" t="s">
        <v>349</v>
      </c>
      <c r="C396" s="1" t="s">
        <v>350</v>
      </c>
      <c r="D396" s="84">
        <v>0</v>
      </c>
      <c r="E396" s="1" t="s">
        <v>343</v>
      </c>
      <c r="F396" s="90">
        <v>43861</v>
      </c>
      <c r="G396" s="91">
        <v>0.11358699999999999</v>
      </c>
      <c r="H396" s="91">
        <v>6.8597999999999999</v>
      </c>
      <c r="I396" s="2">
        <f>G396*K396/H396</f>
        <v>0</v>
      </c>
      <c r="J396" s="2">
        <f>G396*L396/H396</f>
        <v>0</v>
      </c>
      <c r="K396" s="2">
        <f t="shared" si="14"/>
        <v>0</v>
      </c>
      <c r="L396" s="2">
        <f t="shared" si="15"/>
        <v>0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s="3" customFormat="1">
      <c r="A397" s="95" t="s">
        <v>351</v>
      </c>
      <c r="B397" s="95" t="s">
        <v>352</v>
      </c>
      <c r="C397" s="96" t="s">
        <v>669</v>
      </c>
      <c r="D397" s="84">
        <v>0</v>
      </c>
      <c r="E397" s="96" t="s">
        <v>343</v>
      </c>
      <c r="F397" s="90">
        <v>43861</v>
      </c>
      <c r="G397" s="125">
        <v>1.1089999999999999E-2</v>
      </c>
      <c r="H397" s="91">
        <v>6.8597999999999999</v>
      </c>
      <c r="I397" s="2">
        <f>G397*K397/H397</f>
        <v>646.66608355928747</v>
      </c>
      <c r="J397" s="2">
        <f>G397*L397/H397</f>
        <v>2147.8552061076334</v>
      </c>
      <c r="K397" s="2">
        <f t="shared" si="14"/>
        <v>400000</v>
      </c>
      <c r="L397" s="2">
        <f t="shared" si="15"/>
        <v>1328571.4285714286</v>
      </c>
      <c r="M397" s="86">
        <v>100000</v>
      </c>
      <c r="N397" s="86">
        <v>100000</v>
      </c>
      <c r="O397" s="86">
        <v>100000</v>
      </c>
      <c r="P397" s="86">
        <v>100000</v>
      </c>
      <c r="Q397" s="86">
        <v>300000</v>
      </c>
      <c r="R397" s="86">
        <v>300000</v>
      </c>
      <c r="S397" s="86">
        <v>300000</v>
      </c>
      <c r="T397" s="86">
        <v>300000</v>
      </c>
      <c r="U397" s="86">
        <v>300000</v>
      </c>
      <c r="V397" s="86"/>
      <c r="W397" s="86"/>
      <c r="X397" s="86"/>
      <c r="Y397" s="86"/>
      <c r="Z397" s="86"/>
      <c r="AA397" s="86"/>
      <c r="AB397" s="86"/>
      <c r="AC397" s="86"/>
      <c r="AD397" s="86"/>
      <c r="AE397" s="86"/>
      <c r="AF397" s="86"/>
      <c r="AG397" s="86"/>
      <c r="AH397" s="86"/>
      <c r="AI397" s="86"/>
      <c r="AJ397" s="86"/>
      <c r="AK397" s="86"/>
      <c r="AL397" s="86"/>
      <c r="AM397" s="86"/>
      <c r="AN397" s="86"/>
      <c r="AO397" s="86"/>
      <c r="AP397" s="86"/>
      <c r="AQ397" s="86"/>
      <c r="AR397" s="86"/>
      <c r="AS397" s="86"/>
    </row>
    <row r="398" spans="1:45" s="3" customFormat="1">
      <c r="A398" s="95" t="s">
        <v>636</v>
      </c>
      <c r="B398" s="95" t="s">
        <v>635</v>
      </c>
      <c r="C398" s="96" t="s">
        <v>669</v>
      </c>
      <c r="D398" s="84">
        <v>0</v>
      </c>
      <c r="E398" s="96" t="s">
        <v>343</v>
      </c>
      <c r="F398" s="90">
        <v>43861</v>
      </c>
      <c r="G398" s="91">
        <v>4.2999999999999997E-2</v>
      </c>
      <c r="H398" s="91">
        <v>6.8597999999999999</v>
      </c>
      <c r="I398" s="2">
        <f>G398*K398/H398</f>
        <v>6581.8245429895915</v>
      </c>
      <c r="J398" s="2">
        <f>G398*L398/H398</f>
        <v>11104.030521506249</v>
      </c>
      <c r="K398" s="2">
        <f t="shared" si="14"/>
        <v>1050000</v>
      </c>
      <c r="L398" s="2">
        <f t="shared" si="15"/>
        <v>1771428.5714285714</v>
      </c>
      <c r="M398" s="121">
        <v>600000</v>
      </c>
      <c r="N398" s="86">
        <v>150000</v>
      </c>
      <c r="O398" s="86">
        <v>150000</v>
      </c>
      <c r="P398" s="86">
        <v>150000</v>
      </c>
      <c r="Q398" s="86">
        <v>400000</v>
      </c>
      <c r="R398" s="86">
        <v>400000</v>
      </c>
      <c r="S398" s="86">
        <v>400000</v>
      </c>
      <c r="T398" s="86">
        <v>400000</v>
      </c>
      <c r="U398" s="86">
        <v>400000</v>
      </c>
      <c r="V398" s="86"/>
      <c r="W398" s="86"/>
      <c r="X398" s="86"/>
      <c r="Y398" s="86"/>
      <c r="Z398" s="86"/>
      <c r="AA398" s="86"/>
      <c r="AB398" s="86"/>
      <c r="AC398" s="86"/>
      <c r="AD398" s="86"/>
      <c r="AE398" s="86"/>
      <c r="AF398" s="86"/>
      <c r="AG398" s="86"/>
      <c r="AH398" s="86"/>
      <c r="AI398" s="86"/>
      <c r="AJ398" s="86"/>
      <c r="AK398" s="86"/>
      <c r="AL398" s="86"/>
      <c r="AM398" s="86"/>
      <c r="AN398" s="86"/>
      <c r="AO398" s="86"/>
      <c r="AP398" s="86"/>
      <c r="AQ398" s="86"/>
      <c r="AR398" s="86"/>
      <c r="AS398" s="86"/>
    </row>
    <row r="399" spans="1:45" s="1" customFormat="1">
      <c r="A399" s="89" t="s">
        <v>353</v>
      </c>
      <c r="B399" s="1" t="s">
        <v>354</v>
      </c>
      <c r="C399" s="1" t="s">
        <v>355</v>
      </c>
      <c r="D399" s="84">
        <v>0</v>
      </c>
      <c r="E399" s="1" t="s">
        <v>343</v>
      </c>
      <c r="F399" s="90">
        <v>43861</v>
      </c>
      <c r="G399" s="91">
        <v>6.9709999999999994E-2</v>
      </c>
      <c r="H399" s="91">
        <v>6.8597999999999999</v>
      </c>
      <c r="I399" s="2">
        <f>G399*K399/H399</f>
        <v>4064.8415405696956</v>
      </c>
      <c r="J399" s="2">
        <f>G399*L399/H399</f>
        <v>0</v>
      </c>
      <c r="K399" s="2">
        <f t="shared" si="14"/>
        <v>400000</v>
      </c>
      <c r="L399" s="2">
        <f t="shared" si="15"/>
        <v>0</v>
      </c>
      <c r="M399" s="121">
        <v>100000</v>
      </c>
      <c r="N399" s="121">
        <v>100000</v>
      </c>
      <c r="O399" s="121">
        <v>100000</v>
      </c>
      <c r="P399" s="121">
        <v>100000</v>
      </c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s="1" customFormat="1">
      <c r="A400" s="89" t="s">
        <v>735</v>
      </c>
      <c r="B400" s="89" t="s">
        <v>736</v>
      </c>
      <c r="C400" s="1" t="s">
        <v>539</v>
      </c>
      <c r="D400" s="84">
        <v>0</v>
      </c>
      <c r="E400" s="1" t="s">
        <v>343</v>
      </c>
      <c r="F400" s="90">
        <v>43861</v>
      </c>
      <c r="G400" s="91">
        <v>0.12490000000000001</v>
      </c>
      <c r="H400" s="91">
        <v>6.8597999999999999</v>
      </c>
      <c r="I400" s="2">
        <f>G400*K400/H400</f>
        <v>7283.0111665063132</v>
      </c>
      <c r="J400" s="2">
        <f>G400*L400/H400</f>
        <v>20158.334478722834</v>
      </c>
      <c r="K400" s="2">
        <f t="shared" si="14"/>
        <v>400000</v>
      </c>
      <c r="L400" s="2">
        <f t="shared" si="15"/>
        <v>1107142.8571428573</v>
      </c>
      <c r="M400" s="2">
        <v>100000</v>
      </c>
      <c r="N400" s="2">
        <v>100000</v>
      </c>
      <c r="O400" s="2">
        <v>100000</v>
      </c>
      <c r="P400" s="2">
        <v>100000</v>
      </c>
      <c r="Q400" s="2">
        <v>250000</v>
      </c>
      <c r="R400" s="2">
        <v>250000</v>
      </c>
      <c r="S400" s="2">
        <v>250000</v>
      </c>
      <c r="T400" s="2">
        <v>250000</v>
      </c>
      <c r="U400" s="2">
        <v>250000</v>
      </c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s="1" customFormat="1">
      <c r="A401" s="89" t="s">
        <v>738</v>
      </c>
      <c r="B401" s="1" t="s">
        <v>737</v>
      </c>
      <c r="C401" s="1" t="s">
        <v>188</v>
      </c>
      <c r="D401" s="84">
        <v>0</v>
      </c>
      <c r="E401" s="1" t="s">
        <v>343</v>
      </c>
      <c r="F401" s="90">
        <v>43861</v>
      </c>
      <c r="G401" s="91">
        <v>0.05</v>
      </c>
      <c r="H401" s="91">
        <v>6.8597999999999999</v>
      </c>
      <c r="I401" s="2">
        <f>G401*K401/H401</f>
        <v>5102.1895682089862</v>
      </c>
      <c r="J401" s="2">
        <f>G401*L401/H401</f>
        <v>0</v>
      </c>
      <c r="K401" s="2">
        <f t="shared" si="14"/>
        <v>700000</v>
      </c>
      <c r="L401" s="2">
        <f t="shared" si="15"/>
        <v>0</v>
      </c>
      <c r="M401" s="2">
        <v>175000</v>
      </c>
      <c r="N401" s="2">
        <v>175000</v>
      </c>
      <c r="O401" s="2">
        <v>175000</v>
      </c>
      <c r="P401" s="2">
        <v>175000</v>
      </c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s="1" customFormat="1">
      <c r="A402" s="89" t="s">
        <v>740</v>
      </c>
      <c r="B402" s="1" t="s">
        <v>739</v>
      </c>
      <c r="C402" s="1" t="s">
        <v>188</v>
      </c>
      <c r="D402" s="84">
        <v>0</v>
      </c>
      <c r="E402" s="1" t="s">
        <v>343</v>
      </c>
      <c r="F402" s="90">
        <v>43861</v>
      </c>
      <c r="G402" s="91">
        <v>8.2799999999999999E-2</v>
      </c>
      <c r="H402" s="91">
        <v>6.8597999999999999</v>
      </c>
      <c r="I402" s="2">
        <f>G402*K402/H402</f>
        <v>8449.2259249540803</v>
      </c>
      <c r="J402" s="2">
        <f>G402*L402/H402</f>
        <v>0</v>
      </c>
      <c r="K402" s="2">
        <f t="shared" si="14"/>
        <v>700000</v>
      </c>
      <c r="L402" s="2">
        <f t="shared" si="15"/>
        <v>0</v>
      </c>
      <c r="M402" s="2">
        <v>175000</v>
      </c>
      <c r="N402" s="2">
        <v>175000</v>
      </c>
      <c r="O402" s="2">
        <v>175000</v>
      </c>
      <c r="P402" s="2">
        <v>175000</v>
      </c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s="1" customFormat="1">
      <c r="A403" s="1" t="s">
        <v>773</v>
      </c>
      <c r="B403" s="1" t="s">
        <v>771</v>
      </c>
      <c r="C403" s="1" t="s">
        <v>772</v>
      </c>
      <c r="D403" s="84">
        <v>0</v>
      </c>
      <c r="E403" s="1" t="s">
        <v>343</v>
      </c>
      <c r="F403" s="90">
        <v>43861</v>
      </c>
      <c r="G403" s="91">
        <v>4.2099999999999999E-2</v>
      </c>
      <c r="H403" s="91">
        <v>6.8597999999999999</v>
      </c>
      <c r="I403" s="2">
        <f>G403*K403/H403</f>
        <v>2454.882066532552</v>
      </c>
      <c r="J403" s="2">
        <f>G403*L403/H403</f>
        <v>0</v>
      </c>
      <c r="K403" s="2">
        <f t="shared" si="14"/>
        <v>400000</v>
      </c>
      <c r="L403" s="2">
        <f t="shared" si="15"/>
        <v>0</v>
      </c>
      <c r="M403" s="121">
        <v>100000</v>
      </c>
      <c r="N403" s="121">
        <v>100000</v>
      </c>
      <c r="O403" s="121">
        <v>100000</v>
      </c>
      <c r="P403" s="121">
        <v>100000</v>
      </c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s="1" customFormat="1" ht="12.75" customHeight="1">
      <c r="A404" s="89" t="s">
        <v>5</v>
      </c>
      <c r="B404" s="1" t="s">
        <v>6</v>
      </c>
      <c r="C404" s="1" t="s">
        <v>7</v>
      </c>
      <c r="D404" s="84">
        <v>0</v>
      </c>
      <c r="E404" s="1" t="s">
        <v>4</v>
      </c>
      <c r="F404" s="90">
        <v>43861</v>
      </c>
      <c r="G404" s="91">
        <v>3.2559999999999999E-2</v>
      </c>
      <c r="H404" s="91">
        <v>6.8597999999999999</v>
      </c>
      <c r="I404" s="2">
        <f>G404*K404/H404</f>
        <v>0</v>
      </c>
      <c r="J404" s="2">
        <f>G404*L404/H404</f>
        <v>0</v>
      </c>
      <c r="K404" s="2">
        <f t="shared" si="14"/>
        <v>0</v>
      </c>
      <c r="L404" s="2">
        <f t="shared" si="15"/>
        <v>0</v>
      </c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s="1" customFormat="1" ht="12.75" customHeight="1">
      <c r="A405" s="89" t="s">
        <v>8</v>
      </c>
      <c r="B405" s="1" t="s">
        <v>9</v>
      </c>
      <c r="C405" s="1" t="s">
        <v>7</v>
      </c>
      <c r="D405" s="84">
        <v>0</v>
      </c>
      <c r="E405" s="1" t="s">
        <v>4</v>
      </c>
      <c r="F405" s="90">
        <v>43861</v>
      </c>
      <c r="G405" s="91">
        <v>3.6900000000000002E-2</v>
      </c>
      <c r="H405" s="91">
        <v>6.8597999999999999</v>
      </c>
      <c r="I405" s="2">
        <f>G405*K405/H405</f>
        <v>0</v>
      </c>
      <c r="J405" s="2">
        <f>G405*L405/H405</f>
        <v>0</v>
      </c>
      <c r="K405" s="2">
        <f t="shared" si="14"/>
        <v>0</v>
      </c>
      <c r="L405" s="2">
        <f t="shared" si="15"/>
        <v>0</v>
      </c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s="1" customFormat="1" ht="12.75" customHeight="1">
      <c r="A406" s="89" t="s">
        <v>10</v>
      </c>
      <c r="B406" s="1" t="s">
        <v>11</v>
      </c>
      <c r="C406" s="1" t="s">
        <v>12</v>
      </c>
      <c r="D406" s="84">
        <v>0</v>
      </c>
      <c r="E406" s="1" t="s">
        <v>4</v>
      </c>
      <c r="F406" s="90">
        <v>43861</v>
      </c>
      <c r="G406" s="91">
        <v>5.2400000000000002E-2</v>
      </c>
      <c r="H406" s="91">
        <v>6.8597999999999999</v>
      </c>
      <c r="I406" s="2">
        <f>G406*K406/H406</f>
        <v>0</v>
      </c>
      <c r="J406" s="2">
        <f>G406*L406/H406</f>
        <v>0</v>
      </c>
      <c r="K406" s="2">
        <f t="shared" si="14"/>
        <v>0</v>
      </c>
      <c r="L406" s="2">
        <f t="shared" si="15"/>
        <v>0</v>
      </c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s="1" customFormat="1" ht="12.75" customHeight="1">
      <c r="A407" s="89" t="s">
        <v>13</v>
      </c>
      <c r="B407" s="1" t="s">
        <v>14</v>
      </c>
      <c r="C407" s="1" t="s">
        <v>12</v>
      </c>
      <c r="D407" s="84">
        <v>0</v>
      </c>
      <c r="E407" s="1" t="s">
        <v>4</v>
      </c>
      <c r="F407" s="90">
        <v>43861</v>
      </c>
      <c r="G407" s="91">
        <v>0.03</v>
      </c>
      <c r="H407" s="91">
        <v>6.8597999999999999</v>
      </c>
      <c r="I407" s="2">
        <f>G407*K407/H407</f>
        <v>0</v>
      </c>
      <c r="J407" s="2">
        <f>G407*L407/H407</f>
        <v>0</v>
      </c>
      <c r="K407" s="2">
        <f t="shared" si="14"/>
        <v>0</v>
      </c>
      <c r="L407" s="2">
        <f t="shared" si="15"/>
        <v>0</v>
      </c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s="1" customFormat="1" ht="12.75" customHeight="1">
      <c r="A408" s="89" t="s">
        <v>15</v>
      </c>
      <c r="B408" s="1" t="s">
        <v>16</v>
      </c>
      <c r="C408" s="1" t="s">
        <v>12</v>
      </c>
      <c r="D408" s="84">
        <v>0</v>
      </c>
      <c r="E408" s="1" t="s">
        <v>4</v>
      </c>
      <c r="F408" s="90">
        <v>43861</v>
      </c>
      <c r="G408" s="91">
        <v>5.0866312171410112E-2</v>
      </c>
      <c r="H408" s="91">
        <v>6.8597999999999999</v>
      </c>
      <c r="I408" s="2">
        <f>G408*K408/H408</f>
        <v>0</v>
      </c>
      <c r="J408" s="2">
        <f>G408*L408/H408</f>
        <v>0</v>
      </c>
      <c r="K408" s="2">
        <f t="shared" si="14"/>
        <v>0</v>
      </c>
      <c r="L408" s="2">
        <f t="shared" si="15"/>
        <v>0</v>
      </c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s="1" customFormat="1" ht="12.75" customHeight="1">
      <c r="A409" s="89" t="s">
        <v>17</v>
      </c>
      <c r="B409" s="1" t="s">
        <v>18</v>
      </c>
      <c r="C409" s="1" t="s">
        <v>12</v>
      </c>
      <c r="D409" s="84">
        <v>0</v>
      </c>
      <c r="E409" s="1" t="s">
        <v>4</v>
      </c>
      <c r="F409" s="90">
        <v>43861</v>
      </c>
      <c r="G409" s="91">
        <v>0.13039999999999999</v>
      </c>
      <c r="H409" s="91">
        <v>6.8597999999999999</v>
      </c>
      <c r="I409" s="2">
        <f>G409*K409/H409</f>
        <v>0</v>
      </c>
      <c r="J409" s="2">
        <f>G409*L409/H409</f>
        <v>0</v>
      </c>
      <c r="K409" s="2">
        <f t="shared" si="14"/>
        <v>0</v>
      </c>
      <c r="L409" s="2">
        <f t="shared" si="15"/>
        <v>0</v>
      </c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s="1" customFormat="1" ht="12.75" customHeight="1">
      <c r="A410" s="89" t="s">
        <v>19</v>
      </c>
      <c r="B410" s="1" t="s">
        <v>20</v>
      </c>
      <c r="C410" s="1" t="s">
        <v>12</v>
      </c>
      <c r="D410" s="84">
        <v>0</v>
      </c>
      <c r="E410" s="1" t="s">
        <v>4</v>
      </c>
      <c r="F410" s="90">
        <v>43861</v>
      </c>
      <c r="G410" s="91">
        <v>4.8500000000000001E-2</v>
      </c>
      <c r="H410" s="91">
        <v>6.8597999999999999</v>
      </c>
      <c r="I410" s="2">
        <f>G410*K410/H410</f>
        <v>0</v>
      </c>
      <c r="J410" s="2">
        <f>G410*L410/H410</f>
        <v>0</v>
      </c>
      <c r="K410" s="2">
        <f t="shared" si="14"/>
        <v>0</v>
      </c>
      <c r="L410" s="2">
        <f t="shared" si="15"/>
        <v>0</v>
      </c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s="1" customFormat="1">
      <c r="A411" s="89" t="s">
        <v>21</v>
      </c>
      <c r="B411" s="1" t="s">
        <v>22</v>
      </c>
      <c r="C411" s="1" t="s">
        <v>7</v>
      </c>
      <c r="D411" s="84">
        <v>0</v>
      </c>
      <c r="E411" s="1" t="s">
        <v>4</v>
      </c>
      <c r="F411" s="90">
        <v>43861</v>
      </c>
      <c r="G411" s="122" t="s">
        <v>747</v>
      </c>
      <c r="H411" s="91">
        <v>6.8597999999999999</v>
      </c>
      <c r="I411" s="2">
        <f>G411*K411/H411</f>
        <v>0</v>
      </c>
      <c r="J411" s="2">
        <f>G411*L411/H411</f>
        <v>0</v>
      </c>
      <c r="K411" s="2">
        <f t="shared" si="14"/>
        <v>0</v>
      </c>
      <c r="L411" s="2">
        <f t="shared" si="15"/>
        <v>0</v>
      </c>
      <c r="M411" s="86">
        <v>0</v>
      </c>
      <c r="N411" s="86">
        <v>0</v>
      </c>
      <c r="O411" s="86">
        <v>0</v>
      </c>
      <c r="P411" s="86">
        <v>0</v>
      </c>
      <c r="Q411" s="86">
        <v>0</v>
      </c>
      <c r="R411" s="86">
        <v>0</v>
      </c>
      <c r="S411" s="86">
        <v>0</v>
      </c>
      <c r="T411" s="86">
        <v>0</v>
      </c>
      <c r="U411" s="86">
        <v>0</v>
      </c>
      <c r="V411" s="86">
        <v>0</v>
      </c>
      <c r="W411" s="86">
        <v>0</v>
      </c>
      <c r="X411" s="86">
        <v>53623</v>
      </c>
      <c r="Y411" s="86">
        <v>0</v>
      </c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s="1" customFormat="1">
      <c r="A412" s="89" t="s">
        <v>505</v>
      </c>
      <c r="B412" s="1" t="s">
        <v>506</v>
      </c>
      <c r="C412" s="1" t="s">
        <v>744</v>
      </c>
      <c r="D412" s="84">
        <v>0</v>
      </c>
      <c r="E412" s="1" t="s">
        <v>4</v>
      </c>
      <c r="F412" s="90">
        <v>43861</v>
      </c>
      <c r="G412" s="122" t="s">
        <v>747</v>
      </c>
      <c r="H412" s="91">
        <v>6.8597999999999999</v>
      </c>
      <c r="I412" s="2">
        <f>G412*K412/H412</f>
        <v>0</v>
      </c>
      <c r="J412" s="2">
        <f>G412*L412/H412</f>
        <v>213.15419441633034</v>
      </c>
      <c r="K412" s="2">
        <f t="shared" si="14"/>
        <v>0</v>
      </c>
      <c r="L412" s="2">
        <f t="shared" si="15"/>
        <v>73477.142857142855</v>
      </c>
      <c r="M412" s="86">
        <v>0</v>
      </c>
      <c r="N412" s="86">
        <v>0</v>
      </c>
      <c r="O412" s="86">
        <v>0</v>
      </c>
      <c r="P412" s="86">
        <v>0</v>
      </c>
      <c r="Q412" s="86">
        <v>1301</v>
      </c>
      <c r="R412" s="86">
        <v>14088</v>
      </c>
      <c r="S412" s="86">
        <v>15897</v>
      </c>
      <c r="T412" s="86">
        <v>39030</v>
      </c>
      <c r="U412" s="86">
        <v>7376</v>
      </c>
      <c r="V412" s="86">
        <v>2964</v>
      </c>
      <c r="W412" s="86">
        <v>1965</v>
      </c>
      <c r="X412" s="86">
        <v>4234</v>
      </c>
      <c r="Y412" s="86">
        <v>15564</v>
      </c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s="1" customFormat="1">
      <c r="A413" s="89" t="s">
        <v>23</v>
      </c>
      <c r="B413" s="1" t="s">
        <v>24</v>
      </c>
      <c r="C413" s="1" t="s">
        <v>7</v>
      </c>
      <c r="D413" s="84">
        <v>0</v>
      </c>
      <c r="E413" s="1" t="s">
        <v>4</v>
      </c>
      <c r="F413" s="90">
        <v>43861</v>
      </c>
      <c r="G413" s="91">
        <v>0.41289599999999999</v>
      </c>
      <c r="H413" s="91">
        <v>6.8597999999999999</v>
      </c>
      <c r="I413" s="2">
        <f>G413*K413/H413</f>
        <v>0</v>
      </c>
      <c r="J413" s="2">
        <f>G413*L413/H413</f>
        <v>0</v>
      </c>
      <c r="K413" s="2">
        <f t="shared" si="14"/>
        <v>0</v>
      </c>
      <c r="L413" s="2">
        <f t="shared" si="15"/>
        <v>0</v>
      </c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s="1" customFormat="1" ht="12.75" customHeight="1">
      <c r="A414" s="89" t="s">
        <v>25</v>
      </c>
      <c r="B414" s="1" t="s">
        <v>26</v>
      </c>
      <c r="C414" s="1" t="s">
        <v>12</v>
      </c>
      <c r="D414" s="84">
        <v>0</v>
      </c>
      <c r="E414" s="1" t="s">
        <v>4</v>
      </c>
      <c r="F414" s="90">
        <v>43861</v>
      </c>
      <c r="G414" s="91">
        <v>1.0824</v>
      </c>
      <c r="H414" s="91">
        <v>6.8597999999999999</v>
      </c>
      <c r="I414" s="2">
        <f>G414*K414/H414</f>
        <v>0</v>
      </c>
      <c r="J414" s="2">
        <f>G414*L414/H414</f>
        <v>0</v>
      </c>
      <c r="K414" s="2">
        <f t="shared" si="14"/>
        <v>0</v>
      </c>
      <c r="L414" s="2">
        <f t="shared" si="15"/>
        <v>0</v>
      </c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s="1" customFormat="1" ht="12.75" customHeight="1">
      <c r="A415" s="89" t="s">
        <v>27</v>
      </c>
      <c r="B415" s="1" t="s">
        <v>28</v>
      </c>
      <c r="C415" s="1" t="s">
        <v>12</v>
      </c>
      <c r="D415" s="84">
        <v>0</v>
      </c>
      <c r="E415" s="1" t="s">
        <v>4</v>
      </c>
      <c r="F415" s="90">
        <v>43861</v>
      </c>
      <c r="G415" s="91">
        <v>6.1512000000000004E-2</v>
      </c>
      <c r="H415" s="91">
        <v>6.8597999999999999</v>
      </c>
      <c r="I415" s="2">
        <f>G415*K415/H415</f>
        <v>0</v>
      </c>
      <c r="J415" s="2">
        <f>G415*L415/H415</f>
        <v>0</v>
      </c>
      <c r="K415" s="2">
        <f t="shared" si="14"/>
        <v>0</v>
      </c>
      <c r="L415" s="2">
        <f t="shared" si="15"/>
        <v>0</v>
      </c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s="1" customFormat="1" ht="12.75" customHeight="1">
      <c r="A416" s="89" t="s">
        <v>29</v>
      </c>
      <c r="B416" s="1" t="s">
        <v>30</v>
      </c>
      <c r="C416" s="1" t="s">
        <v>12</v>
      </c>
      <c r="D416" s="84">
        <v>0</v>
      </c>
      <c r="E416" s="1" t="s">
        <v>4</v>
      </c>
      <c r="F416" s="90">
        <v>43861</v>
      </c>
      <c r="G416" s="91">
        <v>0.20102</v>
      </c>
      <c r="H416" s="91">
        <v>6.8597999999999999</v>
      </c>
      <c r="I416" s="2">
        <f>G416*K416/H416</f>
        <v>0</v>
      </c>
      <c r="J416" s="2">
        <f>G416*L416/H416</f>
        <v>0</v>
      </c>
      <c r="K416" s="2">
        <f t="shared" si="14"/>
        <v>0</v>
      </c>
      <c r="L416" s="2">
        <f t="shared" si="15"/>
        <v>0</v>
      </c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s="1" customFormat="1" ht="12.75" customHeight="1">
      <c r="A417" s="89" t="s">
        <v>31</v>
      </c>
      <c r="B417" s="1" t="s">
        <v>32</v>
      </c>
      <c r="C417" s="1" t="s">
        <v>12</v>
      </c>
      <c r="D417" s="84">
        <v>0</v>
      </c>
      <c r="E417" s="1" t="s">
        <v>4</v>
      </c>
      <c r="F417" s="90">
        <v>43861</v>
      </c>
      <c r="G417" s="91">
        <v>1.78E-2</v>
      </c>
      <c r="H417" s="91">
        <v>6.8597999999999999</v>
      </c>
      <c r="I417" s="2">
        <f>G417*K417/H417</f>
        <v>0</v>
      </c>
      <c r="J417" s="2">
        <f>G417*L417/H417</f>
        <v>0</v>
      </c>
      <c r="K417" s="2">
        <f t="shared" si="14"/>
        <v>0</v>
      </c>
      <c r="L417" s="2">
        <f t="shared" si="15"/>
        <v>0</v>
      </c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s="1" customFormat="1" ht="12.75" customHeight="1">
      <c r="A418" s="89" t="s">
        <v>33</v>
      </c>
      <c r="B418" s="1" t="s">
        <v>34</v>
      </c>
      <c r="C418" s="1" t="s">
        <v>12</v>
      </c>
      <c r="D418" s="84">
        <v>0</v>
      </c>
      <c r="E418" s="1" t="s">
        <v>4</v>
      </c>
      <c r="F418" s="90">
        <v>43861</v>
      </c>
      <c r="G418" s="91">
        <v>0.18</v>
      </c>
      <c r="H418" s="91">
        <v>6.8597999999999999</v>
      </c>
      <c r="I418" s="2">
        <f>G418*K418/H418</f>
        <v>0</v>
      </c>
      <c r="J418" s="2">
        <f>G418*L418/H418</f>
        <v>0</v>
      </c>
      <c r="K418" s="2">
        <f t="shared" si="14"/>
        <v>0</v>
      </c>
      <c r="L418" s="2">
        <f t="shared" si="15"/>
        <v>0</v>
      </c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s="1" customFormat="1" ht="12.75" customHeight="1">
      <c r="A419" s="89" t="s">
        <v>35</v>
      </c>
      <c r="B419" s="1" t="s">
        <v>36</v>
      </c>
      <c r="C419" s="1" t="s">
        <v>12</v>
      </c>
      <c r="D419" s="84">
        <v>0</v>
      </c>
      <c r="E419" s="1" t="s">
        <v>4</v>
      </c>
      <c r="F419" s="90">
        <v>43861</v>
      </c>
      <c r="G419" s="91">
        <v>9.98E-2</v>
      </c>
      <c r="H419" s="91">
        <v>6.8597999999999999</v>
      </c>
      <c r="I419" s="2">
        <f>G419*K419/H419</f>
        <v>0</v>
      </c>
      <c r="J419" s="2">
        <f>G419*L419/H419</f>
        <v>0</v>
      </c>
      <c r="K419" s="2">
        <f t="shared" si="14"/>
        <v>0</v>
      </c>
      <c r="L419" s="2">
        <f t="shared" si="15"/>
        <v>0</v>
      </c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s="1" customFormat="1" ht="12.75" customHeight="1">
      <c r="A420" s="89" t="s">
        <v>37</v>
      </c>
      <c r="B420" s="1" t="s">
        <v>38</v>
      </c>
      <c r="C420" s="1" t="s">
        <v>12</v>
      </c>
      <c r="D420" s="84">
        <v>0</v>
      </c>
      <c r="E420" s="1" t="s">
        <v>4</v>
      </c>
      <c r="F420" s="90">
        <v>43861</v>
      </c>
      <c r="G420" s="91">
        <v>9.98E-2</v>
      </c>
      <c r="H420" s="91">
        <v>6.8597999999999999</v>
      </c>
      <c r="I420" s="2">
        <f>G420*K420/H420</f>
        <v>0</v>
      </c>
      <c r="J420" s="2">
        <f>G420*L420/H420</f>
        <v>0</v>
      </c>
      <c r="K420" s="2">
        <f t="shared" si="14"/>
        <v>0</v>
      </c>
      <c r="L420" s="2">
        <f t="shared" si="15"/>
        <v>0</v>
      </c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s="1" customFormat="1" ht="12.75" customHeight="1">
      <c r="A421" s="89" t="s">
        <v>39</v>
      </c>
      <c r="B421" s="1" t="s">
        <v>40</v>
      </c>
      <c r="C421" s="1" t="s">
        <v>12</v>
      </c>
      <c r="D421" s="84">
        <v>0</v>
      </c>
      <c r="E421" s="1" t="s">
        <v>4</v>
      </c>
      <c r="F421" s="90">
        <v>43861</v>
      </c>
      <c r="G421" s="91">
        <v>0.1512</v>
      </c>
      <c r="H421" s="91">
        <v>6.8597999999999999</v>
      </c>
      <c r="I421" s="2">
        <f>G421*K421/H421</f>
        <v>0</v>
      </c>
      <c r="J421" s="2">
        <f>G421*L421/H421</f>
        <v>0</v>
      </c>
      <c r="K421" s="2">
        <f t="shared" si="14"/>
        <v>0</v>
      </c>
      <c r="L421" s="2">
        <f t="shared" si="15"/>
        <v>0</v>
      </c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s="1" customFormat="1" ht="12.75" customHeight="1">
      <c r="A422" s="89" t="s">
        <v>41</v>
      </c>
      <c r="B422" s="1" t="s">
        <v>42</v>
      </c>
      <c r="C422" s="1" t="s">
        <v>7</v>
      </c>
      <c r="D422" s="84">
        <v>0</v>
      </c>
      <c r="E422" s="1" t="s">
        <v>4</v>
      </c>
      <c r="F422" s="90">
        <v>43861</v>
      </c>
      <c r="G422" s="91">
        <v>9.8392000000000007E-2</v>
      </c>
      <c r="H422" s="91">
        <v>6.8597999999999999</v>
      </c>
      <c r="I422" s="2">
        <f>G422*K422/H422</f>
        <v>0</v>
      </c>
      <c r="J422" s="2">
        <f>G422*L422/H422</f>
        <v>0</v>
      </c>
      <c r="K422" s="2">
        <f t="shared" si="14"/>
        <v>0</v>
      </c>
      <c r="L422" s="2">
        <f t="shared" si="15"/>
        <v>0</v>
      </c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s="1" customFormat="1" ht="12.75" customHeight="1">
      <c r="A423" s="89" t="s">
        <v>43</v>
      </c>
      <c r="B423" s="1" t="s">
        <v>44</v>
      </c>
      <c r="C423" s="1" t="s">
        <v>7</v>
      </c>
      <c r="D423" s="84">
        <v>0</v>
      </c>
      <c r="E423" s="1" t="s">
        <v>4</v>
      </c>
      <c r="F423" s="90">
        <v>43861</v>
      </c>
      <c r="G423" s="91">
        <v>2.2572000000000002E-2</v>
      </c>
      <c r="H423" s="91">
        <v>6.8597999999999999</v>
      </c>
      <c r="I423" s="2">
        <f>G423*K423/H423</f>
        <v>0</v>
      </c>
      <c r="J423" s="2">
        <f>G423*L423/H423</f>
        <v>0</v>
      </c>
      <c r="K423" s="2">
        <f t="shared" si="14"/>
        <v>0</v>
      </c>
      <c r="L423" s="2">
        <f t="shared" si="15"/>
        <v>0</v>
      </c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s="1" customFormat="1" ht="12.75" customHeight="1">
      <c r="A424" s="89" t="s">
        <v>45</v>
      </c>
      <c r="B424" s="1" t="s">
        <v>46</v>
      </c>
      <c r="C424" s="1" t="s">
        <v>7</v>
      </c>
      <c r="D424" s="84">
        <v>0</v>
      </c>
      <c r="E424" s="1" t="s">
        <v>4</v>
      </c>
      <c r="F424" s="90">
        <v>43861</v>
      </c>
      <c r="G424" s="91">
        <v>2.6326079999999998</v>
      </c>
      <c r="H424" s="91">
        <v>6.8597999999999999</v>
      </c>
      <c r="I424" s="2">
        <f>G424*K424/H424</f>
        <v>0</v>
      </c>
      <c r="J424" s="2">
        <f>G424*L424/H424</f>
        <v>0</v>
      </c>
      <c r="K424" s="2">
        <f t="shared" si="14"/>
        <v>0</v>
      </c>
      <c r="L424" s="2">
        <f t="shared" si="15"/>
        <v>0</v>
      </c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s="1" customFormat="1" ht="12.75" customHeight="1">
      <c r="A425" s="89" t="s">
        <v>47</v>
      </c>
      <c r="B425" s="1" t="s">
        <v>48</v>
      </c>
      <c r="C425" s="1" t="s">
        <v>7</v>
      </c>
      <c r="D425" s="84">
        <v>0</v>
      </c>
      <c r="E425" s="1" t="s">
        <v>4</v>
      </c>
      <c r="F425" s="90">
        <v>43861</v>
      </c>
      <c r="G425" s="91">
        <v>5.3699999999999998E-2</v>
      </c>
      <c r="H425" s="91">
        <v>6.8597999999999999</v>
      </c>
      <c r="I425" s="2">
        <f>G425*K425/H425</f>
        <v>0</v>
      </c>
      <c r="J425" s="2">
        <f>G425*L425/H425</f>
        <v>0</v>
      </c>
      <c r="K425" s="2">
        <f t="shared" si="14"/>
        <v>0</v>
      </c>
      <c r="L425" s="2">
        <f t="shared" si="15"/>
        <v>0</v>
      </c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s="1" customFormat="1" ht="12.75" customHeight="1">
      <c r="A426" s="89" t="s">
        <v>49</v>
      </c>
      <c r="B426" s="1" t="s">
        <v>50</v>
      </c>
      <c r="C426" s="1" t="s">
        <v>7</v>
      </c>
      <c r="D426" s="84">
        <v>0</v>
      </c>
      <c r="E426" s="1" t="s">
        <v>4</v>
      </c>
      <c r="F426" s="90">
        <v>43861</v>
      </c>
      <c r="G426" s="91">
        <v>0.31803199999999998</v>
      </c>
      <c r="H426" s="91">
        <v>6.8597999999999999</v>
      </c>
      <c r="I426" s="2">
        <f>G426*K426/H426</f>
        <v>0</v>
      </c>
      <c r="J426" s="2">
        <f>G426*L426/H426</f>
        <v>0</v>
      </c>
      <c r="K426" s="2">
        <f t="shared" si="14"/>
        <v>0</v>
      </c>
      <c r="L426" s="2">
        <f t="shared" si="15"/>
        <v>0</v>
      </c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s="1" customFormat="1" ht="12.75" customHeight="1">
      <c r="A427" s="89" t="s">
        <v>51</v>
      </c>
      <c r="B427" s="1" t="s">
        <v>52</v>
      </c>
      <c r="C427" s="1" t="s">
        <v>7</v>
      </c>
      <c r="D427" s="84">
        <v>0</v>
      </c>
      <c r="E427" s="1" t="s">
        <v>4</v>
      </c>
      <c r="F427" s="90">
        <v>43861</v>
      </c>
      <c r="G427" s="91">
        <v>0.41826400000000002</v>
      </c>
      <c r="H427" s="91">
        <v>6.8597999999999999</v>
      </c>
      <c r="I427" s="2">
        <f>G427*K427/H427</f>
        <v>0</v>
      </c>
      <c r="J427" s="2">
        <f>G427*L427/H427</f>
        <v>0</v>
      </c>
      <c r="K427" s="2">
        <f t="shared" si="14"/>
        <v>0</v>
      </c>
      <c r="L427" s="2">
        <f t="shared" si="15"/>
        <v>0</v>
      </c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s="1" customFormat="1" ht="12.75" customHeight="1">
      <c r="A428" s="89" t="s">
        <v>53</v>
      </c>
      <c r="B428" s="1" t="s">
        <v>54</v>
      </c>
      <c r="C428" s="1" t="s">
        <v>7</v>
      </c>
      <c r="D428" s="84">
        <v>0</v>
      </c>
      <c r="E428" s="1" t="s">
        <v>4</v>
      </c>
      <c r="F428" s="90">
        <v>43861</v>
      </c>
      <c r="G428" s="91">
        <v>2.7917999999999998E-2</v>
      </c>
      <c r="H428" s="91">
        <v>6.8597999999999999</v>
      </c>
      <c r="I428" s="2">
        <f>G428*K428/H428</f>
        <v>0</v>
      </c>
      <c r="J428" s="2">
        <f>G428*L428/H428</f>
        <v>0</v>
      </c>
      <c r="K428" s="2">
        <f t="shared" si="14"/>
        <v>0</v>
      </c>
      <c r="L428" s="2">
        <f t="shared" si="15"/>
        <v>0</v>
      </c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s="1" customFormat="1" ht="12.75" customHeight="1">
      <c r="A429" s="89" t="s">
        <v>55</v>
      </c>
      <c r="B429" s="1" t="s">
        <v>56</v>
      </c>
      <c r="C429" s="1" t="s">
        <v>7</v>
      </c>
      <c r="D429" s="84">
        <v>0</v>
      </c>
      <c r="E429" s="1" t="s">
        <v>4</v>
      </c>
      <c r="F429" s="90">
        <v>43861</v>
      </c>
      <c r="G429" s="91">
        <v>5.2448000000000002E-2</v>
      </c>
      <c r="H429" s="91">
        <v>6.8597999999999999</v>
      </c>
      <c r="I429" s="2">
        <f>G429*K429/H429</f>
        <v>0</v>
      </c>
      <c r="J429" s="2">
        <f>G429*L429/H429</f>
        <v>0</v>
      </c>
      <c r="K429" s="2">
        <f t="shared" si="14"/>
        <v>0</v>
      </c>
      <c r="L429" s="2">
        <f t="shared" si="15"/>
        <v>0</v>
      </c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s="1" customFormat="1" ht="12.75" customHeight="1">
      <c r="A430" s="89" t="s">
        <v>57</v>
      </c>
      <c r="B430" s="1" t="s">
        <v>58</v>
      </c>
      <c r="C430" s="1" t="s">
        <v>59</v>
      </c>
      <c r="D430" s="84">
        <v>0</v>
      </c>
      <c r="E430" s="1" t="s">
        <v>4</v>
      </c>
      <c r="F430" s="90">
        <v>43861</v>
      </c>
      <c r="G430" s="91">
        <v>0.168623</v>
      </c>
      <c r="H430" s="91">
        <v>6.8597999999999999</v>
      </c>
      <c r="I430" s="2">
        <f>G430*K430/H430</f>
        <v>0</v>
      </c>
      <c r="J430" s="2">
        <f>G430*L430/H430</f>
        <v>846.72845534855242</v>
      </c>
      <c r="K430" s="2">
        <f t="shared" ref="K430:K493" si="16">SUM(M430:P430)</f>
        <v>0</v>
      </c>
      <c r="L430" s="2">
        <f t="shared" ref="L430:L493" si="17">SUM(Q430:T430)+U430/7*3</f>
        <v>34446</v>
      </c>
      <c r="M430" s="86">
        <v>0</v>
      </c>
      <c r="N430" s="86">
        <v>0</v>
      </c>
      <c r="O430" s="86">
        <v>0</v>
      </c>
      <c r="P430" s="86">
        <v>0</v>
      </c>
      <c r="Q430" s="86">
        <v>0</v>
      </c>
      <c r="R430" s="86">
        <v>2881</v>
      </c>
      <c r="S430" s="86">
        <v>0</v>
      </c>
      <c r="T430" s="86">
        <v>31565</v>
      </c>
      <c r="U430" s="86">
        <v>0</v>
      </c>
      <c r="V430" s="86">
        <v>0</v>
      </c>
      <c r="W430" s="86">
        <v>67380</v>
      </c>
      <c r="X430" s="86">
        <v>0</v>
      </c>
      <c r="Y430" s="86">
        <v>0</v>
      </c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s="1" customFormat="1" ht="12.75" customHeight="1">
      <c r="A431" s="89" t="s">
        <v>60</v>
      </c>
      <c r="B431" s="1" t="s">
        <v>61</v>
      </c>
      <c r="C431" s="1" t="s">
        <v>59</v>
      </c>
      <c r="D431" s="84">
        <v>0</v>
      </c>
      <c r="E431" s="1" t="s">
        <v>4</v>
      </c>
      <c r="F431" s="90">
        <v>43861</v>
      </c>
      <c r="G431" s="91">
        <v>2.832932</v>
      </c>
      <c r="H431" s="91">
        <v>6.8597999999999999</v>
      </c>
      <c r="I431" s="2">
        <f>G431*K431/H431</f>
        <v>0</v>
      </c>
      <c r="J431" s="2">
        <f>G431*L431/H431</f>
        <v>0</v>
      </c>
      <c r="K431" s="2">
        <f t="shared" si="16"/>
        <v>0</v>
      </c>
      <c r="L431" s="2">
        <f t="shared" si="17"/>
        <v>0</v>
      </c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s="1" customFormat="1" ht="12.75" customHeight="1">
      <c r="A432" s="89" t="s">
        <v>62</v>
      </c>
      <c r="B432" s="1" t="s">
        <v>63</v>
      </c>
      <c r="C432" s="1" t="s">
        <v>59</v>
      </c>
      <c r="D432" s="84">
        <v>0</v>
      </c>
      <c r="E432" s="1" t="s">
        <v>4</v>
      </c>
      <c r="F432" s="90">
        <v>43861</v>
      </c>
      <c r="G432" s="91">
        <v>0.25790000000000002</v>
      </c>
      <c r="H432" s="91">
        <v>6.8597999999999999</v>
      </c>
      <c r="I432" s="2">
        <f>G432*K432/H432</f>
        <v>0</v>
      </c>
      <c r="J432" s="2">
        <f>G432*L432/H432</f>
        <v>0</v>
      </c>
      <c r="K432" s="2">
        <f t="shared" si="16"/>
        <v>0</v>
      </c>
      <c r="L432" s="2">
        <f t="shared" si="17"/>
        <v>0</v>
      </c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s="1" customFormat="1" ht="12.75" customHeight="1">
      <c r="A433" s="89" t="s">
        <v>64</v>
      </c>
      <c r="B433" s="1" t="s">
        <v>65</v>
      </c>
      <c r="C433" s="1" t="s">
        <v>59</v>
      </c>
      <c r="D433" s="84">
        <v>0</v>
      </c>
      <c r="E433" s="1" t="s">
        <v>4</v>
      </c>
      <c r="F433" s="90">
        <v>43861</v>
      </c>
      <c r="G433" s="91">
        <v>6.7699999999999996E-2</v>
      </c>
      <c r="H433" s="91">
        <v>6.8597999999999999</v>
      </c>
      <c r="I433" s="2">
        <f>G433*K433/H433</f>
        <v>0</v>
      </c>
      <c r="J433" s="2">
        <f>G433*L433/H433</f>
        <v>0</v>
      </c>
      <c r="K433" s="2">
        <f t="shared" si="16"/>
        <v>0</v>
      </c>
      <c r="L433" s="2">
        <f t="shared" si="17"/>
        <v>0</v>
      </c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s="1" customFormat="1" ht="12.75" customHeight="1">
      <c r="A434" s="89" t="s">
        <v>66</v>
      </c>
      <c r="B434" s="89" t="s">
        <v>67</v>
      </c>
      <c r="C434" s="1" t="s">
        <v>59</v>
      </c>
      <c r="D434" s="84">
        <v>0</v>
      </c>
      <c r="E434" s="1" t="s">
        <v>4</v>
      </c>
      <c r="F434" s="90">
        <v>43861</v>
      </c>
      <c r="G434" s="91">
        <v>0.2223</v>
      </c>
      <c r="H434" s="91">
        <v>6.8597999999999999</v>
      </c>
      <c r="I434" s="2">
        <f>G434*K434/H434</f>
        <v>0</v>
      </c>
      <c r="J434" s="2">
        <f>G434*L434/H434</f>
        <v>0</v>
      </c>
      <c r="K434" s="2">
        <f t="shared" si="16"/>
        <v>0</v>
      </c>
      <c r="L434" s="2">
        <f t="shared" si="17"/>
        <v>0</v>
      </c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s="1" customFormat="1" ht="12.75" customHeight="1">
      <c r="A435" s="89" t="s">
        <v>68</v>
      </c>
      <c r="B435" s="1" t="s">
        <v>69</v>
      </c>
      <c r="C435" s="1" t="s">
        <v>59</v>
      </c>
      <c r="D435" s="84">
        <v>0</v>
      </c>
      <c r="E435" s="1" t="s">
        <v>4</v>
      </c>
      <c r="F435" s="90">
        <v>43861</v>
      </c>
      <c r="G435" s="91">
        <v>7.9000000000000001E-2</v>
      </c>
      <c r="H435" s="91">
        <v>6.8597999999999999</v>
      </c>
      <c r="I435" s="2">
        <f>G435*K435/H435</f>
        <v>409.23423423423424</v>
      </c>
      <c r="J435" s="2">
        <f>G435*L435/H435</f>
        <v>0</v>
      </c>
      <c r="K435" s="2">
        <f t="shared" si="16"/>
        <v>35535</v>
      </c>
      <c r="L435" s="2">
        <f t="shared" si="17"/>
        <v>0</v>
      </c>
      <c r="M435" s="86">
        <v>5791</v>
      </c>
      <c r="N435" s="86">
        <v>0</v>
      </c>
      <c r="O435" s="86">
        <v>0</v>
      </c>
      <c r="P435" s="86">
        <v>29744</v>
      </c>
      <c r="Q435" s="86">
        <v>0</v>
      </c>
      <c r="R435" s="86">
        <v>0</v>
      </c>
      <c r="S435" s="86">
        <v>0</v>
      </c>
      <c r="T435" s="86">
        <v>0</v>
      </c>
      <c r="U435" s="86">
        <v>0</v>
      </c>
      <c r="V435" s="86">
        <v>0</v>
      </c>
      <c r="W435" s="86">
        <v>0</v>
      </c>
      <c r="X435" s="86">
        <v>0</v>
      </c>
      <c r="Y435" s="86">
        <v>0</v>
      </c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s="1" customFormat="1" ht="12.75" customHeight="1">
      <c r="A436" s="89" t="s">
        <v>70</v>
      </c>
      <c r="B436" s="1" t="s">
        <v>71</v>
      </c>
      <c r="C436" s="1" t="s">
        <v>59</v>
      </c>
      <c r="D436" s="84">
        <v>0</v>
      </c>
      <c r="E436" s="1" t="s">
        <v>4</v>
      </c>
      <c r="F436" s="90">
        <v>43861</v>
      </c>
      <c r="G436" s="91">
        <v>0.19568640000000001</v>
      </c>
      <c r="H436" s="91">
        <v>6.8597999999999999</v>
      </c>
      <c r="I436" s="2">
        <f>G436*K436/H436</f>
        <v>0</v>
      </c>
      <c r="J436" s="2">
        <f>G436*L436/H436</f>
        <v>982.62540225662565</v>
      </c>
      <c r="K436" s="2">
        <f t="shared" si="16"/>
        <v>0</v>
      </c>
      <c r="L436" s="2">
        <f t="shared" si="17"/>
        <v>34446</v>
      </c>
      <c r="M436" s="86">
        <v>0</v>
      </c>
      <c r="N436" s="86">
        <v>0</v>
      </c>
      <c r="O436" s="86">
        <v>0</v>
      </c>
      <c r="P436" s="86">
        <v>0</v>
      </c>
      <c r="Q436" s="86">
        <v>0</v>
      </c>
      <c r="R436" s="86">
        <v>2881</v>
      </c>
      <c r="S436" s="86">
        <v>0</v>
      </c>
      <c r="T436" s="86">
        <v>31565</v>
      </c>
      <c r="U436" s="86">
        <v>0</v>
      </c>
      <c r="V436" s="86">
        <v>0</v>
      </c>
      <c r="W436" s="86">
        <v>67380</v>
      </c>
      <c r="X436" s="86">
        <v>0</v>
      </c>
      <c r="Y436" s="86">
        <v>0</v>
      </c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s="1" customFormat="1" ht="12.75" customHeight="1">
      <c r="A437" s="89" t="s">
        <v>72</v>
      </c>
      <c r="B437" s="1" t="s">
        <v>73</v>
      </c>
      <c r="C437" s="1" t="s">
        <v>59</v>
      </c>
      <c r="D437" s="84">
        <v>0</v>
      </c>
      <c r="E437" s="1" t="s">
        <v>4</v>
      </c>
      <c r="F437" s="90">
        <v>43861</v>
      </c>
      <c r="G437" s="91">
        <v>0.50608035704350296</v>
      </c>
      <c r="H437" s="91">
        <v>6.8597999999999999</v>
      </c>
      <c r="I437" s="2">
        <f>G437*K437/H437</f>
        <v>0</v>
      </c>
      <c r="J437" s="2">
        <f>G437*L437/H437</f>
        <v>0</v>
      </c>
      <c r="K437" s="2">
        <f t="shared" si="16"/>
        <v>0</v>
      </c>
      <c r="L437" s="2">
        <f t="shared" si="17"/>
        <v>0</v>
      </c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s="1" customFormat="1" ht="12.75" customHeight="1">
      <c r="A438" s="89" t="s">
        <v>74</v>
      </c>
      <c r="B438" s="1" t="s">
        <v>75</v>
      </c>
      <c r="C438" s="1" t="s">
        <v>59</v>
      </c>
      <c r="D438" s="84">
        <v>0</v>
      </c>
      <c r="E438" s="1" t="s">
        <v>4</v>
      </c>
      <c r="F438" s="90">
        <v>43861</v>
      </c>
      <c r="G438" s="91">
        <v>0.11580799999999999</v>
      </c>
      <c r="H438" s="91">
        <v>6.8597999999999999</v>
      </c>
      <c r="I438" s="2">
        <f>G438*K438/H438</f>
        <v>72.137319455377707</v>
      </c>
      <c r="J438" s="2">
        <f>G438*L438/H438</f>
        <v>0</v>
      </c>
      <c r="K438" s="2">
        <f t="shared" si="16"/>
        <v>4273</v>
      </c>
      <c r="L438" s="2">
        <f t="shared" si="17"/>
        <v>0</v>
      </c>
      <c r="M438" s="86">
        <v>0</v>
      </c>
      <c r="N438" s="86">
        <v>0</v>
      </c>
      <c r="O438" s="86">
        <v>0</v>
      </c>
      <c r="P438" s="86">
        <v>4273</v>
      </c>
      <c r="Q438" s="86">
        <v>0</v>
      </c>
      <c r="R438" s="86">
        <v>0</v>
      </c>
      <c r="S438" s="86">
        <v>0</v>
      </c>
      <c r="T438" s="86">
        <v>0</v>
      </c>
      <c r="U438" s="86">
        <v>0</v>
      </c>
      <c r="V438" s="86">
        <v>0</v>
      </c>
      <c r="W438" s="86">
        <v>0</v>
      </c>
      <c r="X438" s="86">
        <v>31733</v>
      </c>
      <c r="Y438" s="86">
        <v>0</v>
      </c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s="1" customFormat="1" ht="12.75" customHeight="1">
      <c r="A439" s="89" t="s">
        <v>76</v>
      </c>
      <c r="B439" s="1" t="s">
        <v>77</v>
      </c>
      <c r="C439" s="1" t="s">
        <v>59</v>
      </c>
      <c r="D439" s="84" t="s">
        <v>603</v>
      </c>
      <c r="E439" s="1" t="s">
        <v>4</v>
      </c>
      <c r="F439" s="90">
        <v>43861</v>
      </c>
      <c r="G439" s="91">
        <v>0.48</v>
      </c>
      <c r="H439" s="91">
        <v>6.8597999999999999</v>
      </c>
      <c r="I439" s="2">
        <f>G439*K439/H439</f>
        <v>0</v>
      </c>
      <c r="J439" s="2">
        <f>G439*L439/H439</f>
        <v>0</v>
      </c>
      <c r="K439" s="2">
        <f t="shared" si="16"/>
        <v>0</v>
      </c>
      <c r="L439" s="2">
        <f t="shared" si="17"/>
        <v>0</v>
      </c>
      <c r="M439" s="86">
        <v>0</v>
      </c>
      <c r="N439" s="86">
        <v>0</v>
      </c>
      <c r="O439" s="86">
        <v>0</v>
      </c>
      <c r="P439" s="86">
        <v>0</v>
      </c>
      <c r="Q439" s="86">
        <v>0</v>
      </c>
      <c r="R439" s="86">
        <v>0</v>
      </c>
      <c r="S439" s="86">
        <v>0</v>
      </c>
      <c r="T439" s="86">
        <v>0</v>
      </c>
      <c r="U439" s="86">
        <v>0</v>
      </c>
      <c r="V439" s="86">
        <v>0</v>
      </c>
      <c r="W439" s="86">
        <v>0</v>
      </c>
      <c r="X439" s="86">
        <v>26564</v>
      </c>
      <c r="Y439" s="86">
        <v>0</v>
      </c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s="1" customFormat="1" ht="12.75" customHeight="1">
      <c r="A440" s="89" t="s">
        <v>78</v>
      </c>
      <c r="B440" s="1" t="s">
        <v>79</v>
      </c>
      <c r="C440" s="1" t="s">
        <v>59</v>
      </c>
      <c r="D440" s="84">
        <v>0</v>
      </c>
      <c r="E440" s="1" t="s">
        <v>4</v>
      </c>
      <c r="F440" s="90">
        <v>43861</v>
      </c>
      <c r="G440" s="91">
        <v>0.11580799999999999</v>
      </c>
      <c r="H440" s="91">
        <v>6.8597999999999999</v>
      </c>
      <c r="I440" s="2">
        <f>G440*K440/H440</f>
        <v>72.137319455377707</v>
      </c>
      <c r="J440" s="2">
        <f>G440*L440/H440</f>
        <v>0</v>
      </c>
      <c r="K440" s="2">
        <f t="shared" si="16"/>
        <v>4273</v>
      </c>
      <c r="L440" s="2">
        <f t="shared" si="17"/>
        <v>0</v>
      </c>
      <c r="M440" s="86">
        <v>0</v>
      </c>
      <c r="N440" s="86">
        <v>0</v>
      </c>
      <c r="O440" s="86">
        <v>0</v>
      </c>
      <c r="P440" s="86">
        <v>4273</v>
      </c>
      <c r="Q440" s="86">
        <v>0</v>
      </c>
      <c r="R440" s="86">
        <v>0</v>
      </c>
      <c r="S440" s="86">
        <v>0</v>
      </c>
      <c r="T440" s="86">
        <v>0</v>
      </c>
      <c r="U440" s="86">
        <v>0</v>
      </c>
      <c r="V440" s="86">
        <v>0</v>
      </c>
      <c r="W440" s="86">
        <v>0</v>
      </c>
      <c r="X440" s="86">
        <v>31733</v>
      </c>
      <c r="Y440" s="86">
        <v>0</v>
      </c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s="1" customFormat="1" ht="12.75" customHeight="1">
      <c r="A441" s="89" t="s">
        <v>80</v>
      </c>
      <c r="B441" s="1" t="s">
        <v>81</v>
      </c>
      <c r="C441" s="1" t="s">
        <v>59</v>
      </c>
      <c r="D441" s="84">
        <v>0</v>
      </c>
      <c r="E441" s="1" t="s">
        <v>4</v>
      </c>
      <c r="F441" s="90">
        <v>43861</v>
      </c>
      <c r="G441" s="91">
        <v>3.4626000000000004E-2</v>
      </c>
      <c r="H441" s="91">
        <v>6.8597999999999999</v>
      </c>
      <c r="I441" s="2">
        <f>G441*K441/H441</f>
        <v>19.877720633254615</v>
      </c>
      <c r="J441" s="2">
        <f>G441*L441/H441</f>
        <v>0</v>
      </c>
      <c r="K441" s="2">
        <f t="shared" si="16"/>
        <v>3938</v>
      </c>
      <c r="L441" s="2">
        <f t="shared" si="17"/>
        <v>0</v>
      </c>
      <c r="M441" s="86">
        <v>0</v>
      </c>
      <c r="N441" s="86">
        <v>0</v>
      </c>
      <c r="O441" s="86">
        <v>0</v>
      </c>
      <c r="P441" s="86">
        <v>3938</v>
      </c>
      <c r="Q441" s="86">
        <v>0</v>
      </c>
      <c r="R441" s="86">
        <v>0</v>
      </c>
      <c r="S441" s="86">
        <v>0</v>
      </c>
      <c r="T441" s="86">
        <v>0</v>
      </c>
      <c r="U441" s="86">
        <v>0</v>
      </c>
      <c r="V441" s="86">
        <v>0</v>
      </c>
      <c r="W441" s="86">
        <v>0</v>
      </c>
      <c r="X441" s="86">
        <v>30844</v>
      </c>
      <c r="Y441" s="86">
        <v>0</v>
      </c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s="1" customFormat="1" ht="12.75" customHeight="1">
      <c r="A442" s="89" t="s">
        <v>82</v>
      </c>
      <c r="B442" s="1" t="s">
        <v>83</v>
      </c>
      <c r="C442" s="1" t="s">
        <v>59</v>
      </c>
      <c r="D442" s="84">
        <v>0</v>
      </c>
      <c r="E442" s="1" t="s">
        <v>4</v>
      </c>
      <c r="F442" s="90">
        <v>43861</v>
      </c>
      <c r="G442" s="91">
        <v>3.9237000000000001E-2</v>
      </c>
      <c r="H442" s="91">
        <v>6.8597999999999999</v>
      </c>
      <c r="I442" s="2">
        <f>G442*K442/H442</f>
        <v>0</v>
      </c>
      <c r="J442" s="2">
        <f>G442*L442/H442</f>
        <v>203.70823181017354</v>
      </c>
      <c r="K442" s="2">
        <f t="shared" si="16"/>
        <v>0</v>
      </c>
      <c r="L442" s="2">
        <f t="shared" si="17"/>
        <v>35614.28571428571</v>
      </c>
      <c r="M442" s="86">
        <v>0</v>
      </c>
      <c r="N442" s="86">
        <v>0</v>
      </c>
      <c r="O442" s="86">
        <v>0</v>
      </c>
      <c r="P442" s="86">
        <v>0</v>
      </c>
      <c r="Q442" s="86">
        <v>15243</v>
      </c>
      <c r="R442" s="86">
        <v>6189</v>
      </c>
      <c r="S442" s="86">
        <v>3852</v>
      </c>
      <c r="T442" s="86">
        <v>0</v>
      </c>
      <c r="U442" s="86">
        <v>24104</v>
      </c>
      <c r="V442" s="86">
        <v>0</v>
      </c>
      <c r="W442" s="86">
        <v>0</v>
      </c>
      <c r="X442" s="86">
        <v>53945</v>
      </c>
      <c r="Y442" s="86">
        <v>0</v>
      </c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s="1" customFormat="1" ht="12.75" customHeight="1">
      <c r="A443" s="89" t="s">
        <v>84</v>
      </c>
      <c r="B443" s="1" t="s">
        <v>85</v>
      </c>
      <c r="C443" s="1" t="s">
        <v>7</v>
      </c>
      <c r="D443" s="84">
        <v>0</v>
      </c>
      <c r="E443" s="1" t="s">
        <v>4</v>
      </c>
      <c r="F443" s="90">
        <v>43861</v>
      </c>
      <c r="G443" s="91">
        <v>8.1900000000000001E-2</v>
      </c>
      <c r="H443" s="91">
        <v>6.8597999999999999</v>
      </c>
      <c r="I443" s="2">
        <f>G443*K443/H443</f>
        <v>0</v>
      </c>
      <c r="J443" s="2">
        <f>G443*L443/H443</f>
        <v>0</v>
      </c>
      <c r="K443" s="2">
        <f t="shared" si="16"/>
        <v>0</v>
      </c>
      <c r="L443" s="2">
        <f t="shared" si="17"/>
        <v>0</v>
      </c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s="1" customFormat="1" ht="12.75" customHeight="1">
      <c r="A444" s="89" t="s">
        <v>86</v>
      </c>
      <c r="B444" s="1" t="s">
        <v>87</v>
      </c>
      <c r="C444" s="1" t="s">
        <v>59</v>
      </c>
      <c r="D444" s="84">
        <v>0</v>
      </c>
      <c r="E444" s="1" t="s">
        <v>4</v>
      </c>
      <c r="F444" s="90">
        <v>43861</v>
      </c>
      <c r="G444" s="91">
        <v>7.0999999999999994E-2</v>
      </c>
      <c r="H444" s="91">
        <v>6.8597999999999999</v>
      </c>
      <c r="I444" s="2">
        <f>G444*K444/H444</f>
        <v>0</v>
      </c>
      <c r="J444" s="2">
        <f>G444*L444/H444</f>
        <v>0</v>
      </c>
      <c r="K444" s="2">
        <f t="shared" si="16"/>
        <v>0</v>
      </c>
      <c r="L444" s="2">
        <f t="shared" si="17"/>
        <v>0</v>
      </c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s="1" customFormat="1" ht="12.75" customHeight="1">
      <c r="A445" s="89" t="s">
        <v>88</v>
      </c>
      <c r="B445" s="1" t="s">
        <v>89</v>
      </c>
      <c r="C445" s="1" t="s">
        <v>59</v>
      </c>
      <c r="D445" s="84">
        <v>0</v>
      </c>
      <c r="E445" s="1" t="s">
        <v>4</v>
      </c>
      <c r="F445" s="90">
        <v>43861</v>
      </c>
      <c r="G445" s="91">
        <v>0.16656299999999999</v>
      </c>
      <c r="H445" s="91">
        <v>6.8597999999999999</v>
      </c>
      <c r="I445" s="2">
        <f>G445*K445/H445</f>
        <v>46.451064576226699</v>
      </c>
      <c r="J445" s="2">
        <f>G445*L445/H445</f>
        <v>0</v>
      </c>
      <c r="K445" s="2">
        <f t="shared" si="16"/>
        <v>1913.0599999999995</v>
      </c>
      <c r="L445" s="2">
        <f t="shared" si="17"/>
        <v>0</v>
      </c>
      <c r="M445" s="86">
        <v>0</v>
      </c>
      <c r="N445" s="86">
        <v>0</v>
      </c>
      <c r="O445" s="86">
        <v>0</v>
      </c>
      <c r="P445" s="86">
        <v>1913.0599999999995</v>
      </c>
      <c r="Q445" s="86">
        <v>0</v>
      </c>
      <c r="R445" s="86">
        <v>0</v>
      </c>
      <c r="S445" s="86">
        <v>0</v>
      </c>
      <c r="T445" s="86">
        <v>0</v>
      </c>
      <c r="U445" s="86">
        <v>0</v>
      </c>
      <c r="V445" s="86">
        <v>0</v>
      </c>
      <c r="W445" s="86">
        <v>0</v>
      </c>
      <c r="X445" s="86">
        <v>16036.56</v>
      </c>
      <c r="Y445" s="86">
        <v>0</v>
      </c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s="1" customFormat="1" ht="12.75" customHeight="1">
      <c r="A446" s="89" t="s">
        <v>90</v>
      </c>
      <c r="B446" s="1" t="s">
        <v>91</v>
      </c>
      <c r="C446" s="1" t="s">
        <v>59</v>
      </c>
      <c r="D446" s="84">
        <v>0</v>
      </c>
      <c r="E446" s="1" t="s">
        <v>4</v>
      </c>
      <c r="F446" s="90">
        <v>43861</v>
      </c>
      <c r="G446" s="91">
        <v>9.8868799616613032E-2</v>
      </c>
      <c r="H446" s="91">
        <v>6.8597999999999999</v>
      </c>
      <c r="I446" s="2">
        <f>G446*K446/H446</f>
        <v>34.720391013793524</v>
      </c>
      <c r="J446" s="2">
        <f>G446*L446/H446</f>
        <v>0</v>
      </c>
      <c r="K446" s="2">
        <f t="shared" si="16"/>
        <v>2409</v>
      </c>
      <c r="L446" s="2">
        <f t="shared" si="17"/>
        <v>0</v>
      </c>
      <c r="M446" s="86">
        <v>0</v>
      </c>
      <c r="N446" s="86">
        <v>2409</v>
      </c>
      <c r="O446" s="86">
        <v>0</v>
      </c>
      <c r="P446" s="86">
        <v>0</v>
      </c>
      <c r="Q446" s="86">
        <v>0</v>
      </c>
      <c r="R446" s="86">
        <v>0</v>
      </c>
      <c r="S446" s="86">
        <v>0</v>
      </c>
      <c r="T446" s="86">
        <v>0</v>
      </c>
      <c r="U446" s="86">
        <v>0</v>
      </c>
      <c r="V446" s="86">
        <v>0</v>
      </c>
      <c r="W446" s="86">
        <v>0</v>
      </c>
      <c r="X446" s="86">
        <v>0</v>
      </c>
      <c r="Y446" s="86">
        <v>0</v>
      </c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s="1" customFormat="1" ht="12.75" customHeight="1">
      <c r="A447" s="89" t="s">
        <v>92</v>
      </c>
      <c r="B447" s="1" t="s">
        <v>93</v>
      </c>
      <c r="C447" s="1" t="s">
        <v>59</v>
      </c>
      <c r="D447" s="84">
        <v>0</v>
      </c>
      <c r="E447" s="1" t="s">
        <v>4</v>
      </c>
      <c r="F447" s="90">
        <v>43861</v>
      </c>
      <c r="G447" s="91">
        <v>9.8868799616613032E-2</v>
      </c>
      <c r="H447" s="91">
        <v>6.8597999999999999</v>
      </c>
      <c r="I447" s="2">
        <f>G447*K447/H447</f>
        <v>34.720391013793524</v>
      </c>
      <c r="J447" s="2">
        <f>G447*L447/H447</f>
        <v>0</v>
      </c>
      <c r="K447" s="2">
        <f t="shared" si="16"/>
        <v>2409</v>
      </c>
      <c r="L447" s="2">
        <f t="shared" si="17"/>
        <v>0</v>
      </c>
      <c r="M447" s="86">
        <v>0</v>
      </c>
      <c r="N447" s="86">
        <v>2409</v>
      </c>
      <c r="O447" s="86">
        <v>0</v>
      </c>
      <c r="P447" s="86">
        <v>0</v>
      </c>
      <c r="Q447" s="86">
        <v>0</v>
      </c>
      <c r="R447" s="86">
        <v>0</v>
      </c>
      <c r="S447" s="86">
        <v>0</v>
      </c>
      <c r="T447" s="86">
        <v>0</v>
      </c>
      <c r="U447" s="86">
        <v>0</v>
      </c>
      <c r="V447" s="86">
        <v>0</v>
      </c>
      <c r="W447" s="86">
        <v>0</v>
      </c>
      <c r="X447" s="86">
        <v>0</v>
      </c>
      <c r="Y447" s="86">
        <v>0</v>
      </c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s="1" customFormat="1" ht="12.75" customHeight="1">
      <c r="A448" s="89" t="s">
        <v>94</v>
      </c>
      <c r="B448" s="1" t="s">
        <v>95</v>
      </c>
      <c r="C448" s="1" t="s">
        <v>59</v>
      </c>
      <c r="D448" s="84">
        <v>0</v>
      </c>
      <c r="E448" s="1" t="s">
        <v>4</v>
      </c>
      <c r="F448" s="90">
        <v>43861</v>
      </c>
      <c r="G448" s="91">
        <v>0.356655</v>
      </c>
      <c r="H448" s="91">
        <v>6.8597999999999999</v>
      </c>
      <c r="I448" s="2">
        <f>G448*K448/H448</f>
        <v>0</v>
      </c>
      <c r="J448" s="2">
        <f>G448*L448/H448</f>
        <v>0</v>
      </c>
      <c r="K448" s="2">
        <f t="shared" si="16"/>
        <v>0</v>
      </c>
      <c r="L448" s="2">
        <f t="shared" si="17"/>
        <v>0</v>
      </c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s="1" customFormat="1" ht="12.75" customHeight="1">
      <c r="A449" s="89" t="s">
        <v>96</v>
      </c>
      <c r="B449" s="1" t="s">
        <v>97</v>
      </c>
      <c r="C449" s="1" t="s">
        <v>98</v>
      </c>
      <c r="D449" s="84" t="s">
        <v>603</v>
      </c>
      <c r="E449" s="1" t="s">
        <v>4</v>
      </c>
      <c r="F449" s="90">
        <v>43861</v>
      </c>
      <c r="G449" s="91">
        <v>0.52</v>
      </c>
      <c r="H449" s="91">
        <v>6.8597999999999999</v>
      </c>
      <c r="I449" s="2">
        <f>G449*K449/H449</f>
        <v>365.75410361818132</v>
      </c>
      <c r="J449" s="2">
        <f>G449*L449/H449</f>
        <v>3204.2441887102082</v>
      </c>
      <c r="K449" s="2">
        <f t="shared" si="16"/>
        <v>4825</v>
      </c>
      <c r="L449" s="2">
        <f t="shared" si="17"/>
        <v>42270.142857142855</v>
      </c>
      <c r="M449" s="86">
        <v>0</v>
      </c>
      <c r="N449" s="86">
        <v>2209</v>
      </c>
      <c r="O449" s="86">
        <v>0</v>
      </c>
      <c r="P449" s="86">
        <v>2616</v>
      </c>
      <c r="Q449" s="86">
        <v>21121</v>
      </c>
      <c r="R449" s="86">
        <v>6425</v>
      </c>
      <c r="S449" s="86">
        <v>4000</v>
      </c>
      <c r="T449" s="86">
        <v>0</v>
      </c>
      <c r="U449" s="86">
        <v>25023</v>
      </c>
      <c r="V449" s="86">
        <v>0</v>
      </c>
      <c r="W449" s="86">
        <v>0</v>
      </c>
      <c r="X449" s="86">
        <v>23982</v>
      </c>
      <c r="Y449" s="86">
        <v>0</v>
      </c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s="1" customFormat="1" ht="12.75" customHeight="1">
      <c r="A450" s="89" t="s">
        <v>99</v>
      </c>
      <c r="B450" s="1" t="s">
        <v>357</v>
      </c>
      <c r="C450" s="1" t="s">
        <v>98</v>
      </c>
      <c r="D450" s="84">
        <v>0</v>
      </c>
      <c r="E450" s="1" t="s">
        <v>4</v>
      </c>
      <c r="F450" s="90">
        <v>43861</v>
      </c>
      <c r="G450" s="91">
        <v>0.04</v>
      </c>
      <c r="H450" s="91">
        <v>6.8597999999999999</v>
      </c>
      <c r="I450" s="2">
        <f>G450*K450/H450</f>
        <v>102.27120324207704</v>
      </c>
      <c r="J450" s="2">
        <f>G450*L450/H450</f>
        <v>333.53325586335296</v>
      </c>
      <c r="K450" s="2">
        <f t="shared" si="16"/>
        <v>17539</v>
      </c>
      <c r="L450" s="2">
        <f t="shared" si="17"/>
        <v>57199.28571428571</v>
      </c>
      <c r="M450" s="86">
        <v>432</v>
      </c>
      <c r="N450" s="86">
        <v>8829</v>
      </c>
      <c r="O450" s="86">
        <v>5758</v>
      </c>
      <c r="P450" s="86">
        <v>2520</v>
      </c>
      <c r="Q450" s="86">
        <v>26104</v>
      </c>
      <c r="R450" s="86">
        <v>11155</v>
      </c>
      <c r="S450" s="86">
        <v>3852</v>
      </c>
      <c r="T450" s="86">
        <v>5758</v>
      </c>
      <c r="U450" s="86">
        <v>24104</v>
      </c>
      <c r="V450" s="86">
        <v>0</v>
      </c>
      <c r="W450" s="86">
        <v>0</v>
      </c>
      <c r="X450" s="86">
        <v>23101</v>
      </c>
      <c r="Y450" s="86">
        <v>0</v>
      </c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s="1" customFormat="1" ht="12.75" customHeight="1">
      <c r="A451" s="89" t="s">
        <v>100</v>
      </c>
      <c r="B451" s="1" t="s">
        <v>101</v>
      </c>
      <c r="C451" s="1" t="s">
        <v>98</v>
      </c>
      <c r="D451" s="84">
        <v>0</v>
      </c>
      <c r="E451" s="1" t="s">
        <v>4</v>
      </c>
      <c r="F451" s="90">
        <v>43861</v>
      </c>
      <c r="G451" s="91">
        <v>2.47E-2</v>
      </c>
      <c r="H451" s="91">
        <v>6.8597999999999999</v>
      </c>
      <c r="I451" s="2">
        <f>G451*K451/H451</f>
        <v>43.571926295227264</v>
      </c>
      <c r="J451" s="2">
        <f>G451*L451/H451</f>
        <v>205.95678549562044</v>
      </c>
      <c r="K451" s="2">
        <f t="shared" si="16"/>
        <v>12101</v>
      </c>
      <c r="L451" s="2">
        <f t="shared" si="17"/>
        <v>57199.28571428571</v>
      </c>
      <c r="M451" s="86">
        <v>0</v>
      </c>
      <c r="N451" s="86">
        <v>3823</v>
      </c>
      <c r="O451" s="86">
        <v>5758</v>
      </c>
      <c r="P451" s="86">
        <v>2520</v>
      </c>
      <c r="Q451" s="86">
        <v>26104</v>
      </c>
      <c r="R451" s="86">
        <v>11155</v>
      </c>
      <c r="S451" s="86">
        <v>3852</v>
      </c>
      <c r="T451" s="86">
        <v>5758</v>
      </c>
      <c r="U451" s="86">
        <v>24104</v>
      </c>
      <c r="V451" s="86">
        <v>0</v>
      </c>
      <c r="W451" s="86">
        <v>0</v>
      </c>
      <c r="X451" s="86">
        <v>23101</v>
      </c>
      <c r="Y451" s="86">
        <v>0</v>
      </c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s="1" customFormat="1" ht="12.75" customHeight="1">
      <c r="A452" s="89" t="s">
        <v>102</v>
      </c>
      <c r="B452" s="1" t="s">
        <v>103</v>
      </c>
      <c r="C452" s="1" t="s">
        <v>98</v>
      </c>
      <c r="D452" s="84">
        <v>0</v>
      </c>
      <c r="E452" s="1" t="s">
        <v>4</v>
      </c>
      <c r="F452" s="90">
        <v>43861</v>
      </c>
      <c r="G452" s="91">
        <v>0.15579999999999999</v>
      </c>
      <c r="H452" s="91">
        <v>6.8597999999999999</v>
      </c>
      <c r="I452" s="2">
        <f>G452*K452/H452</f>
        <v>49.112044666025248</v>
      </c>
      <c r="J452" s="2">
        <f>G452*L452/H452</f>
        <v>586.79786824272264</v>
      </c>
      <c r="K452" s="2">
        <f t="shared" si="16"/>
        <v>2162.38</v>
      </c>
      <c r="L452" s="2">
        <f t="shared" si="17"/>
        <v>25836.431428571428</v>
      </c>
      <c r="M452" s="86">
        <v>0</v>
      </c>
      <c r="N452" s="86">
        <v>557.52</v>
      </c>
      <c r="O452" s="86">
        <v>0</v>
      </c>
      <c r="P452" s="86">
        <v>1604.8600000000001</v>
      </c>
      <c r="Q452" s="86">
        <v>12950.869999999999</v>
      </c>
      <c r="R452" s="86">
        <v>3939.5400000000009</v>
      </c>
      <c r="S452" s="86">
        <v>2452.8300000000017</v>
      </c>
      <c r="T452" s="86">
        <v>0</v>
      </c>
      <c r="U452" s="86">
        <v>15150.779999999999</v>
      </c>
      <c r="V452" s="86">
        <v>0</v>
      </c>
      <c r="W452" s="86">
        <v>0</v>
      </c>
      <c r="X452" s="86">
        <v>14675.730000000003</v>
      </c>
      <c r="Y452" s="86">
        <v>0</v>
      </c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s="1" customFormat="1" ht="12.75" customHeight="1">
      <c r="A453" s="89" t="s">
        <v>104</v>
      </c>
      <c r="B453" s="1" t="s">
        <v>105</v>
      </c>
      <c r="C453" s="1" t="s">
        <v>98</v>
      </c>
      <c r="D453" s="84" t="s">
        <v>603</v>
      </c>
      <c r="E453" s="1" t="s">
        <v>4</v>
      </c>
      <c r="F453" s="90">
        <v>43861</v>
      </c>
      <c r="G453" s="91">
        <v>0.18</v>
      </c>
      <c r="H453" s="91">
        <v>6.8597999999999999</v>
      </c>
      <c r="I453" s="2">
        <f>G453*K453/H453</f>
        <v>0</v>
      </c>
      <c r="J453" s="2">
        <f>G453*L453/H453</f>
        <v>997.30104584473509</v>
      </c>
      <c r="K453" s="2">
        <f t="shared" si="16"/>
        <v>0</v>
      </c>
      <c r="L453" s="2">
        <f t="shared" si="17"/>
        <v>38007.142857142855</v>
      </c>
      <c r="M453" s="86">
        <v>0</v>
      </c>
      <c r="N453" s="86">
        <v>0</v>
      </c>
      <c r="O453" s="86">
        <v>0</v>
      </c>
      <c r="P453" s="86">
        <v>0</v>
      </c>
      <c r="Q453" s="86">
        <v>16858</v>
      </c>
      <c r="R453" s="86">
        <v>6425</v>
      </c>
      <c r="S453" s="86">
        <v>4000</v>
      </c>
      <c r="T453" s="86">
        <v>0</v>
      </c>
      <c r="U453" s="86">
        <v>25023</v>
      </c>
      <c r="V453" s="86">
        <v>0</v>
      </c>
      <c r="W453" s="86">
        <v>0</v>
      </c>
      <c r="X453" s="86">
        <v>23982</v>
      </c>
      <c r="Y453" s="86">
        <v>0</v>
      </c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s="1" customFormat="1" ht="12.75" customHeight="1">
      <c r="A454" s="89" t="s">
        <v>106</v>
      </c>
      <c r="B454" s="1" t="s">
        <v>107</v>
      </c>
      <c r="C454" s="1" t="s">
        <v>98</v>
      </c>
      <c r="D454" s="84" t="s">
        <v>603</v>
      </c>
      <c r="E454" s="1" t="s">
        <v>4</v>
      </c>
      <c r="F454" s="90">
        <v>43861</v>
      </c>
      <c r="G454" s="91">
        <v>0.18</v>
      </c>
      <c r="H454" s="91">
        <v>6.8597999999999999</v>
      </c>
      <c r="I454" s="2">
        <f>G454*K454/H454</f>
        <v>0</v>
      </c>
      <c r="J454" s="2">
        <f>G454*L454/H454</f>
        <v>997.30104584473509</v>
      </c>
      <c r="K454" s="2">
        <f t="shared" si="16"/>
        <v>0</v>
      </c>
      <c r="L454" s="2">
        <f t="shared" si="17"/>
        <v>38007.142857142855</v>
      </c>
      <c r="M454" s="86">
        <v>0</v>
      </c>
      <c r="N454" s="86">
        <v>0</v>
      </c>
      <c r="O454" s="86">
        <v>0</v>
      </c>
      <c r="P454" s="86">
        <v>0</v>
      </c>
      <c r="Q454" s="86">
        <v>16858</v>
      </c>
      <c r="R454" s="86">
        <v>6425</v>
      </c>
      <c r="S454" s="86">
        <v>4000</v>
      </c>
      <c r="T454" s="86">
        <v>0</v>
      </c>
      <c r="U454" s="86">
        <v>25023</v>
      </c>
      <c r="V454" s="86">
        <v>0</v>
      </c>
      <c r="W454" s="86">
        <v>0</v>
      </c>
      <c r="X454" s="86">
        <v>23982</v>
      </c>
      <c r="Y454" s="86">
        <v>0</v>
      </c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s="1" customFormat="1" ht="12.75" customHeight="1">
      <c r="A455" s="89" t="s">
        <v>108</v>
      </c>
      <c r="B455" s="1" t="s">
        <v>109</v>
      </c>
      <c r="C455" s="1" t="s">
        <v>98</v>
      </c>
      <c r="D455" s="84">
        <v>0</v>
      </c>
      <c r="E455" s="1" t="s">
        <v>4</v>
      </c>
      <c r="F455" s="90">
        <v>43861</v>
      </c>
      <c r="G455" s="91">
        <v>0.35780000000000001</v>
      </c>
      <c r="H455" s="91">
        <v>6.8597999999999999</v>
      </c>
      <c r="I455" s="2">
        <f>G455*K455/H455</f>
        <v>0</v>
      </c>
      <c r="J455" s="2">
        <f>G455*L455/H455</f>
        <v>0</v>
      </c>
      <c r="K455" s="2">
        <f t="shared" si="16"/>
        <v>0</v>
      </c>
      <c r="L455" s="2">
        <f t="shared" si="17"/>
        <v>0</v>
      </c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s="1" customFormat="1" ht="12.75" customHeight="1">
      <c r="A456" s="89" t="s">
        <v>110</v>
      </c>
      <c r="B456" s="1" t="s">
        <v>111</v>
      </c>
      <c r="C456" s="1" t="s">
        <v>98</v>
      </c>
      <c r="D456" s="84">
        <v>0</v>
      </c>
      <c r="E456" s="1" t="s">
        <v>4</v>
      </c>
      <c r="F456" s="90">
        <v>43861</v>
      </c>
      <c r="G456" s="91">
        <v>2.6322000000000001</v>
      </c>
      <c r="H456" s="91">
        <v>6.8597999999999999</v>
      </c>
      <c r="I456" s="2">
        <f>G456*K456/H456</f>
        <v>0</v>
      </c>
      <c r="J456" s="2">
        <f>G456*L456/H456</f>
        <v>0</v>
      </c>
      <c r="K456" s="2">
        <f t="shared" si="16"/>
        <v>0</v>
      </c>
      <c r="L456" s="2">
        <f t="shared" si="17"/>
        <v>0</v>
      </c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s="1" customFormat="1" ht="12.75" customHeight="1">
      <c r="A457" s="89" t="s">
        <v>112</v>
      </c>
      <c r="B457" s="1" t="s">
        <v>113</v>
      </c>
      <c r="C457" s="1" t="s">
        <v>114</v>
      </c>
      <c r="D457" s="84" t="s">
        <v>603</v>
      </c>
      <c r="E457" s="1" t="s">
        <v>4</v>
      </c>
      <c r="F457" s="90">
        <v>43861</v>
      </c>
      <c r="G457" s="91">
        <v>0.23</v>
      </c>
      <c r="H457" s="91">
        <v>6.8597999999999999</v>
      </c>
      <c r="I457" s="2">
        <f>G457*K457/H457</f>
        <v>328.98335228432319</v>
      </c>
      <c r="J457" s="2">
        <f>G457*L457/H457</f>
        <v>0</v>
      </c>
      <c r="K457" s="2">
        <f t="shared" si="16"/>
        <v>9812</v>
      </c>
      <c r="L457" s="2">
        <f t="shared" si="17"/>
        <v>0</v>
      </c>
      <c r="M457" s="86">
        <v>0</v>
      </c>
      <c r="N457" s="86">
        <v>3788</v>
      </c>
      <c r="O457" s="86">
        <v>0</v>
      </c>
      <c r="P457" s="86">
        <v>6024</v>
      </c>
      <c r="Q457" s="86">
        <v>0</v>
      </c>
      <c r="R457" s="86">
        <v>0</v>
      </c>
      <c r="S457" s="86">
        <v>0</v>
      </c>
      <c r="T457" s="86">
        <v>0</v>
      </c>
      <c r="U457" s="86">
        <v>0</v>
      </c>
      <c r="V457" s="86"/>
      <c r="W457" s="86"/>
      <c r="X457" s="86"/>
      <c r="Y457" s="86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s="1" customFormat="1" ht="12.75" customHeight="1">
      <c r="A458" s="89" t="s">
        <v>115</v>
      </c>
      <c r="B458" s="1" t="s">
        <v>116</v>
      </c>
      <c r="C458" s="1" t="s">
        <v>114</v>
      </c>
      <c r="D458" s="84" t="s">
        <v>603</v>
      </c>
      <c r="E458" s="1" t="s">
        <v>4</v>
      </c>
      <c r="F458" s="90">
        <v>43861</v>
      </c>
      <c r="G458" s="91">
        <v>0.23</v>
      </c>
      <c r="H458" s="91">
        <v>6.8597999999999999</v>
      </c>
      <c r="I458" s="2">
        <f>G458*K458/H458</f>
        <v>429.90466194349688</v>
      </c>
      <c r="J458" s="2">
        <f>G458*L458/H458</f>
        <v>0</v>
      </c>
      <c r="K458" s="2">
        <f t="shared" si="16"/>
        <v>12822</v>
      </c>
      <c r="L458" s="2">
        <f t="shared" si="17"/>
        <v>0</v>
      </c>
      <c r="M458" s="86">
        <v>0</v>
      </c>
      <c r="N458" s="86">
        <v>6798</v>
      </c>
      <c r="O458" s="86">
        <v>0</v>
      </c>
      <c r="P458" s="86">
        <v>6024</v>
      </c>
      <c r="Q458" s="86">
        <v>0</v>
      </c>
      <c r="R458" s="86">
        <v>0</v>
      </c>
      <c r="S458" s="86">
        <v>0</v>
      </c>
      <c r="T458" s="86">
        <v>0</v>
      </c>
      <c r="U458" s="86">
        <v>0</v>
      </c>
      <c r="V458" s="86"/>
      <c r="W458" s="86"/>
      <c r="X458" s="86"/>
      <c r="Y458" s="86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s="1" customFormat="1" ht="12.75" customHeight="1">
      <c r="A459" s="89" t="s">
        <v>117</v>
      </c>
      <c r="B459" s="1" t="s">
        <v>118</v>
      </c>
      <c r="C459" s="1" t="s">
        <v>114</v>
      </c>
      <c r="D459" s="84" t="s">
        <v>603</v>
      </c>
      <c r="E459" s="1" t="s">
        <v>4</v>
      </c>
      <c r="F459" s="90">
        <v>43861</v>
      </c>
      <c r="G459" s="91">
        <v>0.57999999999999996</v>
      </c>
      <c r="H459" s="91">
        <v>6.8597999999999999</v>
      </c>
      <c r="I459" s="2">
        <f>G459*K459/H459</f>
        <v>2078.2530102918454</v>
      </c>
      <c r="J459" s="2">
        <f>G459*L459/H459</f>
        <v>0</v>
      </c>
      <c r="K459" s="2">
        <f t="shared" si="16"/>
        <v>24580</v>
      </c>
      <c r="L459" s="2">
        <f t="shared" si="17"/>
        <v>0</v>
      </c>
      <c r="M459" s="86">
        <v>330</v>
      </c>
      <c r="N459" s="86">
        <v>17943</v>
      </c>
      <c r="O459" s="86">
        <v>0</v>
      </c>
      <c r="P459" s="86">
        <v>6307</v>
      </c>
      <c r="Q459" s="86">
        <v>0</v>
      </c>
      <c r="R459" s="86">
        <v>0</v>
      </c>
      <c r="S459" s="86">
        <v>0</v>
      </c>
      <c r="T459" s="86">
        <v>0</v>
      </c>
      <c r="U459" s="86">
        <v>0</v>
      </c>
      <c r="V459" s="86"/>
      <c r="W459" s="86"/>
      <c r="X459" s="86"/>
      <c r="Y459" s="86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s="1" customFormat="1" ht="12.75" customHeight="1">
      <c r="A460" s="89" t="s">
        <v>119</v>
      </c>
      <c r="B460" s="1" t="s">
        <v>120</v>
      </c>
      <c r="C460" s="1" t="s">
        <v>114</v>
      </c>
      <c r="D460" s="84">
        <v>0</v>
      </c>
      <c r="E460" s="1" t="s">
        <v>4</v>
      </c>
      <c r="F460" s="90">
        <v>43861</v>
      </c>
      <c r="G460" s="91">
        <v>4.1700000000000001E-2</v>
      </c>
      <c r="H460" s="91">
        <v>6.8597999999999999</v>
      </c>
      <c r="I460" s="2">
        <f>G460*K460/H460</f>
        <v>16.212411440566783</v>
      </c>
      <c r="J460" s="2">
        <f>G460*L460/H460</f>
        <v>0</v>
      </c>
      <c r="K460" s="2">
        <f t="shared" si="16"/>
        <v>2667</v>
      </c>
      <c r="L460" s="2">
        <f t="shared" si="17"/>
        <v>0</v>
      </c>
      <c r="M460" s="86">
        <v>0</v>
      </c>
      <c r="N460" s="86">
        <v>0</v>
      </c>
      <c r="O460" s="86">
        <v>0</v>
      </c>
      <c r="P460" s="86">
        <v>2667</v>
      </c>
      <c r="Q460" s="86">
        <v>0</v>
      </c>
      <c r="R460" s="86">
        <v>0</v>
      </c>
      <c r="S460" s="86">
        <v>0</v>
      </c>
      <c r="T460" s="86">
        <v>0</v>
      </c>
      <c r="U460" s="86">
        <v>0</v>
      </c>
      <c r="V460" s="86"/>
      <c r="W460" s="86"/>
      <c r="X460" s="86"/>
      <c r="Y460" s="86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s="1" customFormat="1" ht="12.75" customHeight="1">
      <c r="A461" s="89" t="s">
        <v>364</v>
      </c>
      <c r="B461" s="1" t="s">
        <v>121</v>
      </c>
      <c r="C461" s="1" t="s">
        <v>114</v>
      </c>
      <c r="D461" s="84">
        <v>0</v>
      </c>
      <c r="E461" s="1" t="s">
        <v>4</v>
      </c>
      <c r="F461" s="90">
        <v>43861</v>
      </c>
      <c r="G461" s="91">
        <v>3.5000000000000003E-2</v>
      </c>
      <c r="H461" s="91">
        <v>6.8597999999999999</v>
      </c>
      <c r="I461" s="2">
        <f>G461*K461/H461</f>
        <v>0</v>
      </c>
      <c r="J461" s="2">
        <f>G461*L461/H461</f>
        <v>0</v>
      </c>
      <c r="K461" s="2">
        <f t="shared" si="16"/>
        <v>0</v>
      </c>
      <c r="L461" s="2">
        <f t="shared" si="17"/>
        <v>0</v>
      </c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s="1" customFormat="1" ht="12.75" customHeight="1">
      <c r="A462" s="89" t="s">
        <v>122</v>
      </c>
      <c r="B462" s="1" t="s">
        <v>123</v>
      </c>
      <c r="C462" s="1" t="s">
        <v>114</v>
      </c>
      <c r="D462" s="84">
        <v>0</v>
      </c>
      <c r="E462" s="1" t="s">
        <v>4</v>
      </c>
      <c r="F462" s="90">
        <v>43861</v>
      </c>
      <c r="G462" s="91">
        <v>0.2024</v>
      </c>
      <c r="H462" s="91">
        <v>6.8597999999999999</v>
      </c>
      <c r="I462" s="2">
        <f>G462*K462/H462</f>
        <v>147.52616694364266</v>
      </c>
      <c r="J462" s="2">
        <f>G462*L462/H462</f>
        <v>0</v>
      </c>
      <c r="K462" s="2">
        <f t="shared" si="16"/>
        <v>5000</v>
      </c>
      <c r="L462" s="2">
        <f t="shared" si="17"/>
        <v>0</v>
      </c>
      <c r="M462" s="86">
        <v>5000</v>
      </c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s="1" customFormat="1" ht="12.75" customHeight="1">
      <c r="A463" s="89" t="s">
        <v>124</v>
      </c>
      <c r="B463" s="1" t="s">
        <v>125</v>
      </c>
      <c r="C463" s="1" t="s">
        <v>114</v>
      </c>
      <c r="D463" s="84">
        <v>0</v>
      </c>
      <c r="E463" s="1" t="s">
        <v>4</v>
      </c>
      <c r="F463" s="90">
        <v>43861</v>
      </c>
      <c r="G463" s="91">
        <v>0.2024</v>
      </c>
      <c r="H463" s="91">
        <v>6.8597999999999999</v>
      </c>
      <c r="I463" s="2">
        <f>G463*K463/H463</f>
        <v>177.03140033237122</v>
      </c>
      <c r="J463" s="2">
        <f>G463*L463/H463</f>
        <v>0</v>
      </c>
      <c r="K463" s="2">
        <f t="shared" si="16"/>
        <v>6000</v>
      </c>
      <c r="L463" s="2">
        <f t="shared" si="17"/>
        <v>0</v>
      </c>
      <c r="M463" s="86">
        <v>6000</v>
      </c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s="1" customFormat="1" ht="12.75" customHeight="1">
      <c r="A464" s="89" t="s">
        <v>126</v>
      </c>
      <c r="B464" s="89" t="s">
        <v>127</v>
      </c>
      <c r="C464" s="89" t="s">
        <v>128</v>
      </c>
      <c r="D464" s="84">
        <v>0</v>
      </c>
      <c r="E464" s="89" t="s">
        <v>4</v>
      </c>
      <c r="F464" s="90">
        <v>43861</v>
      </c>
      <c r="G464" s="91">
        <v>0.137655</v>
      </c>
      <c r="H464" s="91">
        <v>6.8597999999999999</v>
      </c>
      <c r="I464" s="2">
        <f>G464*K464/H464</f>
        <v>0</v>
      </c>
      <c r="J464" s="2">
        <f>G464*L464/H464</f>
        <v>0</v>
      </c>
      <c r="K464" s="2">
        <f t="shared" si="16"/>
        <v>0</v>
      </c>
      <c r="L464" s="2">
        <f t="shared" si="17"/>
        <v>0</v>
      </c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s="1" customFormat="1" ht="12.75" customHeight="1">
      <c r="A465" s="89" t="s">
        <v>129</v>
      </c>
      <c r="B465" s="89" t="s">
        <v>130</v>
      </c>
      <c r="C465" s="89" t="s">
        <v>128</v>
      </c>
      <c r="D465" s="84">
        <v>0</v>
      </c>
      <c r="E465" s="89" t="s">
        <v>4</v>
      </c>
      <c r="F465" s="90">
        <v>43861</v>
      </c>
      <c r="G465" s="91">
        <v>0.14459</v>
      </c>
      <c r="H465" s="91">
        <v>6.8597999999999999</v>
      </c>
      <c r="I465" s="2">
        <f>G465*K465/H465</f>
        <v>0</v>
      </c>
      <c r="J465" s="2">
        <f>G465*L465/H465</f>
        <v>0</v>
      </c>
      <c r="K465" s="2">
        <f t="shared" si="16"/>
        <v>0</v>
      </c>
      <c r="L465" s="2">
        <f t="shared" si="17"/>
        <v>0</v>
      </c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s="1" customFormat="1" ht="12.75" customHeight="1">
      <c r="A466" s="89" t="s">
        <v>131</v>
      </c>
      <c r="B466" s="1" t="s">
        <v>132</v>
      </c>
      <c r="C466" s="1" t="s">
        <v>114</v>
      </c>
      <c r="D466" s="84">
        <v>0</v>
      </c>
      <c r="E466" s="1" t="s">
        <v>4</v>
      </c>
      <c r="F466" s="90">
        <v>43861</v>
      </c>
      <c r="G466" s="91">
        <v>8.2699999999999996E-2</v>
      </c>
      <c r="H466" s="91">
        <v>6.8597999999999999</v>
      </c>
      <c r="I466" s="2">
        <f>G466*K466/H466</f>
        <v>260.16297851249305</v>
      </c>
      <c r="J466" s="2">
        <f>G466*L466/H466</f>
        <v>0</v>
      </c>
      <c r="K466" s="2">
        <f t="shared" si="16"/>
        <v>21580</v>
      </c>
      <c r="L466" s="2">
        <f t="shared" si="17"/>
        <v>0</v>
      </c>
      <c r="M466" s="86">
        <v>0</v>
      </c>
      <c r="N466" s="86">
        <v>15822</v>
      </c>
      <c r="O466" s="86">
        <v>0</v>
      </c>
      <c r="P466" s="86">
        <v>5758</v>
      </c>
      <c r="Q466" s="86">
        <v>0</v>
      </c>
      <c r="R466" s="86">
        <v>0</v>
      </c>
      <c r="S466" s="86">
        <v>0</v>
      </c>
      <c r="T466" s="86">
        <v>0</v>
      </c>
      <c r="U466" s="86">
        <v>0</v>
      </c>
      <c r="V466" s="86"/>
      <c r="W466" s="86"/>
      <c r="X466" s="86"/>
      <c r="Y466" s="86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s="1" customFormat="1" ht="12.75" customHeight="1">
      <c r="A467" s="89" t="s">
        <v>133</v>
      </c>
      <c r="B467" s="1" t="s">
        <v>134</v>
      </c>
      <c r="C467" s="1" t="s">
        <v>114</v>
      </c>
      <c r="D467" s="84">
        <v>0</v>
      </c>
      <c r="E467" s="1" t="s">
        <v>4</v>
      </c>
      <c r="F467" s="90">
        <v>43861</v>
      </c>
      <c r="G467" s="91">
        <v>4.2599999999999999E-2</v>
      </c>
      <c r="H467" s="91">
        <v>6.8597999999999999</v>
      </c>
      <c r="I467" s="2">
        <f>G467*K467/H467</f>
        <v>102.80188926790868</v>
      </c>
      <c r="J467" s="2">
        <f>G467*L467/H467</f>
        <v>0</v>
      </c>
      <c r="K467" s="2">
        <f t="shared" si="16"/>
        <v>16554</v>
      </c>
      <c r="L467" s="2">
        <f t="shared" si="17"/>
        <v>0</v>
      </c>
      <c r="M467" s="86">
        <v>0</v>
      </c>
      <c r="N467" s="86">
        <v>16554</v>
      </c>
      <c r="O467" s="86">
        <v>0</v>
      </c>
      <c r="P467" s="86">
        <v>0</v>
      </c>
      <c r="Q467" s="86">
        <v>0</v>
      </c>
      <c r="R467" s="86">
        <v>0</v>
      </c>
      <c r="S467" s="86">
        <v>0</v>
      </c>
      <c r="T467" s="86">
        <v>0</v>
      </c>
      <c r="U467" s="86">
        <v>0</v>
      </c>
      <c r="V467" s="86"/>
      <c r="W467" s="86"/>
      <c r="X467" s="86"/>
      <c r="Y467" s="86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s="1" customFormat="1" ht="12.75" customHeight="1">
      <c r="A468" s="89" t="s">
        <v>135</v>
      </c>
      <c r="B468" s="1" t="s">
        <v>136</v>
      </c>
      <c r="C468" s="1" t="s">
        <v>114</v>
      </c>
      <c r="D468" s="84">
        <v>0</v>
      </c>
      <c r="E468" s="1" t="s">
        <v>4</v>
      </c>
      <c r="F468" s="90">
        <v>43861</v>
      </c>
      <c r="G468" s="91">
        <v>0.31540000000000001</v>
      </c>
      <c r="H468" s="91">
        <v>6.8597999999999999</v>
      </c>
      <c r="I468" s="2">
        <f>G468*K468/H468</f>
        <v>0</v>
      </c>
      <c r="J468" s="2">
        <f>G468*L468/H468</f>
        <v>0</v>
      </c>
      <c r="K468" s="2">
        <f t="shared" si="16"/>
        <v>0</v>
      </c>
      <c r="L468" s="2">
        <f t="shared" si="17"/>
        <v>0</v>
      </c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s="1" customFormat="1" ht="12.75" customHeight="1">
      <c r="A469" s="89" t="s">
        <v>137</v>
      </c>
      <c r="B469" s="1" t="s">
        <v>138</v>
      </c>
      <c r="C469" s="1" t="s">
        <v>114</v>
      </c>
      <c r="D469" s="84">
        <v>0</v>
      </c>
      <c r="E469" s="1" t="s">
        <v>4</v>
      </c>
      <c r="F469" s="90">
        <v>43861</v>
      </c>
      <c r="G469" s="91">
        <v>0.31540000000000001</v>
      </c>
      <c r="H469" s="91">
        <v>6.8597999999999999</v>
      </c>
      <c r="I469" s="2">
        <f>G469*K469/H469</f>
        <v>0</v>
      </c>
      <c r="J469" s="2">
        <f>G469*L469/H469</f>
        <v>0</v>
      </c>
      <c r="K469" s="2">
        <f t="shared" si="16"/>
        <v>0</v>
      </c>
      <c r="L469" s="2">
        <f t="shared" si="17"/>
        <v>0</v>
      </c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s="1" customFormat="1" ht="12.75" customHeight="1">
      <c r="A470" s="89" t="s">
        <v>139</v>
      </c>
      <c r="B470" s="1" t="s">
        <v>140</v>
      </c>
      <c r="C470" s="1" t="s">
        <v>175</v>
      </c>
      <c r="D470" s="84">
        <v>0</v>
      </c>
      <c r="E470" s="1" t="s">
        <v>4</v>
      </c>
      <c r="F470" s="90">
        <v>43861</v>
      </c>
      <c r="G470" s="91">
        <v>0.27810000000000001</v>
      </c>
      <c r="H470" s="91">
        <v>6.8597999999999999</v>
      </c>
      <c r="I470" s="2">
        <f>G470*K470/H470</f>
        <v>0</v>
      </c>
      <c r="J470" s="2">
        <f>G470*L470/H470</f>
        <v>0</v>
      </c>
      <c r="K470" s="2">
        <f t="shared" si="16"/>
        <v>0</v>
      </c>
      <c r="L470" s="2">
        <f t="shared" si="17"/>
        <v>0</v>
      </c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s="1" customFormat="1" ht="12.75" customHeight="1">
      <c r="A471" s="89" t="s">
        <v>365</v>
      </c>
      <c r="B471" s="1" t="s">
        <v>142</v>
      </c>
      <c r="C471" s="1" t="s">
        <v>175</v>
      </c>
      <c r="D471" s="84">
        <v>0</v>
      </c>
      <c r="E471" s="1" t="s">
        <v>4</v>
      </c>
      <c r="F471" s="90">
        <v>43861</v>
      </c>
      <c r="G471" s="91">
        <v>2.6389999999999998</v>
      </c>
      <c r="H471" s="91">
        <v>6.8597999999999999</v>
      </c>
      <c r="I471" s="2">
        <f>G471*K471/H471</f>
        <v>0</v>
      </c>
      <c r="J471" s="2">
        <f>G471*L471/H471</f>
        <v>0</v>
      </c>
      <c r="K471" s="2">
        <f t="shared" si="16"/>
        <v>0</v>
      </c>
      <c r="L471" s="2">
        <f t="shared" si="17"/>
        <v>0</v>
      </c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s="1" customFormat="1" ht="12.75" customHeight="1">
      <c r="A472" s="89" t="s">
        <v>366</v>
      </c>
      <c r="B472" s="1" t="s">
        <v>143</v>
      </c>
      <c r="C472" s="1" t="s">
        <v>175</v>
      </c>
      <c r="D472" s="84">
        <v>0</v>
      </c>
      <c r="E472" s="1" t="s">
        <v>4</v>
      </c>
      <c r="F472" s="90">
        <v>43861</v>
      </c>
      <c r="G472" s="91">
        <v>0.2422</v>
      </c>
      <c r="H472" s="91">
        <v>6.8597999999999999</v>
      </c>
      <c r="I472" s="2">
        <f>G472*K472/H472</f>
        <v>0</v>
      </c>
      <c r="J472" s="2">
        <f>G472*L472/H472</f>
        <v>0</v>
      </c>
      <c r="K472" s="2">
        <f t="shared" si="16"/>
        <v>0</v>
      </c>
      <c r="L472" s="2">
        <f t="shared" si="17"/>
        <v>0</v>
      </c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s="1" customFormat="1" ht="12.75" customHeight="1">
      <c r="A473" s="1" t="s">
        <v>581</v>
      </c>
      <c r="B473" s="1" t="s">
        <v>577</v>
      </c>
      <c r="C473" s="1" t="s">
        <v>538</v>
      </c>
      <c r="D473" s="84" t="s">
        <v>603</v>
      </c>
      <c r="E473" s="1" t="s">
        <v>4</v>
      </c>
      <c r="F473" s="90">
        <v>43861</v>
      </c>
      <c r="G473" s="91">
        <v>0.29402729999999999</v>
      </c>
      <c r="H473" s="91">
        <v>6.8597999999999999</v>
      </c>
      <c r="I473" s="2">
        <f>G473*K473/H473</f>
        <v>1800.2196273943848</v>
      </c>
      <c r="J473" s="2">
        <f>G473*L473/H473</f>
        <v>1028.6969299396485</v>
      </c>
      <c r="K473" s="2">
        <f t="shared" si="16"/>
        <v>42000</v>
      </c>
      <c r="L473" s="2">
        <f t="shared" si="17"/>
        <v>24000</v>
      </c>
      <c r="M473" s="86">
        <v>12000</v>
      </c>
      <c r="N473" s="2">
        <v>18000</v>
      </c>
      <c r="O473" s="2"/>
      <c r="P473" s="2">
        <v>12000</v>
      </c>
      <c r="Q473" s="2">
        <v>24000</v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s="1" customFormat="1" ht="12.75" customHeight="1">
      <c r="A474" s="1" t="s">
        <v>582</v>
      </c>
      <c r="B474" s="1" t="s">
        <v>578</v>
      </c>
      <c r="C474" s="1" t="s">
        <v>538</v>
      </c>
      <c r="D474" s="84" t="s">
        <v>603</v>
      </c>
      <c r="E474" s="1" t="s">
        <v>4</v>
      </c>
      <c r="F474" s="90">
        <v>43861</v>
      </c>
      <c r="G474" s="91">
        <v>1.0709937</v>
      </c>
      <c r="H474" s="91">
        <v>6.8597999999999999</v>
      </c>
      <c r="I474" s="2">
        <f>G474*K474/H474</f>
        <v>2380.9227564943585</v>
      </c>
      <c r="J474" s="2">
        <f>G474*L474/H474</f>
        <v>1092.8825767515089</v>
      </c>
      <c r="K474" s="2">
        <f t="shared" si="16"/>
        <v>15250</v>
      </c>
      <c r="L474" s="2">
        <f t="shared" si="17"/>
        <v>7000</v>
      </c>
      <c r="M474" s="86">
        <v>5000</v>
      </c>
      <c r="N474" s="2">
        <v>6000</v>
      </c>
      <c r="O474" s="2">
        <v>250</v>
      </c>
      <c r="P474" s="2">
        <v>4000</v>
      </c>
      <c r="Q474" s="2">
        <v>7000</v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s="1" customFormat="1" ht="12.75" customHeight="1">
      <c r="A475" s="1" t="s">
        <v>583</v>
      </c>
      <c r="B475" s="1" t="s">
        <v>579</v>
      </c>
      <c r="C475" s="1" t="s">
        <v>538</v>
      </c>
      <c r="D475" s="84">
        <v>0</v>
      </c>
      <c r="E475" s="1" t="s">
        <v>4</v>
      </c>
      <c r="F475" s="90">
        <v>43861</v>
      </c>
      <c r="G475" s="91">
        <v>6.6056999999999991E-2</v>
      </c>
      <c r="H475" s="91">
        <v>6.8597999999999999</v>
      </c>
      <c r="I475" s="2">
        <f>G475*K475/H475</f>
        <v>385.18324149392106</v>
      </c>
      <c r="J475" s="2">
        <f>G475*L475/H475</f>
        <v>192.59162074696053</v>
      </c>
      <c r="K475" s="2">
        <f t="shared" si="16"/>
        <v>40000</v>
      </c>
      <c r="L475" s="2">
        <f t="shared" si="17"/>
        <v>20000</v>
      </c>
      <c r="M475" s="86">
        <v>10000</v>
      </c>
      <c r="N475" s="2">
        <v>20000</v>
      </c>
      <c r="O475" s="2"/>
      <c r="P475" s="2">
        <v>10000</v>
      </c>
      <c r="Q475" s="2">
        <v>20000</v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s="1" customFormat="1" ht="12.75" customHeight="1">
      <c r="A476" s="1" t="s">
        <v>584</v>
      </c>
      <c r="B476" s="1" t="s">
        <v>580</v>
      </c>
      <c r="C476" s="1" t="s">
        <v>538</v>
      </c>
      <c r="D476" s="84">
        <v>0</v>
      </c>
      <c r="E476" s="1" t="s">
        <v>4</v>
      </c>
      <c r="F476" s="90">
        <v>43861</v>
      </c>
      <c r="G476" s="91">
        <v>6.3922999999999994E-2</v>
      </c>
      <c r="H476" s="91">
        <v>6.8597999999999999</v>
      </c>
      <c r="I476" s="2">
        <f>G476*K476/H476</f>
        <v>510.65343012915821</v>
      </c>
      <c r="J476" s="2">
        <f>G476*L476/H476</f>
        <v>134.18630280766203</v>
      </c>
      <c r="K476" s="2">
        <f t="shared" si="16"/>
        <v>54800</v>
      </c>
      <c r="L476" s="2">
        <f t="shared" si="17"/>
        <v>14400</v>
      </c>
      <c r="M476" s="86">
        <v>16800</v>
      </c>
      <c r="N476" s="2">
        <v>18000</v>
      </c>
      <c r="O476" s="2">
        <v>10000</v>
      </c>
      <c r="P476" s="2">
        <v>10000</v>
      </c>
      <c r="Q476" s="2">
        <v>14400</v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s="1" customFormat="1" ht="12.75" customHeight="1">
      <c r="A477" s="1" t="s">
        <v>624</v>
      </c>
      <c r="B477" s="1" t="s">
        <v>622</v>
      </c>
      <c r="C477" s="1" t="s">
        <v>538</v>
      </c>
      <c r="D477" s="84"/>
      <c r="E477" s="1" t="s">
        <v>4</v>
      </c>
      <c r="F477" s="90">
        <v>43861</v>
      </c>
      <c r="G477" s="122" t="s">
        <v>748</v>
      </c>
      <c r="H477" s="91">
        <v>6.8597999999999999</v>
      </c>
      <c r="I477" s="2">
        <f>G477*K477/H477</f>
        <v>0</v>
      </c>
      <c r="J477" s="2">
        <f>G477*L477/H477</f>
        <v>0</v>
      </c>
      <c r="K477" s="2">
        <f t="shared" si="16"/>
        <v>0</v>
      </c>
      <c r="L477" s="2">
        <f t="shared" si="17"/>
        <v>0</v>
      </c>
      <c r="M477" s="86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s="1" customFormat="1" ht="12.75" customHeight="1">
      <c r="A478" s="1" t="s">
        <v>625</v>
      </c>
      <c r="B478" s="1" t="s">
        <v>623</v>
      </c>
      <c r="C478" s="1" t="s">
        <v>538</v>
      </c>
      <c r="D478" s="84"/>
      <c r="E478" s="1" t="s">
        <v>4</v>
      </c>
      <c r="F478" s="90">
        <v>43861</v>
      </c>
      <c r="G478" s="122">
        <v>0.88200000000000001</v>
      </c>
      <c r="H478" s="91">
        <v>6.8597999999999999</v>
      </c>
      <c r="I478" s="2">
        <f>G478*K478/H478</f>
        <v>0</v>
      </c>
      <c r="J478" s="2">
        <f>G478*L478/H478</f>
        <v>0</v>
      </c>
      <c r="K478" s="2">
        <f t="shared" si="16"/>
        <v>0</v>
      </c>
      <c r="L478" s="2">
        <f t="shared" si="17"/>
        <v>0</v>
      </c>
      <c r="M478" s="86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s="1" customFormat="1" ht="13.5" customHeight="1">
      <c r="A479" s="89" t="s">
        <v>144</v>
      </c>
      <c r="B479" s="1" t="s">
        <v>145</v>
      </c>
      <c r="C479" s="1" t="s">
        <v>146</v>
      </c>
      <c r="D479" s="84">
        <v>0</v>
      </c>
      <c r="E479" s="1" t="s">
        <v>4</v>
      </c>
      <c r="F479" s="90">
        <v>43861</v>
      </c>
      <c r="G479" s="91">
        <v>6.08E-2</v>
      </c>
      <c r="H479" s="91">
        <v>6.8597999999999999</v>
      </c>
      <c r="I479" s="2">
        <f>G479*K479/H479</f>
        <v>0</v>
      </c>
      <c r="J479" s="2">
        <f>G479*L479/H479</f>
        <v>0</v>
      </c>
      <c r="K479" s="2">
        <f t="shared" si="16"/>
        <v>0</v>
      </c>
      <c r="L479" s="2">
        <f t="shared" si="17"/>
        <v>0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s="1" customFormat="1" ht="13.5" customHeight="1">
      <c r="A480" s="1" t="s">
        <v>474</v>
      </c>
      <c r="B480" s="1" t="s">
        <v>475</v>
      </c>
      <c r="C480" s="1" t="s">
        <v>200</v>
      </c>
      <c r="D480" s="84">
        <v>0</v>
      </c>
      <c r="E480" s="1" t="s">
        <v>4</v>
      </c>
      <c r="F480" s="90">
        <v>43861</v>
      </c>
      <c r="G480" s="91">
        <v>3.7499999999999999E-2</v>
      </c>
      <c r="H480" s="91">
        <v>6.8597999999999999</v>
      </c>
      <c r="I480" s="2">
        <f>G480*K480/H480</f>
        <v>0</v>
      </c>
      <c r="J480" s="2">
        <f>G480*L480/H480</f>
        <v>0</v>
      </c>
      <c r="K480" s="2">
        <f t="shared" si="16"/>
        <v>0</v>
      </c>
      <c r="L480" s="2">
        <f t="shared" si="17"/>
        <v>0</v>
      </c>
      <c r="M480" s="86"/>
      <c r="N480" s="86"/>
      <c r="O480" s="86"/>
      <c r="P480" s="86"/>
      <c r="Q480" s="86"/>
      <c r="R480" s="86"/>
      <c r="S480" s="86"/>
      <c r="T480" s="86"/>
      <c r="U480" s="86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16248" s="1" customFormat="1" ht="12.75" customHeight="1">
      <c r="A481" s="89" t="s">
        <v>147</v>
      </c>
      <c r="B481" s="1" t="s">
        <v>148</v>
      </c>
      <c r="C481" s="1" t="s">
        <v>146</v>
      </c>
      <c r="D481" s="84">
        <v>0</v>
      </c>
      <c r="E481" s="1" t="s">
        <v>4</v>
      </c>
      <c r="F481" s="90">
        <v>43861</v>
      </c>
      <c r="G481" s="113">
        <v>5.96E-2</v>
      </c>
      <c r="H481" s="91">
        <v>6.8597999999999999</v>
      </c>
      <c r="I481" s="2">
        <f>G481*K481/H481</f>
        <v>0</v>
      </c>
      <c r="J481" s="2">
        <f>G481*L481/H481</f>
        <v>0</v>
      </c>
      <c r="K481" s="2">
        <f t="shared" si="16"/>
        <v>0</v>
      </c>
      <c r="L481" s="2">
        <f t="shared" si="17"/>
        <v>0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16248" s="96" customFormat="1" ht="12.75" customHeight="1">
      <c r="A482" s="95" t="s">
        <v>149</v>
      </c>
      <c r="B482" s="96" t="s">
        <v>150</v>
      </c>
      <c r="C482" s="96" t="s">
        <v>146</v>
      </c>
      <c r="D482" s="84">
        <v>0</v>
      </c>
      <c r="E482" s="96" t="s">
        <v>4</v>
      </c>
      <c r="F482" s="90">
        <v>43861</v>
      </c>
      <c r="G482" s="91">
        <v>5.8400000000000001E-2</v>
      </c>
      <c r="H482" s="91">
        <v>6.8597999999999999</v>
      </c>
      <c r="I482" s="2">
        <f>G482*K482/H482</f>
        <v>0</v>
      </c>
      <c r="J482" s="2">
        <f>G482*L482/H482</f>
        <v>0</v>
      </c>
      <c r="K482" s="2">
        <f t="shared" si="16"/>
        <v>0</v>
      </c>
      <c r="L482" s="2">
        <f t="shared" si="17"/>
        <v>0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16248" s="1" customFormat="1" ht="12.75" customHeight="1">
      <c r="A483" s="89" t="s">
        <v>151</v>
      </c>
      <c r="B483" s="1" t="s">
        <v>152</v>
      </c>
      <c r="C483" s="1" t="s">
        <v>146</v>
      </c>
      <c r="D483" s="84">
        <v>0</v>
      </c>
      <c r="E483" s="1" t="s">
        <v>4</v>
      </c>
      <c r="F483" s="90">
        <v>43861</v>
      </c>
      <c r="G483" s="113">
        <v>1.9800000000000002E-2</v>
      </c>
      <c r="H483" s="91">
        <v>6.8597999999999999</v>
      </c>
      <c r="I483" s="2">
        <f>G483*K483/H483</f>
        <v>0</v>
      </c>
      <c r="J483" s="2">
        <f>G483*L483/H483</f>
        <v>0</v>
      </c>
      <c r="K483" s="2">
        <f t="shared" si="16"/>
        <v>0</v>
      </c>
      <c r="L483" s="2">
        <f t="shared" si="17"/>
        <v>0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16248" s="1" customFormat="1" ht="12.75" customHeight="1">
      <c r="A484" s="89" t="s">
        <v>153</v>
      </c>
      <c r="B484" s="1" t="s">
        <v>154</v>
      </c>
      <c r="C484" s="1" t="s">
        <v>146</v>
      </c>
      <c r="D484" s="84">
        <v>0</v>
      </c>
      <c r="E484" s="1" t="s">
        <v>4</v>
      </c>
      <c r="F484" s="90">
        <v>43861</v>
      </c>
      <c r="G484" s="91">
        <v>4.5999999999999999E-2</v>
      </c>
      <c r="H484" s="91">
        <v>6.8597999999999999</v>
      </c>
      <c r="I484" s="2">
        <f>G484*K484/H484</f>
        <v>0</v>
      </c>
      <c r="J484" s="2">
        <f>G484*L484/H484</f>
        <v>0</v>
      </c>
      <c r="K484" s="2">
        <f t="shared" si="16"/>
        <v>0</v>
      </c>
      <c r="L484" s="2">
        <f t="shared" si="17"/>
        <v>0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16248" s="1" customFormat="1" ht="12.75" customHeight="1">
      <c r="A485" s="89" t="s">
        <v>466</v>
      </c>
      <c r="B485" s="1" t="s">
        <v>467</v>
      </c>
      <c r="C485" s="1" t="s">
        <v>146</v>
      </c>
      <c r="D485" s="84">
        <v>0</v>
      </c>
      <c r="E485" s="1" t="s">
        <v>4</v>
      </c>
      <c r="F485" s="90">
        <v>43861</v>
      </c>
      <c r="G485" s="91">
        <v>4.5999999999999999E-2</v>
      </c>
      <c r="H485" s="91">
        <v>6.8597999999999999</v>
      </c>
      <c r="I485" s="2">
        <f>G485*K485/H485</f>
        <v>0</v>
      </c>
      <c r="J485" s="2">
        <f>G485*L485/H485</f>
        <v>0</v>
      </c>
      <c r="K485" s="2">
        <f t="shared" si="16"/>
        <v>0</v>
      </c>
      <c r="L485" s="2">
        <f t="shared" si="17"/>
        <v>0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16248" s="1" customFormat="1" ht="12.75" customHeight="1">
      <c r="A486" s="89" t="s">
        <v>155</v>
      </c>
      <c r="B486" s="1" t="s">
        <v>156</v>
      </c>
      <c r="C486" s="1" t="s">
        <v>146</v>
      </c>
      <c r="D486" s="84">
        <v>0</v>
      </c>
      <c r="E486" s="1" t="s">
        <v>4</v>
      </c>
      <c r="F486" s="90">
        <v>43861</v>
      </c>
      <c r="G486" s="91">
        <v>4.5999999999999999E-2</v>
      </c>
      <c r="H486" s="91">
        <v>6.8597999999999999</v>
      </c>
      <c r="I486" s="2">
        <f>G486*K486/H486</f>
        <v>0</v>
      </c>
      <c r="J486" s="2">
        <f>G486*L486/H486</f>
        <v>0</v>
      </c>
      <c r="K486" s="2">
        <f t="shared" si="16"/>
        <v>0</v>
      </c>
      <c r="L486" s="2">
        <f t="shared" si="17"/>
        <v>0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16248" s="1" customFormat="1" ht="12.75" customHeight="1">
      <c r="A487" s="89" t="s">
        <v>449</v>
      </c>
      <c r="B487" s="1" t="s">
        <v>439</v>
      </c>
      <c r="C487" s="1" t="s">
        <v>146</v>
      </c>
      <c r="D487" s="84">
        <v>0</v>
      </c>
      <c r="E487" s="1" t="s">
        <v>4</v>
      </c>
      <c r="F487" s="90">
        <v>43861</v>
      </c>
      <c r="G487" s="91">
        <v>5.9200000000000003E-2</v>
      </c>
      <c r="H487" s="91">
        <v>6.8597999999999999</v>
      </c>
      <c r="I487" s="2">
        <f>G487*K487/H487</f>
        <v>0</v>
      </c>
      <c r="J487" s="2">
        <f>G487*L487/H487</f>
        <v>0</v>
      </c>
      <c r="K487" s="2">
        <f t="shared" si="16"/>
        <v>0</v>
      </c>
      <c r="L487" s="2">
        <f t="shared" si="17"/>
        <v>0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16248" s="1" customFormat="1" ht="12.75" customHeight="1">
      <c r="A488" s="89" t="s">
        <v>468</v>
      </c>
      <c r="B488" s="1" t="s">
        <v>469</v>
      </c>
      <c r="C488" s="1" t="s">
        <v>146</v>
      </c>
      <c r="D488" s="84">
        <v>0</v>
      </c>
      <c r="E488" s="1" t="s">
        <v>4</v>
      </c>
      <c r="F488" s="90">
        <v>43861</v>
      </c>
      <c r="G488" s="91">
        <v>4.5999999999999999E-2</v>
      </c>
      <c r="H488" s="91">
        <v>6.8597999999999999</v>
      </c>
      <c r="I488" s="2">
        <f>G488*K488/H488</f>
        <v>0</v>
      </c>
      <c r="J488" s="2">
        <f>G488*L488/H488</f>
        <v>0</v>
      </c>
      <c r="K488" s="2">
        <f t="shared" si="16"/>
        <v>0</v>
      </c>
      <c r="L488" s="2">
        <f t="shared" si="17"/>
        <v>0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16248" s="97" customFormat="1" ht="12.75" customHeight="1">
      <c r="A489" s="89" t="s">
        <v>157</v>
      </c>
      <c r="B489" s="1" t="s">
        <v>158</v>
      </c>
      <c r="C489" s="1" t="s">
        <v>146</v>
      </c>
      <c r="D489" s="84">
        <v>0</v>
      </c>
      <c r="E489" s="1" t="s">
        <v>4</v>
      </c>
      <c r="F489" s="90">
        <v>43861</v>
      </c>
      <c r="G489" s="91">
        <v>4.3200000000000002E-2</v>
      </c>
      <c r="H489" s="91">
        <v>6.8597999999999999</v>
      </c>
      <c r="I489" s="2">
        <f>G489*K489/H489</f>
        <v>0</v>
      </c>
      <c r="J489" s="2">
        <f>G489*L489/H489</f>
        <v>0</v>
      </c>
      <c r="K489" s="2">
        <f t="shared" si="16"/>
        <v>0</v>
      </c>
      <c r="L489" s="2">
        <f t="shared" si="17"/>
        <v>0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  <c r="JY489" s="1"/>
      <c r="JZ489" s="1"/>
      <c r="KA489" s="1"/>
      <c r="KB489" s="1"/>
      <c r="KC489" s="1"/>
      <c r="KD489" s="1"/>
      <c r="KE489" s="1"/>
      <c r="KF489" s="1"/>
      <c r="KG489" s="1"/>
      <c r="KH489" s="1"/>
      <c r="KI489" s="1"/>
      <c r="KJ489" s="1"/>
      <c r="KK489" s="1"/>
      <c r="KL489" s="1"/>
      <c r="KM489" s="1"/>
      <c r="KN489" s="1"/>
      <c r="KO489" s="1"/>
      <c r="KP489" s="1"/>
      <c r="KQ489" s="1"/>
      <c r="KR489" s="1"/>
      <c r="KS489" s="1"/>
      <c r="KT489" s="1"/>
      <c r="KU489" s="1"/>
      <c r="KV489" s="1"/>
      <c r="KW489" s="1"/>
      <c r="KX489" s="1"/>
      <c r="KY489" s="1"/>
      <c r="KZ489" s="1"/>
      <c r="LA489" s="1"/>
      <c r="LB489" s="1"/>
      <c r="LC489" s="1"/>
      <c r="LD489" s="1"/>
      <c r="LE489" s="1"/>
      <c r="LF489" s="1"/>
      <c r="LG489" s="1"/>
      <c r="LH489" s="1"/>
      <c r="LI489" s="1"/>
      <c r="LJ489" s="1"/>
      <c r="LK489" s="1"/>
      <c r="LL489" s="1"/>
      <c r="LM489" s="1"/>
      <c r="LN489" s="1"/>
      <c r="LO489" s="1"/>
      <c r="LP489" s="1"/>
      <c r="LQ489" s="1"/>
      <c r="LR489" s="1"/>
      <c r="LS489" s="1"/>
      <c r="LT489" s="1"/>
      <c r="LU489" s="1"/>
      <c r="LV489" s="1"/>
      <c r="LW489" s="1"/>
      <c r="LX489" s="1"/>
      <c r="LY489" s="1"/>
      <c r="LZ489" s="1"/>
      <c r="MA489" s="1"/>
      <c r="MB489" s="1"/>
      <c r="MC489" s="1"/>
      <c r="MD489" s="1"/>
      <c r="ME489" s="1"/>
      <c r="MF489" s="1"/>
      <c r="MG489" s="1"/>
      <c r="MH489" s="1"/>
      <c r="MI489" s="1"/>
      <c r="MJ489" s="1"/>
      <c r="MK489" s="1"/>
      <c r="ML489" s="1"/>
      <c r="MM489" s="1"/>
      <c r="MN489" s="1"/>
      <c r="MO489" s="1"/>
      <c r="MP489" s="1"/>
      <c r="MQ489" s="1"/>
      <c r="MR489" s="1"/>
      <c r="MS489" s="1"/>
      <c r="MT489" s="1"/>
      <c r="MU489" s="1"/>
      <c r="MV489" s="1"/>
      <c r="MW489" s="1"/>
      <c r="MX489" s="1"/>
      <c r="MY489" s="1"/>
      <c r="MZ489" s="1"/>
      <c r="NA489" s="1"/>
      <c r="NB489" s="1"/>
      <c r="NC489" s="1"/>
      <c r="ND489" s="1"/>
      <c r="NE489" s="1"/>
      <c r="NF489" s="1"/>
      <c r="NG489" s="1"/>
      <c r="NH489" s="1"/>
      <c r="NI489" s="1"/>
      <c r="NJ489" s="1"/>
      <c r="NK489" s="1"/>
      <c r="NL489" s="1"/>
      <c r="NM489" s="1"/>
      <c r="NN489" s="1"/>
      <c r="NO489" s="1"/>
      <c r="NP489" s="1"/>
      <c r="NQ489" s="1"/>
      <c r="NR489" s="1"/>
      <c r="NS489" s="1"/>
      <c r="NT489" s="1"/>
      <c r="NU489" s="1"/>
      <c r="NV489" s="1"/>
      <c r="NW489" s="1"/>
      <c r="NX489" s="1"/>
      <c r="NY489" s="1"/>
      <c r="NZ489" s="1"/>
      <c r="OA489" s="1"/>
      <c r="OB489" s="1"/>
      <c r="OC489" s="1"/>
      <c r="OD489" s="1"/>
      <c r="OE489" s="1"/>
      <c r="OF489" s="1"/>
      <c r="OG489" s="1"/>
      <c r="OH489" s="1"/>
      <c r="OI489" s="1"/>
      <c r="OJ489" s="1"/>
      <c r="OK489" s="1"/>
      <c r="OL489" s="1"/>
      <c r="OM489" s="1"/>
      <c r="ON489" s="1"/>
      <c r="OO489" s="1"/>
      <c r="OP489" s="1"/>
      <c r="OQ489" s="1"/>
      <c r="OR489" s="1"/>
      <c r="OS489" s="1"/>
      <c r="OT489" s="1"/>
      <c r="OU489" s="1"/>
      <c r="OV489" s="1"/>
      <c r="OW489" s="1"/>
      <c r="OX489" s="1"/>
      <c r="OY489" s="1"/>
      <c r="OZ489" s="1"/>
      <c r="PA489" s="1"/>
      <c r="PB489" s="1"/>
      <c r="PC489" s="1"/>
      <c r="PD489" s="1"/>
      <c r="PE489" s="1"/>
      <c r="PF489" s="1"/>
      <c r="PG489" s="1"/>
      <c r="PH489" s="1"/>
      <c r="PI489" s="1"/>
      <c r="PJ489" s="1"/>
      <c r="PK489" s="1"/>
      <c r="PL489" s="1"/>
      <c r="PM489" s="1"/>
      <c r="PN489" s="1"/>
      <c r="PO489" s="1"/>
      <c r="PP489" s="1"/>
      <c r="PQ489" s="1"/>
      <c r="PR489" s="1"/>
      <c r="PS489" s="1"/>
      <c r="PT489" s="1"/>
      <c r="PU489" s="1"/>
      <c r="PV489" s="1"/>
      <c r="PW489" s="1"/>
      <c r="PX489" s="1"/>
      <c r="PY489" s="1"/>
      <c r="PZ489" s="1"/>
      <c r="QA489" s="1"/>
      <c r="QB489" s="1"/>
      <c r="QC489" s="1"/>
      <c r="QD489" s="1"/>
      <c r="QE489" s="1"/>
      <c r="QF489" s="1"/>
      <c r="QG489" s="1"/>
      <c r="QH489" s="1"/>
      <c r="QI489" s="1"/>
      <c r="QJ489" s="1"/>
      <c r="QK489" s="1"/>
      <c r="QL489" s="1"/>
      <c r="QM489" s="1"/>
      <c r="QN489" s="1"/>
      <c r="QO489" s="1"/>
      <c r="QP489" s="1"/>
      <c r="QQ489" s="1"/>
      <c r="QR489" s="1"/>
      <c r="QS489" s="1"/>
      <c r="QT489" s="1"/>
      <c r="QU489" s="1"/>
      <c r="QV489" s="1"/>
      <c r="QW489" s="1"/>
      <c r="QX489" s="1"/>
      <c r="QY489" s="1"/>
      <c r="QZ489" s="1"/>
      <c r="RA489" s="1"/>
      <c r="RB489" s="1"/>
      <c r="RC489" s="1"/>
      <c r="RD489" s="1"/>
      <c r="RE489" s="1"/>
      <c r="RF489" s="1"/>
      <c r="RG489" s="1"/>
      <c r="RH489" s="1"/>
      <c r="RI489" s="1"/>
      <c r="RJ489" s="1"/>
      <c r="RK489" s="1"/>
      <c r="RL489" s="1"/>
      <c r="RM489" s="1"/>
      <c r="RN489" s="1"/>
      <c r="RO489" s="1"/>
      <c r="RP489" s="1"/>
      <c r="RQ489" s="1"/>
      <c r="RR489" s="1"/>
      <c r="RS489" s="1"/>
      <c r="RT489" s="1"/>
      <c r="RU489" s="1"/>
      <c r="RV489" s="1"/>
      <c r="RW489" s="1"/>
      <c r="RX489" s="1"/>
      <c r="RY489" s="1"/>
      <c r="RZ489" s="1"/>
      <c r="SA489" s="1"/>
      <c r="SB489" s="1"/>
      <c r="SC489" s="1"/>
      <c r="SD489" s="1"/>
      <c r="SE489" s="1"/>
      <c r="SF489" s="1"/>
      <c r="SG489" s="1"/>
      <c r="SH489" s="1"/>
      <c r="SI489" s="1"/>
      <c r="SJ489" s="1"/>
      <c r="SK489" s="1"/>
      <c r="SL489" s="1"/>
      <c r="SM489" s="1"/>
      <c r="SN489" s="1"/>
      <c r="SO489" s="1"/>
      <c r="SP489" s="1"/>
      <c r="SQ489" s="1"/>
      <c r="SR489" s="1"/>
      <c r="SS489" s="1"/>
      <c r="ST489" s="1"/>
      <c r="SU489" s="1"/>
      <c r="SV489" s="1"/>
      <c r="SW489" s="1"/>
      <c r="SX489" s="1"/>
      <c r="SY489" s="1"/>
      <c r="SZ489" s="1"/>
      <c r="TA489" s="1"/>
      <c r="TB489" s="1"/>
      <c r="TC489" s="1"/>
      <c r="TD489" s="1"/>
      <c r="TE489" s="1"/>
      <c r="TF489" s="1"/>
      <c r="TG489" s="1"/>
      <c r="TH489" s="1"/>
      <c r="TI489" s="1"/>
      <c r="TJ489" s="1"/>
      <c r="TK489" s="1"/>
      <c r="TL489" s="1"/>
      <c r="TM489" s="1"/>
      <c r="TN489" s="1"/>
      <c r="TO489" s="1"/>
      <c r="TP489" s="1"/>
      <c r="TQ489" s="1"/>
      <c r="TR489" s="1"/>
      <c r="TS489" s="1"/>
      <c r="TT489" s="1"/>
      <c r="TU489" s="1"/>
      <c r="TV489" s="1"/>
      <c r="TW489" s="1"/>
      <c r="TX489" s="1"/>
      <c r="TY489" s="1"/>
      <c r="TZ489" s="1"/>
      <c r="UA489" s="1"/>
      <c r="UB489" s="1"/>
      <c r="UC489" s="1"/>
      <c r="UD489" s="1"/>
      <c r="UE489" s="1"/>
      <c r="UF489" s="1"/>
      <c r="UG489" s="1"/>
      <c r="UH489" s="1"/>
      <c r="UI489" s="1"/>
      <c r="UJ489" s="1"/>
      <c r="UK489" s="1"/>
      <c r="UL489" s="1"/>
      <c r="UM489" s="1"/>
      <c r="UN489" s="1"/>
      <c r="UO489" s="1"/>
      <c r="UP489" s="1"/>
      <c r="UQ489" s="1"/>
      <c r="UR489" s="1"/>
      <c r="US489" s="1"/>
      <c r="UT489" s="1"/>
      <c r="UU489" s="1"/>
      <c r="UV489" s="1"/>
      <c r="UW489" s="1"/>
      <c r="UX489" s="1"/>
      <c r="UY489" s="1"/>
      <c r="UZ489" s="1"/>
      <c r="VA489" s="1"/>
      <c r="VB489" s="1"/>
      <c r="VC489" s="1"/>
      <c r="VD489" s="1"/>
      <c r="VE489" s="1"/>
      <c r="VF489" s="1"/>
      <c r="VG489" s="1"/>
      <c r="VH489" s="1"/>
      <c r="VI489" s="1"/>
      <c r="VJ489" s="1"/>
      <c r="VK489" s="1"/>
      <c r="VL489" s="1"/>
      <c r="VM489" s="1"/>
      <c r="VN489" s="1"/>
      <c r="VO489" s="1"/>
      <c r="VP489" s="1"/>
      <c r="VQ489" s="1"/>
      <c r="VR489" s="1"/>
      <c r="VS489" s="1"/>
      <c r="VT489" s="1"/>
      <c r="VU489" s="1"/>
      <c r="VV489" s="1"/>
      <c r="VW489" s="1"/>
      <c r="VX489" s="1"/>
      <c r="VY489" s="1"/>
      <c r="VZ489" s="1"/>
      <c r="WA489" s="1"/>
      <c r="WB489" s="1"/>
      <c r="WC489" s="1"/>
      <c r="WD489" s="1"/>
      <c r="WE489" s="1"/>
      <c r="WF489" s="1"/>
      <c r="WG489" s="1"/>
      <c r="WH489" s="1"/>
      <c r="WI489" s="1"/>
      <c r="WJ489" s="1"/>
      <c r="WK489" s="1"/>
      <c r="WL489" s="1"/>
      <c r="WM489" s="1"/>
      <c r="WN489" s="1"/>
      <c r="WO489" s="1"/>
      <c r="WP489" s="1"/>
      <c r="WQ489" s="1"/>
      <c r="WR489" s="1"/>
      <c r="WS489" s="1"/>
      <c r="WT489" s="1"/>
      <c r="WU489" s="1"/>
      <c r="WV489" s="1"/>
      <c r="WW489" s="1"/>
      <c r="WX489" s="1"/>
      <c r="WY489" s="1"/>
      <c r="WZ489" s="1"/>
      <c r="XA489" s="1"/>
      <c r="XB489" s="1"/>
      <c r="XC489" s="1"/>
      <c r="XD489" s="1"/>
      <c r="XE489" s="1"/>
      <c r="XF489" s="1"/>
      <c r="XG489" s="1"/>
      <c r="XH489" s="1"/>
      <c r="XI489" s="1"/>
      <c r="XJ489" s="1"/>
      <c r="XK489" s="1"/>
      <c r="XL489" s="1"/>
      <c r="XM489" s="1"/>
      <c r="XN489" s="1"/>
      <c r="XO489" s="1"/>
      <c r="XP489" s="1"/>
      <c r="XQ489" s="1"/>
      <c r="XR489" s="1"/>
      <c r="XS489" s="1"/>
      <c r="XT489" s="1"/>
      <c r="XU489" s="1"/>
      <c r="XV489" s="1"/>
      <c r="XW489" s="1"/>
      <c r="XX489" s="1"/>
      <c r="XY489" s="1"/>
      <c r="XZ489" s="1"/>
      <c r="YA489" s="1"/>
      <c r="YB489" s="1"/>
      <c r="YC489" s="1"/>
      <c r="YD489" s="1"/>
      <c r="YE489" s="1"/>
      <c r="YF489" s="1"/>
      <c r="YG489" s="1"/>
      <c r="YH489" s="1"/>
      <c r="YI489" s="1"/>
      <c r="YJ489" s="1"/>
      <c r="YK489" s="1"/>
      <c r="YL489" s="1"/>
      <c r="YM489" s="1"/>
      <c r="YN489" s="1"/>
      <c r="YO489" s="1"/>
      <c r="YP489" s="1"/>
      <c r="YQ489" s="1"/>
      <c r="YR489" s="1"/>
      <c r="YS489" s="1"/>
      <c r="YT489" s="1"/>
      <c r="YU489" s="1"/>
      <c r="YV489" s="1"/>
      <c r="YW489" s="1"/>
      <c r="YX489" s="1"/>
      <c r="YY489" s="1"/>
      <c r="YZ489" s="1"/>
      <c r="ZA489" s="1"/>
      <c r="ZB489" s="1"/>
      <c r="ZC489" s="1"/>
      <c r="ZD489" s="1"/>
      <c r="ZE489" s="1"/>
      <c r="ZF489" s="1"/>
      <c r="ZG489" s="1"/>
      <c r="ZH489" s="1"/>
      <c r="ZI489" s="1"/>
      <c r="ZJ489" s="1"/>
      <c r="ZK489" s="1"/>
      <c r="ZL489" s="1"/>
      <c r="ZM489" s="1"/>
      <c r="ZN489" s="1"/>
      <c r="ZO489" s="1"/>
      <c r="ZP489" s="1"/>
      <c r="ZQ489" s="1"/>
      <c r="ZR489" s="1"/>
      <c r="ZS489" s="1"/>
      <c r="ZT489" s="1"/>
      <c r="ZU489" s="1"/>
      <c r="ZV489" s="1"/>
      <c r="ZW489" s="1"/>
      <c r="ZX489" s="1"/>
      <c r="ZY489" s="1"/>
      <c r="ZZ489" s="1"/>
      <c r="AAA489" s="1"/>
      <c r="AAB489" s="1"/>
      <c r="AAC489" s="1"/>
      <c r="AAD489" s="1"/>
      <c r="AAE489" s="1"/>
      <c r="AAF489" s="1"/>
      <c r="AAG489" s="1"/>
      <c r="AAH489" s="1"/>
      <c r="AAI489" s="1"/>
      <c r="AAJ489" s="1"/>
      <c r="AAK489" s="1"/>
      <c r="AAL489" s="1"/>
      <c r="AAM489" s="1"/>
      <c r="AAN489" s="1"/>
      <c r="AAO489" s="1"/>
      <c r="AAP489" s="1"/>
      <c r="AAQ489" s="1"/>
      <c r="AAR489" s="1"/>
      <c r="AAS489" s="1"/>
      <c r="AAT489" s="1"/>
      <c r="AAU489" s="1"/>
      <c r="AAV489" s="1"/>
      <c r="AAW489" s="1"/>
      <c r="AAX489" s="1"/>
      <c r="AAY489" s="1"/>
      <c r="AAZ489" s="1"/>
      <c r="ABA489" s="1"/>
      <c r="ABB489" s="1"/>
      <c r="ABC489" s="1"/>
      <c r="ABD489" s="1"/>
      <c r="ABE489" s="1"/>
      <c r="ABF489" s="1"/>
      <c r="ABG489" s="1"/>
      <c r="ABH489" s="1"/>
      <c r="ABI489" s="1"/>
      <c r="ABJ489" s="1"/>
      <c r="ABK489" s="1"/>
      <c r="ABL489" s="1"/>
      <c r="ABM489" s="1"/>
      <c r="ABN489" s="1"/>
      <c r="ABO489" s="1"/>
      <c r="ABP489" s="1"/>
      <c r="ABQ489" s="1"/>
      <c r="ABR489" s="1"/>
      <c r="ABS489" s="1"/>
      <c r="ABT489" s="1"/>
      <c r="ABU489" s="1"/>
      <c r="ABV489" s="1"/>
      <c r="ABW489" s="1"/>
      <c r="ABX489" s="1"/>
      <c r="ABY489" s="1"/>
      <c r="ABZ489" s="1"/>
      <c r="ACA489" s="1"/>
      <c r="ACB489" s="1"/>
      <c r="ACC489" s="1"/>
      <c r="ACD489" s="1"/>
      <c r="ACE489" s="1"/>
      <c r="ACF489" s="1"/>
      <c r="ACG489" s="1"/>
      <c r="ACH489" s="1"/>
      <c r="ACI489" s="1"/>
      <c r="ACJ489" s="1"/>
      <c r="ACK489" s="1"/>
      <c r="ACL489" s="1"/>
      <c r="ACM489" s="1"/>
      <c r="ACN489" s="1"/>
      <c r="ACO489" s="1"/>
      <c r="ACP489" s="1"/>
      <c r="ACQ489" s="1"/>
      <c r="ACR489" s="1"/>
      <c r="ACS489" s="1"/>
      <c r="ACT489" s="1"/>
      <c r="ACU489" s="1"/>
      <c r="ACV489" s="1"/>
      <c r="ACW489" s="1"/>
      <c r="ACX489" s="1"/>
      <c r="ACY489" s="1"/>
      <c r="ACZ489" s="1"/>
      <c r="ADA489" s="1"/>
      <c r="ADB489" s="1"/>
      <c r="ADC489" s="1"/>
      <c r="ADD489" s="1"/>
      <c r="ADE489" s="1"/>
      <c r="ADF489" s="1"/>
      <c r="ADG489" s="1"/>
      <c r="ADH489" s="1"/>
      <c r="ADI489" s="1"/>
      <c r="ADJ489" s="1"/>
      <c r="ADK489" s="1"/>
      <c r="ADL489" s="1"/>
      <c r="ADM489" s="1"/>
      <c r="ADN489" s="1"/>
      <c r="ADO489" s="1"/>
      <c r="ADP489" s="1"/>
      <c r="ADQ489" s="1"/>
      <c r="ADR489" s="1"/>
      <c r="ADS489" s="1"/>
      <c r="ADT489" s="1"/>
      <c r="ADU489" s="1"/>
      <c r="ADV489" s="1"/>
      <c r="ADW489" s="1"/>
      <c r="ADX489" s="1"/>
      <c r="ADY489" s="1"/>
      <c r="ADZ489" s="1"/>
      <c r="AEA489" s="1"/>
      <c r="AEB489" s="1"/>
      <c r="AEC489" s="1"/>
      <c r="AED489" s="1"/>
      <c r="AEE489" s="1"/>
      <c r="AEF489" s="1"/>
      <c r="AEG489" s="1"/>
      <c r="AEH489" s="1"/>
      <c r="AEI489" s="1"/>
      <c r="AEJ489" s="1"/>
      <c r="AEK489" s="1"/>
      <c r="AEL489" s="1"/>
      <c r="AEM489" s="1"/>
      <c r="AEN489" s="1"/>
      <c r="AEO489" s="1"/>
      <c r="AEP489" s="1"/>
      <c r="AEQ489" s="1"/>
      <c r="AER489" s="1"/>
      <c r="AES489" s="1"/>
      <c r="AET489" s="1"/>
      <c r="AEU489" s="1"/>
      <c r="AEV489" s="1"/>
      <c r="AEW489" s="1"/>
      <c r="AEX489" s="1"/>
      <c r="AEY489" s="1"/>
      <c r="AEZ489" s="1"/>
      <c r="AFA489" s="1"/>
      <c r="AFB489" s="1"/>
      <c r="AFC489" s="1"/>
      <c r="AFD489" s="1"/>
      <c r="AFE489" s="1"/>
      <c r="AFF489" s="1"/>
      <c r="AFG489" s="1"/>
      <c r="AFH489" s="1"/>
      <c r="AFI489" s="1"/>
      <c r="AFJ489" s="1"/>
      <c r="AFK489" s="1"/>
      <c r="AFL489" s="1"/>
      <c r="AFM489" s="1"/>
      <c r="AFN489" s="1"/>
      <c r="AFO489" s="1"/>
      <c r="AFP489" s="1"/>
      <c r="AFQ489" s="1"/>
      <c r="AFR489" s="1"/>
      <c r="AFS489" s="1"/>
      <c r="AFT489" s="1"/>
      <c r="AFU489" s="1"/>
      <c r="AFV489" s="1"/>
      <c r="AFW489" s="1"/>
      <c r="AFX489" s="1"/>
      <c r="AFY489" s="1"/>
      <c r="AFZ489" s="1"/>
      <c r="AGA489" s="1"/>
      <c r="AGB489" s="1"/>
      <c r="AGC489" s="1"/>
      <c r="AGD489" s="1"/>
      <c r="AGE489" s="1"/>
      <c r="AGF489" s="1"/>
      <c r="AGG489" s="1"/>
      <c r="AGH489" s="1"/>
      <c r="AGI489" s="1"/>
      <c r="AGJ489" s="1"/>
      <c r="AGK489" s="1"/>
      <c r="AGL489" s="1"/>
      <c r="AGM489" s="1"/>
      <c r="AGN489" s="1"/>
      <c r="AGO489" s="1"/>
      <c r="AGP489" s="1"/>
      <c r="AGQ489" s="1"/>
      <c r="AGR489" s="1"/>
      <c r="AGS489" s="1"/>
      <c r="AGT489" s="1"/>
      <c r="AGU489" s="1"/>
      <c r="AGV489" s="1"/>
      <c r="AGW489" s="1"/>
      <c r="AGX489" s="1"/>
      <c r="AGY489" s="1"/>
      <c r="AGZ489" s="1"/>
      <c r="AHA489" s="1"/>
      <c r="AHB489" s="1"/>
      <c r="AHC489" s="1"/>
      <c r="AHD489" s="1"/>
      <c r="AHE489" s="1"/>
      <c r="AHF489" s="1"/>
      <c r="AHG489" s="1"/>
      <c r="AHH489" s="1"/>
      <c r="AHI489" s="1"/>
      <c r="AHJ489" s="1"/>
      <c r="AHK489" s="1"/>
      <c r="AHL489" s="1"/>
      <c r="AHM489" s="1"/>
      <c r="AHN489" s="1"/>
      <c r="AHO489" s="1"/>
      <c r="AHP489" s="1"/>
      <c r="AHQ489" s="1"/>
      <c r="AHR489" s="1"/>
      <c r="AHS489" s="1"/>
      <c r="AHT489" s="1"/>
      <c r="AHU489" s="1"/>
      <c r="AHV489" s="1"/>
      <c r="AHW489" s="1"/>
      <c r="AHX489" s="1"/>
      <c r="AHY489" s="1"/>
      <c r="AHZ489" s="1"/>
      <c r="AIA489" s="1"/>
      <c r="AIB489" s="1"/>
      <c r="AIC489" s="1"/>
      <c r="AID489" s="1"/>
      <c r="AIE489" s="1"/>
      <c r="AIF489" s="1"/>
      <c r="AIG489" s="1"/>
      <c r="AIH489" s="1"/>
      <c r="AII489" s="1"/>
      <c r="AIJ489" s="1"/>
      <c r="AIK489" s="1"/>
      <c r="AIL489" s="1"/>
      <c r="AIM489" s="1"/>
      <c r="AIN489" s="1"/>
      <c r="AIO489" s="1"/>
      <c r="AIP489" s="1"/>
      <c r="AIQ489" s="1"/>
      <c r="AIR489" s="1"/>
      <c r="AIS489" s="1"/>
      <c r="AIT489" s="1"/>
      <c r="AIU489" s="1"/>
      <c r="AIV489" s="1"/>
      <c r="AIW489" s="1"/>
      <c r="AIX489" s="1"/>
      <c r="AIY489" s="1"/>
      <c r="AIZ489" s="1"/>
      <c r="AJA489" s="1"/>
      <c r="AJB489" s="1"/>
      <c r="AJC489" s="1"/>
      <c r="AJD489" s="1"/>
      <c r="AJE489" s="1"/>
      <c r="AJF489" s="1"/>
      <c r="AJG489" s="1"/>
      <c r="AJH489" s="1"/>
      <c r="AJI489" s="1"/>
      <c r="AJJ489" s="1"/>
      <c r="AJK489" s="1"/>
      <c r="AJL489" s="1"/>
      <c r="AJM489" s="1"/>
      <c r="AJN489" s="1"/>
      <c r="AJO489" s="1"/>
      <c r="AJP489" s="1"/>
      <c r="AJQ489" s="1"/>
      <c r="AJR489" s="1"/>
      <c r="AJS489" s="1"/>
      <c r="AJT489" s="1"/>
      <c r="AJU489" s="1"/>
      <c r="AJV489" s="1"/>
      <c r="AJW489" s="1"/>
      <c r="AJX489" s="1"/>
      <c r="AJY489" s="1"/>
      <c r="AJZ489" s="1"/>
      <c r="AKA489" s="1"/>
      <c r="AKB489" s="1"/>
      <c r="AKC489" s="1"/>
      <c r="AKD489" s="1"/>
      <c r="AKE489" s="1"/>
      <c r="AKF489" s="1"/>
      <c r="AKG489" s="1"/>
      <c r="AKH489" s="1"/>
      <c r="AKI489" s="1"/>
      <c r="AKJ489" s="1"/>
      <c r="AKK489" s="1"/>
      <c r="AKL489" s="1"/>
      <c r="AKM489" s="1"/>
      <c r="AKN489" s="1"/>
      <c r="AKO489" s="1"/>
      <c r="AKP489" s="1"/>
      <c r="AKQ489" s="1"/>
      <c r="AKR489" s="1"/>
      <c r="AKS489" s="1"/>
      <c r="AKT489" s="1"/>
      <c r="AKU489" s="1"/>
      <c r="AKV489" s="1"/>
      <c r="AKW489" s="1"/>
      <c r="AKX489" s="1"/>
      <c r="AKY489" s="1"/>
      <c r="AKZ489" s="1"/>
      <c r="ALA489" s="1"/>
      <c r="ALB489" s="1"/>
      <c r="ALC489" s="1"/>
      <c r="ALD489" s="1"/>
      <c r="ALE489" s="1"/>
      <c r="ALF489" s="1"/>
      <c r="ALG489" s="1"/>
      <c r="ALH489" s="1"/>
      <c r="ALI489" s="1"/>
      <c r="ALJ489" s="1"/>
      <c r="ALK489" s="1"/>
      <c r="ALL489" s="1"/>
      <c r="ALM489" s="1"/>
      <c r="ALN489" s="1"/>
      <c r="ALO489" s="1"/>
      <c r="ALP489" s="1"/>
      <c r="ALQ489" s="1"/>
      <c r="ALR489" s="1"/>
      <c r="ALS489" s="1"/>
      <c r="ALT489" s="1"/>
      <c r="ALU489" s="1"/>
      <c r="ALV489" s="1"/>
      <c r="ALW489" s="1"/>
      <c r="ALX489" s="1"/>
      <c r="ALY489" s="1"/>
      <c r="ALZ489" s="1"/>
      <c r="AMA489" s="1"/>
      <c r="AMB489" s="1"/>
      <c r="AMC489" s="1"/>
      <c r="AMD489" s="1"/>
      <c r="AME489" s="1"/>
      <c r="AMF489" s="1"/>
      <c r="AMG489" s="1"/>
      <c r="AMH489" s="1"/>
      <c r="AMI489" s="1"/>
      <c r="AMJ489" s="1"/>
      <c r="AMK489" s="1"/>
      <c r="AML489" s="1"/>
      <c r="AMM489" s="1"/>
      <c r="AMN489" s="1"/>
      <c r="AMO489" s="1"/>
      <c r="AMP489" s="1"/>
      <c r="AMQ489" s="1"/>
      <c r="AMR489" s="1"/>
      <c r="AMS489" s="1"/>
      <c r="AMT489" s="1"/>
      <c r="AMU489" s="1"/>
      <c r="AMV489" s="1"/>
      <c r="AMW489" s="1"/>
      <c r="AMX489" s="1"/>
      <c r="AMY489" s="1"/>
      <c r="AMZ489" s="1"/>
      <c r="ANA489" s="1"/>
      <c r="ANB489" s="1"/>
      <c r="ANC489" s="1"/>
      <c r="AND489" s="1"/>
      <c r="ANE489" s="1"/>
      <c r="ANF489" s="1"/>
      <c r="ANG489" s="1"/>
      <c r="ANH489" s="1"/>
      <c r="ANI489" s="1"/>
      <c r="ANJ489" s="1"/>
      <c r="ANK489" s="1"/>
      <c r="ANL489" s="1"/>
      <c r="ANM489" s="1"/>
      <c r="ANN489" s="1"/>
      <c r="ANO489" s="1"/>
      <c r="ANP489" s="1"/>
      <c r="ANQ489" s="1"/>
      <c r="ANR489" s="1"/>
      <c r="ANS489" s="1"/>
      <c r="ANT489" s="1"/>
      <c r="ANU489" s="1"/>
      <c r="ANV489" s="1"/>
      <c r="ANW489" s="1"/>
      <c r="ANX489" s="1"/>
      <c r="ANY489" s="1"/>
      <c r="ANZ489" s="1"/>
      <c r="AOA489" s="1"/>
      <c r="AOB489" s="1"/>
      <c r="AOC489" s="1"/>
      <c r="AOD489" s="1"/>
      <c r="AOE489" s="1"/>
      <c r="AOF489" s="1"/>
      <c r="AOG489" s="1"/>
      <c r="AOH489" s="1"/>
      <c r="AOI489" s="1"/>
      <c r="AOJ489" s="1"/>
      <c r="AOK489" s="1"/>
      <c r="AOL489" s="1"/>
      <c r="AOM489" s="1"/>
      <c r="AON489" s="1"/>
      <c r="AOO489" s="1"/>
      <c r="AOP489" s="1"/>
      <c r="AOQ489" s="1"/>
      <c r="AOR489" s="1"/>
      <c r="AOS489" s="1"/>
      <c r="AOT489" s="1"/>
      <c r="AOU489" s="1"/>
      <c r="AOV489" s="1"/>
      <c r="AOW489" s="1"/>
      <c r="AOX489" s="1"/>
      <c r="AOY489" s="1"/>
      <c r="AOZ489" s="1"/>
      <c r="APA489" s="1"/>
      <c r="APB489" s="1"/>
      <c r="APC489" s="1"/>
      <c r="APD489" s="1"/>
      <c r="APE489" s="1"/>
      <c r="APF489" s="1"/>
      <c r="APG489" s="1"/>
      <c r="APH489" s="1"/>
      <c r="API489" s="1"/>
      <c r="APJ489" s="1"/>
      <c r="APK489" s="1"/>
      <c r="APL489" s="1"/>
      <c r="APM489" s="1"/>
      <c r="APN489" s="1"/>
      <c r="APO489" s="1"/>
      <c r="APP489" s="1"/>
      <c r="APQ489" s="1"/>
      <c r="APR489" s="1"/>
      <c r="APS489" s="1"/>
      <c r="APT489" s="1"/>
      <c r="APU489" s="1"/>
      <c r="APV489" s="1"/>
      <c r="APW489" s="1"/>
      <c r="APX489" s="1"/>
      <c r="APY489" s="1"/>
      <c r="APZ489" s="1"/>
      <c r="AQA489" s="1"/>
      <c r="AQB489" s="1"/>
      <c r="AQC489" s="1"/>
      <c r="AQD489" s="1"/>
      <c r="AQE489" s="1"/>
      <c r="AQF489" s="1"/>
      <c r="AQG489" s="1"/>
      <c r="AQH489" s="1"/>
      <c r="AQI489" s="1"/>
      <c r="AQJ489" s="1"/>
      <c r="AQK489" s="1"/>
      <c r="AQL489" s="1"/>
      <c r="AQM489" s="1"/>
      <c r="AQN489" s="1"/>
      <c r="AQO489" s="1"/>
      <c r="AQP489" s="1"/>
      <c r="AQQ489" s="1"/>
      <c r="AQR489" s="1"/>
      <c r="AQS489" s="1"/>
      <c r="AQT489" s="1"/>
      <c r="AQU489" s="1"/>
      <c r="AQV489" s="1"/>
      <c r="AQW489" s="1"/>
      <c r="AQX489" s="1"/>
      <c r="AQY489" s="1"/>
      <c r="AQZ489" s="1"/>
      <c r="ARA489" s="1"/>
      <c r="ARB489" s="1"/>
      <c r="ARC489" s="1"/>
      <c r="ARD489" s="1"/>
      <c r="ARE489" s="1"/>
      <c r="ARF489" s="1"/>
      <c r="ARG489" s="1"/>
      <c r="ARH489" s="1"/>
      <c r="ARI489" s="1"/>
      <c r="ARJ489" s="1"/>
      <c r="ARK489" s="1"/>
      <c r="ARL489" s="1"/>
      <c r="ARM489" s="1"/>
      <c r="ARN489" s="1"/>
      <c r="ARO489" s="1"/>
      <c r="ARP489" s="1"/>
      <c r="ARQ489" s="1"/>
      <c r="ARR489" s="1"/>
      <c r="ARS489" s="1"/>
      <c r="ART489" s="1"/>
      <c r="ARU489" s="1"/>
      <c r="ARV489" s="1"/>
      <c r="ARW489" s="1"/>
      <c r="ARX489" s="1"/>
      <c r="ARY489" s="1"/>
      <c r="ARZ489" s="1"/>
      <c r="ASA489" s="1"/>
      <c r="ASB489" s="1"/>
      <c r="ASC489" s="1"/>
      <c r="ASD489" s="1"/>
      <c r="ASE489" s="1"/>
      <c r="ASF489" s="1"/>
      <c r="ASG489" s="1"/>
      <c r="ASH489" s="1"/>
      <c r="ASI489" s="1"/>
      <c r="ASJ489" s="1"/>
      <c r="ASK489" s="1"/>
      <c r="ASL489" s="1"/>
      <c r="ASM489" s="1"/>
      <c r="ASN489" s="1"/>
      <c r="ASO489" s="1"/>
      <c r="ASP489" s="1"/>
      <c r="ASQ489" s="1"/>
      <c r="ASR489" s="1"/>
      <c r="ASS489" s="1"/>
      <c r="AST489" s="1"/>
      <c r="ASU489" s="1"/>
      <c r="ASV489" s="1"/>
      <c r="ASW489" s="1"/>
      <c r="ASX489" s="1"/>
      <c r="ASY489" s="1"/>
      <c r="ASZ489" s="1"/>
      <c r="ATA489" s="1"/>
      <c r="ATB489" s="1"/>
      <c r="ATC489" s="1"/>
      <c r="ATD489" s="1"/>
      <c r="ATE489" s="1"/>
      <c r="ATF489" s="1"/>
      <c r="ATG489" s="1"/>
      <c r="ATH489" s="1"/>
      <c r="ATI489" s="1"/>
      <c r="ATJ489" s="1"/>
      <c r="ATK489" s="1"/>
      <c r="ATL489" s="1"/>
      <c r="ATM489" s="1"/>
      <c r="ATN489" s="1"/>
      <c r="ATO489" s="1"/>
      <c r="ATP489" s="1"/>
      <c r="ATQ489" s="1"/>
      <c r="ATR489" s="1"/>
      <c r="ATS489" s="1"/>
      <c r="ATT489" s="1"/>
      <c r="ATU489" s="1"/>
      <c r="ATV489" s="1"/>
      <c r="ATW489" s="1"/>
      <c r="ATX489" s="1"/>
      <c r="ATY489" s="1"/>
      <c r="ATZ489" s="1"/>
      <c r="AUA489" s="1"/>
      <c r="AUB489" s="1"/>
      <c r="AUC489" s="1"/>
      <c r="AUD489" s="1"/>
      <c r="AUE489" s="1"/>
      <c r="AUF489" s="1"/>
      <c r="AUG489" s="1"/>
      <c r="AUH489" s="1"/>
      <c r="AUI489" s="1"/>
      <c r="AUJ489" s="1"/>
      <c r="AUK489" s="1"/>
      <c r="AUL489" s="1"/>
      <c r="AUM489" s="1"/>
      <c r="AUN489" s="1"/>
      <c r="AUO489" s="1"/>
      <c r="AUP489" s="1"/>
      <c r="AUQ489" s="1"/>
      <c r="AUR489" s="1"/>
      <c r="AUS489" s="1"/>
      <c r="AUT489" s="1"/>
      <c r="AUU489" s="1"/>
      <c r="AUV489" s="1"/>
      <c r="AUW489" s="1"/>
      <c r="AUX489" s="1"/>
      <c r="AUY489" s="1"/>
      <c r="AUZ489" s="1"/>
      <c r="AVA489" s="1"/>
      <c r="AVB489" s="1"/>
      <c r="AVC489" s="1"/>
      <c r="AVD489" s="1"/>
      <c r="AVE489" s="1"/>
      <c r="AVF489" s="1"/>
      <c r="AVG489" s="1"/>
      <c r="AVH489" s="1"/>
      <c r="AVI489" s="1"/>
      <c r="AVJ489" s="1"/>
      <c r="AVK489" s="1"/>
      <c r="AVL489" s="1"/>
      <c r="AVM489" s="1"/>
      <c r="AVN489" s="1"/>
      <c r="AVO489" s="1"/>
      <c r="AVP489" s="1"/>
      <c r="AVQ489" s="1"/>
      <c r="AVR489" s="1"/>
      <c r="AVS489" s="1"/>
      <c r="AVT489" s="1"/>
      <c r="AVU489" s="1"/>
      <c r="AVV489" s="1"/>
      <c r="AVW489" s="1"/>
      <c r="AVX489" s="1"/>
      <c r="AVY489" s="1"/>
      <c r="AVZ489" s="1"/>
      <c r="AWA489" s="1"/>
      <c r="AWB489" s="1"/>
      <c r="AWC489" s="1"/>
      <c r="AWD489" s="1"/>
      <c r="AWE489" s="1"/>
      <c r="AWF489" s="1"/>
      <c r="AWG489" s="1"/>
      <c r="AWH489" s="1"/>
      <c r="AWI489" s="1"/>
      <c r="AWJ489" s="1"/>
      <c r="AWK489" s="1"/>
      <c r="AWL489" s="1"/>
      <c r="AWM489" s="1"/>
      <c r="AWN489" s="1"/>
      <c r="AWO489" s="1"/>
      <c r="AWP489" s="1"/>
      <c r="AWQ489" s="1"/>
      <c r="AWR489" s="1"/>
      <c r="AWS489" s="1"/>
      <c r="AWT489" s="1"/>
      <c r="AWU489" s="1"/>
      <c r="AWV489" s="1"/>
      <c r="AWW489" s="1"/>
      <c r="AWX489" s="1"/>
      <c r="AWY489" s="1"/>
      <c r="AWZ489" s="1"/>
      <c r="AXA489" s="1"/>
      <c r="AXB489" s="1"/>
      <c r="AXC489" s="1"/>
      <c r="AXD489" s="1"/>
      <c r="AXE489" s="1"/>
      <c r="AXF489" s="1"/>
      <c r="AXG489" s="1"/>
      <c r="AXH489" s="1"/>
      <c r="AXI489" s="1"/>
      <c r="AXJ489" s="1"/>
      <c r="AXK489" s="1"/>
      <c r="AXL489" s="1"/>
      <c r="AXM489" s="1"/>
      <c r="AXN489" s="1"/>
      <c r="AXO489" s="1"/>
      <c r="AXP489" s="1"/>
      <c r="AXQ489" s="1"/>
      <c r="AXR489" s="1"/>
      <c r="AXS489" s="1"/>
      <c r="AXT489" s="1"/>
      <c r="AXU489" s="1"/>
      <c r="AXV489" s="1"/>
      <c r="AXW489" s="1"/>
      <c r="AXX489" s="1"/>
      <c r="AXY489" s="1"/>
      <c r="AXZ489" s="1"/>
      <c r="AYA489" s="1"/>
      <c r="AYB489" s="1"/>
      <c r="AYC489" s="1"/>
      <c r="AYD489" s="1"/>
      <c r="AYE489" s="1"/>
      <c r="AYF489" s="1"/>
      <c r="AYG489" s="1"/>
      <c r="AYH489" s="1"/>
      <c r="AYI489" s="1"/>
      <c r="AYJ489" s="1"/>
      <c r="AYK489" s="1"/>
      <c r="AYL489" s="1"/>
      <c r="AYM489" s="1"/>
      <c r="AYN489" s="1"/>
      <c r="AYO489" s="1"/>
      <c r="AYP489" s="1"/>
      <c r="AYQ489" s="1"/>
      <c r="AYR489" s="1"/>
      <c r="AYS489" s="1"/>
      <c r="AYT489" s="1"/>
      <c r="AYU489" s="1"/>
      <c r="AYV489" s="1"/>
      <c r="AYW489" s="1"/>
      <c r="AYX489" s="1"/>
      <c r="AYY489" s="1"/>
      <c r="AYZ489" s="1"/>
      <c r="AZA489" s="1"/>
      <c r="AZB489" s="1"/>
      <c r="AZC489" s="1"/>
      <c r="AZD489" s="1"/>
      <c r="AZE489" s="1"/>
      <c r="AZF489" s="1"/>
      <c r="AZG489" s="1"/>
      <c r="AZH489" s="1"/>
      <c r="AZI489" s="1"/>
      <c r="AZJ489" s="1"/>
      <c r="AZK489" s="1"/>
      <c r="AZL489" s="1"/>
      <c r="AZM489" s="1"/>
      <c r="AZN489" s="1"/>
      <c r="AZO489" s="1"/>
      <c r="AZP489" s="1"/>
      <c r="AZQ489" s="1"/>
      <c r="AZR489" s="1"/>
      <c r="AZS489" s="1"/>
      <c r="AZT489" s="1"/>
      <c r="AZU489" s="1"/>
      <c r="AZV489" s="1"/>
      <c r="AZW489" s="1"/>
      <c r="AZX489" s="1"/>
      <c r="AZY489" s="1"/>
      <c r="AZZ489" s="1"/>
      <c r="BAA489" s="1"/>
      <c r="BAB489" s="1"/>
      <c r="BAC489" s="1"/>
      <c r="BAD489" s="1"/>
      <c r="BAE489" s="1"/>
      <c r="BAF489" s="1"/>
      <c r="BAG489" s="1"/>
      <c r="BAH489" s="1"/>
      <c r="BAI489" s="1"/>
      <c r="BAJ489" s="1"/>
      <c r="BAK489" s="1"/>
      <c r="BAL489" s="1"/>
      <c r="BAM489" s="1"/>
      <c r="BAN489" s="1"/>
      <c r="BAO489" s="1"/>
      <c r="BAP489" s="1"/>
      <c r="BAQ489" s="1"/>
      <c r="BAR489" s="1"/>
      <c r="BAS489" s="1"/>
      <c r="BAT489" s="1"/>
      <c r="BAU489" s="1"/>
      <c r="BAV489" s="1"/>
      <c r="BAW489" s="1"/>
      <c r="BAX489" s="1"/>
      <c r="BAY489" s="1"/>
      <c r="BAZ489" s="1"/>
      <c r="BBA489" s="1"/>
      <c r="BBB489" s="1"/>
      <c r="BBC489" s="1"/>
      <c r="BBD489" s="1"/>
      <c r="BBE489" s="1"/>
      <c r="BBF489" s="1"/>
      <c r="BBG489" s="1"/>
      <c r="BBH489" s="1"/>
      <c r="BBI489" s="1"/>
      <c r="BBJ489" s="1"/>
      <c r="BBK489" s="1"/>
      <c r="BBL489" s="1"/>
      <c r="BBM489" s="1"/>
      <c r="BBN489" s="1"/>
      <c r="BBO489" s="1"/>
      <c r="BBP489" s="1"/>
      <c r="BBQ489" s="1"/>
      <c r="BBR489" s="1"/>
      <c r="BBS489" s="1"/>
      <c r="BBT489" s="1"/>
      <c r="BBU489" s="1"/>
      <c r="BBV489" s="1"/>
      <c r="BBW489" s="1"/>
      <c r="BBX489" s="1"/>
      <c r="BBY489" s="1"/>
      <c r="BBZ489" s="1"/>
      <c r="BCA489" s="1"/>
      <c r="BCB489" s="1"/>
      <c r="BCC489" s="1"/>
      <c r="BCD489" s="1"/>
      <c r="BCE489" s="1"/>
      <c r="BCF489" s="1"/>
      <c r="BCG489" s="1"/>
      <c r="BCH489" s="1"/>
      <c r="BCI489" s="1"/>
      <c r="BCJ489" s="1"/>
      <c r="BCK489" s="1"/>
      <c r="BCL489" s="1"/>
      <c r="BCM489" s="1"/>
      <c r="BCN489" s="1"/>
      <c r="BCO489" s="1"/>
      <c r="BCP489" s="1"/>
      <c r="BCQ489" s="1"/>
      <c r="BCR489" s="1"/>
      <c r="BCS489" s="1"/>
      <c r="BCT489" s="1"/>
      <c r="BCU489" s="1"/>
      <c r="BCV489" s="1"/>
      <c r="BCW489" s="1"/>
      <c r="BCX489" s="1"/>
      <c r="BCY489" s="1"/>
      <c r="BCZ489" s="1"/>
      <c r="BDA489" s="1"/>
      <c r="BDB489" s="1"/>
      <c r="BDC489" s="1"/>
      <c r="BDD489" s="1"/>
      <c r="BDE489" s="1"/>
      <c r="BDF489" s="1"/>
      <c r="BDG489" s="1"/>
      <c r="BDH489" s="1"/>
      <c r="BDI489" s="1"/>
      <c r="BDJ489" s="1"/>
      <c r="BDK489" s="1"/>
      <c r="BDL489" s="1"/>
      <c r="BDM489" s="1"/>
      <c r="BDN489" s="1"/>
      <c r="BDO489" s="1"/>
      <c r="BDP489" s="1"/>
      <c r="BDQ489" s="1"/>
      <c r="BDR489" s="1"/>
      <c r="BDS489" s="1"/>
      <c r="BDT489" s="1"/>
      <c r="BDU489" s="1"/>
      <c r="BDV489" s="1"/>
      <c r="BDW489" s="1"/>
      <c r="BDX489" s="1"/>
      <c r="BDY489" s="1"/>
      <c r="BDZ489" s="1"/>
      <c r="BEA489" s="1"/>
      <c r="BEB489" s="1"/>
      <c r="BEC489" s="1"/>
      <c r="BED489" s="1"/>
      <c r="BEE489" s="1"/>
      <c r="BEF489" s="1"/>
      <c r="BEG489" s="1"/>
      <c r="BEH489" s="1"/>
      <c r="BEI489" s="1"/>
      <c r="BEJ489" s="1"/>
      <c r="BEK489" s="1"/>
      <c r="BEL489" s="1"/>
      <c r="BEM489" s="1"/>
      <c r="BEN489" s="1"/>
      <c r="BEO489" s="1"/>
      <c r="BEP489" s="1"/>
      <c r="BEQ489" s="1"/>
      <c r="BER489" s="1"/>
      <c r="BES489" s="1"/>
      <c r="BET489" s="1"/>
      <c r="BEU489" s="1"/>
      <c r="BEV489" s="1"/>
      <c r="BEW489" s="1"/>
      <c r="BEX489" s="1"/>
      <c r="BEY489" s="1"/>
      <c r="BEZ489" s="1"/>
      <c r="BFA489" s="1"/>
      <c r="BFB489" s="1"/>
      <c r="BFC489" s="1"/>
      <c r="BFD489" s="1"/>
      <c r="BFE489" s="1"/>
      <c r="BFF489" s="1"/>
      <c r="BFG489" s="1"/>
      <c r="BFH489" s="1"/>
      <c r="BFI489" s="1"/>
      <c r="BFJ489" s="1"/>
      <c r="BFK489" s="1"/>
      <c r="BFL489" s="1"/>
      <c r="BFM489" s="1"/>
      <c r="BFN489" s="1"/>
      <c r="BFO489" s="1"/>
      <c r="BFP489" s="1"/>
      <c r="BFQ489" s="1"/>
      <c r="BFR489" s="1"/>
      <c r="BFS489" s="1"/>
      <c r="BFT489" s="1"/>
      <c r="BFU489" s="1"/>
      <c r="BFV489" s="1"/>
      <c r="BFW489" s="1"/>
      <c r="BFX489" s="1"/>
      <c r="BFY489" s="1"/>
      <c r="BFZ489" s="1"/>
      <c r="BGA489" s="1"/>
      <c r="BGB489" s="1"/>
      <c r="BGC489" s="1"/>
      <c r="BGD489" s="1"/>
      <c r="BGE489" s="1"/>
      <c r="BGF489" s="1"/>
      <c r="BGG489" s="1"/>
      <c r="BGH489" s="1"/>
      <c r="BGI489" s="1"/>
      <c r="BGJ489" s="1"/>
      <c r="BGK489" s="1"/>
      <c r="BGL489" s="1"/>
      <c r="BGM489" s="1"/>
      <c r="BGN489" s="1"/>
      <c r="BGO489" s="1"/>
      <c r="BGP489" s="1"/>
      <c r="BGQ489" s="1"/>
      <c r="BGR489" s="1"/>
      <c r="BGS489" s="1"/>
      <c r="BGT489" s="1"/>
      <c r="BGU489" s="1"/>
      <c r="BGV489" s="1"/>
      <c r="BGW489" s="1"/>
      <c r="BGX489" s="1"/>
      <c r="BGY489" s="1"/>
      <c r="BGZ489" s="1"/>
      <c r="BHA489" s="1"/>
      <c r="BHB489" s="1"/>
      <c r="BHC489" s="1"/>
      <c r="BHD489" s="1"/>
      <c r="BHE489" s="1"/>
      <c r="BHF489" s="1"/>
      <c r="BHG489" s="1"/>
      <c r="BHH489" s="1"/>
      <c r="BHI489" s="1"/>
      <c r="BHJ489" s="1"/>
      <c r="BHK489" s="1"/>
      <c r="BHL489" s="1"/>
      <c r="BHM489" s="1"/>
      <c r="BHN489" s="1"/>
      <c r="BHO489" s="1"/>
      <c r="BHP489" s="1"/>
      <c r="BHQ489" s="1"/>
      <c r="BHR489" s="1"/>
      <c r="BHS489" s="1"/>
      <c r="BHT489" s="1"/>
      <c r="BHU489" s="1"/>
      <c r="BHV489" s="1"/>
      <c r="BHW489" s="1"/>
      <c r="BHX489" s="1"/>
      <c r="BHY489" s="1"/>
      <c r="BHZ489" s="1"/>
      <c r="BIA489" s="1"/>
      <c r="BIB489" s="1"/>
      <c r="BIC489" s="1"/>
      <c r="BID489" s="1"/>
      <c r="BIE489" s="1"/>
      <c r="BIF489" s="1"/>
      <c r="BIG489" s="1"/>
      <c r="BIH489" s="1"/>
      <c r="BII489" s="1"/>
      <c r="BIJ489" s="1"/>
      <c r="BIK489" s="1"/>
      <c r="BIL489" s="1"/>
      <c r="BIM489" s="1"/>
      <c r="BIN489" s="1"/>
      <c r="BIO489" s="1"/>
      <c r="BIP489" s="1"/>
      <c r="BIQ489" s="1"/>
      <c r="BIR489" s="1"/>
      <c r="BIS489" s="1"/>
      <c r="BIT489" s="1"/>
      <c r="BIU489" s="1"/>
      <c r="BIV489" s="1"/>
      <c r="BIW489" s="1"/>
      <c r="BIX489" s="1"/>
      <c r="BIY489" s="1"/>
      <c r="BIZ489" s="1"/>
      <c r="BJA489" s="1"/>
      <c r="BJB489" s="1"/>
      <c r="BJC489" s="1"/>
      <c r="BJD489" s="1"/>
      <c r="BJE489" s="1"/>
      <c r="BJF489" s="1"/>
      <c r="BJG489" s="1"/>
      <c r="BJH489" s="1"/>
      <c r="BJI489" s="1"/>
      <c r="BJJ489" s="1"/>
      <c r="BJK489" s="1"/>
      <c r="BJL489" s="1"/>
      <c r="BJM489" s="1"/>
      <c r="BJN489" s="1"/>
      <c r="BJO489" s="1"/>
      <c r="BJP489" s="1"/>
      <c r="BJQ489" s="1"/>
      <c r="BJR489" s="1"/>
      <c r="BJS489" s="1"/>
      <c r="BJT489" s="1"/>
      <c r="BJU489" s="1"/>
      <c r="BJV489" s="1"/>
      <c r="BJW489" s="1"/>
      <c r="BJX489" s="1"/>
      <c r="BJY489" s="1"/>
      <c r="BJZ489" s="1"/>
      <c r="BKA489" s="1"/>
      <c r="BKB489" s="1"/>
      <c r="BKC489" s="1"/>
      <c r="BKD489" s="1"/>
      <c r="BKE489" s="1"/>
      <c r="BKF489" s="1"/>
      <c r="BKG489" s="1"/>
      <c r="BKH489" s="1"/>
      <c r="BKI489" s="1"/>
      <c r="BKJ489" s="1"/>
      <c r="BKK489" s="1"/>
      <c r="BKL489" s="1"/>
      <c r="BKM489" s="1"/>
      <c r="BKN489" s="1"/>
      <c r="BKO489" s="1"/>
      <c r="BKP489" s="1"/>
      <c r="BKQ489" s="1"/>
      <c r="BKR489" s="1"/>
      <c r="BKS489" s="1"/>
      <c r="BKT489" s="1"/>
      <c r="BKU489" s="1"/>
      <c r="BKV489" s="1"/>
      <c r="BKW489" s="1"/>
      <c r="BKX489" s="1"/>
      <c r="BKY489" s="1"/>
      <c r="BKZ489" s="1"/>
      <c r="BLA489" s="1"/>
      <c r="BLB489" s="1"/>
      <c r="BLC489" s="1"/>
      <c r="BLD489" s="1"/>
      <c r="BLE489" s="1"/>
      <c r="BLF489" s="1"/>
      <c r="BLG489" s="1"/>
      <c r="BLH489" s="1"/>
      <c r="BLI489" s="1"/>
      <c r="BLJ489" s="1"/>
      <c r="BLK489" s="1"/>
      <c r="BLL489" s="1"/>
      <c r="BLM489" s="1"/>
      <c r="BLN489" s="1"/>
      <c r="BLO489" s="1"/>
      <c r="BLP489" s="1"/>
      <c r="BLQ489" s="1"/>
      <c r="BLR489" s="1"/>
      <c r="BLS489" s="1"/>
      <c r="BLT489" s="1"/>
      <c r="BLU489" s="1"/>
      <c r="BLV489" s="1"/>
      <c r="BLW489" s="1"/>
      <c r="BLX489" s="1"/>
      <c r="BLY489" s="1"/>
      <c r="BLZ489" s="1"/>
      <c r="BMA489" s="1"/>
      <c r="BMB489" s="1"/>
      <c r="BMC489" s="1"/>
      <c r="BMD489" s="1"/>
      <c r="BME489" s="1"/>
      <c r="BMF489" s="1"/>
      <c r="BMG489" s="1"/>
      <c r="BMH489" s="1"/>
      <c r="BMI489" s="1"/>
      <c r="BMJ489" s="1"/>
      <c r="BMK489" s="1"/>
      <c r="BML489" s="1"/>
      <c r="BMM489" s="1"/>
      <c r="BMN489" s="1"/>
      <c r="BMO489" s="1"/>
      <c r="BMP489" s="1"/>
      <c r="BMQ489" s="1"/>
      <c r="BMR489" s="1"/>
      <c r="BMS489" s="1"/>
      <c r="BMT489" s="1"/>
      <c r="BMU489" s="1"/>
      <c r="BMV489" s="1"/>
      <c r="BMW489" s="1"/>
      <c r="BMX489" s="1"/>
      <c r="BMY489" s="1"/>
      <c r="BMZ489" s="1"/>
      <c r="BNA489" s="1"/>
      <c r="BNB489" s="1"/>
      <c r="BNC489" s="1"/>
      <c r="BND489" s="1"/>
      <c r="BNE489" s="1"/>
      <c r="BNF489" s="1"/>
      <c r="BNG489" s="1"/>
      <c r="BNH489" s="1"/>
      <c r="BNI489" s="1"/>
      <c r="BNJ489" s="1"/>
      <c r="BNK489" s="1"/>
      <c r="BNL489" s="1"/>
      <c r="BNM489" s="1"/>
      <c r="BNN489" s="1"/>
      <c r="BNO489" s="1"/>
      <c r="BNP489" s="1"/>
      <c r="BNQ489" s="1"/>
      <c r="BNR489" s="1"/>
      <c r="BNS489" s="1"/>
      <c r="BNT489" s="1"/>
      <c r="BNU489" s="1"/>
      <c r="BNV489" s="1"/>
      <c r="BNW489" s="1"/>
      <c r="BNX489" s="1"/>
      <c r="BNY489" s="1"/>
      <c r="BNZ489" s="1"/>
      <c r="BOA489" s="1"/>
      <c r="BOB489" s="1"/>
      <c r="BOC489" s="1"/>
      <c r="BOD489" s="1"/>
      <c r="BOE489" s="1"/>
      <c r="BOF489" s="1"/>
      <c r="BOG489" s="1"/>
      <c r="BOH489" s="1"/>
      <c r="BOI489" s="1"/>
      <c r="BOJ489" s="1"/>
      <c r="BOK489" s="1"/>
      <c r="BOL489" s="1"/>
      <c r="BOM489" s="1"/>
      <c r="BON489" s="1"/>
      <c r="BOO489" s="1"/>
      <c r="BOP489" s="1"/>
      <c r="BOQ489" s="1"/>
      <c r="BOR489" s="1"/>
      <c r="BOS489" s="1"/>
      <c r="BOT489" s="1"/>
      <c r="BOU489" s="1"/>
      <c r="BOV489" s="1"/>
      <c r="BOW489" s="1"/>
      <c r="BOX489" s="1"/>
      <c r="BOY489" s="1"/>
      <c r="BOZ489" s="1"/>
      <c r="BPA489" s="1"/>
      <c r="BPB489" s="1"/>
      <c r="BPC489" s="1"/>
      <c r="BPD489" s="1"/>
      <c r="BPE489" s="1"/>
      <c r="BPF489" s="1"/>
      <c r="BPG489" s="1"/>
      <c r="BPH489" s="1"/>
      <c r="BPI489" s="1"/>
      <c r="BPJ489" s="1"/>
      <c r="BPK489" s="1"/>
      <c r="BPL489" s="1"/>
      <c r="BPM489" s="1"/>
      <c r="BPN489" s="1"/>
      <c r="BPO489" s="1"/>
      <c r="BPP489" s="1"/>
      <c r="BPQ489" s="1"/>
      <c r="BPR489" s="1"/>
      <c r="BPS489" s="1"/>
      <c r="BPT489" s="1"/>
      <c r="BPU489" s="1"/>
      <c r="BPV489" s="1"/>
      <c r="BPW489" s="1"/>
      <c r="BPX489" s="1"/>
      <c r="BPY489" s="1"/>
      <c r="BPZ489" s="1"/>
      <c r="BQA489" s="1"/>
      <c r="BQB489" s="1"/>
      <c r="BQC489" s="1"/>
      <c r="BQD489" s="1"/>
      <c r="BQE489" s="1"/>
      <c r="BQF489" s="1"/>
      <c r="BQG489" s="1"/>
      <c r="BQH489" s="1"/>
      <c r="BQI489" s="1"/>
      <c r="BQJ489" s="1"/>
      <c r="BQK489" s="1"/>
      <c r="BQL489" s="1"/>
      <c r="BQM489" s="1"/>
      <c r="BQN489" s="1"/>
      <c r="BQO489" s="1"/>
      <c r="BQP489" s="1"/>
      <c r="BQQ489" s="1"/>
      <c r="BQR489" s="1"/>
      <c r="BQS489" s="1"/>
      <c r="BQT489" s="1"/>
      <c r="BQU489" s="1"/>
      <c r="BQV489" s="1"/>
      <c r="BQW489" s="1"/>
      <c r="BQX489" s="1"/>
      <c r="BQY489" s="1"/>
      <c r="BQZ489" s="1"/>
      <c r="BRA489" s="1"/>
      <c r="BRB489" s="1"/>
      <c r="BRC489" s="1"/>
      <c r="BRD489" s="1"/>
      <c r="BRE489" s="1"/>
      <c r="BRF489" s="1"/>
      <c r="BRG489" s="1"/>
      <c r="BRH489" s="1"/>
      <c r="BRI489" s="1"/>
      <c r="BRJ489" s="1"/>
      <c r="BRK489" s="1"/>
      <c r="BRL489" s="1"/>
      <c r="BRM489" s="1"/>
      <c r="BRN489" s="1"/>
      <c r="BRO489" s="1"/>
      <c r="BRP489" s="1"/>
      <c r="BRQ489" s="1"/>
      <c r="BRR489" s="1"/>
      <c r="BRS489" s="1"/>
      <c r="BRT489" s="1"/>
      <c r="BRU489" s="1"/>
      <c r="BRV489" s="1"/>
      <c r="BRW489" s="1"/>
      <c r="BRX489" s="1"/>
      <c r="BRY489" s="1"/>
      <c r="BRZ489" s="1"/>
      <c r="BSA489" s="1"/>
      <c r="BSB489" s="1"/>
      <c r="BSC489" s="1"/>
      <c r="BSD489" s="1"/>
      <c r="BSE489" s="1"/>
      <c r="BSF489" s="1"/>
      <c r="BSG489" s="1"/>
      <c r="BSH489" s="1"/>
      <c r="BSI489" s="1"/>
      <c r="BSJ489" s="1"/>
      <c r="BSK489" s="1"/>
      <c r="BSL489" s="1"/>
      <c r="BSM489" s="1"/>
      <c r="BSN489" s="1"/>
      <c r="BSO489" s="1"/>
      <c r="BSP489" s="1"/>
      <c r="BSQ489" s="1"/>
      <c r="BSR489" s="1"/>
      <c r="BSS489" s="1"/>
      <c r="BST489" s="1"/>
      <c r="BSU489" s="1"/>
      <c r="BSV489" s="1"/>
      <c r="BSW489" s="1"/>
      <c r="BSX489" s="1"/>
      <c r="BSY489" s="1"/>
      <c r="BSZ489" s="1"/>
      <c r="BTA489" s="1"/>
      <c r="BTB489" s="1"/>
      <c r="BTC489" s="1"/>
      <c r="BTD489" s="1"/>
      <c r="BTE489" s="1"/>
      <c r="BTF489" s="1"/>
      <c r="BTG489" s="1"/>
      <c r="BTH489" s="1"/>
      <c r="BTI489" s="1"/>
      <c r="BTJ489" s="1"/>
      <c r="BTK489" s="1"/>
      <c r="BTL489" s="1"/>
      <c r="BTM489" s="1"/>
      <c r="BTN489" s="1"/>
      <c r="BTO489" s="1"/>
      <c r="BTP489" s="1"/>
      <c r="BTQ489" s="1"/>
      <c r="BTR489" s="1"/>
      <c r="BTS489" s="1"/>
      <c r="BTT489" s="1"/>
      <c r="BTU489" s="1"/>
      <c r="BTV489" s="1"/>
      <c r="BTW489" s="1"/>
      <c r="BTX489" s="1"/>
      <c r="BTY489" s="1"/>
      <c r="BTZ489" s="1"/>
      <c r="BUA489" s="1"/>
      <c r="BUB489" s="1"/>
      <c r="BUC489" s="1"/>
      <c r="BUD489" s="1"/>
      <c r="BUE489" s="1"/>
      <c r="BUF489" s="1"/>
      <c r="BUG489" s="1"/>
      <c r="BUH489" s="1"/>
      <c r="BUI489" s="1"/>
      <c r="BUJ489" s="1"/>
      <c r="BUK489" s="1"/>
      <c r="BUL489" s="1"/>
      <c r="BUM489" s="1"/>
      <c r="BUN489" s="1"/>
      <c r="BUO489" s="1"/>
      <c r="BUP489" s="1"/>
      <c r="BUQ489" s="1"/>
      <c r="BUR489" s="1"/>
      <c r="BUS489" s="1"/>
      <c r="BUT489" s="1"/>
      <c r="BUU489" s="1"/>
      <c r="BUV489" s="1"/>
      <c r="BUW489" s="1"/>
      <c r="BUX489" s="1"/>
      <c r="BUY489" s="1"/>
      <c r="BUZ489" s="1"/>
      <c r="BVA489" s="1"/>
      <c r="BVB489" s="1"/>
      <c r="BVC489" s="1"/>
      <c r="BVD489" s="1"/>
      <c r="BVE489" s="1"/>
      <c r="BVF489" s="1"/>
      <c r="BVG489" s="1"/>
      <c r="BVH489" s="1"/>
      <c r="BVI489" s="1"/>
      <c r="BVJ489" s="1"/>
      <c r="BVK489" s="1"/>
      <c r="BVL489" s="1"/>
      <c r="BVM489" s="1"/>
      <c r="BVN489" s="1"/>
      <c r="BVO489" s="1"/>
      <c r="BVP489" s="1"/>
      <c r="BVQ489" s="1"/>
      <c r="BVR489" s="1"/>
      <c r="BVS489" s="1"/>
      <c r="BVT489" s="1"/>
      <c r="BVU489" s="1"/>
      <c r="BVV489" s="1"/>
      <c r="BVW489" s="1"/>
      <c r="BVX489" s="1"/>
      <c r="BVY489" s="1"/>
      <c r="BVZ489" s="1"/>
      <c r="BWA489" s="1"/>
      <c r="BWB489" s="1"/>
      <c r="BWC489" s="1"/>
      <c r="BWD489" s="1"/>
      <c r="BWE489" s="1"/>
      <c r="BWF489" s="1"/>
      <c r="BWG489" s="1"/>
      <c r="BWH489" s="1"/>
      <c r="BWI489" s="1"/>
      <c r="BWJ489" s="1"/>
      <c r="BWK489" s="1"/>
      <c r="BWL489" s="1"/>
      <c r="BWM489" s="1"/>
      <c r="BWN489" s="1"/>
      <c r="BWO489" s="1"/>
      <c r="BWP489" s="1"/>
      <c r="BWQ489" s="1"/>
      <c r="BWR489" s="1"/>
      <c r="BWS489" s="1"/>
      <c r="BWT489" s="1"/>
      <c r="BWU489" s="1"/>
      <c r="BWV489" s="1"/>
      <c r="BWW489" s="1"/>
      <c r="BWX489" s="1"/>
      <c r="BWY489" s="1"/>
      <c r="BWZ489" s="1"/>
      <c r="BXA489" s="1"/>
      <c r="BXB489" s="1"/>
      <c r="BXC489" s="1"/>
      <c r="BXD489" s="1"/>
      <c r="BXE489" s="1"/>
      <c r="BXF489" s="1"/>
      <c r="BXG489" s="1"/>
      <c r="BXH489" s="1"/>
      <c r="BXI489" s="1"/>
      <c r="BXJ489" s="1"/>
      <c r="BXK489" s="1"/>
      <c r="BXL489" s="1"/>
      <c r="BXM489" s="1"/>
      <c r="BXN489" s="1"/>
      <c r="BXO489" s="1"/>
      <c r="BXP489" s="1"/>
      <c r="BXQ489" s="1"/>
      <c r="BXR489" s="1"/>
      <c r="BXS489" s="1"/>
      <c r="BXT489" s="1"/>
      <c r="BXU489" s="1"/>
      <c r="BXV489" s="1"/>
      <c r="BXW489" s="1"/>
      <c r="BXX489" s="1"/>
      <c r="BXY489" s="1"/>
      <c r="BXZ489" s="1"/>
      <c r="BYA489" s="1"/>
      <c r="BYB489" s="1"/>
      <c r="BYC489" s="1"/>
      <c r="BYD489" s="1"/>
      <c r="BYE489" s="1"/>
      <c r="BYF489" s="1"/>
      <c r="BYG489" s="1"/>
      <c r="BYH489" s="1"/>
      <c r="BYI489" s="1"/>
      <c r="BYJ489" s="1"/>
      <c r="BYK489" s="1"/>
      <c r="BYL489" s="1"/>
      <c r="BYM489" s="1"/>
      <c r="BYN489" s="1"/>
      <c r="BYO489" s="1"/>
      <c r="BYP489" s="1"/>
      <c r="BYQ489" s="1"/>
      <c r="BYR489" s="1"/>
      <c r="BYS489" s="1"/>
      <c r="BYT489" s="1"/>
      <c r="BYU489" s="1"/>
      <c r="BYV489" s="1"/>
      <c r="BYW489" s="1"/>
      <c r="BYX489" s="1"/>
      <c r="BYY489" s="1"/>
      <c r="BYZ489" s="1"/>
      <c r="BZA489" s="1"/>
      <c r="BZB489" s="1"/>
      <c r="BZC489" s="1"/>
      <c r="BZD489" s="1"/>
      <c r="BZE489" s="1"/>
      <c r="BZF489" s="1"/>
      <c r="BZG489" s="1"/>
      <c r="BZH489" s="1"/>
      <c r="BZI489" s="1"/>
      <c r="BZJ489" s="1"/>
      <c r="BZK489" s="1"/>
      <c r="BZL489" s="1"/>
      <c r="BZM489" s="1"/>
      <c r="BZN489" s="1"/>
      <c r="BZO489" s="1"/>
      <c r="BZP489" s="1"/>
      <c r="BZQ489" s="1"/>
      <c r="BZR489" s="1"/>
      <c r="BZS489" s="1"/>
      <c r="BZT489" s="1"/>
      <c r="BZU489" s="1"/>
      <c r="BZV489" s="1"/>
      <c r="BZW489" s="1"/>
      <c r="BZX489" s="1"/>
      <c r="BZY489" s="1"/>
      <c r="BZZ489" s="1"/>
      <c r="CAA489" s="1"/>
      <c r="CAB489" s="1"/>
      <c r="CAC489" s="1"/>
      <c r="CAD489" s="1"/>
      <c r="CAE489" s="1"/>
      <c r="CAF489" s="1"/>
      <c r="CAG489" s="1"/>
      <c r="CAH489" s="1"/>
      <c r="CAI489" s="1"/>
      <c r="CAJ489" s="1"/>
      <c r="CAK489" s="1"/>
      <c r="CAL489" s="1"/>
      <c r="CAM489" s="1"/>
      <c r="CAN489" s="1"/>
      <c r="CAO489" s="1"/>
      <c r="CAP489" s="1"/>
      <c r="CAQ489" s="1"/>
      <c r="CAR489" s="1"/>
      <c r="CAS489" s="1"/>
      <c r="CAT489" s="1"/>
      <c r="CAU489" s="1"/>
      <c r="CAV489" s="1"/>
      <c r="CAW489" s="1"/>
      <c r="CAX489" s="1"/>
      <c r="CAY489" s="1"/>
      <c r="CAZ489" s="1"/>
      <c r="CBA489" s="1"/>
      <c r="CBB489" s="1"/>
      <c r="CBC489" s="1"/>
      <c r="CBD489" s="1"/>
      <c r="CBE489" s="1"/>
      <c r="CBF489" s="1"/>
      <c r="CBG489" s="1"/>
      <c r="CBH489" s="1"/>
      <c r="CBI489" s="1"/>
      <c r="CBJ489" s="1"/>
      <c r="CBK489" s="1"/>
      <c r="CBL489" s="1"/>
      <c r="CBM489" s="1"/>
      <c r="CBN489" s="1"/>
      <c r="CBO489" s="1"/>
      <c r="CBP489" s="1"/>
      <c r="CBQ489" s="1"/>
      <c r="CBR489" s="1"/>
      <c r="CBS489" s="1"/>
      <c r="CBT489" s="1"/>
      <c r="CBU489" s="1"/>
      <c r="CBV489" s="1"/>
      <c r="CBW489" s="1"/>
      <c r="CBX489" s="1"/>
      <c r="CBY489" s="1"/>
      <c r="CBZ489" s="1"/>
      <c r="CCA489" s="1"/>
      <c r="CCB489" s="1"/>
      <c r="CCC489" s="1"/>
      <c r="CCD489" s="1"/>
      <c r="CCE489" s="1"/>
      <c r="CCF489" s="1"/>
      <c r="CCG489" s="1"/>
      <c r="CCH489" s="1"/>
      <c r="CCI489" s="1"/>
      <c r="CCJ489" s="1"/>
      <c r="CCK489" s="1"/>
      <c r="CCL489" s="1"/>
      <c r="CCM489" s="1"/>
      <c r="CCN489" s="1"/>
      <c r="CCO489" s="1"/>
      <c r="CCP489" s="1"/>
      <c r="CCQ489" s="1"/>
      <c r="CCR489" s="1"/>
      <c r="CCS489" s="1"/>
      <c r="CCT489" s="1"/>
      <c r="CCU489" s="1"/>
      <c r="CCV489" s="1"/>
      <c r="CCW489" s="1"/>
      <c r="CCX489" s="1"/>
      <c r="CCY489" s="1"/>
      <c r="CCZ489" s="1"/>
      <c r="CDA489" s="1"/>
      <c r="CDB489" s="1"/>
      <c r="CDC489" s="1"/>
      <c r="CDD489" s="1"/>
      <c r="CDE489" s="1"/>
      <c r="CDF489" s="1"/>
      <c r="CDG489" s="1"/>
      <c r="CDH489" s="1"/>
      <c r="CDI489" s="1"/>
      <c r="CDJ489" s="1"/>
      <c r="CDK489" s="1"/>
      <c r="CDL489" s="1"/>
      <c r="CDM489" s="1"/>
      <c r="CDN489" s="1"/>
      <c r="CDO489" s="1"/>
      <c r="CDP489" s="1"/>
      <c r="CDQ489" s="1"/>
      <c r="CDR489" s="1"/>
      <c r="CDS489" s="1"/>
      <c r="CDT489" s="1"/>
      <c r="CDU489" s="1"/>
      <c r="CDV489" s="1"/>
      <c r="CDW489" s="1"/>
      <c r="CDX489" s="1"/>
      <c r="CDY489" s="1"/>
      <c r="CDZ489" s="1"/>
      <c r="CEA489" s="1"/>
      <c r="CEB489" s="1"/>
      <c r="CEC489" s="1"/>
      <c r="CED489" s="1"/>
      <c r="CEE489" s="1"/>
      <c r="CEF489" s="1"/>
      <c r="CEG489" s="1"/>
      <c r="CEH489" s="1"/>
      <c r="CEI489" s="1"/>
      <c r="CEJ489" s="1"/>
      <c r="CEK489" s="1"/>
      <c r="CEL489" s="1"/>
      <c r="CEM489" s="1"/>
      <c r="CEN489" s="1"/>
      <c r="CEO489" s="1"/>
      <c r="CEP489" s="1"/>
      <c r="CEQ489" s="1"/>
      <c r="CER489" s="1"/>
      <c r="CES489" s="1"/>
      <c r="CET489" s="1"/>
      <c r="CEU489" s="1"/>
      <c r="CEV489" s="1"/>
      <c r="CEW489" s="1"/>
      <c r="CEX489" s="1"/>
      <c r="CEY489" s="1"/>
      <c r="CEZ489" s="1"/>
      <c r="CFA489" s="1"/>
      <c r="CFB489" s="1"/>
      <c r="CFC489" s="1"/>
      <c r="CFD489" s="1"/>
      <c r="CFE489" s="1"/>
      <c r="CFF489" s="1"/>
      <c r="CFG489" s="1"/>
      <c r="CFH489" s="1"/>
      <c r="CFI489" s="1"/>
      <c r="CFJ489" s="1"/>
      <c r="CFK489" s="1"/>
      <c r="CFL489" s="1"/>
      <c r="CFM489" s="1"/>
      <c r="CFN489" s="1"/>
      <c r="CFO489" s="1"/>
      <c r="CFP489" s="1"/>
      <c r="CFQ489" s="1"/>
      <c r="CFR489" s="1"/>
      <c r="CFS489" s="1"/>
      <c r="CFT489" s="1"/>
      <c r="CFU489" s="1"/>
      <c r="CFV489" s="1"/>
      <c r="CFW489" s="1"/>
      <c r="CFX489" s="1"/>
      <c r="CFY489" s="1"/>
      <c r="CFZ489" s="1"/>
      <c r="CGA489" s="1"/>
      <c r="CGB489" s="1"/>
      <c r="CGC489" s="1"/>
      <c r="CGD489" s="1"/>
      <c r="CGE489" s="1"/>
      <c r="CGF489" s="1"/>
      <c r="CGG489" s="1"/>
      <c r="CGH489" s="1"/>
      <c r="CGI489" s="1"/>
      <c r="CGJ489" s="1"/>
      <c r="CGK489" s="1"/>
      <c r="CGL489" s="1"/>
      <c r="CGM489" s="1"/>
      <c r="CGN489" s="1"/>
      <c r="CGO489" s="1"/>
      <c r="CGP489" s="1"/>
      <c r="CGQ489" s="1"/>
      <c r="CGR489" s="1"/>
      <c r="CGS489" s="1"/>
      <c r="CGT489" s="1"/>
      <c r="CGU489" s="1"/>
      <c r="CGV489" s="1"/>
      <c r="CGW489" s="1"/>
      <c r="CGX489" s="1"/>
      <c r="CGY489" s="1"/>
      <c r="CGZ489" s="1"/>
      <c r="CHA489" s="1"/>
      <c r="CHB489" s="1"/>
      <c r="CHC489" s="1"/>
      <c r="CHD489" s="1"/>
      <c r="CHE489" s="1"/>
      <c r="CHF489" s="1"/>
      <c r="CHG489" s="1"/>
      <c r="CHH489" s="1"/>
      <c r="CHI489" s="1"/>
      <c r="CHJ489" s="1"/>
      <c r="CHK489" s="1"/>
      <c r="CHL489" s="1"/>
      <c r="CHM489" s="1"/>
      <c r="CHN489" s="1"/>
      <c r="CHO489" s="1"/>
      <c r="CHP489" s="1"/>
      <c r="CHQ489" s="1"/>
      <c r="CHR489" s="1"/>
      <c r="CHS489" s="1"/>
      <c r="CHT489" s="1"/>
      <c r="CHU489" s="1"/>
      <c r="CHV489" s="1"/>
      <c r="CHW489" s="1"/>
      <c r="CHX489" s="1"/>
      <c r="CHY489" s="1"/>
      <c r="CHZ489" s="1"/>
      <c r="CIA489" s="1"/>
      <c r="CIB489" s="1"/>
      <c r="CIC489" s="1"/>
      <c r="CID489" s="1"/>
      <c r="CIE489" s="1"/>
      <c r="CIF489" s="1"/>
      <c r="CIG489" s="1"/>
      <c r="CIH489" s="1"/>
      <c r="CII489" s="1"/>
      <c r="CIJ489" s="1"/>
      <c r="CIK489" s="1"/>
      <c r="CIL489" s="1"/>
      <c r="CIM489" s="1"/>
      <c r="CIN489" s="1"/>
      <c r="CIO489" s="1"/>
      <c r="CIP489" s="1"/>
      <c r="CIQ489" s="1"/>
      <c r="CIR489" s="1"/>
      <c r="CIS489" s="1"/>
      <c r="CIT489" s="1"/>
      <c r="CIU489" s="1"/>
      <c r="CIV489" s="1"/>
      <c r="CIW489" s="1"/>
      <c r="CIX489" s="1"/>
      <c r="CIY489" s="1"/>
      <c r="CIZ489" s="1"/>
      <c r="CJA489" s="1"/>
      <c r="CJB489" s="1"/>
      <c r="CJC489" s="1"/>
      <c r="CJD489" s="1"/>
      <c r="CJE489" s="1"/>
      <c r="CJF489" s="1"/>
      <c r="CJG489" s="1"/>
      <c r="CJH489" s="1"/>
      <c r="CJI489" s="1"/>
      <c r="CJJ489" s="1"/>
      <c r="CJK489" s="1"/>
      <c r="CJL489" s="1"/>
      <c r="CJM489" s="1"/>
      <c r="CJN489" s="1"/>
      <c r="CJO489" s="1"/>
      <c r="CJP489" s="1"/>
      <c r="CJQ489" s="1"/>
      <c r="CJR489" s="1"/>
      <c r="CJS489" s="1"/>
      <c r="CJT489" s="1"/>
      <c r="CJU489" s="1"/>
      <c r="CJV489" s="1"/>
      <c r="CJW489" s="1"/>
      <c r="CJX489" s="1"/>
      <c r="CJY489" s="1"/>
      <c r="CJZ489" s="1"/>
      <c r="CKA489" s="1"/>
      <c r="CKB489" s="1"/>
      <c r="CKC489" s="1"/>
      <c r="CKD489" s="1"/>
      <c r="CKE489" s="1"/>
      <c r="CKF489" s="1"/>
      <c r="CKG489" s="1"/>
      <c r="CKH489" s="1"/>
      <c r="CKI489" s="1"/>
      <c r="CKJ489" s="1"/>
      <c r="CKK489" s="1"/>
      <c r="CKL489" s="1"/>
      <c r="CKM489" s="1"/>
      <c r="CKN489" s="1"/>
      <c r="CKO489" s="1"/>
      <c r="CKP489" s="1"/>
      <c r="CKQ489" s="1"/>
      <c r="CKR489" s="1"/>
      <c r="CKS489" s="1"/>
      <c r="CKT489" s="1"/>
      <c r="CKU489" s="1"/>
      <c r="CKV489" s="1"/>
      <c r="CKW489" s="1"/>
      <c r="CKX489" s="1"/>
      <c r="CKY489" s="1"/>
      <c r="CKZ489" s="1"/>
      <c r="CLA489" s="1"/>
      <c r="CLB489" s="1"/>
      <c r="CLC489" s="1"/>
      <c r="CLD489" s="1"/>
      <c r="CLE489" s="1"/>
      <c r="CLF489" s="1"/>
      <c r="CLG489" s="1"/>
      <c r="CLH489" s="1"/>
      <c r="CLI489" s="1"/>
      <c r="CLJ489" s="1"/>
      <c r="CLK489" s="1"/>
      <c r="CLL489" s="1"/>
      <c r="CLM489" s="1"/>
      <c r="CLN489" s="1"/>
      <c r="CLO489" s="1"/>
      <c r="CLP489" s="1"/>
      <c r="CLQ489" s="1"/>
      <c r="CLR489" s="1"/>
      <c r="CLS489" s="1"/>
      <c r="CLT489" s="1"/>
      <c r="CLU489" s="1"/>
      <c r="CLV489" s="1"/>
      <c r="CLW489" s="1"/>
      <c r="CLX489" s="1"/>
      <c r="CLY489" s="1"/>
      <c r="CLZ489" s="1"/>
      <c r="CMA489" s="1"/>
      <c r="CMB489" s="1"/>
      <c r="CMC489" s="1"/>
      <c r="CMD489" s="1"/>
      <c r="CME489" s="1"/>
      <c r="CMF489" s="1"/>
      <c r="CMG489" s="1"/>
      <c r="CMH489" s="1"/>
      <c r="CMI489" s="1"/>
      <c r="CMJ489" s="1"/>
      <c r="CMK489" s="1"/>
      <c r="CML489" s="1"/>
      <c r="CMM489" s="1"/>
      <c r="CMN489" s="1"/>
      <c r="CMO489" s="1"/>
      <c r="CMP489" s="1"/>
      <c r="CMQ489" s="1"/>
      <c r="CMR489" s="1"/>
      <c r="CMS489" s="1"/>
      <c r="CMT489" s="1"/>
      <c r="CMU489" s="1"/>
      <c r="CMV489" s="1"/>
      <c r="CMW489" s="1"/>
      <c r="CMX489" s="1"/>
      <c r="CMY489" s="1"/>
      <c r="CMZ489" s="1"/>
      <c r="CNA489" s="1"/>
      <c r="CNB489" s="1"/>
      <c r="CNC489" s="1"/>
      <c r="CND489" s="1"/>
      <c r="CNE489" s="1"/>
      <c r="CNF489" s="1"/>
      <c r="CNG489" s="1"/>
      <c r="CNH489" s="1"/>
      <c r="CNI489" s="1"/>
      <c r="CNJ489" s="1"/>
      <c r="CNK489" s="1"/>
      <c r="CNL489" s="1"/>
      <c r="CNM489" s="1"/>
      <c r="CNN489" s="1"/>
      <c r="CNO489" s="1"/>
      <c r="CNP489" s="1"/>
      <c r="CNQ489" s="1"/>
      <c r="CNR489" s="1"/>
      <c r="CNS489" s="1"/>
      <c r="CNT489" s="1"/>
      <c r="CNU489" s="1"/>
      <c r="CNV489" s="1"/>
      <c r="CNW489" s="1"/>
      <c r="CNX489" s="1"/>
      <c r="CNY489" s="1"/>
      <c r="CNZ489" s="1"/>
      <c r="COA489" s="1"/>
      <c r="COB489" s="1"/>
      <c r="COC489" s="1"/>
      <c r="COD489" s="1"/>
      <c r="COE489" s="1"/>
      <c r="COF489" s="1"/>
      <c r="COG489" s="1"/>
      <c r="COH489" s="1"/>
      <c r="COI489" s="1"/>
      <c r="COJ489" s="1"/>
      <c r="COK489" s="1"/>
      <c r="COL489" s="1"/>
      <c r="COM489" s="1"/>
      <c r="CON489" s="1"/>
      <c r="COO489" s="1"/>
      <c r="COP489" s="1"/>
      <c r="COQ489" s="1"/>
      <c r="COR489" s="1"/>
      <c r="COS489" s="1"/>
      <c r="COT489" s="1"/>
      <c r="COU489" s="1"/>
      <c r="COV489" s="1"/>
      <c r="COW489" s="1"/>
      <c r="COX489" s="1"/>
      <c r="COY489" s="1"/>
      <c r="COZ489" s="1"/>
      <c r="CPA489" s="1"/>
      <c r="CPB489" s="1"/>
      <c r="CPC489" s="1"/>
      <c r="CPD489" s="1"/>
      <c r="CPE489" s="1"/>
      <c r="CPF489" s="1"/>
      <c r="CPG489" s="1"/>
      <c r="CPH489" s="1"/>
      <c r="CPI489" s="1"/>
      <c r="CPJ489" s="1"/>
      <c r="CPK489" s="1"/>
      <c r="CPL489" s="1"/>
      <c r="CPM489" s="1"/>
      <c r="CPN489" s="1"/>
      <c r="CPO489" s="1"/>
      <c r="CPP489" s="1"/>
      <c r="CPQ489" s="1"/>
      <c r="CPR489" s="1"/>
      <c r="CPS489" s="1"/>
      <c r="CPT489" s="1"/>
      <c r="CPU489" s="1"/>
      <c r="CPV489" s="1"/>
      <c r="CPW489" s="1"/>
      <c r="CPX489" s="1"/>
      <c r="CPY489" s="1"/>
      <c r="CPZ489" s="1"/>
      <c r="CQA489" s="1"/>
      <c r="CQB489" s="1"/>
      <c r="CQC489" s="1"/>
      <c r="CQD489" s="1"/>
      <c r="CQE489" s="1"/>
      <c r="CQF489" s="1"/>
      <c r="CQG489" s="1"/>
      <c r="CQH489" s="1"/>
      <c r="CQI489" s="1"/>
      <c r="CQJ489" s="1"/>
      <c r="CQK489" s="1"/>
      <c r="CQL489" s="1"/>
      <c r="CQM489" s="1"/>
      <c r="CQN489" s="1"/>
      <c r="CQO489" s="1"/>
      <c r="CQP489" s="1"/>
      <c r="CQQ489" s="1"/>
      <c r="CQR489" s="1"/>
      <c r="CQS489" s="1"/>
      <c r="CQT489" s="1"/>
      <c r="CQU489" s="1"/>
      <c r="CQV489" s="1"/>
      <c r="CQW489" s="1"/>
      <c r="CQX489" s="1"/>
      <c r="CQY489" s="1"/>
      <c r="CQZ489" s="1"/>
      <c r="CRA489" s="1"/>
      <c r="CRB489" s="1"/>
      <c r="CRC489" s="1"/>
      <c r="CRD489" s="1"/>
      <c r="CRE489" s="1"/>
      <c r="CRF489" s="1"/>
      <c r="CRG489" s="1"/>
      <c r="CRH489" s="1"/>
      <c r="CRI489" s="1"/>
      <c r="CRJ489" s="1"/>
      <c r="CRK489" s="1"/>
      <c r="CRL489" s="1"/>
      <c r="CRM489" s="1"/>
      <c r="CRN489" s="1"/>
      <c r="CRO489" s="1"/>
      <c r="CRP489" s="1"/>
      <c r="CRQ489" s="1"/>
      <c r="CRR489" s="1"/>
      <c r="CRS489" s="1"/>
      <c r="CRT489" s="1"/>
      <c r="CRU489" s="1"/>
      <c r="CRV489" s="1"/>
      <c r="CRW489" s="1"/>
      <c r="CRX489" s="1"/>
      <c r="CRY489" s="1"/>
      <c r="CRZ489" s="1"/>
      <c r="CSA489" s="1"/>
      <c r="CSB489" s="1"/>
      <c r="CSC489" s="1"/>
      <c r="CSD489" s="1"/>
      <c r="CSE489" s="1"/>
      <c r="CSF489" s="1"/>
      <c r="CSG489" s="1"/>
      <c r="CSH489" s="1"/>
      <c r="CSI489" s="1"/>
      <c r="CSJ489" s="1"/>
      <c r="CSK489" s="1"/>
      <c r="CSL489" s="1"/>
      <c r="CSM489" s="1"/>
      <c r="CSN489" s="1"/>
      <c r="CSO489" s="1"/>
      <c r="CSP489" s="1"/>
      <c r="CSQ489" s="1"/>
      <c r="CSR489" s="1"/>
      <c r="CSS489" s="1"/>
      <c r="CST489" s="1"/>
      <c r="CSU489" s="1"/>
      <c r="CSV489" s="1"/>
      <c r="CSW489" s="1"/>
      <c r="CSX489" s="1"/>
      <c r="CSY489" s="1"/>
      <c r="CSZ489" s="1"/>
      <c r="CTA489" s="1"/>
      <c r="CTB489" s="1"/>
      <c r="CTC489" s="1"/>
      <c r="CTD489" s="1"/>
      <c r="CTE489" s="1"/>
      <c r="CTF489" s="1"/>
      <c r="CTG489" s="1"/>
      <c r="CTH489" s="1"/>
      <c r="CTI489" s="1"/>
      <c r="CTJ489" s="1"/>
      <c r="CTK489" s="1"/>
      <c r="CTL489" s="1"/>
      <c r="CTM489" s="1"/>
      <c r="CTN489" s="1"/>
      <c r="CTO489" s="1"/>
      <c r="CTP489" s="1"/>
      <c r="CTQ489" s="1"/>
      <c r="CTR489" s="1"/>
      <c r="CTS489" s="1"/>
      <c r="CTT489" s="1"/>
      <c r="CTU489" s="1"/>
      <c r="CTV489" s="1"/>
      <c r="CTW489" s="1"/>
      <c r="CTX489" s="1"/>
      <c r="CTY489" s="1"/>
      <c r="CTZ489" s="1"/>
      <c r="CUA489" s="1"/>
      <c r="CUB489" s="1"/>
      <c r="CUC489" s="1"/>
      <c r="CUD489" s="1"/>
      <c r="CUE489" s="1"/>
      <c r="CUF489" s="1"/>
      <c r="CUG489" s="1"/>
      <c r="CUH489" s="1"/>
      <c r="CUI489" s="1"/>
      <c r="CUJ489" s="1"/>
      <c r="CUK489" s="1"/>
      <c r="CUL489" s="1"/>
      <c r="CUM489" s="1"/>
      <c r="CUN489" s="1"/>
      <c r="CUO489" s="1"/>
      <c r="CUP489" s="1"/>
      <c r="CUQ489" s="1"/>
      <c r="CUR489" s="1"/>
      <c r="CUS489" s="1"/>
      <c r="CUT489" s="1"/>
      <c r="CUU489" s="1"/>
      <c r="CUV489" s="1"/>
      <c r="CUW489" s="1"/>
      <c r="CUX489" s="1"/>
      <c r="CUY489" s="1"/>
      <c r="CUZ489" s="1"/>
      <c r="CVA489" s="1"/>
      <c r="CVB489" s="1"/>
      <c r="CVC489" s="1"/>
      <c r="CVD489" s="1"/>
      <c r="CVE489" s="1"/>
      <c r="CVF489" s="1"/>
      <c r="CVG489" s="1"/>
      <c r="CVH489" s="1"/>
      <c r="CVI489" s="1"/>
      <c r="CVJ489" s="1"/>
      <c r="CVK489" s="1"/>
      <c r="CVL489" s="1"/>
      <c r="CVM489" s="1"/>
      <c r="CVN489" s="1"/>
      <c r="CVO489" s="1"/>
      <c r="CVP489" s="1"/>
      <c r="CVQ489" s="1"/>
      <c r="CVR489" s="1"/>
      <c r="CVS489" s="1"/>
      <c r="CVT489" s="1"/>
      <c r="CVU489" s="1"/>
      <c r="CVV489" s="1"/>
      <c r="CVW489" s="1"/>
      <c r="CVX489" s="1"/>
      <c r="CVY489" s="1"/>
      <c r="CVZ489" s="1"/>
      <c r="CWA489" s="1"/>
      <c r="CWB489" s="1"/>
      <c r="CWC489" s="1"/>
      <c r="CWD489" s="1"/>
      <c r="CWE489" s="1"/>
      <c r="CWF489" s="1"/>
      <c r="CWG489" s="1"/>
      <c r="CWH489" s="1"/>
      <c r="CWI489" s="1"/>
      <c r="CWJ489" s="1"/>
      <c r="CWK489" s="1"/>
      <c r="CWL489" s="1"/>
      <c r="CWM489" s="1"/>
      <c r="CWN489" s="1"/>
      <c r="CWO489" s="1"/>
      <c r="CWP489" s="1"/>
      <c r="CWQ489" s="1"/>
      <c r="CWR489" s="1"/>
      <c r="CWS489" s="1"/>
      <c r="CWT489" s="1"/>
      <c r="CWU489" s="1"/>
      <c r="CWV489" s="1"/>
      <c r="CWW489" s="1"/>
      <c r="CWX489" s="1"/>
      <c r="CWY489" s="1"/>
      <c r="CWZ489" s="1"/>
      <c r="CXA489" s="1"/>
      <c r="CXB489" s="1"/>
      <c r="CXC489" s="1"/>
      <c r="CXD489" s="1"/>
      <c r="CXE489" s="1"/>
      <c r="CXF489" s="1"/>
      <c r="CXG489" s="1"/>
      <c r="CXH489" s="1"/>
      <c r="CXI489" s="1"/>
      <c r="CXJ489" s="1"/>
      <c r="CXK489" s="1"/>
      <c r="CXL489" s="1"/>
      <c r="CXM489" s="1"/>
      <c r="CXN489" s="1"/>
      <c r="CXO489" s="1"/>
      <c r="CXP489" s="1"/>
      <c r="CXQ489" s="1"/>
      <c r="CXR489" s="1"/>
      <c r="CXS489" s="1"/>
      <c r="CXT489" s="1"/>
      <c r="CXU489" s="1"/>
      <c r="CXV489" s="1"/>
      <c r="CXW489" s="1"/>
      <c r="CXX489" s="1"/>
      <c r="CXY489" s="1"/>
      <c r="CXZ489" s="1"/>
      <c r="CYA489" s="1"/>
      <c r="CYB489" s="1"/>
      <c r="CYC489" s="1"/>
      <c r="CYD489" s="1"/>
      <c r="CYE489" s="1"/>
      <c r="CYF489" s="1"/>
      <c r="CYG489" s="1"/>
      <c r="CYH489" s="1"/>
      <c r="CYI489" s="1"/>
      <c r="CYJ489" s="1"/>
      <c r="CYK489" s="1"/>
      <c r="CYL489" s="1"/>
      <c r="CYM489" s="1"/>
      <c r="CYN489" s="1"/>
      <c r="CYO489" s="1"/>
      <c r="CYP489" s="1"/>
      <c r="CYQ489" s="1"/>
      <c r="CYR489" s="1"/>
      <c r="CYS489" s="1"/>
      <c r="CYT489" s="1"/>
      <c r="CYU489" s="1"/>
      <c r="CYV489" s="1"/>
      <c r="CYW489" s="1"/>
      <c r="CYX489" s="1"/>
      <c r="CYY489" s="1"/>
      <c r="CYZ489" s="1"/>
      <c r="CZA489" s="1"/>
      <c r="CZB489" s="1"/>
      <c r="CZC489" s="1"/>
      <c r="CZD489" s="1"/>
      <c r="CZE489" s="1"/>
      <c r="CZF489" s="1"/>
      <c r="CZG489" s="1"/>
      <c r="CZH489" s="1"/>
      <c r="CZI489" s="1"/>
      <c r="CZJ489" s="1"/>
      <c r="CZK489" s="1"/>
      <c r="CZL489" s="1"/>
      <c r="CZM489" s="1"/>
      <c r="CZN489" s="1"/>
      <c r="CZO489" s="1"/>
      <c r="CZP489" s="1"/>
      <c r="CZQ489" s="1"/>
      <c r="CZR489" s="1"/>
      <c r="CZS489" s="1"/>
      <c r="CZT489" s="1"/>
      <c r="CZU489" s="1"/>
      <c r="CZV489" s="1"/>
      <c r="CZW489" s="1"/>
      <c r="CZX489" s="1"/>
      <c r="CZY489" s="1"/>
      <c r="CZZ489" s="1"/>
      <c r="DAA489" s="1"/>
      <c r="DAB489" s="1"/>
      <c r="DAC489" s="1"/>
      <c r="DAD489" s="1"/>
      <c r="DAE489" s="1"/>
      <c r="DAF489" s="1"/>
      <c r="DAG489" s="1"/>
      <c r="DAH489" s="1"/>
      <c r="DAI489" s="1"/>
      <c r="DAJ489" s="1"/>
      <c r="DAK489" s="1"/>
      <c r="DAL489" s="1"/>
      <c r="DAM489" s="1"/>
      <c r="DAN489" s="1"/>
      <c r="DAO489" s="1"/>
      <c r="DAP489" s="1"/>
      <c r="DAQ489" s="1"/>
      <c r="DAR489" s="1"/>
      <c r="DAS489" s="1"/>
      <c r="DAT489" s="1"/>
      <c r="DAU489" s="1"/>
      <c r="DAV489" s="1"/>
      <c r="DAW489" s="1"/>
      <c r="DAX489" s="1"/>
      <c r="DAY489" s="1"/>
      <c r="DAZ489" s="1"/>
      <c r="DBA489" s="1"/>
      <c r="DBB489" s="1"/>
      <c r="DBC489" s="1"/>
      <c r="DBD489" s="1"/>
      <c r="DBE489" s="1"/>
      <c r="DBF489" s="1"/>
      <c r="DBG489" s="1"/>
      <c r="DBH489" s="1"/>
      <c r="DBI489" s="1"/>
      <c r="DBJ489" s="1"/>
      <c r="DBK489" s="1"/>
      <c r="DBL489" s="1"/>
      <c r="DBM489" s="1"/>
      <c r="DBN489" s="1"/>
      <c r="DBO489" s="1"/>
      <c r="DBP489" s="1"/>
      <c r="DBQ489" s="1"/>
      <c r="DBR489" s="1"/>
      <c r="DBS489" s="1"/>
      <c r="DBT489" s="1"/>
      <c r="DBU489" s="1"/>
      <c r="DBV489" s="1"/>
      <c r="DBW489" s="1"/>
      <c r="DBX489" s="1"/>
      <c r="DBY489" s="1"/>
      <c r="DBZ489" s="1"/>
      <c r="DCA489" s="1"/>
      <c r="DCB489" s="1"/>
      <c r="DCC489" s="1"/>
      <c r="DCD489" s="1"/>
      <c r="DCE489" s="1"/>
      <c r="DCF489" s="1"/>
      <c r="DCG489" s="1"/>
      <c r="DCH489" s="1"/>
      <c r="DCI489" s="1"/>
      <c r="DCJ489" s="1"/>
      <c r="DCK489" s="1"/>
      <c r="DCL489" s="1"/>
      <c r="DCM489" s="1"/>
      <c r="DCN489" s="1"/>
      <c r="DCO489" s="1"/>
      <c r="DCP489" s="1"/>
      <c r="DCQ489" s="1"/>
      <c r="DCR489" s="1"/>
      <c r="DCS489" s="1"/>
      <c r="DCT489" s="1"/>
      <c r="DCU489" s="1"/>
      <c r="DCV489" s="1"/>
      <c r="DCW489" s="1"/>
      <c r="DCX489" s="1"/>
      <c r="DCY489" s="1"/>
      <c r="DCZ489" s="1"/>
      <c r="DDA489" s="1"/>
      <c r="DDB489" s="1"/>
      <c r="DDC489" s="1"/>
      <c r="DDD489" s="1"/>
      <c r="DDE489" s="1"/>
      <c r="DDF489" s="1"/>
      <c r="DDG489" s="1"/>
      <c r="DDH489" s="1"/>
      <c r="DDI489" s="1"/>
      <c r="DDJ489" s="1"/>
      <c r="DDK489" s="1"/>
      <c r="DDL489" s="1"/>
      <c r="DDM489" s="1"/>
      <c r="DDN489" s="1"/>
      <c r="DDO489" s="1"/>
      <c r="DDP489" s="1"/>
      <c r="DDQ489" s="1"/>
      <c r="DDR489" s="1"/>
      <c r="DDS489" s="1"/>
      <c r="DDT489" s="1"/>
      <c r="DDU489" s="1"/>
      <c r="DDV489" s="1"/>
      <c r="DDW489" s="1"/>
      <c r="DDX489" s="1"/>
      <c r="DDY489" s="1"/>
      <c r="DDZ489" s="1"/>
      <c r="DEA489" s="1"/>
      <c r="DEB489" s="1"/>
      <c r="DEC489" s="1"/>
      <c r="DED489" s="1"/>
      <c r="DEE489" s="1"/>
      <c r="DEF489" s="1"/>
      <c r="DEG489" s="1"/>
      <c r="DEH489" s="1"/>
      <c r="DEI489" s="1"/>
      <c r="DEJ489" s="1"/>
      <c r="DEK489" s="1"/>
      <c r="DEL489" s="1"/>
      <c r="DEM489" s="1"/>
      <c r="DEN489" s="1"/>
      <c r="DEO489" s="1"/>
      <c r="DEP489" s="1"/>
      <c r="DEQ489" s="1"/>
      <c r="DER489" s="1"/>
      <c r="DES489" s="1"/>
      <c r="DET489" s="1"/>
      <c r="DEU489" s="1"/>
      <c r="DEV489" s="1"/>
      <c r="DEW489" s="1"/>
      <c r="DEX489" s="1"/>
      <c r="DEY489" s="1"/>
      <c r="DEZ489" s="1"/>
      <c r="DFA489" s="1"/>
      <c r="DFB489" s="1"/>
      <c r="DFC489" s="1"/>
      <c r="DFD489" s="1"/>
      <c r="DFE489" s="1"/>
      <c r="DFF489" s="1"/>
      <c r="DFG489" s="1"/>
      <c r="DFH489" s="1"/>
      <c r="DFI489" s="1"/>
      <c r="DFJ489" s="1"/>
      <c r="DFK489" s="1"/>
      <c r="DFL489" s="1"/>
      <c r="DFM489" s="1"/>
      <c r="DFN489" s="1"/>
      <c r="DFO489" s="1"/>
      <c r="DFP489" s="1"/>
      <c r="DFQ489" s="1"/>
      <c r="DFR489" s="1"/>
      <c r="DFS489" s="1"/>
      <c r="DFT489" s="1"/>
      <c r="DFU489" s="1"/>
      <c r="DFV489" s="1"/>
      <c r="DFW489" s="1"/>
      <c r="DFX489" s="1"/>
      <c r="DFY489" s="1"/>
      <c r="DFZ489" s="1"/>
      <c r="DGA489" s="1"/>
      <c r="DGB489" s="1"/>
      <c r="DGC489" s="1"/>
      <c r="DGD489" s="1"/>
      <c r="DGE489" s="1"/>
      <c r="DGF489" s="1"/>
      <c r="DGG489" s="1"/>
      <c r="DGH489" s="1"/>
      <c r="DGI489" s="1"/>
      <c r="DGJ489" s="1"/>
      <c r="DGK489" s="1"/>
      <c r="DGL489" s="1"/>
      <c r="DGM489" s="1"/>
      <c r="DGN489" s="1"/>
      <c r="DGO489" s="1"/>
      <c r="DGP489" s="1"/>
      <c r="DGQ489" s="1"/>
      <c r="DGR489" s="1"/>
      <c r="DGS489" s="1"/>
      <c r="DGT489" s="1"/>
      <c r="DGU489" s="1"/>
      <c r="DGV489" s="1"/>
      <c r="DGW489" s="1"/>
      <c r="DGX489" s="1"/>
      <c r="DGY489" s="1"/>
      <c r="DGZ489" s="1"/>
      <c r="DHA489" s="1"/>
      <c r="DHB489" s="1"/>
      <c r="DHC489" s="1"/>
      <c r="DHD489" s="1"/>
      <c r="DHE489" s="1"/>
      <c r="DHF489" s="1"/>
      <c r="DHG489" s="1"/>
      <c r="DHH489" s="1"/>
      <c r="DHI489" s="1"/>
      <c r="DHJ489" s="1"/>
      <c r="DHK489" s="1"/>
      <c r="DHL489" s="1"/>
      <c r="DHM489" s="1"/>
      <c r="DHN489" s="1"/>
      <c r="DHO489" s="1"/>
      <c r="DHP489" s="1"/>
      <c r="DHQ489" s="1"/>
      <c r="DHR489" s="1"/>
      <c r="DHS489" s="1"/>
      <c r="DHT489" s="1"/>
      <c r="DHU489" s="1"/>
      <c r="DHV489" s="1"/>
      <c r="DHW489" s="1"/>
      <c r="DHX489" s="1"/>
      <c r="DHY489" s="1"/>
      <c r="DHZ489" s="1"/>
      <c r="DIA489" s="1"/>
      <c r="DIB489" s="1"/>
      <c r="DIC489" s="1"/>
      <c r="DID489" s="1"/>
      <c r="DIE489" s="1"/>
      <c r="DIF489" s="1"/>
      <c r="DIG489" s="1"/>
      <c r="DIH489" s="1"/>
      <c r="DII489" s="1"/>
      <c r="DIJ489" s="1"/>
      <c r="DIK489" s="1"/>
      <c r="DIL489" s="1"/>
      <c r="DIM489" s="1"/>
      <c r="DIN489" s="1"/>
      <c r="DIO489" s="1"/>
      <c r="DIP489" s="1"/>
      <c r="DIQ489" s="1"/>
      <c r="DIR489" s="1"/>
      <c r="DIS489" s="1"/>
      <c r="DIT489" s="1"/>
      <c r="DIU489" s="1"/>
      <c r="DIV489" s="1"/>
      <c r="DIW489" s="1"/>
      <c r="DIX489" s="1"/>
      <c r="DIY489" s="1"/>
      <c r="DIZ489" s="1"/>
      <c r="DJA489" s="1"/>
      <c r="DJB489" s="1"/>
      <c r="DJC489" s="1"/>
      <c r="DJD489" s="1"/>
      <c r="DJE489" s="1"/>
      <c r="DJF489" s="1"/>
      <c r="DJG489" s="1"/>
      <c r="DJH489" s="1"/>
      <c r="DJI489" s="1"/>
      <c r="DJJ489" s="1"/>
      <c r="DJK489" s="1"/>
      <c r="DJL489" s="1"/>
      <c r="DJM489" s="1"/>
      <c r="DJN489" s="1"/>
      <c r="DJO489" s="1"/>
      <c r="DJP489" s="1"/>
      <c r="DJQ489" s="1"/>
      <c r="DJR489" s="1"/>
      <c r="DJS489" s="1"/>
      <c r="DJT489" s="1"/>
      <c r="DJU489" s="1"/>
      <c r="DJV489" s="1"/>
      <c r="DJW489" s="1"/>
      <c r="DJX489" s="1"/>
      <c r="DJY489" s="1"/>
      <c r="DJZ489" s="1"/>
      <c r="DKA489" s="1"/>
      <c r="DKB489" s="1"/>
      <c r="DKC489" s="1"/>
      <c r="DKD489" s="1"/>
      <c r="DKE489" s="1"/>
      <c r="DKF489" s="1"/>
      <c r="DKG489" s="1"/>
      <c r="DKH489" s="1"/>
      <c r="DKI489" s="1"/>
      <c r="DKJ489" s="1"/>
      <c r="DKK489" s="1"/>
      <c r="DKL489" s="1"/>
      <c r="DKM489" s="1"/>
      <c r="DKN489" s="1"/>
      <c r="DKO489" s="1"/>
      <c r="DKP489" s="1"/>
      <c r="DKQ489" s="1"/>
      <c r="DKR489" s="1"/>
      <c r="DKS489" s="1"/>
      <c r="DKT489" s="1"/>
      <c r="DKU489" s="1"/>
      <c r="DKV489" s="1"/>
      <c r="DKW489" s="1"/>
      <c r="DKX489" s="1"/>
      <c r="DKY489" s="1"/>
      <c r="DKZ489" s="1"/>
      <c r="DLA489" s="1"/>
      <c r="DLB489" s="1"/>
      <c r="DLC489" s="1"/>
      <c r="DLD489" s="1"/>
      <c r="DLE489" s="1"/>
      <c r="DLF489" s="1"/>
      <c r="DLG489" s="1"/>
      <c r="DLH489" s="1"/>
      <c r="DLI489" s="1"/>
      <c r="DLJ489" s="1"/>
      <c r="DLK489" s="1"/>
      <c r="DLL489" s="1"/>
      <c r="DLM489" s="1"/>
      <c r="DLN489" s="1"/>
      <c r="DLO489" s="1"/>
      <c r="DLP489" s="1"/>
      <c r="DLQ489" s="1"/>
      <c r="DLR489" s="1"/>
      <c r="DLS489" s="1"/>
      <c r="DLT489" s="1"/>
      <c r="DLU489" s="1"/>
      <c r="DLV489" s="1"/>
      <c r="DLW489" s="1"/>
      <c r="DLX489" s="1"/>
      <c r="DLY489" s="1"/>
      <c r="DLZ489" s="1"/>
      <c r="DMA489" s="1"/>
      <c r="DMB489" s="1"/>
      <c r="DMC489" s="1"/>
      <c r="DMD489" s="1"/>
      <c r="DME489" s="1"/>
      <c r="DMF489" s="1"/>
      <c r="DMG489" s="1"/>
      <c r="DMH489" s="1"/>
      <c r="DMI489" s="1"/>
      <c r="DMJ489" s="1"/>
      <c r="DMK489" s="1"/>
      <c r="DML489" s="1"/>
      <c r="DMM489" s="1"/>
      <c r="DMN489" s="1"/>
      <c r="DMO489" s="1"/>
      <c r="DMP489" s="1"/>
      <c r="DMQ489" s="1"/>
      <c r="DMR489" s="1"/>
      <c r="DMS489" s="1"/>
      <c r="DMT489" s="1"/>
      <c r="DMU489" s="1"/>
      <c r="DMV489" s="1"/>
      <c r="DMW489" s="1"/>
      <c r="DMX489" s="1"/>
      <c r="DMY489" s="1"/>
      <c r="DMZ489" s="1"/>
      <c r="DNA489" s="1"/>
      <c r="DNB489" s="1"/>
      <c r="DNC489" s="1"/>
      <c r="DND489" s="1"/>
      <c r="DNE489" s="1"/>
      <c r="DNF489" s="1"/>
      <c r="DNG489" s="1"/>
      <c r="DNH489" s="1"/>
      <c r="DNI489" s="1"/>
      <c r="DNJ489" s="1"/>
      <c r="DNK489" s="1"/>
      <c r="DNL489" s="1"/>
      <c r="DNM489" s="1"/>
      <c r="DNN489" s="1"/>
      <c r="DNO489" s="1"/>
      <c r="DNP489" s="1"/>
      <c r="DNQ489" s="1"/>
      <c r="DNR489" s="1"/>
      <c r="DNS489" s="1"/>
      <c r="DNT489" s="1"/>
      <c r="DNU489" s="1"/>
      <c r="DNV489" s="1"/>
      <c r="DNW489" s="1"/>
      <c r="DNX489" s="1"/>
      <c r="DNY489" s="1"/>
      <c r="DNZ489" s="1"/>
      <c r="DOA489" s="1"/>
      <c r="DOB489" s="1"/>
      <c r="DOC489" s="1"/>
      <c r="DOD489" s="1"/>
      <c r="DOE489" s="1"/>
      <c r="DOF489" s="1"/>
      <c r="DOG489" s="1"/>
      <c r="DOH489" s="1"/>
      <c r="DOI489" s="1"/>
      <c r="DOJ489" s="1"/>
      <c r="DOK489" s="1"/>
      <c r="DOL489" s="1"/>
      <c r="DOM489" s="1"/>
      <c r="DON489" s="1"/>
      <c r="DOO489" s="1"/>
      <c r="DOP489" s="1"/>
      <c r="DOQ489" s="1"/>
      <c r="DOR489" s="1"/>
      <c r="DOS489" s="1"/>
      <c r="DOT489" s="1"/>
      <c r="DOU489" s="1"/>
      <c r="DOV489" s="1"/>
      <c r="DOW489" s="1"/>
      <c r="DOX489" s="1"/>
      <c r="DOY489" s="1"/>
      <c r="DOZ489" s="1"/>
      <c r="DPA489" s="1"/>
      <c r="DPB489" s="1"/>
      <c r="DPC489" s="1"/>
      <c r="DPD489" s="1"/>
      <c r="DPE489" s="1"/>
      <c r="DPF489" s="1"/>
      <c r="DPG489" s="1"/>
      <c r="DPH489" s="1"/>
      <c r="DPI489" s="1"/>
      <c r="DPJ489" s="1"/>
      <c r="DPK489" s="1"/>
      <c r="DPL489" s="1"/>
      <c r="DPM489" s="1"/>
      <c r="DPN489" s="1"/>
      <c r="DPO489" s="1"/>
      <c r="DPP489" s="1"/>
      <c r="DPQ489" s="1"/>
      <c r="DPR489" s="1"/>
      <c r="DPS489" s="1"/>
      <c r="DPT489" s="1"/>
      <c r="DPU489" s="1"/>
      <c r="DPV489" s="1"/>
      <c r="DPW489" s="1"/>
      <c r="DPX489" s="1"/>
      <c r="DPY489" s="1"/>
      <c r="DPZ489" s="1"/>
      <c r="DQA489" s="1"/>
      <c r="DQB489" s="1"/>
      <c r="DQC489" s="1"/>
      <c r="DQD489" s="1"/>
      <c r="DQE489" s="1"/>
      <c r="DQF489" s="1"/>
      <c r="DQG489" s="1"/>
      <c r="DQH489" s="1"/>
      <c r="DQI489" s="1"/>
      <c r="DQJ489" s="1"/>
      <c r="DQK489" s="1"/>
      <c r="DQL489" s="1"/>
      <c r="DQM489" s="1"/>
      <c r="DQN489" s="1"/>
      <c r="DQO489" s="1"/>
      <c r="DQP489" s="1"/>
      <c r="DQQ489" s="1"/>
      <c r="DQR489" s="1"/>
      <c r="DQS489" s="1"/>
      <c r="DQT489" s="1"/>
      <c r="DQU489" s="1"/>
      <c r="DQV489" s="1"/>
      <c r="DQW489" s="1"/>
      <c r="DQX489" s="1"/>
      <c r="DQY489" s="1"/>
      <c r="DQZ489" s="1"/>
      <c r="DRA489" s="1"/>
      <c r="DRB489" s="1"/>
      <c r="DRC489" s="1"/>
      <c r="DRD489" s="1"/>
      <c r="DRE489" s="1"/>
      <c r="DRF489" s="1"/>
      <c r="DRG489" s="1"/>
      <c r="DRH489" s="1"/>
      <c r="DRI489" s="1"/>
      <c r="DRJ489" s="1"/>
      <c r="DRK489" s="1"/>
      <c r="DRL489" s="1"/>
      <c r="DRM489" s="1"/>
      <c r="DRN489" s="1"/>
      <c r="DRO489" s="1"/>
      <c r="DRP489" s="1"/>
      <c r="DRQ489" s="1"/>
      <c r="DRR489" s="1"/>
      <c r="DRS489" s="1"/>
      <c r="DRT489" s="1"/>
      <c r="DRU489" s="1"/>
      <c r="DRV489" s="1"/>
      <c r="DRW489" s="1"/>
      <c r="DRX489" s="1"/>
      <c r="DRY489" s="1"/>
      <c r="DRZ489" s="1"/>
      <c r="DSA489" s="1"/>
      <c r="DSB489" s="1"/>
      <c r="DSC489" s="1"/>
      <c r="DSD489" s="1"/>
      <c r="DSE489" s="1"/>
      <c r="DSF489" s="1"/>
      <c r="DSG489" s="1"/>
      <c r="DSH489" s="1"/>
      <c r="DSI489" s="1"/>
      <c r="DSJ489" s="1"/>
      <c r="DSK489" s="1"/>
      <c r="DSL489" s="1"/>
      <c r="DSM489" s="1"/>
      <c r="DSN489" s="1"/>
      <c r="DSO489" s="1"/>
      <c r="DSP489" s="1"/>
      <c r="DSQ489" s="1"/>
      <c r="DSR489" s="1"/>
      <c r="DSS489" s="1"/>
      <c r="DST489" s="1"/>
      <c r="DSU489" s="1"/>
      <c r="DSV489" s="1"/>
      <c r="DSW489" s="1"/>
      <c r="DSX489" s="1"/>
      <c r="DSY489" s="1"/>
      <c r="DSZ489" s="1"/>
      <c r="DTA489" s="1"/>
      <c r="DTB489" s="1"/>
      <c r="DTC489" s="1"/>
      <c r="DTD489" s="1"/>
      <c r="DTE489" s="1"/>
      <c r="DTF489" s="1"/>
      <c r="DTG489" s="1"/>
      <c r="DTH489" s="1"/>
      <c r="DTI489" s="1"/>
      <c r="DTJ489" s="1"/>
      <c r="DTK489" s="1"/>
      <c r="DTL489" s="1"/>
      <c r="DTM489" s="1"/>
      <c r="DTN489" s="1"/>
      <c r="DTO489" s="1"/>
      <c r="DTP489" s="1"/>
      <c r="DTQ489" s="1"/>
      <c r="DTR489" s="1"/>
      <c r="DTS489" s="1"/>
      <c r="DTT489" s="1"/>
      <c r="DTU489" s="1"/>
      <c r="DTV489" s="1"/>
      <c r="DTW489" s="1"/>
      <c r="DTX489" s="1"/>
      <c r="DTY489" s="1"/>
      <c r="DTZ489" s="1"/>
      <c r="DUA489" s="1"/>
      <c r="DUB489" s="1"/>
      <c r="DUC489" s="1"/>
      <c r="DUD489" s="1"/>
      <c r="DUE489" s="1"/>
      <c r="DUF489" s="1"/>
      <c r="DUG489" s="1"/>
      <c r="DUH489" s="1"/>
      <c r="DUI489" s="1"/>
      <c r="DUJ489" s="1"/>
      <c r="DUK489" s="1"/>
      <c r="DUL489" s="1"/>
      <c r="DUM489" s="1"/>
      <c r="DUN489" s="1"/>
      <c r="DUO489" s="1"/>
      <c r="DUP489" s="1"/>
      <c r="DUQ489" s="1"/>
      <c r="DUR489" s="1"/>
      <c r="DUS489" s="1"/>
      <c r="DUT489" s="1"/>
      <c r="DUU489" s="1"/>
      <c r="DUV489" s="1"/>
      <c r="DUW489" s="1"/>
      <c r="DUX489" s="1"/>
      <c r="DUY489" s="1"/>
      <c r="DUZ489" s="1"/>
      <c r="DVA489" s="1"/>
      <c r="DVB489" s="1"/>
      <c r="DVC489" s="1"/>
      <c r="DVD489" s="1"/>
      <c r="DVE489" s="1"/>
      <c r="DVF489" s="1"/>
      <c r="DVG489" s="1"/>
      <c r="DVH489" s="1"/>
      <c r="DVI489" s="1"/>
      <c r="DVJ489" s="1"/>
      <c r="DVK489" s="1"/>
      <c r="DVL489" s="1"/>
      <c r="DVM489" s="1"/>
      <c r="DVN489" s="1"/>
      <c r="DVO489" s="1"/>
      <c r="DVP489" s="1"/>
      <c r="DVQ489" s="1"/>
      <c r="DVR489" s="1"/>
      <c r="DVS489" s="1"/>
      <c r="DVT489" s="1"/>
      <c r="DVU489" s="1"/>
      <c r="DVV489" s="1"/>
      <c r="DVW489" s="1"/>
      <c r="DVX489" s="1"/>
      <c r="DVY489" s="1"/>
      <c r="DVZ489" s="1"/>
      <c r="DWA489" s="1"/>
      <c r="DWB489" s="1"/>
      <c r="DWC489" s="1"/>
      <c r="DWD489" s="1"/>
      <c r="DWE489" s="1"/>
      <c r="DWF489" s="1"/>
      <c r="DWG489" s="1"/>
      <c r="DWH489" s="1"/>
      <c r="DWI489" s="1"/>
      <c r="DWJ489" s="1"/>
      <c r="DWK489" s="1"/>
      <c r="DWL489" s="1"/>
      <c r="DWM489" s="1"/>
      <c r="DWN489" s="1"/>
      <c r="DWO489" s="1"/>
      <c r="DWP489" s="1"/>
      <c r="DWQ489" s="1"/>
      <c r="DWR489" s="1"/>
      <c r="DWS489" s="1"/>
      <c r="DWT489" s="1"/>
      <c r="DWU489" s="1"/>
      <c r="DWV489" s="1"/>
      <c r="DWW489" s="1"/>
      <c r="DWX489" s="1"/>
      <c r="DWY489" s="1"/>
      <c r="DWZ489" s="1"/>
      <c r="DXA489" s="1"/>
      <c r="DXB489" s="1"/>
      <c r="DXC489" s="1"/>
      <c r="DXD489" s="1"/>
      <c r="DXE489" s="1"/>
      <c r="DXF489" s="1"/>
      <c r="DXG489" s="1"/>
      <c r="DXH489" s="1"/>
      <c r="DXI489" s="1"/>
      <c r="DXJ489" s="1"/>
      <c r="DXK489" s="1"/>
      <c r="DXL489" s="1"/>
      <c r="DXM489" s="1"/>
      <c r="DXN489" s="1"/>
      <c r="DXO489" s="1"/>
      <c r="DXP489" s="1"/>
      <c r="DXQ489" s="1"/>
      <c r="DXR489" s="1"/>
      <c r="DXS489" s="1"/>
      <c r="DXT489" s="1"/>
      <c r="DXU489" s="1"/>
      <c r="DXV489" s="1"/>
      <c r="DXW489" s="1"/>
      <c r="DXX489" s="1"/>
      <c r="DXY489" s="1"/>
      <c r="DXZ489" s="1"/>
      <c r="DYA489" s="1"/>
      <c r="DYB489" s="1"/>
      <c r="DYC489" s="1"/>
      <c r="DYD489" s="1"/>
      <c r="DYE489" s="1"/>
      <c r="DYF489" s="1"/>
      <c r="DYG489" s="1"/>
      <c r="DYH489" s="1"/>
      <c r="DYI489" s="1"/>
      <c r="DYJ489" s="1"/>
      <c r="DYK489" s="1"/>
      <c r="DYL489" s="1"/>
      <c r="DYM489" s="1"/>
      <c r="DYN489" s="1"/>
      <c r="DYO489" s="1"/>
      <c r="DYP489" s="1"/>
      <c r="DYQ489" s="1"/>
      <c r="DYR489" s="1"/>
      <c r="DYS489" s="1"/>
      <c r="DYT489" s="1"/>
      <c r="DYU489" s="1"/>
      <c r="DYV489" s="1"/>
      <c r="DYW489" s="1"/>
      <c r="DYX489" s="1"/>
      <c r="DYY489" s="1"/>
      <c r="DYZ489" s="1"/>
      <c r="DZA489" s="1"/>
      <c r="DZB489" s="1"/>
      <c r="DZC489" s="1"/>
      <c r="DZD489" s="1"/>
      <c r="DZE489" s="1"/>
      <c r="DZF489" s="1"/>
      <c r="DZG489" s="1"/>
      <c r="DZH489" s="1"/>
      <c r="DZI489" s="1"/>
      <c r="DZJ489" s="1"/>
      <c r="DZK489" s="1"/>
      <c r="DZL489" s="1"/>
      <c r="DZM489" s="1"/>
      <c r="DZN489" s="1"/>
      <c r="DZO489" s="1"/>
      <c r="DZP489" s="1"/>
      <c r="DZQ489" s="1"/>
      <c r="DZR489" s="1"/>
      <c r="DZS489" s="1"/>
      <c r="DZT489" s="1"/>
      <c r="DZU489" s="1"/>
      <c r="DZV489" s="1"/>
      <c r="DZW489" s="1"/>
      <c r="DZX489" s="1"/>
      <c r="DZY489" s="1"/>
      <c r="DZZ489" s="1"/>
      <c r="EAA489" s="1"/>
      <c r="EAB489" s="1"/>
      <c r="EAC489" s="1"/>
      <c r="EAD489" s="1"/>
      <c r="EAE489" s="1"/>
      <c r="EAF489" s="1"/>
      <c r="EAG489" s="1"/>
      <c r="EAH489" s="1"/>
      <c r="EAI489" s="1"/>
      <c r="EAJ489" s="1"/>
      <c r="EAK489" s="1"/>
      <c r="EAL489" s="1"/>
      <c r="EAM489" s="1"/>
      <c r="EAN489" s="1"/>
      <c r="EAO489" s="1"/>
      <c r="EAP489" s="1"/>
      <c r="EAQ489" s="1"/>
      <c r="EAR489" s="1"/>
      <c r="EAS489" s="1"/>
      <c r="EAT489" s="1"/>
      <c r="EAU489" s="1"/>
      <c r="EAV489" s="1"/>
      <c r="EAW489" s="1"/>
      <c r="EAX489" s="1"/>
      <c r="EAY489" s="1"/>
      <c r="EAZ489" s="1"/>
      <c r="EBA489" s="1"/>
      <c r="EBB489" s="1"/>
      <c r="EBC489" s="1"/>
      <c r="EBD489" s="1"/>
      <c r="EBE489" s="1"/>
      <c r="EBF489" s="1"/>
      <c r="EBG489" s="1"/>
      <c r="EBH489" s="1"/>
      <c r="EBI489" s="1"/>
      <c r="EBJ489" s="1"/>
      <c r="EBK489" s="1"/>
      <c r="EBL489" s="1"/>
      <c r="EBM489" s="1"/>
      <c r="EBN489" s="1"/>
      <c r="EBO489" s="1"/>
      <c r="EBP489" s="1"/>
      <c r="EBQ489" s="1"/>
      <c r="EBR489" s="1"/>
      <c r="EBS489" s="1"/>
      <c r="EBT489" s="1"/>
      <c r="EBU489" s="1"/>
      <c r="EBV489" s="1"/>
      <c r="EBW489" s="1"/>
      <c r="EBX489" s="1"/>
      <c r="EBY489" s="1"/>
      <c r="EBZ489" s="1"/>
      <c r="ECA489" s="1"/>
      <c r="ECB489" s="1"/>
      <c r="ECC489" s="1"/>
      <c r="ECD489" s="1"/>
      <c r="ECE489" s="1"/>
      <c r="ECF489" s="1"/>
      <c r="ECG489" s="1"/>
      <c r="ECH489" s="1"/>
      <c r="ECI489" s="1"/>
      <c r="ECJ489" s="1"/>
      <c r="ECK489" s="1"/>
      <c r="ECL489" s="1"/>
      <c r="ECM489" s="1"/>
      <c r="ECN489" s="1"/>
      <c r="ECO489" s="1"/>
      <c r="ECP489" s="1"/>
      <c r="ECQ489" s="1"/>
      <c r="ECR489" s="1"/>
      <c r="ECS489" s="1"/>
      <c r="ECT489" s="1"/>
      <c r="ECU489" s="1"/>
      <c r="ECV489" s="1"/>
      <c r="ECW489" s="1"/>
      <c r="ECX489" s="1"/>
      <c r="ECY489" s="1"/>
      <c r="ECZ489" s="1"/>
      <c r="EDA489" s="1"/>
      <c r="EDB489" s="1"/>
      <c r="EDC489" s="1"/>
      <c r="EDD489" s="1"/>
      <c r="EDE489" s="1"/>
      <c r="EDF489" s="1"/>
      <c r="EDG489" s="1"/>
      <c r="EDH489" s="1"/>
      <c r="EDI489" s="1"/>
      <c r="EDJ489" s="1"/>
      <c r="EDK489" s="1"/>
      <c r="EDL489" s="1"/>
      <c r="EDM489" s="1"/>
      <c r="EDN489" s="1"/>
      <c r="EDO489" s="1"/>
      <c r="EDP489" s="1"/>
      <c r="EDQ489" s="1"/>
      <c r="EDR489" s="1"/>
      <c r="EDS489" s="1"/>
      <c r="EDT489" s="1"/>
      <c r="EDU489" s="1"/>
      <c r="EDV489" s="1"/>
      <c r="EDW489" s="1"/>
      <c r="EDX489" s="1"/>
      <c r="EDY489" s="1"/>
      <c r="EDZ489" s="1"/>
      <c r="EEA489" s="1"/>
      <c r="EEB489" s="1"/>
      <c r="EEC489" s="1"/>
      <c r="EED489" s="1"/>
      <c r="EEE489" s="1"/>
      <c r="EEF489" s="1"/>
      <c r="EEG489" s="1"/>
      <c r="EEH489" s="1"/>
      <c r="EEI489" s="1"/>
      <c r="EEJ489" s="1"/>
      <c r="EEK489" s="1"/>
      <c r="EEL489" s="1"/>
      <c r="EEM489" s="1"/>
      <c r="EEN489" s="1"/>
      <c r="EEO489" s="1"/>
      <c r="EEP489" s="1"/>
      <c r="EEQ489" s="1"/>
      <c r="EER489" s="1"/>
      <c r="EES489" s="1"/>
      <c r="EET489" s="1"/>
      <c r="EEU489" s="1"/>
      <c r="EEV489" s="1"/>
      <c r="EEW489" s="1"/>
      <c r="EEX489" s="1"/>
      <c r="EEY489" s="1"/>
      <c r="EEZ489" s="1"/>
      <c r="EFA489" s="1"/>
      <c r="EFB489" s="1"/>
      <c r="EFC489" s="1"/>
      <c r="EFD489" s="1"/>
      <c r="EFE489" s="1"/>
      <c r="EFF489" s="1"/>
      <c r="EFG489" s="1"/>
      <c r="EFH489" s="1"/>
      <c r="EFI489" s="1"/>
      <c r="EFJ489" s="1"/>
      <c r="EFK489" s="1"/>
      <c r="EFL489" s="1"/>
      <c r="EFM489" s="1"/>
      <c r="EFN489" s="1"/>
      <c r="EFO489" s="1"/>
      <c r="EFP489" s="1"/>
      <c r="EFQ489" s="1"/>
      <c r="EFR489" s="1"/>
      <c r="EFS489" s="1"/>
      <c r="EFT489" s="1"/>
      <c r="EFU489" s="1"/>
      <c r="EFV489" s="1"/>
      <c r="EFW489" s="1"/>
      <c r="EFX489" s="1"/>
      <c r="EFY489" s="1"/>
      <c r="EFZ489" s="1"/>
      <c r="EGA489" s="1"/>
      <c r="EGB489" s="1"/>
      <c r="EGC489" s="1"/>
      <c r="EGD489" s="1"/>
      <c r="EGE489" s="1"/>
      <c r="EGF489" s="1"/>
      <c r="EGG489" s="1"/>
      <c r="EGH489" s="1"/>
      <c r="EGI489" s="1"/>
      <c r="EGJ489" s="1"/>
      <c r="EGK489" s="1"/>
      <c r="EGL489" s="1"/>
      <c r="EGM489" s="1"/>
      <c r="EGN489" s="1"/>
      <c r="EGO489" s="1"/>
      <c r="EGP489" s="1"/>
      <c r="EGQ489" s="1"/>
      <c r="EGR489" s="1"/>
      <c r="EGS489" s="1"/>
      <c r="EGT489" s="1"/>
      <c r="EGU489" s="1"/>
      <c r="EGV489" s="1"/>
      <c r="EGW489" s="1"/>
      <c r="EGX489" s="1"/>
      <c r="EGY489" s="1"/>
      <c r="EGZ489" s="1"/>
      <c r="EHA489" s="1"/>
      <c r="EHB489" s="1"/>
      <c r="EHC489" s="1"/>
      <c r="EHD489" s="1"/>
      <c r="EHE489" s="1"/>
      <c r="EHF489" s="1"/>
      <c r="EHG489" s="1"/>
      <c r="EHH489" s="1"/>
      <c r="EHI489" s="1"/>
      <c r="EHJ489" s="1"/>
      <c r="EHK489" s="1"/>
      <c r="EHL489" s="1"/>
      <c r="EHM489" s="1"/>
      <c r="EHN489" s="1"/>
      <c r="EHO489" s="1"/>
      <c r="EHP489" s="1"/>
      <c r="EHQ489" s="1"/>
      <c r="EHR489" s="1"/>
      <c r="EHS489" s="1"/>
      <c r="EHT489" s="1"/>
      <c r="EHU489" s="1"/>
      <c r="EHV489" s="1"/>
      <c r="EHW489" s="1"/>
      <c r="EHX489" s="1"/>
      <c r="EHY489" s="1"/>
      <c r="EHZ489" s="1"/>
      <c r="EIA489" s="1"/>
      <c r="EIB489" s="1"/>
      <c r="EIC489" s="1"/>
      <c r="EID489" s="1"/>
      <c r="EIE489" s="1"/>
      <c r="EIF489" s="1"/>
      <c r="EIG489" s="1"/>
      <c r="EIH489" s="1"/>
      <c r="EII489" s="1"/>
      <c r="EIJ489" s="1"/>
      <c r="EIK489" s="1"/>
      <c r="EIL489" s="1"/>
      <c r="EIM489" s="1"/>
      <c r="EIN489" s="1"/>
      <c r="EIO489" s="1"/>
      <c r="EIP489" s="1"/>
      <c r="EIQ489" s="1"/>
      <c r="EIR489" s="1"/>
      <c r="EIS489" s="1"/>
      <c r="EIT489" s="1"/>
      <c r="EIU489" s="1"/>
      <c r="EIV489" s="1"/>
      <c r="EIW489" s="1"/>
      <c r="EIX489" s="1"/>
      <c r="EIY489" s="1"/>
      <c r="EIZ489" s="1"/>
      <c r="EJA489" s="1"/>
      <c r="EJB489" s="1"/>
      <c r="EJC489" s="1"/>
      <c r="EJD489" s="1"/>
      <c r="EJE489" s="1"/>
      <c r="EJF489" s="1"/>
      <c r="EJG489" s="1"/>
      <c r="EJH489" s="1"/>
      <c r="EJI489" s="1"/>
      <c r="EJJ489" s="1"/>
      <c r="EJK489" s="1"/>
      <c r="EJL489" s="1"/>
      <c r="EJM489" s="1"/>
      <c r="EJN489" s="1"/>
      <c r="EJO489" s="1"/>
      <c r="EJP489" s="1"/>
      <c r="EJQ489" s="1"/>
      <c r="EJR489" s="1"/>
      <c r="EJS489" s="1"/>
      <c r="EJT489" s="1"/>
      <c r="EJU489" s="1"/>
      <c r="EJV489" s="1"/>
      <c r="EJW489" s="1"/>
      <c r="EJX489" s="1"/>
      <c r="EJY489" s="1"/>
      <c r="EJZ489" s="1"/>
      <c r="EKA489" s="1"/>
      <c r="EKB489" s="1"/>
      <c r="EKC489" s="1"/>
      <c r="EKD489" s="1"/>
      <c r="EKE489" s="1"/>
      <c r="EKF489" s="1"/>
      <c r="EKG489" s="1"/>
      <c r="EKH489" s="1"/>
      <c r="EKI489" s="1"/>
      <c r="EKJ489" s="1"/>
      <c r="EKK489" s="1"/>
      <c r="EKL489" s="1"/>
      <c r="EKM489" s="1"/>
      <c r="EKN489" s="1"/>
      <c r="EKO489" s="1"/>
      <c r="EKP489" s="1"/>
      <c r="EKQ489" s="1"/>
      <c r="EKR489" s="1"/>
      <c r="EKS489" s="1"/>
      <c r="EKT489" s="1"/>
      <c r="EKU489" s="1"/>
      <c r="EKV489" s="1"/>
      <c r="EKW489" s="1"/>
      <c r="EKX489" s="1"/>
      <c r="EKY489" s="1"/>
      <c r="EKZ489" s="1"/>
      <c r="ELA489" s="1"/>
      <c r="ELB489" s="1"/>
      <c r="ELC489" s="1"/>
      <c r="ELD489" s="1"/>
      <c r="ELE489" s="1"/>
      <c r="ELF489" s="1"/>
      <c r="ELG489" s="1"/>
      <c r="ELH489" s="1"/>
      <c r="ELI489" s="1"/>
      <c r="ELJ489" s="1"/>
      <c r="ELK489" s="1"/>
      <c r="ELL489" s="1"/>
      <c r="ELM489" s="1"/>
      <c r="ELN489" s="1"/>
      <c r="ELO489" s="1"/>
      <c r="ELP489" s="1"/>
      <c r="ELQ489" s="1"/>
      <c r="ELR489" s="1"/>
      <c r="ELS489" s="1"/>
      <c r="ELT489" s="1"/>
      <c r="ELU489" s="1"/>
      <c r="ELV489" s="1"/>
      <c r="ELW489" s="1"/>
      <c r="ELX489" s="1"/>
      <c r="ELY489" s="1"/>
      <c r="ELZ489" s="1"/>
      <c r="EMA489" s="1"/>
      <c r="EMB489" s="1"/>
      <c r="EMC489" s="1"/>
      <c r="EMD489" s="1"/>
      <c r="EME489" s="1"/>
      <c r="EMF489" s="1"/>
      <c r="EMG489" s="1"/>
      <c r="EMH489" s="1"/>
      <c r="EMI489" s="1"/>
      <c r="EMJ489" s="1"/>
      <c r="EMK489" s="1"/>
      <c r="EML489" s="1"/>
      <c r="EMM489" s="1"/>
      <c r="EMN489" s="1"/>
      <c r="EMO489" s="1"/>
      <c r="EMP489" s="1"/>
      <c r="EMQ489" s="1"/>
      <c r="EMR489" s="1"/>
      <c r="EMS489" s="1"/>
      <c r="EMT489" s="1"/>
      <c r="EMU489" s="1"/>
      <c r="EMV489" s="1"/>
      <c r="EMW489" s="1"/>
      <c r="EMX489" s="1"/>
      <c r="EMY489" s="1"/>
      <c r="EMZ489" s="1"/>
      <c r="ENA489" s="1"/>
      <c r="ENB489" s="1"/>
      <c r="ENC489" s="1"/>
      <c r="END489" s="1"/>
      <c r="ENE489" s="1"/>
      <c r="ENF489" s="1"/>
      <c r="ENG489" s="1"/>
      <c r="ENH489" s="1"/>
      <c r="ENI489" s="1"/>
      <c r="ENJ489" s="1"/>
      <c r="ENK489" s="1"/>
      <c r="ENL489" s="1"/>
      <c r="ENM489" s="1"/>
      <c r="ENN489" s="1"/>
      <c r="ENO489" s="1"/>
      <c r="ENP489" s="1"/>
      <c r="ENQ489" s="1"/>
      <c r="ENR489" s="1"/>
      <c r="ENS489" s="1"/>
      <c r="ENT489" s="1"/>
      <c r="ENU489" s="1"/>
      <c r="ENV489" s="1"/>
      <c r="ENW489" s="1"/>
      <c r="ENX489" s="1"/>
      <c r="ENY489" s="1"/>
      <c r="ENZ489" s="1"/>
      <c r="EOA489" s="1"/>
      <c r="EOB489" s="1"/>
      <c r="EOC489" s="1"/>
      <c r="EOD489" s="1"/>
      <c r="EOE489" s="1"/>
      <c r="EOF489" s="1"/>
      <c r="EOG489" s="1"/>
      <c r="EOH489" s="1"/>
      <c r="EOI489" s="1"/>
      <c r="EOJ489" s="1"/>
      <c r="EOK489" s="1"/>
      <c r="EOL489" s="1"/>
      <c r="EOM489" s="1"/>
      <c r="EON489" s="1"/>
      <c r="EOO489" s="1"/>
      <c r="EOP489" s="1"/>
      <c r="EOQ489" s="1"/>
      <c r="EOR489" s="1"/>
      <c r="EOS489" s="1"/>
      <c r="EOT489" s="1"/>
      <c r="EOU489" s="1"/>
      <c r="EOV489" s="1"/>
      <c r="EOW489" s="1"/>
      <c r="EOX489" s="1"/>
      <c r="EOY489" s="1"/>
      <c r="EOZ489" s="1"/>
      <c r="EPA489" s="1"/>
      <c r="EPB489" s="1"/>
      <c r="EPC489" s="1"/>
      <c r="EPD489" s="1"/>
      <c r="EPE489" s="1"/>
      <c r="EPF489" s="1"/>
      <c r="EPG489" s="1"/>
      <c r="EPH489" s="1"/>
      <c r="EPI489" s="1"/>
      <c r="EPJ489" s="1"/>
      <c r="EPK489" s="1"/>
      <c r="EPL489" s="1"/>
      <c r="EPM489" s="1"/>
      <c r="EPN489" s="1"/>
      <c r="EPO489" s="1"/>
      <c r="EPP489" s="1"/>
      <c r="EPQ489" s="1"/>
      <c r="EPR489" s="1"/>
      <c r="EPS489" s="1"/>
      <c r="EPT489" s="1"/>
      <c r="EPU489" s="1"/>
      <c r="EPV489" s="1"/>
      <c r="EPW489" s="1"/>
      <c r="EPX489" s="1"/>
      <c r="EPY489" s="1"/>
      <c r="EPZ489" s="1"/>
      <c r="EQA489" s="1"/>
      <c r="EQB489" s="1"/>
      <c r="EQC489" s="1"/>
      <c r="EQD489" s="1"/>
      <c r="EQE489" s="1"/>
      <c r="EQF489" s="1"/>
      <c r="EQG489" s="1"/>
      <c r="EQH489" s="1"/>
      <c r="EQI489" s="1"/>
      <c r="EQJ489" s="1"/>
      <c r="EQK489" s="1"/>
      <c r="EQL489" s="1"/>
      <c r="EQM489" s="1"/>
      <c r="EQN489" s="1"/>
      <c r="EQO489" s="1"/>
      <c r="EQP489" s="1"/>
      <c r="EQQ489" s="1"/>
      <c r="EQR489" s="1"/>
      <c r="EQS489" s="1"/>
      <c r="EQT489" s="1"/>
      <c r="EQU489" s="1"/>
      <c r="EQV489" s="1"/>
      <c r="EQW489" s="1"/>
      <c r="EQX489" s="1"/>
      <c r="EQY489" s="1"/>
      <c r="EQZ489" s="1"/>
      <c r="ERA489" s="1"/>
      <c r="ERB489" s="1"/>
      <c r="ERC489" s="1"/>
      <c r="ERD489" s="1"/>
      <c r="ERE489" s="1"/>
      <c r="ERF489" s="1"/>
      <c r="ERG489" s="1"/>
      <c r="ERH489" s="1"/>
      <c r="ERI489" s="1"/>
      <c r="ERJ489" s="1"/>
      <c r="ERK489" s="1"/>
      <c r="ERL489" s="1"/>
      <c r="ERM489" s="1"/>
      <c r="ERN489" s="1"/>
      <c r="ERO489" s="1"/>
      <c r="ERP489" s="1"/>
      <c r="ERQ489" s="1"/>
      <c r="ERR489" s="1"/>
      <c r="ERS489" s="1"/>
      <c r="ERT489" s="1"/>
      <c r="ERU489" s="1"/>
      <c r="ERV489" s="1"/>
      <c r="ERW489" s="1"/>
      <c r="ERX489" s="1"/>
      <c r="ERY489" s="1"/>
      <c r="ERZ489" s="1"/>
      <c r="ESA489" s="1"/>
      <c r="ESB489" s="1"/>
      <c r="ESC489" s="1"/>
      <c r="ESD489" s="1"/>
      <c r="ESE489" s="1"/>
      <c r="ESF489" s="1"/>
      <c r="ESG489" s="1"/>
      <c r="ESH489" s="1"/>
      <c r="ESI489" s="1"/>
      <c r="ESJ489" s="1"/>
      <c r="ESK489" s="1"/>
      <c r="ESL489" s="1"/>
      <c r="ESM489" s="1"/>
      <c r="ESN489" s="1"/>
      <c r="ESO489" s="1"/>
      <c r="ESP489" s="1"/>
      <c r="ESQ489" s="1"/>
      <c r="ESR489" s="1"/>
      <c r="ESS489" s="1"/>
      <c r="EST489" s="1"/>
      <c r="ESU489" s="1"/>
      <c r="ESV489" s="1"/>
      <c r="ESW489" s="1"/>
      <c r="ESX489" s="1"/>
      <c r="ESY489" s="1"/>
      <c r="ESZ489" s="1"/>
      <c r="ETA489" s="1"/>
      <c r="ETB489" s="1"/>
      <c r="ETC489" s="1"/>
      <c r="ETD489" s="1"/>
      <c r="ETE489" s="1"/>
      <c r="ETF489" s="1"/>
      <c r="ETG489" s="1"/>
      <c r="ETH489" s="1"/>
      <c r="ETI489" s="1"/>
      <c r="ETJ489" s="1"/>
      <c r="ETK489" s="1"/>
      <c r="ETL489" s="1"/>
      <c r="ETM489" s="1"/>
      <c r="ETN489" s="1"/>
      <c r="ETO489" s="1"/>
      <c r="ETP489" s="1"/>
      <c r="ETQ489" s="1"/>
      <c r="ETR489" s="1"/>
      <c r="ETS489" s="1"/>
      <c r="ETT489" s="1"/>
      <c r="ETU489" s="1"/>
      <c r="ETV489" s="1"/>
      <c r="ETW489" s="1"/>
      <c r="ETX489" s="1"/>
      <c r="ETY489" s="1"/>
      <c r="ETZ489" s="1"/>
      <c r="EUA489" s="1"/>
      <c r="EUB489" s="1"/>
      <c r="EUC489" s="1"/>
      <c r="EUD489" s="1"/>
      <c r="EUE489" s="1"/>
      <c r="EUF489" s="1"/>
      <c r="EUG489" s="1"/>
      <c r="EUH489" s="1"/>
      <c r="EUI489" s="1"/>
      <c r="EUJ489" s="1"/>
      <c r="EUK489" s="1"/>
      <c r="EUL489" s="1"/>
      <c r="EUM489" s="1"/>
      <c r="EUN489" s="1"/>
      <c r="EUO489" s="1"/>
      <c r="EUP489" s="1"/>
      <c r="EUQ489" s="1"/>
      <c r="EUR489" s="1"/>
      <c r="EUS489" s="1"/>
      <c r="EUT489" s="1"/>
      <c r="EUU489" s="1"/>
      <c r="EUV489" s="1"/>
      <c r="EUW489" s="1"/>
      <c r="EUX489" s="1"/>
      <c r="EUY489" s="1"/>
      <c r="EUZ489" s="1"/>
      <c r="EVA489" s="1"/>
      <c r="EVB489" s="1"/>
      <c r="EVC489" s="1"/>
      <c r="EVD489" s="1"/>
      <c r="EVE489" s="1"/>
      <c r="EVF489" s="1"/>
      <c r="EVG489" s="1"/>
      <c r="EVH489" s="1"/>
      <c r="EVI489" s="1"/>
      <c r="EVJ489" s="1"/>
      <c r="EVK489" s="1"/>
      <c r="EVL489" s="1"/>
      <c r="EVM489" s="1"/>
      <c r="EVN489" s="1"/>
      <c r="EVO489" s="1"/>
      <c r="EVP489" s="1"/>
      <c r="EVQ489" s="1"/>
      <c r="EVR489" s="1"/>
      <c r="EVS489" s="1"/>
      <c r="EVT489" s="1"/>
      <c r="EVU489" s="1"/>
      <c r="EVV489" s="1"/>
      <c r="EVW489" s="1"/>
      <c r="EVX489" s="1"/>
      <c r="EVY489" s="1"/>
      <c r="EVZ489" s="1"/>
      <c r="EWA489" s="1"/>
      <c r="EWB489" s="1"/>
      <c r="EWC489" s="1"/>
      <c r="EWD489" s="1"/>
      <c r="EWE489" s="1"/>
      <c r="EWF489" s="1"/>
      <c r="EWG489" s="1"/>
      <c r="EWH489" s="1"/>
      <c r="EWI489" s="1"/>
      <c r="EWJ489" s="1"/>
      <c r="EWK489" s="1"/>
      <c r="EWL489" s="1"/>
      <c r="EWM489" s="1"/>
      <c r="EWN489" s="1"/>
      <c r="EWO489" s="1"/>
      <c r="EWP489" s="1"/>
      <c r="EWQ489" s="1"/>
      <c r="EWR489" s="1"/>
      <c r="EWS489" s="1"/>
      <c r="EWT489" s="1"/>
      <c r="EWU489" s="1"/>
      <c r="EWV489" s="1"/>
      <c r="EWW489" s="1"/>
      <c r="EWX489" s="1"/>
      <c r="EWY489" s="1"/>
      <c r="EWZ489" s="1"/>
      <c r="EXA489" s="1"/>
      <c r="EXB489" s="1"/>
      <c r="EXC489" s="1"/>
      <c r="EXD489" s="1"/>
      <c r="EXE489" s="1"/>
      <c r="EXF489" s="1"/>
      <c r="EXG489" s="1"/>
      <c r="EXH489" s="1"/>
      <c r="EXI489" s="1"/>
      <c r="EXJ489" s="1"/>
      <c r="EXK489" s="1"/>
      <c r="EXL489" s="1"/>
      <c r="EXM489" s="1"/>
      <c r="EXN489" s="1"/>
      <c r="EXO489" s="1"/>
      <c r="EXP489" s="1"/>
      <c r="EXQ489" s="1"/>
      <c r="EXR489" s="1"/>
      <c r="EXS489" s="1"/>
      <c r="EXT489" s="1"/>
      <c r="EXU489" s="1"/>
      <c r="EXV489" s="1"/>
      <c r="EXW489" s="1"/>
      <c r="EXX489" s="1"/>
      <c r="EXY489" s="1"/>
      <c r="EXZ489" s="1"/>
      <c r="EYA489" s="1"/>
      <c r="EYB489" s="1"/>
      <c r="EYC489" s="1"/>
      <c r="EYD489" s="1"/>
      <c r="EYE489" s="1"/>
      <c r="EYF489" s="1"/>
      <c r="EYG489" s="1"/>
      <c r="EYH489" s="1"/>
      <c r="EYI489" s="1"/>
      <c r="EYJ489" s="1"/>
      <c r="EYK489" s="1"/>
      <c r="EYL489" s="1"/>
      <c r="EYM489" s="1"/>
      <c r="EYN489" s="1"/>
      <c r="EYO489" s="1"/>
      <c r="EYP489" s="1"/>
      <c r="EYQ489" s="1"/>
      <c r="EYR489" s="1"/>
      <c r="EYS489" s="1"/>
      <c r="EYT489" s="1"/>
      <c r="EYU489" s="1"/>
      <c r="EYV489" s="1"/>
      <c r="EYW489" s="1"/>
      <c r="EYX489" s="1"/>
      <c r="EYY489" s="1"/>
      <c r="EYZ489" s="1"/>
      <c r="EZA489" s="1"/>
      <c r="EZB489" s="1"/>
      <c r="EZC489" s="1"/>
      <c r="EZD489" s="1"/>
      <c r="EZE489" s="1"/>
      <c r="EZF489" s="1"/>
      <c r="EZG489" s="1"/>
      <c r="EZH489" s="1"/>
      <c r="EZI489" s="1"/>
      <c r="EZJ489" s="1"/>
      <c r="EZK489" s="1"/>
      <c r="EZL489" s="1"/>
      <c r="EZM489" s="1"/>
      <c r="EZN489" s="1"/>
      <c r="EZO489" s="1"/>
      <c r="EZP489" s="1"/>
      <c r="EZQ489" s="1"/>
      <c r="EZR489" s="1"/>
      <c r="EZS489" s="1"/>
      <c r="EZT489" s="1"/>
      <c r="EZU489" s="1"/>
      <c r="EZV489" s="1"/>
      <c r="EZW489" s="1"/>
      <c r="EZX489" s="1"/>
      <c r="EZY489" s="1"/>
      <c r="EZZ489" s="1"/>
      <c r="FAA489" s="1"/>
      <c r="FAB489" s="1"/>
      <c r="FAC489" s="1"/>
      <c r="FAD489" s="1"/>
      <c r="FAE489" s="1"/>
      <c r="FAF489" s="1"/>
      <c r="FAG489" s="1"/>
      <c r="FAH489" s="1"/>
      <c r="FAI489" s="1"/>
      <c r="FAJ489" s="1"/>
      <c r="FAK489" s="1"/>
      <c r="FAL489" s="1"/>
      <c r="FAM489" s="1"/>
      <c r="FAN489" s="1"/>
      <c r="FAO489" s="1"/>
      <c r="FAP489" s="1"/>
      <c r="FAQ489" s="1"/>
      <c r="FAR489" s="1"/>
      <c r="FAS489" s="1"/>
      <c r="FAT489" s="1"/>
      <c r="FAU489" s="1"/>
      <c r="FAV489" s="1"/>
      <c r="FAW489" s="1"/>
      <c r="FAX489" s="1"/>
      <c r="FAY489" s="1"/>
      <c r="FAZ489" s="1"/>
      <c r="FBA489" s="1"/>
      <c r="FBB489" s="1"/>
      <c r="FBC489" s="1"/>
      <c r="FBD489" s="1"/>
      <c r="FBE489" s="1"/>
      <c r="FBF489" s="1"/>
      <c r="FBG489" s="1"/>
      <c r="FBH489" s="1"/>
      <c r="FBI489" s="1"/>
      <c r="FBJ489" s="1"/>
      <c r="FBK489" s="1"/>
      <c r="FBL489" s="1"/>
      <c r="FBM489" s="1"/>
      <c r="FBN489" s="1"/>
      <c r="FBO489" s="1"/>
      <c r="FBP489" s="1"/>
      <c r="FBQ489" s="1"/>
      <c r="FBR489" s="1"/>
      <c r="FBS489" s="1"/>
      <c r="FBT489" s="1"/>
      <c r="FBU489" s="1"/>
      <c r="FBV489" s="1"/>
      <c r="FBW489" s="1"/>
      <c r="FBX489" s="1"/>
      <c r="FBY489" s="1"/>
      <c r="FBZ489" s="1"/>
      <c r="FCA489" s="1"/>
      <c r="FCB489" s="1"/>
      <c r="FCC489" s="1"/>
      <c r="FCD489" s="1"/>
      <c r="FCE489" s="1"/>
      <c r="FCF489" s="1"/>
      <c r="FCG489" s="1"/>
      <c r="FCH489" s="1"/>
      <c r="FCI489" s="1"/>
      <c r="FCJ489" s="1"/>
      <c r="FCK489" s="1"/>
      <c r="FCL489" s="1"/>
      <c r="FCM489" s="1"/>
      <c r="FCN489" s="1"/>
      <c r="FCO489" s="1"/>
      <c r="FCP489" s="1"/>
      <c r="FCQ489" s="1"/>
      <c r="FCR489" s="1"/>
      <c r="FCS489" s="1"/>
      <c r="FCT489" s="1"/>
      <c r="FCU489" s="1"/>
      <c r="FCV489" s="1"/>
      <c r="FCW489" s="1"/>
      <c r="FCX489" s="1"/>
      <c r="FCY489" s="1"/>
      <c r="FCZ489" s="1"/>
      <c r="FDA489" s="1"/>
      <c r="FDB489" s="1"/>
      <c r="FDC489" s="1"/>
      <c r="FDD489" s="1"/>
      <c r="FDE489" s="1"/>
      <c r="FDF489" s="1"/>
      <c r="FDG489" s="1"/>
      <c r="FDH489" s="1"/>
      <c r="FDI489" s="1"/>
      <c r="FDJ489" s="1"/>
      <c r="FDK489" s="1"/>
      <c r="FDL489" s="1"/>
      <c r="FDM489" s="1"/>
      <c r="FDN489" s="1"/>
      <c r="FDO489" s="1"/>
      <c r="FDP489" s="1"/>
      <c r="FDQ489" s="1"/>
      <c r="FDR489" s="1"/>
      <c r="FDS489" s="1"/>
      <c r="FDT489" s="1"/>
      <c r="FDU489" s="1"/>
      <c r="FDV489" s="1"/>
      <c r="FDW489" s="1"/>
      <c r="FDX489" s="1"/>
      <c r="FDY489" s="1"/>
      <c r="FDZ489" s="1"/>
      <c r="FEA489" s="1"/>
      <c r="FEB489" s="1"/>
      <c r="FEC489" s="1"/>
      <c r="FED489" s="1"/>
      <c r="FEE489" s="1"/>
      <c r="FEF489" s="1"/>
      <c r="FEG489" s="1"/>
      <c r="FEH489" s="1"/>
      <c r="FEI489" s="1"/>
      <c r="FEJ489" s="1"/>
      <c r="FEK489" s="1"/>
      <c r="FEL489" s="1"/>
      <c r="FEM489" s="1"/>
      <c r="FEN489" s="1"/>
      <c r="FEO489" s="1"/>
      <c r="FEP489" s="1"/>
      <c r="FEQ489" s="1"/>
      <c r="FER489" s="1"/>
      <c r="FES489" s="1"/>
      <c r="FET489" s="1"/>
      <c r="FEU489" s="1"/>
      <c r="FEV489" s="1"/>
      <c r="FEW489" s="1"/>
      <c r="FEX489" s="1"/>
      <c r="FEY489" s="1"/>
      <c r="FEZ489" s="1"/>
      <c r="FFA489" s="1"/>
      <c r="FFB489" s="1"/>
      <c r="FFC489" s="1"/>
      <c r="FFD489" s="1"/>
      <c r="FFE489" s="1"/>
      <c r="FFF489" s="1"/>
      <c r="FFG489" s="1"/>
      <c r="FFH489" s="1"/>
      <c r="FFI489" s="1"/>
      <c r="FFJ489" s="1"/>
      <c r="FFK489" s="1"/>
      <c r="FFL489" s="1"/>
      <c r="FFM489" s="1"/>
      <c r="FFN489" s="1"/>
      <c r="FFO489" s="1"/>
      <c r="FFP489" s="1"/>
      <c r="FFQ489" s="1"/>
      <c r="FFR489" s="1"/>
      <c r="FFS489" s="1"/>
      <c r="FFT489" s="1"/>
      <c r="FFU489" s="1"/>
      <c r="FFV489" s="1"/>
      <c r="FFW489" s="1"/>
      <c r="FFX489" s="1"/>
      <c r="FFY489" s="1"/>
      <c r="FFZ489" s="1"/>
      <c r="FGA489" s="1"/>
      <c r="FGB489" s="1"/>
      <c r="FGC489" s="1"/>
      <c r="FGD489" s="1"/>
      <c r="FGE489" s="1"/>
      <c r="FGF489" s="1"/>
      <c r="FGG489" s="1"/>
      <c r="FGH489" s="1"/>
      <c r="FGI489" s="1"/>
      <c r="FGJ489" s="1"/>
      <c r="FGK489" s="1"/>
      <c r="FGL489" s="1"/>
      <c r="FGM489" s="1"/>
      <c r="FGN489" s="1"/>
      <c r="FGO489" s="1"/>
      <c r="FGP489" s="1"/>
      <c r="FGQ489" s="1"/>
      <c r="FGR489" s="1"/>
      <c r="FGS489" s="1"/>
      <c r="FGT489" s="1"/>
      <c r="FGU489" s="1"/>
      <c r="FGV489" s="1"/>
      <c r="FGW489" s="1"/>
      <c r="FGX489" s="1"/>
      <c r="FGY489" s="1"/>
      <c r="FGZ489" s="1"/>
      <c r="FHA489" s="1"/>
      <c r="FHB489" s="1"/>
      <c r="FHC489" s="1"/>
      <c r="FHD489" s="1"/>
      <c r="FHE489" s="1"/>
      <c r="FHF489" s="1"/>
      <c r="FHG489" s="1"/>
      <c r="FHH489" s="1"/>
      <c r="FHI489" s="1"/>
      <c r="FHJ489" s="1"/>
      <c r="FHK489" s="1"/>
      <c r="FHL489" s="1"/>
      <c r="FHM489" s="1"/>
      <c r="FHN489" s="1"/>
      <c r="FHO489" s="1"/>
      <c r="FHP489" s="1"/>
      <c r="FHQ489" s="1"/>
      <c r="FHR489" s="1"/>
      <c r="FHS489" s="1"/>
      <c r="FHT489" s="1"/>
      <c r="FHU489" s="1"/>
      <c r="FHV489" s="1"/>
      <c r="FHW489" s="1"/>
      <c r="FHX489" s="1"/>
      <c r="FHY489" s="1"/>
      <c r="FHZ489" s="1"/>
      <c r="FIA489" s="1"/>
      <c r="FIB489" s="1"/>
      <c r="FIC489" s="1"/>
      <c r="FID489" s="1"/>
      <c r="FIE489" s="1"/>
      <c r="FIF489" s="1"/>
      <c r="FIG489" s="1"/>
      <c r="FIH489" s="1"/>
      <c r="FII489" s="1"/>
      <c r="FIJ489" s="1"/>
      <c r="FIK489" s="1"/>
      <c r="FIL489" s="1"/>
      <c r="FIM489" s="1"/>
      <c r="FIN489" s="1"/>
      <c r="FIO489" s="1"/>
      <c r="FIP489" s="1"/>
      <c r="FIQ489" s="1"/>
      <c r="FIR489" s="1"/>
      <c r="FIS489" s="1"/>
      <c r="FIT489" s="1"/>
      <c r="FIU489" s="1"/>
      <c r="FIV489" s="1"/>
      <c r="FIW489" s="1"/>
      <c r="FIX489" s="1"/>
      <c r="FIY489" s="1"/>
      <c r="FIZ489" s="1"/>
      <c r="FJA489" s="1"/>
      <c r="FJB489" s="1"/>
      <c r="FJC489" s="1"/>
      <c r="FJD489" s="1"/>
      <c r="FJE489" s="1"/>
      <c r="FJF489" s="1"/>
      <c r="FJG489" s="1"/>
      <c r="FJH489" s="1"/>
      <c r="FJI489" s="1"/>
      <c r="FJJ489" s="1"/>
      <c r="FJK489" s="1"/>
      <c r="FJL489" s="1"/>
      <c r="FJM489" s="1"/>
      <c r="FJN489" s="1"/>
      <c r="FJO489" s="1"/>
      <c r="FJP489" s="1"/>
      <c r="FJQ489" s="1"/>
      <c r="FJR489" s="1"/>
      <c r="FJS489" s="1"/>
      <c r="FJT489" s="1"/>
      <c r="FJU489" s="1"/>
      <c r="FJV489" s="1"/>
      <c r="FJW489" s="1"/>
      <c r="FJX489" s="1"/>
      <c r="FJY489" s="1"/>
      <c r="FJZ489" s="1"/>
      <c r="FKA489" s="1"/>
      <c r="FKB489" s="1"/>
      <c r="FKC489" s="1"/>
      <c r="FKD489" s="1"/>
      <c r="FKE489" s="1"/>
      <c r="FKF489" s="1"/>
      <c r="FKG489" s="1"/>
      <c r="FKH489" s="1"/>
      <c r="FKI489" s="1"/>
      <c r="FKJ489" s="1"/>
      <c r="FKK489" s="1"/>
      <c r="FKL489" s="1"/>
      <c r="FKM489" s="1"/>
      <c r="FKN489" s="1"/>
      <c r="FKO489" s="1"/>
      <c r="FKP489" s="1"/>
      <c r="FKQ489" s="1"/>
      <c r="FKR489" s="1"/>
      <c r="FKS489" s="1"/>
      <c r="FKT489" s="1"/>
      <c r="FKU489" s="1"/>
      <c r="FKV489" s="1"/>
      <c r="FKW489" s="1"/>
      <c r="FKX489" s="1"/>
      <c r="FKY489" s="1"/>
      <c r="FKZ489" s="1"/>
      <c r="FLA489" s="1"/>
      <c r="FLB489" s="1"/>
      <c r="FLC489" s="1"/>
      <c r="FLD489" s="1"/>
      <c r="FLE489" s="1"/>
      <c r="FLF489" s="1"/>
      <c r="FLG489" s="1"/>
      <c r="FLH489" s="1"/>
      <c r="FLI489" s="1"/>
      <c r="FLJ489" s="1"/>
      <c r="FLK489" s="1"/>
      <c r="FLL489" s="1"/>
      <c r="FLM489" s="1"/>
      <c r="FLN489" s="1"/>
      <c r="FLO489" s="1"/>
      <c r="FLP489" s="1"/>
      <c r="FLQ489" s="1"/>
      <c r="FLR489" s="1"/>
      <c r="FLS489" s="1"/>
      <c r="FLT489" s="1"/>
      <c r="FLU489" s="1"/>
      <c r="FLV489" s="1"/>
      <c r="FLW489" s="1"/>
      <c r="FLX489" s="1"/>
      <c r="FLY489" s="1"/>
      <c r="FLZ489" s="1"/>
      <c r="FMA489" s="1"/>
      <c r="FMB489" s="1"/>
      <c r="FMC489" s="1"/>
      <c r="FMD489" s="1"/>
      <c r="FME489" s="1"/>
      <c r="FMF489" s="1"/>
      <c r="FMG489" s="1"/>
      <c r="FMH489" s="1"/>
      <c r="FMI489" s="1"/>
      <c r="FMJ489" s="1"/>
      <c r="FMK489" s="1"/>
      <c r="FML489" s="1"/>
      <c r="FMM489" s="1"/>
      <c r="FMN489" s="1"/>
      <c r="FMO489" s="1"/>
      <c r="FMP489" s="1"/>
      <c r="FMQ489" s="1"/>
      <c r="FMR489" s="1"/>
      <c r="FMS489" s="1"/>
      <c r="FMT489" s="1"/>
      <c r="FMU489" s="1"/>
      <c r="FMV489" s="1"/>
      <c r="FMW489" s="1"/>
      <c r="FMX489" s="1"/>
      <c r="FMY489" s="1"/>
      <c r="FMZ489" s="1"/>
      <c r="FNA489" s="1"/>
      <c r="FNB489" s="1"/>
      <c r="FNC489" s="1"/>
      <c r="FND489" s="1"/>
      <c r="FNE489" s="1"/>
      <c r="FNF489" s="1"/>
      <c r="FNG489" s="1"/>
      <c r="FNH489" s="1"/>
      <c r="FNI489" s="1"/>
      <c r="FNJ489" s="1"/>
      <c r="FNK489" s="1"/>
      <c r="FNL489" s="1"/>
      <c r="FNM489" s="1"/>
      <c r="FNN489" s="1"/>
      <c r="FNO489" s="1"/>
      <c r="FNP489" s="1"/>
      <c r="FNQ489" s="1"/>
      <c r="FNR489" s="1"/>
      <c r="FNS489" s="1"/>
      <c r="FNT489" s="1"/>
      <c r="FNU489" s="1"/>
      <c r="FNV489" s="1"/>
      <c r="FNW489" s="1"/>
      <c r="FNX489" s="1"/>
      <c r="FNY489" s="1"/>
      <c r="FNZ489" s="1"/>
      <c r="FOA489" s="1"/>
      <c r="FOB489" s="1"/>
      <c r="FOC489" s="1"/>
      <c r="FOD489" s="1"/>
      <c r="FOE489" s="1"/>
      <c r="FOF489" s="1"/>
      <c r="FOG489" s="1"/>
      <c r="FOH489" s="1"/>
      <c r="FOI489" s="1"/>
      <c r="FOJ489" s="1"/>
      <c r="FOK489" s="1"/>
      <c r="FOL489" s="1"/>
      <c r="FOM489" s="1"/>
      <c r="FON489" s="1"/>
      <c r="FOO489" s="1"/>
      <c r="FOP489" s="1"/>
      <c r="FOQ489" s="1"/>
      <c r="FOR489" s="1"/>
      <c r="FOS489" s="1"/>
      <c r="FOT489" s="1"/>
      <c r="FOU489" s="1"/>
      <c r="FOV489" s="1"/>
      <c r="FOW489" s="1"/>
      <c r="FOX489" s="1"/>
      <c r="FOY489" s="1"/>
      <c r="FOZ489" s="1"/>
      <c r="FPA489" s="1"/>
      <c r="FPB489" s="1"/>
      <c r="FPC489" s="1"/>
      <c r="FPD489" s="1"/>
      <c r="FPE489" s="1"/>
      <c r="FPF489" s="1"/>
      <c r="FPG489" s="1"/>
      <c r="FPH489" s="1"/>
      <c r="FPI489" s="1"/>
      <c r="FPJ489" s="1"/>
      <c r="FPK489" s="1"/>
      <c r="FPL489" s="1"/>
      <c r="FPM489" s="1"/>
      <c r="FPN489" s="1"/>
      <c r="FPO489" s="1"/>
      <c r="FPP489" s="1"/>
      <c r="FPQ489" s="1"/>
      <c r="FPR489" s="1"/>
      <c r="FPS489" s="1"/>
      <c r="FPT489" s="1"/>
      <c r="FPU489" s="1"/>
      <c r="FPV489" s="1"/>
      <c r="FPW489" s="1"/>
      <c r="FPX489" s="1"/>
      <c r="FPY489" s="1"/>
      <c r="FPZ489" s="1"/>
      <c r="FQA489" s="1"/>
      <c r="FQB489" s="1"/>
      <c r="FQC489" s="1"/>
      <c r="FQD489" s="1"/>
      <c r="FQE489" s="1"/>
      <c r="FQF489" s="1"/>
      <c r="FQG489" s="1"/>
      <c r="FQH489" s="1"/>
      <c r="FQI489" s="1"/>
      <c r="FQJ489" s="1"/>
      <c r="FQK489" s="1"/>
      <c r="FQL489" s="1"/>
      <c r="FQM489" s="1"/>
      <c r="FQN489" s="1"/>
      <c r="FQO489" s="1"/>
      <c r="FQP489" s="1"/>
      <c r="FQQ489" s="1"/>
      <c r="FQR489" s="1"/>
      <c r="FQS489" s="1"/>
      <c r="FQT489" s="1"/>
      <c r="FQU489" s="1"/>
      <c r="FQV489" s="1"/>
      <c r="FQW489" s="1"/>
      <c r="FQX489" s="1"/>
      <c r="FQY489" s="1"/>
      <c r="FQZ489" s="1"/>
      <c r="FRA489" s="1"/>
      <c r="FRB489" s="1"/>
      <c r="FRC489" s="1"/>
      <c r="FRD489" s="1"/>
      <c r="FRE489" s="1"/>
      <c r="FRF489" s="1"/>
      <c r="FRG489" s="1"/>
      <c r="FRH489" s="1"/>
      <c r="FRI489" s="1"/>
      <c r="FRJ489" s="1"/>
      <c r="FRK489" s="1"/>
      <c r="FRL489" s="1"/>
      <c r="FRM489" s="1"/>
      <c r="FRN489" s="1"/>
      <c r="FRO489" s="1"/>
      <c r="FRP489" s="1"/>
      <c r="FRQ489" s="1"/>
      <c r="FRR489" s="1"/>
      <c r="FRS489" s="1"/>
      <c r="FRT489" s="1"/>
      <c r="FRU489" s="1"/>
      <c r="FRV489" s="1"/>
      <c r="FRW489" s="1"/>
      <c r="FRX489" s="1"/>
      <c r="FRY489" s="1"/>
      <c r="FRZ489" s="1"/>
      <c r="FSA489" s="1"/>
      <c r="FSB489" s="1"/>
      <c r="FSC489" s="1"/>
      <c r="FSD489" s="1"/>
      <c r="FSE489" s="1"/>
      <c r="FSF489" s="1"/>
      <c r="FSG489" s="1"/>
      <c r="FSH489" s="1"/>
      <c r="FSI489" s="1"/>
      <c r="FSJ489" s="1"/>
      <c r="FSK489" s="1"/>
      <c r="FSL489" s="1"/>
      <c r="FSM489" s="1"/>
      <c r="FSN489" s="1"/>
      <c r="FSO489" s="1"/>
      <c r="FSP489" s="1"/>
      <c r="FSQ489" s="1"/>
      <c r="FSR489" s="1"/>
      <c r="FSS489" s="1"/>
      <c r="FST489" s="1"/>
      <c r="FSU489" s="1"/>
      <c r="FSV489" s="1"/>
      <c r="FSW489" s="1"/>
      <c r="FSX489" s="1"/>
      <c r="FSY489" s="1"/>
      <c r="FSZ489" s="1"/>
      <c r="FTA489" s="1"/>
      <c r="FTB489" s="1"/>
      <c r="FTC489" s="1"/>
      <c r="FTD489" s="1"/>
      <c r="FTE489" s="1"/>
      <c r="FTF489" s="1"/>
      <c r="FTG489" s="1"/>
      <c r="FTH489" s="1"/>
      <c r="FTI489" s="1"/>
      <c r="FTJ489" s="1"/>
      <c r="FTK489" s="1"/>
      <c r="FTL489" s="1"/>
      <c r="FTM489" s="1"/>
      <c r="FTN489" s="1"/>
      <c r="FTO489" s="1"/>
      <c r="FTP489" s="1"/>
      <c r="FTQ489" s="1"/>
      <c r="FTR489" s="1"/>
      <c r="FTS489" s="1"/>
      <c r="FTT489" s="1"/>
      <c r="FTU489" s="1"/>
      <c r="FTV489" s="1"/>
      <c r="FTW489" s="1"/>
      <c r="FTX489" s="1"/>
      <c r="FTY489" s="1"/>
      <c r="FTZ489" s="1"/>
      <c r="FUA489" s="1"/>
      <c r="FUB489" s="1"/>
      <c r="FUC489" s="1"/>
      <c r="FUD489" s="1"/>
      <c r="FUE489" s="1"/>
      <c r="FUF489" s="1"/>
      <c r="FUG489" s="1"/>
      <c r="FUH489" s="1"/>
      <c r="FUI489" s="1"/>
      <c r="FUJ489" s="1"/>
      <c r="FUK489" s="1"/>
      <c r="FUL489" s="1"/>
      <c r="FUM489" s="1"/>
      <c r="FUN489" s="1"/>
      <c r="FUO489" s="1"/>
      <c r="FUP489" s="1"/>
      <c r="FUQ489" s="1"/>
      <c r="FUR489" s="1"/>
      <c r="FUS489" s="1"/>
      <c r="FUT489" s="1"/>
      <c r="FUU489" s="1"/>
      <c r="FUV489" s="1"/>
      <c r="FUW489" s="1"/>
      <c r="FUX489" s="1"/>
      <c r="FUY489" s="1"/>
      <c r="FUZ489" s="1"/>
      <c r="FVA489" s="1"/>
      <c r="FVB489" s="1"/>
      <c r="FVC489" s="1"/>
      <c r="FVD489" s="1"/>
      <c r="FVE489" s="1"/>
      <c r="FVF489" s="1"/>
      <c r="FVG489" s="1"/>
      <c r="FVH489" s="1"/>
      <c r="FVI489" s="1"/>
      <c r="FVJ489" s="1"/>
      <c r="FVK489" s="1"/>
      <c r="FVL489" s="1"/>
      <c r="FVM489" s="1"/>
      <c r="FVN489" s="1"/>
      <c r="FVO489" s="1"/>
      <c r="FVP489" s="1"/>
      <c r="FVQ489" s="1"/>
      <c r="FVR489" s="1"/>
      <c r="FVS489" s="1"/>
      <c r="FVT489" s="1"/>
      <c r="FVU489" s="1"/>
      <c r="FVV489" s="1"/>
      <c r="FVW489" s="1"/>
      <c r="FVX489" s="1"/>
      <c r="FVY489" s="1"/>
      <c r="FVZ489" s="1"/>
      <c r="FWA489" s="1"/>
      <c r="FWB489" s="1"/>
      <c r="FWC489" s="1"/>
      <c r="FWD489" s="1"/>
      <c r="FWE489" s="1"/>
      <c r="FWF489" s="1"/>
      <c r="FWG489" s="1"/>
      <c r="FWH489" s="1"/>
      <c r="FWI489" s="1"/>
      <c r="FWJ489" s="1"/>
      <c r="FWK489" s="1"/>
      <c r="FWL489" s="1"/>
      <c r="FWM489" s="1"/>
      <c r="FWN489" s="1"/>
      <c r="FWO489" s="1"/>
      <c r="FWP489" s="1"/>
      <c r="FWQ489" s="1"/>
      <c r="FWR489" s="1"/>
      <c r="FWS489" s="1"/>
      <c r="FWT489" s="1"/>
      <c r="FWU489" s="1"/>
      <c r="FWV489" s="1"/>
      <c r="FWW489" s="1"/>
      <c r="FWX489" s="1"/>
      <c r="FWY489" s="1"/>
      <c r="FWZ489" s="1"/>
      <c r="FXA489" s="1"/>
      <c r="FXB489" s="1"/>
      <c r="FXC489" s="1"/>
      <c r="FXD489" s="1"/>
      <c r="FXE489" s="1"/>
      <c r="FXF489" s="1"/>
      <c r="FXG489" s="1"/>
      <c r="FXH489" s="1"/>
      <c r="FXI489" s="1"/>
      <c r="FXJ489" s="1"/>
      <c r="FXK489" s="1"/>
      <c r="FXL489" s="1"/>
      <c r="FXM489" s="1"/>
      <c r="FXN489" s="1"/>
      <c r="FXO489" s="1"/>
      <c r="FXP489" s="1"/>
      <c r="FXQ489" s="1"/>
      <c r="FXR489" s="1"/>
      <c r="FXS489" s="1"/>
      <c r="FXT489" s="1"/>
      <c r="FXU489" s="1"/>
      <c r="FXV489" s="1"/>
      <c r="FXW489" s="1"/>
      <c r="FXX489" s="1"/>
      <c r="FXY489" s="1"/>
      <c r="FXZ489" s="1"/>
      <c r="FYA489" s="1"/>
      <c r="FYB489" s="1"/>
      <c r="FYC489" s="1"/>
      <c r="FYD489" s="1"/>
      <c r="FYE489" s="1"/>
      <c r="FYF489" s="1"/>
      <c r="FYG489" s="1"/>
      <c r="FYH489" s="1"/>
      <c r="FYI489" s="1"/>
      <c r="FYJ489" s="1"/>
      <c r="FYK489" s="1"/>
      <c r="FYL489" s="1"/>
      <c r="FYM489" s="1"/>
      <c r="FYN489" s="1"/>
      <c r="FYO489" s="1"/>
      <c r="FYP489" s="1"/>
      <c r="FYQ489" s="1"/>
      <c r="FYR489" s="1"/>
      <c r="FYS489" s="1"/>
      <c r="FYT489" s="1"/>
      <c r="FYU489" s="1"/>
      <c r="FYV489" s="1"/>
      <c r="FYW489" s="1"/>
      <c r="FYX489" s="1"/>
      <c r="FYY489" s="1"/>
      <c r="FYZ489" s="1"/>
      <c r="FZA489" s="1"/>
      <c r="FZB489" s="1"/>
      <c r="FZC489" s="1"/>
      <c r="FZD489" s="1"/>
      <c r="FZE489" s="1"/>
      <c r="FZF489" s="1"/>
      <c r="FZG489" s="1"/>
      <c r="FZH489" s="1"/>
      <c r="FZI489" s="1"/>
      <c r="FZJ489" s="1"/>
      <c r="FZK489" s="1"/>
      <c r="FZL489" s="1"/>
      <c r="FZM489" s="1"/>
      <c r="FZN489" s="1"/>
      <c r="FZO489" s="1"/>
      <c r="FZP489" s="1"/>
      <c r="FZQ489" s="1"/>
      <c r="FZR489" s="1"/>
      <c r="FZS489" s="1"/>
      <c r="FZT489" s="1"/>
      <c r="FZU489" s="1"/>
      <c r="FZV489" s="1"/>
      <c r="FZW489" s="1"/>
      <c r="FZX489" s="1"/>
      <c r="FZY489" s="1"/>
      <c r="FZZ489" s="1"/>
      <c r="GAA489" s="1"/>
      <c r="GAB489" s="1"/>
      <c r="GAC489" s="1"/>
      <c r="GAD489" s="1"/>
      <c r="GAE489" s="1"/>
      <c r="GAF489" s="1"/>
      <c r="GAG489" s="1"/>
      <c r="GAH489" s="1"/>
      <c r="GAI489" s="1"/>
      <c r="GAJ489" s="1"/>
      <c r="GAK489" s="1"/>
      <c r="GAL489" s="1"/>
      <c r="GAM489" s="1"/>
      <c r="GAN489" s="1"/>
      <c r="GAO489" s="1"/>
      <c r="GAP489" s="1"/>
      <c r="GAQ489" s="1"/>
      <c r="GAR489" s="1"/>
      <c r="GAS489" s="1"/>
      <c r="GAT489" s="1"/>
      <c r="GAU489" s="1"/>
      <c r="GAV489" s="1"/>
      <c r="GAW489" s="1"/>
      <c r="GAX489" s="1"/>
      <c r="GAY489" s="1"/>
      <c r="GAZ489" s="1"/>
      <c r="GBA489" s="1"/>
      <c r="GBB489" s="1"/>
      <c r="GBC489" s="1"/>
      <c r="GBD489" s="1"/>
      <c r="GBE489" s="1"/>
      <c r="GBF489" s="1"/>
      <c r="GBG489" s="1"/>
      <c r="GBH489" s="1"/>
      <c r="GBI489" s="1"/>
      <c r="GBJ489" s="1"/>
      <c r="GBK489" s="1"/>
      <c r="GBL489" s="1"/>
      <c r="GBM489" s="1"/>
      <c r="GBN489" s="1"/>
      <c r="GBO489" s="1"/>
      <c r="GBP489" s="1"/>
      <c r="GBQ489" s="1"/>
      <c r="GBR489" s="1"/>
      <c r="GBS489" s="1"/>
      <c r="GBT489" s="1"/>
      <c r="GBU489" s="1"/>
      <c r="GBV489" s="1"/>
      <c r="GBW489" s="1"/>
      <c r="GBX489" s="1"/>
      <c r="GBY489" s="1"/>
      <c r="GBZ489" s="1"/>
      <c r="GCA489" s="1"/>
      <c r="GCB489" s="1"/>
      <c r="GCC489" s="1"/>
      <c r="GCD489" s="1"/>
      <c r="GCE489" s="1"/>
      <c r="GCF489" s="1"/>
      <c r="GCG489" s="1"/>
      <c r="GCH489" s="1"/>
      <c r="GCI489" s="1"/>
      <c r="GCJ489" s="1"/>
      <c r="GCK489" s="1"/>
      <c r="GCL489" s="1"/>
      <c r="GCM489" s="1"/>
      <c r="GCN489" s="1"/>
      <c r="GCO489" s="1"/>
      <c r="GCP489" s="1"/>
      <c r="GCQ489" s="1"/>
      <c r="GCR489" s="1"/>
      <c r="GCS489" s="1"/>
      <c r="GCT489" s="1"/>
      <c r="GCU489" s="1"/>
      <c r="GCV489" s="1"/>
      <c r="GCW489" s="1"/>
      <c r="GCX489" s="1"/>
      <c r="GCY489" s="1"/>
      <c r="GCZ489" s="1"/>
      <c r="GDA489" s="1"/>
      <c r="GDB489" s="1"/>
      <c r="GDC489" s="1"/>
      <c r="GDD489" s="1"/>
      <c r="GDE489" s="1"/>
      <c r="GDF489" s="1"/>
      <c r="GDG489" s="1"/>
      <c r="GDH489" s="1"/>
      <c r="GDI489" s="1"/>
      <c r="GDJ489" s="1"/>
      <c r="GDK489" s="1"/>
      <c r="GDL489" s="1"/>
      <c r="GDM489" s="1"/>
      <c r="GDN489" s="1"/>
      <c r="GDO489" s="1"/>
      <c r="GDP489" s="1"/>
      <c r="GDQ489" s="1"/>
      <c r="GDR489" s="1"/>
      <c r="GDS489" s="1"/>
      <c r="GDT489" s="1"/>
      <c r="GDU489" s="1"/>
      <c r="GDV489" s="1"/>
      <c r="GDW489" s="1"/>
      <c r="GDX489" s="1"/>
      <c r="GDY489" s="1"/>
      <c r="GDZ489" s="1"/>
      <c r="GEA489" s="1"/>
      <c r="GEB489" s="1"/>
      <c r="GEC489" s="1"/>
      <c r="GED489" s="1"/>
      <c r="GEE489" s="1"/>
      <c r="GEF489" s="1"/>
      <c r="GEG489" s="1"/>
      <c r="GEH489" s="1"/>
      <c r="GEI489" s="1"/>
      <c r="GEJ489" s="1"/>
      <c r="GEK489" s="1"/>
      <c r="GEL489" s="1"/>
      <c r="GEM489" s="1"/>
      <c r="GEN489" s="1"/>
      <c r="GEO489" s="1"/>
      <c r="GEP489" s="1"/>
      <c r="GEQ489" s="1"/>
      <c r="GER489" s="1"/>
      <c r="GES489" s="1"/>
      <c r="GET489" s="1"/>
      <c r="GEU489" s="1"/>
      <c r="GEV489" s="1"/>
      <c r="GEW489" s="1"/>
      <c r="GEX489" s="1"/>
      <c r="GEY489" s="1"/>
      <c r="GEZ489" s="1"/>
      <c r="GFA489" s="1"/>
      <c r="GFB489" s="1"/>
      <c r="GFC489" s="1"/>
      <c r="GFD489" s="1"/>
      <c r="GFE489" s="1"/>
      <c r="GFF489" s="1"/>
      <c r="GFG489" s="1"/>
      <c r="GFH489" s="1"/>
      <c r="GFI489" s="1"/>
      <c r="GFJ489" s="1"/>
      <c r="GFK489" s="1"/>
      <c r="GFL489" s="1"/>
      <c r="GFM489" s="1"/>
      <c r="GFN489" s="1"/>
      <c r="GFO489" s="1"/>
      <c r="GFP489" s="1"/>
      <c r="GFQ489" s="1"/>
      <c r="GFR489" s="1"/>
      <c r="GFS489" s="1"/>
      <c r="GFT489" s="1"/>
      <c r="GFU489" s="1"/>
      <c r="GFV489" s="1"/>
      <c r="GFW489" s="1"/>
      <c r="GFX489" s="1"/>
      <c r="GFY489" s="1"/>
      <c r="GFZ489" s="1"/>
      <c r="GGA489" s="1"/>
      <c r="GGB489" s="1"/>
      <c r="GGC489" s="1"/>
      <c r="GGD489" s="1"/>
      <c r="GGE489" s="1"/>
      <c r="GGF489" s="1"/>
      <c r="GGG489" s="1"/>
      <c r="GGH489" s="1"/>
      <c r="GGI489" s="1"/>
      <c r="GGJ489" s="1"/>
      <c r="GGK489" s="1"/>
      <c r="GGL489" s="1"/>
      <c r="GGM489" s="1"/>
      <c r="GGN489" s="1"/>
      <c r="GGO489" s="1"/>
      <c r="GGP489" s="1"/>
      <c r="GGQ489" s="1"/>
      <c r="GGR489" s="1"/>
      <c r="GGS489" s="1"/>
      <c r="GGT489" s="1"/>
      <c r="GGU489" s="1"/>
      <c r="GGV489" s="1"/>
      <c r="GGW489" s="1"/>
      <c r="GGX489" s="1"/>
      <c r="GGY489" s="1"/>
      <c r="GGZ489" s="1"/>
      <c r="GHA489" s="1"/>
      <c r="GHB489" s="1"/>
      <c r="GHC489" s="1"/>
      <c r="GHD489" s="1"/>
      <c r="GHE489" s="1"/>
      <c r="GHF489" s="1"/>
      <c r="GHG489" s="1"/>
      <c r="GHH489" s="1"/>
      <c r="GHI489" s="1"/>
      <c r="GHJ489" s="1"/>
      <c r="GHK489" s="1"/>
      <c r="GHL489" s="1"/>
      <c r="GHM489" s="1"/>
      <c r="GHN489" s="1"/>
      <c r="GHO489" s="1"/>
      <c r="GHP489" s="1"/>
      <c r="GHQ489" s="1"/>
      <c r="GHR489" s="1"/>
      <c r="GHS489" s="1"/>
      <c r="GHT489" s="1"/>
      <c r="GHU489" s="1"/>
      <c r="GHV489" s="1"/>
      <c r="GHW489" s="1"/>
      <c r="GHX489" s="1"/>
      <c r="GHY489" s="1"/>
      <c r="GHZ489" s="1"/>
      <c r="GIA489" s="1"/>
      <c r="GIB489" s="1"/>
      <c r="GIC489" s="1"/>
      <c r="GID489" s="1"/>
      <c r="GIE489" s="1"/>
      <c r="GIF489" s="1"/>
      <c r="GIG489" s="1"/>
      <c r="GIH489" s="1"/>
      <c r="GII489" s="1"/>
      <c r="GIJ489" s="1"/>
      <c r="GIK489" s="1"/>
      <c r="GIL489" s="1"/>
      <c r="GIM489" s="1"/>
      <c r="GIN489" s="1"/>
      <c r="GIO489" s="1"/>
      <c r="GIP489" s="1"/>
      <c r="GIQ489" s="1"/>
      <c r="GIR489" s="1"/>
      <c r="GIS489" s="1"/>
      <c r="GIT489" s="1"/>
      <c r="GIU489" s="1"/>
      <c r="GIV489" s="1"/>
      <c r="GIW489" s="1"/>
      <c r="GIX489" s="1"/>
      <c r="GIY489" s="1"/>
      <c r="GIZ489" s="1"/>
      <c r="GJA489" s="1"/>
      <c r="GJB489" s="1"/>
      <c r="GJC489" s="1"/>
      <c r="GJD489" s="1"/>
      <c r="GJE489" s="1"/>
      <c r="GJF489" s="1"/>
      <c r="GJG489" s="1"/>
      <c r="GJH489" s="1"/>
      <c r="GJI489" s="1"/>
      <c r="GJJ489" s="1"/>
      <c r="GJK489" s="1"/>
      <c r="GJL489" s="1"/>
      <c r="GJM489" s="1"/>
      <c r="GJN489" s="1"/>
      <c r="GJO489" s="1"/>
      <c r="GJP489" s="1"/>
      <c r="GJQ489" s="1"/>
      <c r="GJR489" s="1"/>
      <c r="GJS489" s="1"/>
      <c r="GJT489" s="1"/>
      <c r="GJU489" s="1"/>
      <c r="GJV489" s="1"/>
      <c r="GJW489" s="1"/>
      <c r="GJX489" s="1"/>
      <c r="GJY489" s="1"/>
      <c r="GJZ489" s="1"/>
      <c r="GKA489" s="1"/>
      <c r="GKB489" s="1"/>
      <c r="GKC489" s="1"/>
      <c r="GKD489" s="1"/>
      <c r="GKE489" s="1"/>
      <c r="GKF489" s="1"/>
      <c r="GKG489" s="1"/>
      <c r="GKH489" s="1"/>
      <c r="GKI489" s="1"/>
      <c r="GKJ489" s="1"/>
      <c r="GKK489" s="1"/>
      <c r="GKL489" s="1"/>
      <c r="GKM489" s="1"/>
      <c r="GKN489" s="1"/>
      <c r="GKO489" s="1"/>
      <c r="GKP489" s="1"/>
      <c r="GKQ489" s="1"/>
      <c r="GKR489" s="1"/>
      <c r="GKS489" s="1"/>
      <c r="GKT489" s="1"/>
      <c r="GKU489" s="1"/>
      <c r="GKV489" s="1"/>
      <c r="GKW489" s="1"/>
      <c r="GKX489" s="1"/>
      <c r="GKY489" s="1"/>
      <c r="GKZ489" s="1"/>
      <c r="GLA489" s="1"/>
      <c r="GLB489" s="1"/>
      <c r="GLC489" s="1"/>
      <c r="GLD489" s="1"/>
      <c r="GLE489" s="1"/>
      <c r="GLF489" s="1"/>
      <c r="GLG489" s="1"/>
      <c r="GLH489" s="1"/>
      <c r="GLI489" s="1"/>
      <c r="GLJ489" s="1"/>
      <c r="GLK489" s="1"/>
      <c r="GLL489" s="1"/>
      <c r="GLM489" s="1"/>
      <c r="GLN489" s="1"/>
      <c r="GLO489" s="1"/>
      <c r="GLP489" s="1"/>
      <c r="GLQ489" s="1"/>
      <c r="GLR489" s="1"/>
      <c r="GLS489" s="1"/>
      <c r="GLT489" s="1"/>
      <c r="GLU489" s="1"/>
      <c r="GLV489" s="1"/>
      <c r="GLW489" s="1"/>
      <c r="GLX489" s="1"/>
      <c r="GLY489" s="1"/>
      <c r="GLZ489" s="1"/>
      <c r="GMA489" s="1"/>
      <c r="GMB489" s="1"/>
      <c r="GMC489" s="1"/>
      <c r="GMD489" s="1"/>
      <c r="GME489" s="1"/>
      <c r="GMF489" s="1"/>
      <c r="GMG489" s="1"/>
      <c r="GMH489" s="1"/>
      <c r="GMI489" s="1"/>
      <c r="GMJ489" s="1"/>
      <c r="GMK489" s="1"/>
      <c r="GML489" s="1"/>
      <c r="GMM489" s="1"/>
      <c r="GMN489" s="1"/>
      <c r="GMO489" s="1"/>
      <c r="GMP489" s="1"/>
      <c r="GMQ489" s="1"/>
      <c r="GMR489" s="1"/>
      <c r="GMS489" s="1"/>
      <c r="GMT489" s="1"/>
      <c r="GMU489" s="1"/>
      <c r="GMV489" s="1"/>
      <c r="GMW489" s="1"/>
      <c r="GMX489" s="1"/>
      <c r="GMY489" s="1"/>
      <c r="GMZ489" s="1"/>
      <c r="GNA489" s="1"/>
      <c r="GNB489" s="1"/>
      <c r="GNC489" s="1"/>
      <c r="GND489" s="1"/>
      <c r="GNE489" s="1"/>
      <c r="GNF489" s="1"/>
      <c r="GNG489" s="1"/>
      <c r="GNH489" s="1"/>
      <c r="GNI489" s="1"/>
      <c r="GNJ489" s="1"/>
      <c r="GNK489" s="1"/>
      <c r="GNL489" s="1"/>
      <c r="GNM489" s="1"/>
      <c r="GNN489" s="1"/>
      <c r="GNO489" s="1"/>
      <c r="GNP489" s="1"/>
      <c r="GNQ489" s="1"/>
      <c r="GNR489" s="1"/>
      <c r="GNS489" s="1"/>
      <c r="GNT489" s="1"/>
      <c r="GNU489" s="1"/>
      <c r="GNV489" s="1"/>
      <c r="GNW489" s="1"/>
      <c r="GNX489" s="1"/>
      <c r="GNY489" s="1"/>
      <c r="GNZ489" s="1"/>
      <c r="GOA489" s="1"/>
      <c r="GOB489" s="1"/>
      <c r="GOC489" s="1"/>
      <c r="GOD489" s="1"/>
      <c r="GOE489" s="1"/>
      <c r="GOF489" s="1"/>
      <c r="GOG489" s="1"/>
      <c r="GOH489" s="1"/>
      <c r="GOI489" s="1"/>
      <c r="GOJ489" s="1"/>
      <c r="GOK489" s="1"/>
      <c r="GOL489" s="1"/>
      <c r="GOM489" s="1"/>
      <c r="GON489" s="1"/>
      <c r="GOO489" s="1"/>
      <c r="GOP489" s="1"/>
      <c r="GOQ489" s="1"/>
      <c r="GOR489" s="1"/>
      <c r="GOS489" s="1"/>
      <c r="GOT489" s="1"/>
      <c r="GOU489" s="1"/>
      <c r="GOV489" s="1"/>
      <c r="GOW489" s="1"/>
      <c r="GOX489" s="1"/>
      <c r="GOY489" s="1"/>
      <c r="GOZ489" s="1"/>
      <c r="GPA489" s="1"/>
      <c r="GPB489" s="1"/>
      <c r="GPC489" s="1"/>
      <c r="GPD489" s="1"/>
      <c r="GPE489" s="1"/>
      <c r="GPF489" s="1"/>
      <c r="GPG489" s="1"/>
      <c r="GPH489" s="1"/>
      <c r="GPI489" s="1"/>
      <c r="GPJ489" s="1"/>
      <c r="GPK489" s="1"/>
      <c r="GPL489" s="1"/>
      <c r="GPM489" s="1"/>
      <c r="GPN489" s="1"/>
      <c r="GPO489" s="1"/>
      <c r="GPP489" s="1"/>
      <c r="GPQ489" s="1"/>
      <c r="GPR489" s="1"/>
      <c r="GPS489" s="1"/>
      <c r="GPT489" s="1"/>
      <c r="GPU489" s="1"/>
      <c r="GPV489" s="1"/>
      <c r="GPW489" s="1"/>
      <c r="GPX489" s="1"/>
      <c r="GPY489" s="1"/>
      <c r="GPZ489" s="1"/>
      <c r="GQA489" s="1"/>
      <c r="GQB489" s="1"/>
      <c r="GQC489" s="1"/>
      <c r="GQD489" s="1"/>
      <c r="GQE489" s="1"/>
      <c r="GQF489" s="1"/>
      <c r="GQG489" s="1"/>
      <c r="GQH489" s="1"/>
      <c r="GQI489" s="1"/>
      <c r="GQJ489" s="1"/>
      <c r="GQK489" s="1"/>
      <c r="GQL489" s="1"/>
      <c r="GQM489" s="1"/>
      <c r="GQN489" s="1"/>
      <c r="GQO489" s="1"/>
      <c r="GQP489" s="1"/>
      <c r="GQQ489" s="1"/>
      <c r="GQR489" s="1"/>
      <c r="GQS489" s="1"/>
      <c r="GQT489" s="1"/>
      <c r="GQU489" s="1"/>
      <c r="GQV489" s="1"/>
      <c r="GQW489" s="1"/>
      <c r="GQX489" s="1"/>
      <c r="GQY489" s="1"/>
      <c r="GQZ489" s="1"/>
      <c r="GRA489" s="1"/>
      <c r="GRB489" s="1"/>
      <c r="GRC489" s="1"/>
      <c r="GRD489" s="1"/>
      <c r="GRE489" s="1"/>
      <c r="GRF489" s="1"/>
      <c r="GRG489" s="1"/>
      <c r="GRH489" s="1"/>
      <c r="GRI489" s="1"/>
      <c r="GRJ489" s="1"/>
      <c r="GRK489" s="1"/>
      <c r="GRL489" s="1"/>
      <c r="GRM489" s="1"/>
      <c r="GRN489" s="1"/>
      <c r="GRO489" s="1"/>
      <c r="GRP489" s="1"/>
      <c r="GRQ489" s="1"/>
      <c r="GRR489" s="1"/>
      <c r="GRS489" s="1"/>
      <c r="GRT489" s="1"/>
      <c r="GRU489" s="1"/>
      <c r="GRV489" s="1"/>
      <c r="GRW489" s="1"/>
      <c r="GRX489" s="1"/>
      <c r="GRY489" s="1"/>
      <c r="GRZ489" s="1"/>
      <c r="GSA489" s="1"/>
      <c r="GSB489" s="1"/>
      <c r="GSC489" s="1"/>
      <c r="GSD489" s="1"/>
      <c r="GSE489" s="1"/>
      <c r="GSF489" s="1"/>
      <c r="GSG489" s="1"/>
      <c r="GSH489" s="1"/>
      <c r="GSI489" s="1"/>
      <c r="GSJ489" s="1"/>
      <c r="GSK489" s="1"/>
      <c r="GSL489" s="1"/>
      <c r="GSM489" s="1"/>
      <c r="GSN489" s="1"/>
      <c r="GSO489" s="1"/>
      <c r="GSP489" s="1"/>
      <c r="GSQ489" s="1"/>
      <c r="GSR489" s="1"/>
      <c r="GSS489" s="1"/>
      <c r="GST489" s="1"/>
      <c r="GSU489" s="1"/>
      <c r="GSV489" s="1"/>
      <c r="GSW489" s="1"/>
      <c r="GSX489" s="1"/>
      <c r="GSY489" s="1"/>
      <c r="GSZ489" s="1"/>
      <c r="GTA489" s="1"/>
      <c r="GTB489" s="1"/>
      <c r="GTC489" s="1"/>
      <c r="GTD489" s="1"/>
      <c r="GTE489" s="1"/>
      <c r="GTF489" s="1"/>
      <c r="GTG489" s="1"/>
      <c r="GTH489" s="1"/>
      <c r="GTI489" s="1"/>
      <c r="GTJ489" s="1"/>
      <c r="GTK489" s="1"/>
      <c r="GTL489" s="1"/>
      <c r="GTM489" s="1"/>
      <c r="GTN489" s="1"/>
      <c r="GTO489" s="1"/>
      <c r="GTP489" s="1"/>
      <c r="GTQ489" s="1"/>
      <c r="GTR489" s="1"/>
      <c r="GTS489" s="1"/>
      <c r="GTT489" s="1"/>
      <c r="GTU489" s="1"/>
      <c r="GTV489" s="1"/>
      <c r="GTW489" s="1"/>
      <c r="GTX489" s="1"/>
      <c r="GTY489" s="1"/>
      <c r="GTZ489" s="1"/>
      <c r="GUA489" s="1"/>
      <c r="GUB489" s="1"/>
      <c r="GUC489" s="1"/>
      <c r="GUD489" s="1"/>
      <c r="GUE489" s="1"/>
      <c r="GUF489" s="1"/>
      <c r="GUG489" s="1"/>
      <c r="GUH489" s="1"/>
      <c r="GUI489" s="1"/>
      <c r="GUJ489" s="1"/>
      <c r="GUK489" s="1"/>
      <c r="GUL489" s="1"/>
      <c r="GUM489" s="1"/>
      <c r="GUN489" s="1"/>
      <c r="GUO489" s="1"/>
      <c r="GUP489" s="1"/>
      <c r="GUQ489" s="1"/>
      <c r="GUR489" s="1"/>
      <c r="GUS489" s="1"/>
      <c r="GUT489" s="1"/>
      <c r="GUU489" s="1"/>
      <c r="GUV489" s="1"/>
      <c r="GUW489" s="1"/>
      <c r="GUX489" s="1"/>
      <c r="GUY489" s="1"/>
      <c r="GUZ489" s="1"/>
      <c r="GVA489" s="1"/>
      <c r="GVB489" s="1"/>
      <c r="GVC489" s="1"/>
      <c r="GVD489" s="1"/>
      <c r="GVE489" s="1"/>
      <c r="GVF489" s="1"/>
      <c r="GVG489" s="1"/>
      <c r="GVH489" s="1"/>
      <c r="GVI489" s="1"/>
      <c r="GVJ489" s="1"/>
      <c r="GVK489" s="1"/>
      <c r="GVL489" s="1"/>
      <c r="GVM489" s="1"/>
      <c r="GVN489" s="1"/>
      <c r="GVO489" s="1"/>
      <c r="GVP489" s="1"/>
      <c r="GVQ489" s="1"/>
      <c r="GVR489" s="1"/>
      <c r="GVS489" s="1"/>
      <c r="GVT489" s="1"/>
      <c r="GVU489" s="1"/>
      <c r="GVV489" s="1"/>
      <c r="GVW489" s="1"/>
      <c r="GVX489" s="1"/>
      <c r="GVY489" s="1"/>
      <c r="GVZ489" s="1"/>
      <c r="GWA489" s="1"/>
      <c r="GWB489" s="1"/>
      <c r="GWC489" s="1"/>
      <c r="GWD489" s="1"/>
      <c r="GWE489" s="1"/>
      <c r="GWF489" s="1"/>
      <c r="GWG489" s="1"/>
      <c r="GWH489" s="1"/>
      <c r="GWI489" s="1"/>
      <c r="GWJ489" s="1"/>
      <c r="GWK489" s="1"/>
      <c r="GWL489" s="1"/>
      <c r="GWM489" s="1"/>
      <c r="GWN489" s="1"/>
      <c r="GWO489" s="1"/>
      <c r="GWP489" s="1"/>
      <c r="GWQ489" s="1"/>
      <c r="GWR489" s="1"/>
      <c r="GWS489" s="1"/>
      <c r="GWT489" s="1"/>
      <c r="GWU489" s="1"/>
      <c r="GWV489" s="1"/>
      <c r="GWW489" s="1"/>
      <c r="GWX489" s="1"/>
      <c r="GWY489" s="1"/>
      <c r="GWZ489" s="1"/>
      <c r="GXA489" s="1"/>
      <c r="GXB489" s="1"/>
      <c r="GXC489" s="1"/>
      <c r="GXD489" s="1"/>
      <c r="GXE489" s="1"/>
      <c r="GXF489" s="1"/>
      <c r="GXG489" s="1"/>
      <c r="GXH489" s="1"/>
      <c r="GXI489" s="1"/>
      <c r="GXJ489" s="1"/>
      <c r="GXK489" s="1"/>
      <c r="GXL489" s="1"/>
      <c r="GXM489" s="1"/>
      <c r="GXN489" s="1"/>
      <c r="GXO489" s="1"/>
      <c r="GXP489" s="1"/>
      <c r="GXQ489" s="1"/>
      <c r="GXR489" s="1"/>
      <c r="GXS489" s="1"/>
      <c r="GXT489" s="1"/>
      <c r="GXU489" s="1"/>
      <c r="GXV489" s="1"/>
      <c r="GXW489" s="1"/>
      <c r="GXX489" s="1"/>
      <c r="GXY489" s="1"/>
      <c r="GXZ489" s="1"/>
      <c r="GYA489" s="1"/>
      <c r="GYB489" s="1"/>
      <c r="GYC489" s="1"/>
      <c r="GYD489" s="1"/>
      <c r="GYE489" s="1"/>
      <c r="GYF489" s="1"/>
      <c r="GYG489" s="1"/>
      <c r="GYH489" s="1"/>
      <c r="GYI489" s="1"/>
      <c r="GYJ489" s="1"/>
      <c r="GYK489" s="1"/>
      <c r="GYL489" s="1"/>
      <c r="GYM489" s="1"/>
      <c r="GYN489" s="1"/>
      <c r="GYO489" s="1"/>
      <c r="GYP489" s="1"/>
      <c r="GYQ489" s="1"/>
      <c r="GYR489" s="1"/>
      <c r="GYS489" s="1"/>
      <c r="GYT489" s="1"/>
      <c r="GYU489" s="1"/>
      <c r="GYV489" s="1"/>
      <c r="GYW489" s="1"/>
      <c r="GYX489" s="1"/>
      <c r="GYY489" s="1"/>
      <c r="GYZ489" s="1"/>
      <c r="GZA489" s="1"/>
      <c r="GZB489" s="1"/>
      <c r="GZC489" s="1"/>
      <c r="GZD489" s="1"/>
      <c r="GZE489" s="1"/>
      <c r="GZF489" s="1"/>
      <c r="GZG489" s="1"/>
      <c r="GZH489" s="1"/>
      <c r="GZI489" s="1"/>
      <c r="GZJ489" s="1"/>
      <c r="GZK489" s="1"/>
      <c r="GZL489" s="1"/>
      <c r="GZM489" s="1"/>
      <c r="GZN489" s="1"/>
      <c r="GZO489" s="1"/>
      <c r="GZP489" s="1"/>
      <c r="GZQ489" s="1"/>
      <c r="GZR489" s="1"/>
      <c r="GZS489" s="1"/>
      <c r="GZT489" s="1"/>
      <c r="GZU489" s="1"/>
      <c r="GZV489" s="1"/>
      <c r="GZW489" s="1"/>
      <c r="GZX489" s="1"/>
      <c r="GZY489" s="1"/>
      <c r="GZZ489" s="1"/>
      <c r="HAA489" s="1"/>
      <c r="HAB489" s="1"/>
      <c r="HAC489" s="1"/>
      <c r="HAD489" s="1"/>
      <c r="HAE489" s="1"/>
      <c r="HAF489" s="1"/>
      <c r="HAG489" s="1"/>
      <c r="HAH489" s="1"/>
      <c r="HAI489" s="1"/>
      <c r="HAJ489" s="1"/>
      <c r="HAK489" s="1"/>
      <c r="HAL489" s="1"/>
      <c r="HAM489" s="1"/>
      <c r="HAN489" s="1"/>
      <c r="HAO489" s="1"/>
      <c r="HAP489" s="1"/>
      <c r="HAQ489" s="1"/>
      <c r="HAR489" s="1"/>
      <c r="HAS489" s="1"/>
      <c r="HAT489" s="1"/>
      <c r="HAU489" s="1"/>
      <c r="HAV489" s="1"/>
      <c r="HAW489" s="1"/>
      <c r="HAX489" s="1"/>
      <c r="HAY489" s="1"/>
      <c r="HAZ489" s="1"/>
      <c r="HBA489" s="1"/>
      <c r="HBB489" s="1"/>
      <c r="HBC489" s="1"/>
      <c r="HBD489" s="1"/>
      <c r="HBE489" s="1"/>
      <c r="HBF489" s="1"/>
      <c r="HBG489" s="1"/>
      <c r="HBH489" s="1"/>
      <c r="HBI489" s="1"/>
      <c r="HBJ489" s="1"/>
      <c r="HBK489" s="1"/>
      <c r="HBL489" s="1"/>
      <c r="HBM489" s="1"/>
      <c r="HBN489" s="1"/>
      <c r="HBO489" s="1"/>
      <c r="HBP489" s="1"/>
      <c r="HBQ489" s="1"/>
      <c r="HBR489" s="1"/>
      <c r="HBS489" s="1"/>
      <c r="HBT489" s="1"/>
      <c r="HBU489" s="1"/>
      <c r="HBV489" s="1"/>
      <c r="HBW489" s="1"/>
      <c r="HBX489" s="1"/>
      <c r="HBY489" s="1"/>
      <c r="HBZ489" s="1"/>
      <c r="HCA489" s="1"/>
      <c r="HCB489" s="1"/>
      <c r="HCC489" s="1"/>
      <c r="HCD489" s="1"/>
      <c r="HCE489" s="1"/>
      <c r="HCF489" s="1"/>
      <c r="HCG489" s="1"/>
      <c r="HCH489" s="1"/>
      <c r="HCI489" s="1"/>
      <c r="HCJ489" s="1"/>
      <c r="HCK489" s="1"/>
      <c r="HCL489" s="1"/>
      <c r="HCM489" s="1"/>
      <c r="HCN489" s="1"/>
      <c r="HCO489" s="1"/>
      <c r="HCP489" s="1"/>
      <c r="HCQ489" s="1"/>
      <c r="HCR489" s="1"/>
      <c r="HCS489" s="1"/>
      <c r="HCT489" s="1"/>
      <c r="HCU489" s="1"/>
      <c r="HCV489" s="1"/>
      <c r="HCW489" s="1"/>
      <c r="HCX489" s="1"/>
      <c r="HCY489" s="1"/>
      <c r="HCZ489" s="1"/>
      <c r="HDA489" s="1"/>
      <c r="HDB489" s="1"/>
      <c r="HDC489" s="1"/>
      <c r="HDD489" s="1"/>
      <c r="HDE489" s="1"/>
      <c r="HDF489" s="1"/>
      <c r="HDG489" s="1"/>
      <c r="HDH489" s="1"/>
      <c r="HDI489" s="1"/>
      <c r="HDJ489" s="1"/>
      <c r="HDK489" s="1"/>
      <c r="HDL489" s="1"/>
      <c r="HDM489" s="1"/>
      <c r="HDN489" s="1"/>
      <c r="HDO489" s="1"/>
      <c r="HDP489" s="1"/>
      <c r="HDQ489" s="1"/>
      <c r="HDR489" s="1"/>
      <c r="HDS489" s="1"/>
      <c r="HDT489" s="1"/>
      <c r="HDU489" s="1"/>
      <c r="HDV489" s="1"/>
      <c r="HDW489" s="1"/>
      <c r="HDX489" s="1"/>
      <c r="HDY489" s="1"/>
      <c r="HDZ489" s="1"/>
      <c r="HEA489" s="1"/>
      <c r="HEB489" s="1"/>
      <c r="HEC489" s="1"/>
      <c r="HED489" s="1"/>
      <c r="HEE489" s="1"/>
      <c r="HEF489" s="1"/>
      <c r="HEG489" s="1"/>
      <c r="HEH489" s="1"/>
      <c r="HEI489" s="1"/>
      <c r="HEJ489" s="1"/>
      <c r="HEK489" s="1"/>
      <c r="HEL489" s="1"/>
      <c r="HEM489" s="1"/>
      <c r="HEN489" s="1"/>
      <c r="HEO489" s="1"/>
      <c r="HEP489" s="1"/>
      <c r="HEQ489" s="1"/>
      <c r="HER489" s="1"/>
      <c r="HES489" s="1"/>
      <c r="HET489" s="1"/>
      <c r="HEU489" s="1"/>
      <c r="HEV489" s="1"/>
      <c r="HEW489" s="1"/>
      <c r="HEX489" s="1"/>
      <c r="HEY489" s="1"/>
      <c r="HEZ489" s="1"/>
      <c r="HFA489" s="1"/>
      <c r="HFB489" s="1"/>
      <c r="HFC489" s="1"/>
      <c r="HFD489" s="1"/>
      <c r="HFE489" s="1"/>
      <c r="HFF489" s="1"/>
      <c r="HFG489" s="1"/>
      <c r="HFH489" s="1"/>
      <c r="HFI489" s="1"/>
      <c r="HFJ489" s="1"/>
      <c r="HFK489" s="1"/>
      <c r="HFL489" s="1"/>
      <c r="HFM489" s="1"/>
      <c r="HFN489" s="1"/>
      <c r="HFO489" s="1"/>
      <c r="HFP489" s="1"/>
      <c r="HFQ489" s="1"/>
      <c r="HFR489" s="1"/>
      <c r="HFS489" s="1"/>
      <c r="HFT489" s="1"/>
      <c r="HFU489" s="1"/>
      <c r="HFV489" s="1"/>
      <c r="HFW489" s="1"/>
      <c r="HFX489" s="1"/>
      <c r="HFY489" s="1"/>
      <c r="HFZ489" s="1"/>
      <c r="HGA489" s="1"/>
      <c r="HGB489" s="1"/>
      <c r="HGC489" s="1"/>
      <c r="HGD489" s="1"/>
      <c r="HGE489" s="1"/>
      <c r="HGF489" s="1"/>
      <c r="HGG489" s="1"/>
      <c r="HGH489" s="1"/>
      <c r="HGI489" s="1"/>
      <c r="HGJ489" s="1"/>
      <c r="HGK489" s="1"/>
      <c r="HGL489" s="1"/>
      <c r="HGM489" s="1"/>
      <c r="HGN489" s="1"/>
      <c r="HGO489" s="1"/>
      <c r="HGP489" s="1"/>
      <c r="HGQ489" s="1"/>
      <c r="HGR489" s="1"/>
      <c r="HGS489" s="1"/>
      <c r="HGT489" s="1"/>
      <c r="HGU489" s="1"/>
      <c r="HGV489" s="1"/>
      <c r="HGW489" s="1"/>
      <c r="HGX489" s="1"/>
      <c r="HGY489" s="1"/>
      <c r="HGZ489" s="1"/>
      <c r="HHA489" s="1"/>
      <c r="HHB489" s="1"/>
      <c r="HHC489" s="1"/>
      <c r="HHD489" s="1"/>
      <c r="HHE489" s="1"/>
      <c r="HHF489" s="1"/>
      <c r="HHG489" s="1"/>
      <c r="HHH489" s="1"/>
      <c r="HHI489" s="1"/>
      <c r="HHJ489" s="1"/>
      <c r="HHK489" s="1"/>
      <c r="HHL489" s="1"/>
      <c r="HHM489" s="1"/>
      <c r="HHN489" s="1"/>
      <c r="HHO489" s="1"/>
      <c r="HHP489" s="1"/>
      <c r="HHQ489" s="1"/>
      <c r="HHR489" s="1"/>
      <c r="HHS489" s="1"/>
      <c r="HHT489" s="1"/>
      <c r="HHU489" s="1"/>
      <c r="HHV489" s="1"/>
      <c r="HHW489" s="1"/>
      <c r="HHX489" s="1"/>
      <c r="HHY489" s="1"/>
      <c r="HHZ489" s="1"/>
      <c r="HIA489" s="1"/>
      <c r="HIB489" s="1"/>
      <c r="HIC489" s="1"/>
      <c r="HID489" s="1"/>
      <c r="HIE489" s="1"/>
      <c r="HIF489" s="1"/>
      <c r="HIG489" s="1"/>
      <c r="HIH489" s="1"/>
      <c r="HII489" s="1"/>
      <c r="HIJ489" s="1"/>
      <c r="HIK489" s="1"/>
      <c r="HIL489" s="1"/>
      <c r="HIM489" s="1"/>
      <c r="HIN489" s="1"/>
      <c r="HIO489" s="1"/>
      <c r="HIP489" s="1"/>
      <c r="HIQ489" s="1"/>
      <c r="HIR489" s="1"/>
      <c r="HIS489" s="1"/>
      <c r="HIT489" s="1"/>
      <c r="HIU489" s="1"/>
      <c r="HIV489" s="1"/>
      <c r="HIW489" s="1"/>
      <c r="HIX489" s="1"/>
      <c r="HIY489" s="1"/>
      <c r="HIZ489" s="1"/>
      <c r="HJA489" s="1"/>
      <c r="HJB489" s="1"/>
      <c r="HJC489" s="1"/>
      <c r="HJD489" s="1"/>
      <c r="HJE489" s="1"/>
      <c r="HJF489" s="1"/>
      <c r="HJG489" s="1"/>
      <c r="HJH489" s="1"/>
      <c r="HJI489" s="1"/>
      <c r="HJJ489" s="1"/>
      <c r="HJK489" s="1"/>
      <c r="HJL489" s="1"/>
      <c r="HJM489" s="1"/>
      <c r="HJN489" s="1"/>
      <c r="HJO489" s="1"/>
      <c r="HJP489" s="1"/>
      <c r="HJQ489" s="1"/>
      <c r="HJR489" s="1"/>
      <c r="HJS489" s="1"/>
      <c r="HJT489" s="1"/>
      <c r="HJU489" s="1"/>
      <c r="HJV489" s="1"/>
      <c r="HJW489" s="1"/>
      <c r="HJX489" s="1"/>
      <c r="HJY489" s="1"/>
      <c r="HJZ489" s="1"/>
      <c r="HKA489" s="1"/>
      <c r="HKB489" s="1"/>
      <c r="HKC489" s="1"/>
      <c r="HKD489" s="1"/>
      <c r="HKE489" s="1"/>
      <c r="HKF489" s="1"/>
      <c r="HKG489" s="1"/>
      <c r="HKH489" s="1"/>
      <c r="HKI489" s="1"/>
      <c r="HKJ489" s="1"/>
      <c r="HKK489" s="1"/>
      <c r="HKL489" s="1"/>
      <c r="HKM489" s="1"/>
      <c r="HKN489" s="1"/>
      <c r="HKO489" s="1"/>
      <c r="HKP489" s="1"/>
      <c r="HKQ489" s="1"/>
      <c r="HKR489" s="1"/>
      <c r="HKS489" s="1"/>
      <c r="HKT489" s="1"/>
      <c r="HKU489" s="1"/>
      <c r="HKV489" s="1"/>
      <c r="HKW489" s="1"/>
      <c r="HKX489" s="1"/>
      <c r="HKY489" s="1"/>
      <c r="HKZ489" s="1"/>
      <c r="HLA489" s="1"/>
      <c r="HLB489" s="1"/>
      <c r="HLC489" s="1"/>
      <c r="HLD489" s="1"/>
      <c r="HLE489" s="1"/>
      <c r="HLF489" s="1"/>
      <c r="HLG489" s="1"/>
      <c r="HLH489" s="1"/>
      <c r="HLI489" s="1"/>
      <c r="HLJ489" s="1"/>
      <c r="HLK489" s="1"/>
      <c r="HLL489" s="1"/>
      <c r="HLM489" s="1"/>
      <c r="HLN489" s="1"/>
      <c r="HLO489" s="1"/>
      <c r="HLP489" s="1"/>
      <c r="HLQ489" s="1"/>
      <c r="HLR489" s="1"/>
      <c r="HLS489" s="1"/>
      <c r="HLT489" s="1"/>
      <c r="HLU489" s="1"/>
      <c r="HLV489" s="1"/>
      <c r="HLW489" s="1"/>
      <c r="HLX489" s="1"/>
      <c r="HLY489" s="1"/>
      <c r="HLZ489" s="1"/>
      <c r="HMA489" s="1"/>
      <c r="HMB489" s="1"/>
      <c r="HMC489" s="1"/>
      <c r="HMD489" s="1"/>
      <c r="HME489" s="1"/>
      <c r="HMF489" s="1"/>
      <c r="HMG489" s="1"/>
      <c r="HMH489" s="1"/>
      <c r="HMI489" s="1"/>
      <c r="HMJ489" s="1"/>
      <c r="HMK489" s="1"/>
      <c r="HML489" s="1"/>
      <c r="HMM489" s="1"/>
      <c r="HMN489" s="1"/>
      <c r="HMO489" s="1"/>
      <c r="HMP489" s="1"/>
      <c r="HMQ489" s="1"/>
      <c r="HMR489" s="1"/>
      <c r="HMS489" s="1"/>
      <c r="HMT489" s="1"/>
      <c r="HMU489" s="1"/>
      <c r="HMV489" s="1"/>
      <c r="HMW489" s="1"/>
      <c r="HMX489" s="1"/>
      <c r="HMY489" s="1"/>
      <c r="HMZ489" s="1"/>
      <c r="HNA489" s="1"/>
      <c r="HNB489" s="1"/>
      <c r="HNC489" s="1"/>
      <c r="HND489" s="1"/>
      <c r="HNE489" s="1"/>
      <c r="HNF489" s="1"/>
      <c r="HNG489" s="1"/>
      <c r="HNH489" s="1"/>
      <c r="HNI489" s="1"/>
      <c r="HNJ489" s="1"/>
      <c r="HNK489" s="1"/>
      <c r="HNL489" s="1"/>
      <c r="HNM489" s="1"/>
      <c r="HNN489" s="1"/>
      <c r="HNO489" s="1"/>
      <c r="HNP489" s="1"/>
      <c r="HNQ489" s="1"/>
      <c r="HNR489" s="1"/>
      <c r="HNS489" s="1"/>
      <c r="HNT489" s="1"/>
      <c r="HNU489" s="1"/>
      <c r="HNV489" s="1"/>
      <c r="HNW489" s="1"/>
      <c r="HNX489" s="1"/>
      <c r="HNY489" s="1"/>
      <c r="HNZ489" s="1"/>
      <c r="HOA489" s="1"/>
      <c r="HOB489" s="1"/>
      <c r="HOC489" s="1"/>
      <c r="HOD489" s="1"/>
      <c r="HOE489" s="1"/>
      <c r="HOF489" s="1"/>
      <c r="HOG489" s="1"/>
      <c r="HOH489" s="1"/>
      <c r="HOI489" s="1"/>
      <c r="HOJ489" s="1"/>
      <c r="HOK489" s="1"/>
      <c r="HOL489" s="1"/>
      <c r="HOM489" s="1"/>
      <c r="HON489" s="1"/>
      <c r="HOO489" s="1"/>
      <c r="HOP489" s="1"/>
      <c r="HOQ489" s="1"/>
      <c r="HOR489" s="1"/>
      <c r="HOS489" s="1"/>
      <c r="HOT489" s="1"/>
      <c r="HOU489" s="1"/>
      <c r="HOV489" s="1"/>
      <c r="HOW489" s="1"/>
      <c r="HOX489" s="1"/>
      <c r="HOY489" s="1"/>
      <c r="HOZ489" s="1"/>
      <c r="HPA489" s="1"/>
      <c r="HPB489" s="1"/>
      <c r="HPC489" s="1"/>
      <c r="HPD489" s="1"/>
      <c r="HPE489" s="1"/>
      <c r="HPF489" s="1"/>
      <c r="HPG489" s="1"/>
      <c r="HPH489" s="1"/>
      <c r="HPI489" s="1"/>
      <c r="HPJ489" s="1"/>
      <c r="HPK489" s="1"/>
      <c r="HPL489" s="1"/>
      <c r="HPM489" s="1"/>
      <c r="HPN489" s="1"/>
      <c r="HPO489" s="1"/>
      <c r="HPP489" s="1"/>
      <c r="HPQ489" s="1"/>
      <c r="HPR489" s="1"/>
      <c r="HPS489" s="1"/>
      <c r="HPT489" s="1"/>
      <c r="HPU489" s="1"/>
      <c r="HPV489" s="1"/>
      <c r="HPW489" s="1"/>
      <c r="HPX489" s="1"/>
      <c r="HPY489" s="1"/>
      <c r="HPZ489" s="1"/>
      <c r="HQA489" s="1"/>
      <c r="HQB489" s="1"/>
      <c r="HQC489" s="1"/>
      <c r="HQD489" s="1"/>
      <c r="HQE489" s="1"/>
      <c r="HQF489" s="1"/>
      <c r="HQG489" s="1"/>
      <c r="HQH489" s="1"/>
      <c r="HQI489" s="1"/>
      <c r="HQJ489" s="1"/>
      <c r="HQK489" s="1"/>
      <c r="HQL489" s="1"/>
      <c r="HQM489" s="1"/>
      <c r="HQN489" s="1"/>
      <c r="HQO489" s="1"/>
      <c r="HQP489" s="1"/>
      <c r="HQQ489" s="1"/>
      <c r="HQR489" s="1"/>
      <c r="HQS489" s="1"/>
      <c r="HQT489" s="1"/>
      <c r="HQU489" s="1"/>
      <c r="HQV489" s="1"/>
      <c r="HQW489" s="1"/>
      <c r="HQX489" s="1"/>
      <c r="HQY489" s="1"/>
      <c r="HQZ489" s="1"/>
      <c r="HRA489" s="1"/>
      <c r="HRB489" s="1"/>
      <c r="HRC489" s="1"/>
      <c r="HRD489" s="1"/>
      <c r="HRE489" s="1"/>
      <c r="HRF489" s="1"/>
      <c r="HRG489" s="1"/>
      <c r="HRH489" s="1"/>
      <c r="HRI489" s="1"/>
      <c r="HRJ489" s="1"/>
      <c r="HRK489" s="1"/>
      <c r="HRL489" s="1"/>
      <c r="HRM489" s="1"/>
      <c r="HRN489" s="1"/>
      <c r="HRO489" s="1"/>
      <c r="HRP489" s="1"/>
      <c r="HRQ489" s="1"/>
      <c r="HRR489" s="1"/>
      <c r="HRS489" s="1"/>
      <c r="HRT489" s="1"/>
      <c r="HRU489" s="1"/>
      <c r="HRV489" s="1"/>
      <c r="HRW489" s="1"/>
      <c r="HRX489" s="1"/>
      <c r="HRY489" s="1"/>
      <c r="HRZ489" s="1"/>
      <c r="HSA489" s="1"/>
      <c r="HSB489" s="1"/>
      <c r="HSC489" s="1"/>
      <c r="HSD489" s="1"/>
      <c r="HSE489" s="1"/>
      <c r="HSF489" s="1"/>
      <c r="HSG489" s="1"/>
      <c r="HSH489" s="1"/>
      <c r="HSI489" s="1"/>
      <c r="HSJ489" s="1"/>
      <c r="HSK489" s="1"/>
      <c r="HSL489" s="1"/>
      <c r="HSM489" s="1"/>
      <c r="HSN489" s="1"/>
      <c r="HSO489" s="1"/>
      <c r="HSP489" s="1"/>
      <c r="HSQ489" s="1"/>
      <c r="HSR489" s="1"/>
      <c r="HSS489" s="1"/>
      <c r="HST489" s="1"/>
      <c r="HSU489" s="1"/>
      <c r="HSV489" s="1"/>
      <c r="HSW489" s="1"/>
      <c r="HSX489" s="1"/>
      <c r="HSY489" s="1"/>
      <c r="HSZ489" s="1"/>
      <c r="HTA489" s="1"/>
      <c r="HTB489" s="1"/>
      <c r="HTC489" s="1"/>
      <c r="HTD489" s="1"/>
      <c r="HTE489" s="1"/>
      <c r="HTF489" s="1"/>
      <c r="HTG489" s="1"/>
      <c r="HTH489" s="1"/>
      <c r="HTI489" s="1"/>
      <c r="HTJ489" s="1"/>
      <c r="HTK489" s="1"/>
      <c r="HTL489" s="1"/>
      <c r="HTM489" s="1"/>
      <c r="HTN489" s="1"/>
      <c r="HTO489" s="1"/>
      <c r="HTP489" s="1"/>
      <c r="HTQ489" s="1"/>
      <c r="HTR489" s="1"/>
      <c r="HTS489" s="1"/>
      <c r="HTT489" s="1"/>
      <c r="HTU489" s="1"/>
      <c r="HTV489" s="1"/>
      <c r="HTW489" s="1"/>
      <c r="HTX489" s="1"/>
      <c r="HTY489" s="1"/>
      <c r="HTZ489" s="1"/>
      <c r="HUA489" s="1"/>
      <c r="HUB489" s="1"/>
      <c r="HUC489" s="1"/>
      <c r="HUD489" s="1"/>
      <c r="HUE489" s="1"/>
      <c r="HUF489" s="1"/>
      <c r="HUG489" s="1"/>
      <c r="HUH489" s="1"/>
      <c r="HUI489" s="1"/>
      <c r="HUJ489" s="1"/>
      <c r="HUK489" s="1"/>
      <c r="HUL489" s="1"/>
      <c r="HUM489" s="1"/>
      <c r="HUN489" s="1"/>
      <c r="HUO489" s="1"/>
      <c r="HUP489" s="1"/>
      <c r="HUQ489" s="1"/>
      <c r="HUR489" s="1"/>
      <c r="HUS489" s="1"/>
      <c r="HUT489" s="1"/>
      <c r="HUU489" s="1"/>
      <c r="HUV489" s="1"/>
      <c r="HUW489" s="1"/>
      <c r="HUX489" s="1"/>
      <c r="HUY489" s="1"/>
      <c r="HUZ489" s="1"/>
      <c r="HVA489" s="1"/>
      <c r="HVB489" s="1"/>
      <c r="HVC489" s="1"/>
      <c r="HVD489" s="1"/>
      <c r="HVE489" s="1"/>
      <c r="HVF489" s="1"/>
      <c r="HVG489" s="1"/>
      <c r="HVH489" s="1"/>
      <c r="HVI489" s="1"/>
      <c r="HVJ489" s="1"/>
      <c r="HVK489" s="1"/>
      <c r="HVL489" s="1"/>
      <c r="HVM489" s="1"/>
      <c r="HVN489" s="1"/>
      <c r="HVO489" s="1"/>
      <c r="HVP489" s="1"/>
      <c r="HVQ489" s="1"/>
      <c r="HVR489" s="1"/>
      <c r="HVS489" s="1"/>
      <c r="HVT489" s="1"/>
      <c r="HVU489" s="1"/>
      <c r="HVV489" s="1"/>
      <c r="HVW489" s="1"/>
      <c r="HVX489" s="1"/>
      <c r="HVY489" s="1"/>
      <c r="HVZ489" s="1"/>
      <c r="HWA489" s="1"/>
      <c r="HWB489" s="1"/>
      <c r="HWC489" s="1"/>
      <c r="HWD489" s="1"/>
      <c r="HWE489" s="1"/>
      <c r="HWF489" s="1"/>
      <c r="HWG489" s="1"/>
      <c r="HWH489" s="1"/>
      <c r="HWI489" s="1"/>
      <c r="HWJ489" s="1"/>
      <c r="HWK489" s="1"/>
      <c r="HWL489" s="1"/>
      <c r="HWM489" s="1"/>
      <c r="HWN489" s="1"/>
      <c r="HWO489" s="1"/>
      <c r="HWP489" s="1"/>
      <c r="HWQ489" s="1"/>
      <c r="HWR489" s="1"/>
      <c r="HWS489" s="1"/>
      <c r="HWT489" s="1"/>
      <c r="HWU489" s="1"/>
      <c r="HWV489" s="1"/>
      <c r="HWW489" s="1"/>
      <c r="HWX489" s="1"/>
      <c r="HWY489" s="1"/>
      <c r="HWZ489" s="1"/>
      <c r="HXA489" s="1"/>
      <c r="HXB489" s="1"/>
      <c r="HXC489" s="1"/>
      <c r="HXD489" s="1"/>
      <c r="HXE489" s="1"/>
      <c r="HXF489" s="1"/>
      <c r="HXG489" s="1"/>
      <c r="HXH489" s="1"/>
      <c r="HXI489" s="1"/>
      <c r="HXJ489" s="1"/>
      <c r="HXK489" s="1"/>
      <c r="HXL489" s="1"/>
      <c r="HXM489" s="1"/>
      <c r="HXN489" s="1"/>
      <c r="HXO489" s="1"/>
      <c r="HXP489" s="1"/>
      <c r="HXQ489" s="1"/>
      <c r="HXR489" s="1"/>
      <c r="HXS489" s="1"/>
      <c r="HXT489" s="1"/>
      <c r="HXU489" s="1"/>
      <c r="HXV489" s="1"/>
      <c r="HXW489" s="1"/>
      <c r="HXX489" s="1"/>
      <c r="HXY489" s="1"/>
      <c r="HXZ489" s="1"/>
      <c r="HYA489" s="1"/>
      <c r="HYB489" s="1"/>
      <c r="HYC489" s="1"/>
      <c r="HYD489" s="1"/>
      <c r="HYE489" s="1"/>
      <c r="HYF489" s="1"/>
      <c r="HYG489" s="1"/>
      <c r="HYH489" s="1"/>
      <c r="HYI489" s="1"/>
      <c r="HYJ489" s="1"/>
      <c r="HYK489" s="1"/>
      <c r="HYL489" s="1"/>
      <c r="HYM489" s="1"/>
      <c r="HYN489" s="1"/>
      <c r="HYO489" s="1"/>
      <c r="HYP489" s="1"/>
      <c r="HYQ489" s="1"/>
      <c r="HYR489" s="1"/>
      <c r="HYS489" s="1"/>
      <c r="HYT489" s="1"/>
      <c r="HYU489" s="1"/>
      <c r="HYV489" s="1"/>
      <c r="HYW489" s="1"/>
      <c r="HYX489" s="1"/>
      <c r="HYY489" s="1"/>
      <c r="HYZ489" s="1"/>
      <c r="HZA489" s="1"/>
      <c r="HZB489" s="1"/>
      <c r="HZC489" s="1"/>
      <c r="HZD489" s="1"/>
      <c r="HZE489" s="1"/>
      <c r="HZF489" s="1"/>
      <c r="HZG489" s="1"/>
      <c r="HZH489" s="1"/>
      <c r="HZI489" s="1"/>
      <c r="HZJ489" s="1"/>
      <c r="HZK489" s="1"/>
      <c r="HZL489" s="1"/>
      <c r="HZM489" s="1"/>
      <c r="HZN489" s="1"/>
      <c r="HZO489" s="1"/>
      <c r="HZP489" s="1"/>
      <c r="HZQ489" s="1"/>
      <c r="HZR489" s="1"/>
      <c r="HZS489" s="1"/>
      <c r="HZT489" s="1"/>
      <c r="HZU489" s="1"/>
      <c r="HZV489" s="1"/>
      <c r="HZW489" s="1"/>
      <c r="HZX489" s="1"/>
      <c r="HZY489" s="1"/>
      <c r="HZZ489" s="1"/>
      <c r="IAA489" s="1"/>
      <c r="IAB489" s="1"/>
      <c r="IAC489" s="1"/>
      <c r="IAD489" s="1"/>
      <c r="IAE489" s="1"/>
      <c r="IAF489" s="1"/>
      <c r="IAG489" s="1"/>
      <c r="IAH489" s="1"/>
      <c r="IAI489" s="1"/>
      <c r="IAJ489" s="1"/>
      <c r="IAK489" s="1"/>
      <c r="IAL489" s="1"/>
      <c r="IAM489" s="1"/>
      <c r="IAN489" s="1"/>
      <c r="IAO489" s="1"/>
      <c r="IAP489" s="1"/>
      <c r="IAQ489" s="1"/>
      <c r="IAR489" s="1"/>
      <c r="IAS489" s="1"/>
      <c r="IAT489" s="1"/>
      <c r="IAU489" s="1"/>
      <c r="IAV489" s="1"/>
      <c r="IAW489" s="1"/>
      <c r="IAX489" s="1"/>
      <c r="IAY489" s="1"/>
      <c r="IAZ489" s="1"/>
      <c r="IBA489" s="1"/>
      <c r="IBB489" s="1"/>
      <c r="IBC489" s="1"/>
      <c r="IBD489" s="1"/>
      <c r="IBE489" s="1"/>
      <c r="IBF489" s="1"/>
      <c r="IBG489" s="1"/>
      <c r="IBH489" s="1"/>
      <c r="IBI489" s="1"/>
      <c r="IBJ489" s="1"/>
      <c r="IBK489" s="1"/>
      <c r="IBL489" s="1"/>
      <c r="IBM489" s="1"/>
      <c r="IBN489" s="1"/>
      <c r="IBO489" s="1"/>
      <c r="IBP489" s="1"/>
      <c r="IBQ489" s="1"/>
      <c r="IBR489" s="1"/>
      <c r="IBS489" s="1"/>
      <c r="IBT489" s="1"/>
      <c r="IBU489" s="1"/>
      <c r="IBV489" s="1"/>
      <c r="IBW489" s="1"/>
      <c r="IBX489" s="1"/>
      <c r="IBY489" s="1"/>
      <c r="IBZ489" s="1"/>
      <c r="ICA489" s="1"/>
      <c r="ICB489" s="1"/>
      <c r="ICC489" s="1"/>
      <c r="ICD489" s="1"/>
      <c r="ICE489" s="1"/>
      <c r="ICF489" s="1"/>
      <c r="ICG489" s="1"/>
      <c r="ICH489" s="1"/>
      <c r="ICI489" s="1"/>
      <c r="ICJ489" s="1"/>
      <c r="ICK489" s="1"/>
      <c r="ICL489" s="1"/>
      <c r="ICM489" s="1"/>
      <c r="ICN489" s="1"/>
      <c r="ICO489" s="1"/>
      <c r="ICP489" s="1"/>
      <c r="ICQ489" s="1"/>
      <c r="ICR489" s="1"/>
      <c r="ICS489" s="1"/>
      <c r="ICT489" s="1"/>
      <c r="ICU489" s="1"/>
      <c r="ICV489" s="1"/>
      <c r="ICW489" s="1"/>
      <c r="ICX489" s="1"/>
      <c r="ICY489" s="1"/>
      <c r="ICZ489" s="1"/>
      <c r="IDA489" s="1"/>
      <c r="IDB489" s="1"/>
      <c r="IDC489" s="1"/>
      <c r="IDD489" s="1"/>
      <c r="IDE489" s="1"/>
      <c r="IDF489" s="1"/>
      <c r="IDG489" s="1"/>
      <c r="IDH489" s="1"/>
      <c r="IDI489" s="1"/>
      <c r="IDJ489" s="1"/>
      <c r="IDK489" s="1"/>
      <c r="IDL489" s="1"/>
      <c r="IDM489" s="1"/>
      <c r="IDN489" s="1"/>
      <c r="IDO489" s="1"/>
      <c r="IDP489" s="1"/>
      <c r="IDQ489" s="1"/>
      <c r="IDR489" s="1"/>
      <c r="IDS489" s="1"/>
      <c r="IDT489" s="1"/>
      <c r="IDU489" s="1"/>
      <c r="IDV489" s="1"/>
      <c r="IDW489" s="1"/>
      <c r="IDX489" s="1"/>
      <c r="IDY489" s="1"/>
      <c r="IDZ489" s="1"/>
      <c r="IEA489" s="1"/>
      <c r="IEB489" s="1"/>
      <c r="IEC489" s="1"/>
      <c r="IED489" s="1"/>
      <c r="IEE489" s="1"/>
      <c r="IEF489" s="1"/>
      <c r="IEG489" s="1"/>
      <c r="IEH489" s="1"/>
      <c r="IEI489" s="1"/>
      <c r="IEJ489" s="1"/>
      <c r="IEK489" s="1"/>
      <c r="IEL489" s="1"/>
      <c r="IEM489" s="1"/>
      <c r="IEN489" s="1"/>
      <c r="IEO489" s="1"/>
      <c r="IEP489" s="1"/>
      <c r="IEQ489" s="1"/>
      <c r="IER489" s="1"/>
      <c r="IES489" s="1"/>
      <c r="IET489" s="1"/>
      <c r="IEU489" s="1"/>
      <c r="IEV489" s="1"/>
      <c r="IEW489" s="1"/>
      <c r="IEX489" s="1"/>
      <c r="IEY489" s="1"/>
      <c r="IEZ489" s="1"/>
      <c r="IFA489" s="1"/>
      <c r="IFB489" s="1"/>
      <c r="IFC489" s="1"/>
      <c r="IFD489" s="1"/>
      <c r="IFE489" s="1"/>
      <c r="IFF489" s="1"/>
      <c r="IFG489" s="1"/>
      <c r="IFH489" s="1"/>
      <c r="IFI489" s="1"/>
      <c r="IFJ489" s="1"/>
      <c r="IFK489" s="1"/>
      <c r="IFL489" s="1"/>
      <c r="IFM489" s="1"/>
      <c r="IFN489" s="1"/>
      <c r="IFO489" s="1"/>
      <c r="IFP489" s="1"/>
      <c r="IFQ489" s="1"/>
      <c r="IFR489" s="1"/>
      <c r="IFS489" s="1"/>
      <c r="IFT489" s="1"/>
      <c r="IFU489" s="1"/>
      <c r="IFV489" s="1"/>
      <c r="IFW489" s="1"/>
      <c r="IFX489" s="1"/>
      <c r="IFY489" s="1"/>
      <c r="IFZ489" s="1"/>
      <c r="IGA489" s="1"/>
      <c r="IGB489" s="1"/>
      <c r="IGC489" s="1"/>
      <c r="IGD489" s="1"/>
      <c r="IGE489" s="1"/>
      <c r="IGF489" s="1"/>
      <c r="IGG489" s="1"/>
      <c r="IGH489" s="1"/>
      <c r="IGI489" s="1"/>
      <c r="IGJ489" s="1"/>
      <c r="IGK489" s="1"/>
      <c r="IGL489" s="1"/>
      <c r="IGM489" s="1"/>
      <c r="IGN489" s="1"/>
      <c r="IGO489" s="1"/>
      <c r="IGP489" s="1"/>
      <c r="IGQ489" s="1"/>
      <c r="IGR489" s="1"/>
      <c r="IGS489" s="1"/>
      <c r="IGT489" s="1"/>
      <c r="IGU489" s="1"/>
      <c r="IGV489" s="1"/>
      <c r="IGW489" s="1"/>
      <c r="IGX489" s="1"/>
      <c r="IGY489" s="1"/>
      <c r="IGZ489" s="1"/>
      <c r="IHA489" s="1"/>
      <c r="IHB489" s="1"/>
      <c r="IHC489" s="1"/>
      <c r="IHD489" s="1"/>
      <c r="IHE489" s="1"/>
      <c r="IHF489" s="1"/>
      <c r="IHG489" s="1"/>
      <c r="IHH489" s="1"/>
      <c r="IHI489" s="1"/>
      <c r="IHJ489" s="1"/>
      <c r="IHK489" s="1"/>
      <c r="IHL489" s="1"/>
      <c r="IHM489" s="1"/>
      <c r="IHN489" s="1"/>
      <c r="IHO489" s="1"/>
      <c r="IHP489" s="1"/>
      <c r="IHQ489" s="1"/>
      <c r="IHR489" s="1"/>
      <c r="IHS489" s="1"/>
      <c r="IHT489" s="1"/>
      <c r="IHU489" s="1"/>
      <c r="IHV489" s="1"/>
      <c r="IHW489" s="1"/>
      <c r="IHX489" s="1"/>
      <c r="IHY489" s="1"/>
      <c r="IHZ489" s="1"/>
      <c r="IIA489" s="1"/>
      <c r="IIB489" s="1"/>
      <c r="IIC489" s="1"/>
      <c r="IID489" s="1"/>
      <c r="IIE489" s="1"/>
      <c r="IIF489" s="1"/>
      <c r="IIG489" s="1"/>
      <c r="IIH489" s="1"/>
      <c r="III489" s="1"/>
      <c r="IIJ489" s="1"/>
      <c r="IIK489" s="1"/>
      <c r="IIL489" s="1"/>
      <c r="IIM489" s="1"/>
      <c r="IIN489" s="1"/>
      <c r="IIO489" s="1"/>
      <c r="IIP489" s="1"/>
      <c r="IIQ489" s="1"/>
      <c r="IIR489" s="1"/>
      <c r="IIS489" s="1"/>
      <c r="IIT489" s="1"/>
      <c r="IIU489" s="1"/>
      <c r="IIV489" s="1"/>
      <c r="IIW489" s="1"/>
      <c r="IIX489" s="1"/>
      <c r="IIY489" s="1"/>
      <c r="IIZ489" s="1"/>
      <c r="IJA489" s="1"/>
      <c r="IJB489" s="1"/>
      <c r="IJC489" s="1"/>
      <c r="IJD489" s="1"/>
      <c r="IJE489" s="1"/>
      <c r="IJF489" s="1"/>
      <c r="IJG489" s="1"/>
      <c r="IJH489" s="1"/>
      <c r="IJI489" s="1"/>
      <c r="IJJ489" s="1"/>
      <c r="IJK489" s="1"/>
      <c r="IJL489" s="1"/>
      <c r="IJM489" s="1"/>
      <c r="IJN489" s="1"/>
      <c r="IJO489" s="1"/>
      <c r="IJP489" s="1"/>
      <c r="IJQ489" s="1"/>
      <c r="IJR489" s="1"/>
      <c r="IJS489" s="1"/>
      <c r="IJT489" s="1"/>
      <c r="IJU489" s="1"/>
      <c r="IJV489" s="1"/>
      <c r="IJW489" s="1"/>
      <c r="IJX489" s="1"/>
      <c r="IJY489" s="1"/>
      <c r="IJZ489" s="1"/>
      <c r="IKA489" s="1"/>
      <c r="IKB489" s="1"/>
      <c r="IKC489" s="1"/>
      <c r="IKD489" s="1"/>
      <c r="IKE489" s="1"/>
      <c r="IKF489" s="1"/>
      <c r="IKG489" s="1"/>
      <c r="IKH489" s="1"/>
      <c r="IKI489" s="1"/>
      <c r="IKJ489" s="1"/>
      <c r="IKK489" s="1"/>
      <c r="IKL489" s="1"/>
      <c r="IKM489" s="1"/>
      <c r="IKN489" s="1"/>
      <c r="IKO489" s="1"/>
      <c r="IKP489" s="1"/>
      <c r="IKQ489" s="1"/>
      <c r="IKR489" s="1"/>
      <c r="IKS489" s="1"/>
      <c r="IKT489" s="1"/>
      <c r="IKU489" s="1"/>
      <c r="IKV489" s="1"/>
      <c r="IKW489" s="1"/>
      <c r="IKX489" s="1"/>
      <c r="IKY489" s="1"/>
      <c r="IKZ489" s="1"/>
      <c r="ILA489" s="1"/>
      <c r="ILB489" s="1"/>
      <c r="ILC489" s="1"/>
      <c r="ILD489" s="1"/>
      <c r="ILE489" s="1"/>
      <c r="ILF489" s="1"/>
      <c r="ILG489" s="1"/>
      <c r="ILH489" s="1"/>
      <c r="ILI489" s="1"/>
      <c r="ILJ489" s="1"/>
      <c r="ILK489" s="1"/>
      <c r="ILL489" s="1"/>
      <c r="ILM489" s="1"/>
      <c r="ILN489" s="1"/>
      <c r="ILO489" s="1"/>
      <c r="ILP489" s="1"/>
      <c r="ILQ489" s="1"/>
      <c r="ILR489" s="1"/>
      <c r="ILS489" s="1"/>
      <c r="ILT489" s="1"/>
      <c r="ILU489" s="1"/>
      <c r="ILV489" s="1"/>
      <c r="ILW489" s="1"/>
      <c r="ILX489" s="1"/>
      <c r="ILY489" s="1"/>
      <c r="ILZ489" s="1"/>
      <c r="IMA489" s="1"/>
      <c r="IMB489" s="1"/>
      <c r="IMC489" s="1"/>
      <c r="IMD489" s="1"/>
      <c r="IME489" s="1"/>
      <c r="IMF489" s="1"/>
      <c r="IMG489" s="1"/>
      <c r="IMH489" s="1"/>
      <c r="IMI489" s="1"/>
      <c r="IMJ489" s="1"/>
      <c r="IMK489" s="1"/>
      <c r="IML489" s="1"/>
      <c r="IMM489" s="1"/>
      <c r="IMN489" s="1"/>
      <c r="IMO489" s="1"/>
      <c r="IMP489" s="1"/>
      <c r="IMQ489" s="1"/>
      <c r="IMR489" s="1"/>
      <c r="IMS489" s="1"/>
      <c r="IMT489" s="1"/>
      <c r="IMU489" s="1"/>
      <c r="IMV489" s="1"/>
      <c r="IMW489" s="1"/>
      <c r="IMX489" s="1"/>
      <c r="IMY489" s="1"/>
      <c r="IMZ489" s="1"/>
      <c r="INA489" s="1"/>
      <c r="INB489" s="1"/>
      <c r="INC489" s="1"/>
      <c r="IND489" s="1"/>
      <c r="INE489" s="1"/>
      <c r="INF489" s="1"/>
      <c r="ING489" s="1"/>
      <c r="INH489" s="1"/>
      <c r="INI489" s="1"/>
      <c r="INJ489" s="1"/>
      <c r="INK489" s="1"/>
      <c r="INL489" s="1"/>
      <c r="INM489" s="1"/>
      <c r="INN489" s="1"/>
      <c r="INO489" s="1"/>
      <c r="INP489" s="1"/>
      <c r="INQ489" s="1"/>
      <c r="INR489" s="1"/>
      <c r="INS489" s="1"/>
      <c r="INT489" s="1"/>
      <c r="INU489" s="1"/>
      <c r="INV489" s="1"/>
      <c r="INW489" s="1"/>
      <c r="INX489" s="1"/>
      <c r="INY489" s="1"/>
      <c r="INZ489" s="1"/>
      <c r="IOA489" s="1"/>
      <c r="IOB489" s="1"/>
      <c r="IOC489" s="1"/>
      <c r="IOD489" s="1"/>
      <c r="IOE489" s="1"/>
      <c r="IOF489" s="1"/>
      <c r="IOG489" s="1"/>
      <c r="IOH489" s="1"/>
      <c r="IOI489" s="1"/>
      <c r="IOJ489" s="1"/>
      <c r="IOK489" s="1"/>
      <c r="IOL489" s="1"/>
      <c r="IOM489" s="1"/>
      <c r="ION489" s="1"/>
      <c r="IOO489" s="1"/>
      <c r="IOP489" s="1"/>
      <c r="IOQ489" s="1"/>
      <c r="IOR489" s="1"/>
      <c r="IOS489" s="1"/>
      <c r="IOT489" s="1"/>
      <c r="IOU489" s="1"/>
      <c r="IOV489" s="1"/>
      <c r="IOW489" s="1"/>
      <c r="IOX489" s="1"/>
      <c r="IOY489" s="1"/>
      <c r="IOZ489" s="1"/>
      <c r="IPA489" s="1"/>
      <c r="IPB489" s="1"/>
      <c r="IPC489" s="1"/>
      <c r="IPD489" s="1"/>
      <c r="IPE489" s="1"/>
      <c r="IPF489" s="1"/>
      <c r="IPG489" s="1"/>
      <c r="IPH489" s="1"/>
      <c r="IPI489" s="1"/>
      <c r="IPJ489" s="1"/>
      <c r="IPK489" s="1"/>
      <c r="IPL489" s="1"/>
      <c r="IPM489" s="1"/>
      <c r="IPN489" s="1"/>
      <c r="IPO489" s="1"/>
      <c r="IPP489" s="1"/>
      <c r="IPQ489" s="1"/>
      <c r="IPR489" s="1"/>
      <c r="IPS489" s="1"/>
      <c r="IPT489" s="1"/>
      <c r="IPU489" s="1"/>
      <c r="IPV489" s="1"/>
      <c r="IPW489" s="1"/>
      <c r="IPX489" s="1"/>
      <c r="IPY489" s="1"/>
      <c r="IPZ489" s="1"/>
      <c r="IQA489" s="1"/>
      <c r="IQB489" s="1"/>
      <c r="IQC489" s="1"/>
      <c r="IQD489" s="1"/>
      <c r="IQE489" s="1"/>
      <c r="IQF489" s="1"/>
      <c r="IQG489" s="1"/>
      <c r="IQH489" s="1"/>
      <c r="IQI489" s="1"/>
      <c r="IQJ489" s="1"/>
      <c r="IQK489" s="1"/>
      <c r="IQL489" s="1"/>
      <c r="IQM489" s="1"/>
      <c r="IQN489" s="1"/>
      <c r="IQO489" s="1"/>
      <c r="IQP489" s="1"/>
      <c r="IQQ489" s="1"/>
      <c r="IQR489" s="1"/>
      <c r="IQS489" s="1"/>
      <c r="IQT489" s="1"/>
      <c r="IQU489" s="1"/>
      <c r="IQV489" s="1"/>
      <c r="IQW489" s="1"/>
      <c r="IQX489" s="1"/>
      <c r="IQY489" s="1"/>
      <c r="IQZ489" s="1"/>
      <c r="IRA489" s="1"/>
      <c r="IRB489" s="1"/>
      <c r="IRC489" s="1"/>
      <c r="IRD489" s="1"/>
      <c r="IRE489" s="1"/>
      <c r="IRF489" s="1"/>
      <c r="IRG489" s="1"/>
      <c r="IRH489" s="1"/>
      <c r="IRI489" s="1"/>
      <c r="IRJ489" s="1"/>
      <c r="IRK489" s="1"/>
      <c r="IRL489" s="1"/>
      <c r="IRM489" s="1"/>
      <c r="IRN489" s="1"/>
      <c r="IRO489" s="1"/>
      <c r="IRP489" s="1"/>
      <c r="IRQ489" s="1"/>
      <c r="IRR489" s="1"/>
      <c r="IRS489" s="1"/>
      <c r="IRT489" s="1"/>
      <c r="IRU489" s="1"/>
      <c r="IRV489" s="1"/>
      <c r="IRW489" s="1"/>
      <c r="IRX489" s="1"/>
      <c r="IRY489" s="1"/>
      <c r="IRZ489" s="1"/>
      <c r="ISA489" s="1"/>
      <c r="ISB489" s="1"/>
      <c r="ISC489" s="1"/>
      <c r="ISD489" s="1"/>
      <c r="ISE489" s="1"/>
      <c r="ISF489" s="1"/>
      <c r="ISG489" s="1"/>
      <c r="ISH489" s="1"/>
      <c r="ISI489" s="1"/>
      <c r="ISJ489" s="1"/>
      <c r="ISK489" s="1"/>
      <c r="ISL489" s="1"/>
      <c r="ISM489" s="1"/>
      <c r="ISN489" s="1"/>
      <c r="ISO489" s="1"/>
      <c r="ISP489" s="1"/>
      <c r="ISQ489" s="1"/>
      <c r="ISR489" s="1"/>
      <c r="ISS489" s="1"/>
      <c r="IST489" s="1"/>
      <c r="ISU489" s="1"/>
      <c r="ISV489" s="1"/>
      <c r="ISW489" s="1"/>
      <c r="ISX489" s="1"/>
      <c r="ISY489" s="1"/>
      <c r="ISZ489" s="1"/>
      <c r="ITA489" s="1"/>
      <c r="ITB489" s="1"/>
      <c r="ITC489" s="1"/>
      <c r="ITD489" s="1"/>
      <c r="ITE489" s="1"/>
      <c r="ITF489" s="1"/>
      <c r="ITG489" s="1"/>
      <c r="ITH489" s="1"/>
      <c r="ITI489" s="1"/>
      <c r="ITJ489" s="1"/>
      <c r="ITK489" s="1"/>
      <c r="ITL489" s="1"/>
      <c r="ITM489" s="1"/>
      <c r="ITN489" s="1"/>
      <c r="ITO489" s="1"/>
      <c r="ITP489" s="1"/>
      <c r="ITQ489" s="1"/>
      <c r="ITR489" s="1"/>
      <c r="ITS489" s="1"/>
      <c r="ITT489" s="1"/>
      <c r="ITU489" s="1"/>
      <c r="ITV489" s="1"/>
      <c r="ITW489" s="1"/>
      <c r="ITX489" s="1"/>
      <c r="ITY489" s="1"/>
      <c r="ITZ489" s="1"/>
      <c r="IUA489" s="1"/>
      <c r="IUB489" s="1"/>
      <c r="IUC489" s="1"/>
      <c r="IUD489" s="1"/>
      <c r="IUE489" s="1"/>
      <c r="IUF489" s="1"/>
      <c r="IUG489" s="1"/>
      <c r="IUH489" s="1"/>
      <c r="IUI489" s="1"/>
      <c r="IUJ489" s="1"/>
      <c r="IUK489" s="1"/>
      <c r="IUL489" s="1"/>
      <c r="IUM489" s="1"/>
      <c r="IUN489" s="1"/>
      <c r="IUO489" s="1"/>
      <c r="IUP489" s="1"/>
      <c r="IUQ489" s="1"/>
      <c r="IUR489" s="1"/>
      <c r="IUS489" s="1"/>
      <c r="IUT489" s="1"/>
      <c r="IUU489" s="1"/>
      <c r="IUV489" s="1"/>
      <c r="IUW489" s="1"/>
      <c r="IUX489" s="1"/>
      <c r="IUY489" s="1"/>
      <c r="IUZ489" s="1"/>
      <c r="IVA489" s="1"/>
      <c r="IVB489" s="1"/>
      <c r="IVC489" s="1"/>
      <c r="IVD489" s="1"/>
      <c r="IVE489" s="1"/>
      <c r="IVF489" s="1"/>
      <c r="IVG489" s="1"/>
      <c r="IVH489" s="1"/>
      <c r="IVI489" s="1"/>
      <c r="IVJ489" s="1"/>
      <c r="IVK489" s="1"/>
      <c r="IVL489" s="1"/>
      <c r="IVM489" s="1"/>
      <c r="IVN489" s="1"/>
      <c r="IVO489" s="1"/>
      <c r="IVP489" s="1"/>
      <c r="IVQ489" s="1"/>
      <c r="IVR489" s="1"/>
      <c r="IVS489" s="1"/>
      <c r="IVT489" s="1"/>
      <c r="IVU489" s="1"/>
      <c r="IVV489" s="1"/>
      <c r="IVW489" s="1"/>
      <c r="IVX489" s="1"/>
      <c r="IVY489" s="1"/>
      <c r="IVZ489" s="1"/>
      <c r="IWA489" s="1"/>
      <c r="IWB489" s="1"/>
      <c r="IWC489" s="1"/>
      <c r="IWD489" s="1"/>
      <c r="IWE489" s="1"/>
      <c r="IWF489" s="1"/>
      <c r="IWG489" s="1"/>
      <c r="IWH489" s="1"/>
      <c r="IWI489" s="1"/>
      <c r="IWJ489" s="1"/>
      <c r="IWK489" s="1"/>
      <c r="IWL489" s="1"/>
      <c r="IWM489" s="1"/>
      <c r="IWN489" s="1"/>
      <c r="IWO489" s="1"/>
      <c r="IWP489" s="1"/>
      <c r="IWQ489" s="1"/>
      <c r="IWR489" s="1"/>
      <c r="IWS489" s="1"/>
      <c r="IWT489" s="1"/>
      <c r="IWU489" s="1"/>
      <c r="IWV489" s="1"/>
      <c r="IWW489" s="1"/>
      <c r="IWX489" s="1"/>
      <c r="IWY489" s="1"/>
      <c r="IWZ489" s="1"/>
      <c r="IXA489" s="1"/>
      <c r="IXB489" s="1"/>
      <c r="IXC489" s="1"/>
      <c r="IXD489" s="1"/>
      <c r="IXE489" s="1"/>
      <c r="IXF489" s="1"/>
      <c r="IXG489" s="1"/>
      <c r="IXH489" s="1"/>
      <c r="IXI489" s="1"/>
      <c r="IXJ489" s="1"/>
      <c r="IXK489" s="1"/>
      <c r="IXL489" s="1"/>
      <c r="IXM489" s="1"/>
      <c r="IXN489" s="1"/>
      <c r="IXO489" s="1"/>
      <c r="IXP489" s="1"/>
      <c r="IXQ489" s="1"/>
      <c r="IXR489" s="1"/>
      <c r="IXS489" s="1"/>
      <c r="IXT489" s="1"/>
      <c r="IXU489" s="1"/>
      <c r="IXV489" s="1"/>
      <c r="IXW489" s="1"/>
      <c r="IXX489" s="1"/>
      <c r="IXY489" s="1"/>
      <c r="IXZ489" s="1"/>
      <c r="IYA489" s="1"/>
      <c r="IYB489" s="1"/>
      <c r="IYC489" s="1"/>
      <c r="IYD489" s="1"/>
      <c r="IYE489" s="1"/>
      <c r="IYF489" s="1"/>
      <c r="IYG489" s="1"/>
      <c r="IYH489" s="1"/>
      <c r="IYI489" s="1"/>
      <c r="IYJ489" s="1"/>
      <c r="IYK489" s="1"/>
      <c r="IYL489" s="1"/>
      <c r="IYM489" s="1"/>
      <c r="IYN489" s="1"/>
      <c r="IYO489" s="1"/>
      <c r="IYP489" s="1"/>
      <c r="IYQ489" s="1"/>
      <c r="IYR489" s="1"/>
      <c r="IYS489" s="1"/>
      <c r="IYT489" s="1"/>
      <c r="IYU489" s="1"/>
      <c r="IYV489" s="1"/>
      <c r="IYW489" s="1"/>
      <c r="IYX489" s="1"/>
      <c r="IYY489" s="1"/>
      <c r="IYZ489" s="1"/>
      <c r="IZA489" s="1"/>
      <c r="IZB489" s="1"/>
      <c r="IZC489" s="1"/>
      <c r="IZD489" s="1"/>
      <c r="IZE489" s="1"/>
      <c r="IZF489" s="1"/>
      <c r="IZG489" s="1"/>
      <c r="IZH489" s="1"/>
      <c r="IZI489" s="1"/>
      <c r="IZJ489" s="1"/>
      <c r="IZK489" s="1"/>
      <c r="IZL489" s="1"/>
      <c r="IZM489" s="1"/>
      <c r="IZN489" s="1"/>
      <c r="IZO489" s="1"/>
      <c r="IZP489" s="1"/>
      <c r="IZQ489" s="1"/>
      <c r="IZR489" s="1"/>
      <c r="IZS489" s="1"/>
      <c r="IZT489" s="1"/>
      <c r="IZU489" s="1"/>
      <c r="IZV489" s="1"/>
      <c r="IZW489" s="1"/>
      <c r="IZX489" s="1"/>
      <c r="IZY489" s="1"/>
      <c r="IZZ489" s="1"/>
      <c r="JAA489" s="1"/>
      <c r="JAB489" s="1"/>
      <c r="JAC489" s="1"/>
      <c r="JAD489" s="1"/>
      <c r="JAE489" s="1"/>
      <c r="JAF489" s="1"/>
      <c r="JAG489" s="1"/>
      <c r="JAH489" s="1"/>
      <c r="JAI489" s="1"/>
      <c r="JAJ489" s="1"/>
      <c r="JAK489" s="1"/>
      <c r="JAL489" s="1"/>
      <c r="JAM489" s="1"/>
      <c r="JAN489" s="1"/>
      <c r="JAO489" s="1"/>
      <c r="JAP489" s="1"/>
      <c r="JAQ489" s="1"/>
      <c r="JAR489" s="1"/>
      <c r="JAS489" s="1"/>
      <c r="JAT489" s="1"/>
      <c r="JAU489" s="1"/>
      <c r="JAV489" s="1"/>
      <c r="JAW489" s="1"/>
      <c r="JAX489" s="1"/>
      <c r="JAY489" s="1"/>
      <c r="JAZ489" s="1"/>
      <c r="JBA489" s="1"/>
      <c r="JBB489" s="1"/>
      <c r="JBC489" s="1"/>
      <c r="JBD489" s="1"/>
      <c r="JBE489" s="1"/>
      <c r="JBF489" s="1"/>
      <c r="JBG489" s="1"/>
      <c r="JBH489" s="1"/>
      <c r="JBI489" s="1"/>
      <c r="JBJ489" s="1"/>
      <c r="JBK489" s="1"/>
      <c r="JBL489" s="1"/>
      <c r="JBM489" s="1"/>
      <c r="JBN489" s="1"/>
      <c r="JBO489" s="1"/>
      <c r="JBP489" s="1"/>
      <c r="JBQ489" s="1"/>
      <c r="JBR489" s="1"/>
      <c r="JBS489" s="1"/>
      <c r="JBT489" s="1"/>
      <c r="JBU489" s="1"/>
      <c r="JBV489" s="1"/>
      <c r="JBW489" s="1"/>
      <c r="JBX489" s="1"/>
      <c r="JBY489" s="1"/>
      <c r="JBZ489" s="1"/>
      <c r="JCA489" s="1"/>
      <c r="JCB489" s="1"/>
      <c r="JCC489" s="1"/>
      <c r="JCD489" s="1"/>
      <c r="JCE489" s="1"/>
      <c r="JCF489" s="1"/>
      <c r="JCG489" s="1"/>
      <c r="JCH489" s="1"/>
      <c r="JCI489" s="1"/>
      <c r="JCJ489" s="1"/>
      <c r="JCK489" s="1"/>
      <c r="JCL489" s="1"/>
      <c r="JCM489" s="1"/>
      <c r="JCN489" s="1"/>
      <c r="JCO489" s="1"/>
      <c r="JCP489" s="1"/>
      <c r="JCQ489" s="1"/>
      <c r="JCR489" s="1"/>
      <c r="JCS489" s="1"/>
      <c r="JCT489" s="1"/>
      <c r="JCU489" s="1"/>
      <c r="JCV489" s="1"/>
      <c r="JCW489" s="1"/>
      <c r="JCX489" s="1"/>
      <c r="JCY489" s="1"/>
      <c r="JCZ489" s="1"/>
      <c r="JDA489" s="1"/>
      <c r="JDB489" s="1"/>
      <c r="JDC489" s="1"/>
      <c r="JDD489" s="1"/>
      <c r="JDE489" s="1"/>
      <c r="JDF489" s="1"/>
      <c r="JDG489" s="1"/>
      <c r="JDH489" s="1"/>
      <c r="JDI489" s="1"/>
      <c r="JDJ489" s="1"/>
      <c r="JDK489" s="1"/>
      <c r="JDL489" s="1"/>
      <c r="JDM489" s="1"/>
      <c r="JDN489" s="1"/>
      <c r="JDO489" s="1"/>
      <c r="JDP489" s="1"/>
      <c r="JDQ489" s="1"/>
      <c r="JDR489" s="1"/>
      <c r="JDS489" s="1"/>
      <c r="JDT489" s="1"/>
      <c r="JDU489" s="1"/>
      <c r="JDV489" s="1"/>
      <c r="JDW489" s="1"/>
      <c r="JDX489" s="1"/>
      <c r="JDY489" s="1"/>
      <c r="JDZ489" s="1"/>
      <c r="JEA489" s="1"/>
      <c r="JEB489" s="1"/>
      <c r="JEC489" s="1"/>
      <c r="JED489" s="1"/>
      <c r="JEE489" s="1"/>
      <c r="JEF489" s="1"/>
      <c r="JEG489" s="1"/>
      <c r="JEH489" s="1"/>
      <c r="JEI489" s="1"/>
      <c r="JEJ489" s="1"/>
      <c r="JEK489" s="1"/>
      <c r="JEL489" s="1"/>
      <c r="JEM489" s="1"/>
      <c r="JEN489" s="1"/>
      <c r="JEO489" s="1"/>
      <c r="JEP489" s="1"/>
      <c r="JEQ489" s="1"/>
      <c r="JER489" s="1"/>
      <c r="JES489" s="1"/>
      <c r="JET489" s="1"/>
      <c r="JEU489" s="1"/>
      <c r="JEV489" s="1"/>
      <c r="JEW489" s="1"/>
      <c r="JEX489" s="1"/>
      <c r="JEY489" s="1"/>
      <c r="JEZ489" s="1"/>
      <c r="JFA489" s="1"/>
      <c r="JFB489" s="1"/>
      <c r="JFC489" s="1"/>
      <c r="JFD489" s="1"/>
      <c r="JFE489" s="1"/>
      <c r="JFF489" s="1"/>
      <c r="JFG489" s="1"/>
      <c r="JFH489" s="1"/>
      <c r="JFI489" s="1"/>
      <c r="JFJ489" s="1"/>
      <c r="JFK489" s="1"/>
      <c r="JFL489" s="1"/>
      <c r="JFM489" s="1"/>
      <c r="JFN489" s="1"/>
      <c r="JFO489" s="1"/>
      <c r="JFP489" s="1"/>
      <c r="JFQ489" s="1"/>
      <c r="JFR489" s="1"/>
      <c r="JFS489" s="1"/>
      <c r="JFT489" s="1"/>
      <c r="JFU489" s="1"/>
      <c r="JFV489" s="1"/>
      <c r="JFW489" s="1"/>
      <c r="JFX489" s="1"/>
      <c r="JFY489" s="1"/>
      <c r="JFZ489" s="1"/>
      <c r="JGA489" s="1"/>
      <c r="JGB489" s="1"/>
      <c r="JGC489" s="1"/>
      <c r="JGD489" s="1"/>
      <c r="JGE489" s="1"/>
      <c r="JGF489" s="1"/>
      <c r="JGG489" s="1"/>
      <c r="JGH489" s="1"/>
      <c r="JGI489" s="1"/>
      <c r="JGJ489" s="1"/>
      <c r="JGK489" s="1"/>
      <c r="JGL489" s="1"/>
      <c r="JGM489" s="1"/>
      <c r="JGN489" s="1"/>
      <c r="JGO489" s="1"/>
      <c r="JGP489" s="1"/>
      <c r="JGQ489" s="1"/>
      <c r="JGR489" s="1"/>
      <c r="JGS489" s="1"/>
      <c r="JGT489" s="1"/>
      <c r="JGU489" s="1"/>
      <c r="JGV489" s="1"/>
      <c r="JGW489" s="1"/>
      <c r="JGX489" s="1"/>
      <c r="JGY489" s="1"/>
      <c r="JGZ489" s="1"/>
      <c r="JHA489" s="1"/>
      <c r="JHB489" s="1"/>
      <c r="JHC489" s="1"/>
      <c r="JHD489" s="1"/>
      <c r="JHE489" s="1"/>
      <c r="JHF489" s="1"/>
      <c r="JHG489" s="1"/>
      <c r="JHH489" s="1"/>
      <c r="JHI489" s="1"/>
      <c r="JHJ489" s="1"/>
      <c r="JHK489" s="1"/>
      <c r="JHL489" s="1"/>
      <c r="JHM489" s="1"/>
      <c r="JHN489" s="1"/>
      <c r="JHO489" s="1"/>
      <c r="JHP489" s="1"/>
      <c r="JHQ489" s="1"/>
      <c r="JHR489" s="1"/>
      <c r="JHS489" s="1"/>
      <c r="JHT489" s="1"/>
      <c r="JHU489" s="1"/>
      <c r="JHV489" s="1"/>
      <c r="JHW489" s="1"/>
      <c r="JHX489" s="1"/>
      <c r="JHY489" s="1"/>
      <c r="JHZ489" s="1"/>
      <c r="JIA489" s="1"/>
      <c r="JIB489" s="1"/>
      <c r="JIC489" s="1"/>
      <c r="JID489" s="1"/>
      <c r="JIE489" s="1"/>
      <c r="JIF489" s="1"/>
      <c r="JIG489" s="1"/>
      <c r="JIH489" s="1"/>
      <c r="JII489" s="1"/>
      <c r="JIJ489" s="1"/>
      <c r="JIK489" s="1"/>
      <c r="JIL489" s="1"/>
      <c r="JIM489" s="1"/>
      <c r="JIN489" s="1"/>
      <c r="JIO489" s="1"/>
      <c r="JIP489" s="1"/>
      <c r="JIQ489" s="1"/>
      <c r="JIR489" s="1"/>
      <c r="JIS489" s="1"/>
      <c r="JIT489" s="1"/>
      <c r="JIU489" s="1"/>
      <c r="JIV489" s="1"/>
      <c r="JIW489" s="1"/>
      <c r="JIX489" s="1"/>
      <c r="JIY489" s="1"/>
      <c r="JIZ489" s="1"/>
      <c r="JJA489" s="1"/>
      <c r="JJB489" s="1"/>
      <c r="JJC489" s="1"/>
      <c r="JJD489" s="1"/>
      <c r="JJE489" s="1"/>
      <c r="JJF489" s="1"/>
      <c r="JJG489" s="1"/>
      <c r="JJH489" s="1"/>
      <c r="JJI489" s="1"/>
      <c r="JJJ489" s="1"/>
      <c r="JJK489" s="1"/>
      <c r="JJL489" s="1"/>
      <c r="JJM489" s="1"/>
      <c r="JJN489" s="1"/>
      <c r="JJO489" s="1"/>
      <c r="JJP489" s="1"/>
      <c r="JJQ489" s="1"/>
      <c r="JJR489" s="1"/>
      <c r="JJS489" s="1"/>
      <c r="JJT489" s="1"/>
      <c r="JJU489" s="1"/>
      <c r="JJV489" s="1"/>
      <c r="JJW489" s="1"/>
      <c r="JJX489" s="1"/>
      <c r="JJY489" s="1"/>
      <c r="JJZ489" s="1"/>
      <c r="JKA489" s="1"/>
      <c r="JKB489" s="1"/>
      <c r="JKC489" s="1"/>
      <c r="JKD489" s="1"/>
      <c r="JKE489" s="1"/>
      <c r="JKF489" s="1"/>
      <c r="JKG489" s="1"/>
      <c r="JKH489" s="1"/>
      <c r="JKI489" s="1"/>
      <c r="JKJ489" s="1"/>
      <c r="JKK489" s="1"/>
      <c r="JKL489" s="1"/>
      <c r="JKM489" s="1"/>
      <c r="JKN489" s="1"/>
      <c r="JKO489" s="1"/>
      <c r="JKP489" s="1"/>
      <c r="JKQ489" s="1"/>
      <c r="JKR489" s="1"/>
      <c r="JKS489" s="1"/>
      <c r="JKT489" s="1"/>
      <c r="JKU489" s="1"/>
      <c r="JKV489" s="1"/>
      <c r="JKW489" s="1"/>
      <c r="JKX489" s="1"/>
      <c r="JKY489" s="1"/>
      <c r="JKZ489" s="1"/>
      <c r="JLA489" s="1"/>
      <c r="JLB489" s="1"/>
      <c r="JLC489" s="1"/>
      <c r="JLD489" s="1"/>
      <c r="JLE489" s="1"/>
      <c r="JLF489" s="1"/>
      <c r="JLG489" s="1"/>
      <c r="JLH489" s="1"/>
      <c r="JLI489" s="1"/>
      <c r="JLJ489" s="1"/>
      <c r="JLK489" s="1"/>
      <c r="JLL489" s="1"/>
      <c r="JLM489" s="1"/>
      <c r="JLN489" s="1"/>
      <c r="JLO489" s="1"/>
      <c r="JLP489" s="1"/>
      <c r="JLQ489" s="1"/>
      <c r="JLR489" s="1"/>
      <c r="JLS489" s="1"/>
      <c r="JLT489" s="1"/>
      <c r="JLU489" s="1"/>
      <c r="JLV489" s="1"/>
      <c r="JLW489" s="1"/>
      <c r="JLX489" s="1"/>
      <c r="JLY489" s="1"/>
      <c r="JLZ489" s="1"/>
      <c r="JMA489" s="1"/>
      <c r="JMB489" s="1"/>
      <c r="JMC489" s="1"/>
      <c r="JMD489" s="1"/>
      <c r="JME489" s="1"/>
      <c r="JMF489" s="1"/>
      <c r="JMG489" s="1"/>
      <c r="JMH489" s="1"/>
      <c r="JMI489" s="1"/>
      <c r="JMJ489" s="1"/>
      <c r="JMK489" s="1"/>
      <c r="JML489" s="1"/>
      <c r="JMM489" s="1"/>
      <c r="JMN489" s="1"/>
      <c r="JMO489" s="1"/>
      <c r="JMP489" s="1"/>
      <c r="JMQ489" s="1"/>
      <c r="JMR489" s="1"/>
      <c r="JMS489" s="1"/>
      <c r="JMT489" s="1"/>
      <c r="JMU489" s="1"/>
      <c r="JMV489" s="1"/>
      <c r="JMW489" s="1"/>
      <c r="JMX489" s="1"/>
      <c r="JMY489" s="1"/>
      <c r="JMZ489" s="1"/>
      <c r="JNA489" s="1"/>
      <c r="JNB489" s="1"/>
      <c r="JNC489" s="1"/>
      <c r="JND489" s="1"/>
      <c r="JNE489" s="1"/>
      <c r="JNF489" s="1"/>
      <c r="JNG489" s="1"/>
      <c r="JNH489" s="1"/>
      <c r="JNI489" s="1"/>
      <c r="JNJ489" s="1"/>
      <c r="JNK489" s="1"/>
      <c r="JNL489" s="1"/>
      <c r="JNM489" s="1"/>
      <c r="JNN489" s="1"/>
      <c r="JNO489" s="1"/>
      <c r="JNP489" s="1"/>
      <c r="JNQ489" s="1"/>
      <c r="JNR489" s="1"/>
      <c r="JNS489" s="1"/>
      <c r="JNT489" s="1"/>
      <c r="JNU489" s="1"/>
      <c r="JNV489" s="1"/>
      <c r="JNW489" s="1"/>
      <c r="JNX489" s="1"/>
      <c r="JNY489" s="1"/>
      <c r="JNZ489" s="1"/>
      <c r="JOA489" s="1"/>
      <c r="JOB489" s="1"/>
      <c r="JOC489" s="1"/>
      <c r="JOD489" s="1"/>
      <c r="JOE489" s="1"/>
      <c r="JOF489" s="1"/>
      <c r="JOG489" s="1"/>
      <c r="JOH489" s="1"/>
      <c r="JOI489" s="1"/>
      <c r="JOJ489" s="1"/>
      <c r="JOK489" s="1"/>
      <c r="JOL489" s="1"/>
      <c r="JOM489" s="1"/>
      <c r="JON489" s="1"/>
      <c r="JOO489" s="1"/>
      <c r="JOP489" s="1"/>
      <c r="JOQ489" s="1"/>
      <c r="JOR489" s="1"/>
      <c r="JOS489" s="1"/>
      <c r="JOT489" s="1"/>
      <c r="JOU489" s="1"/>
      <c r="JOV489" s="1"/>
      <c r="JOW489" s="1"/>
      <c r="JOX489" s="1"/>
      <c r="JOY489" s="1"/>
      <c r="JOZ489" s="1"/>
      <c r="JPA489" s="1"/>
      <c r="JPB489" s="1"/>
      <c r="JPC489" s="1"/>
      <c r="JPD489" s="1"/>
      <c r="JPE489" s="1"/>
      <c r="JPF489" s="1"/>
      <c r="JPG489" s="1"/>
      <c r="JPH489" s="1"/>
      <c r="JPI489" s="1"/>
      <c r="JPJ489" s="1"/>
      <c r="JPK489" s="1"/>
      <c r="JPL489" s="1"/>
      <c r="JPM489" s="1"/>
      <c r="JPN489" s="1"/>
      <c r="JPO489" s="1"/>
      <c r="JPP489" s="1"/>
      <c r="JPQ489" s="1"/>
      <c r="JPR489" s="1"/>
      <c r="JPS489" s="1"/>
      <c r="JPT489" s="1"/>
      <c r="JPU489" s="1"/>
      <c r="JPV489" s="1"/>
      <c r="JPW489" s="1"/>
      <c r="JPX489" s="1"/>
      <c r="JPY489" s="1"/>
      <c r="JPZ489" s="1"/>
      <c r="JQA489" s="1"/>
      <c r="JQB489" s="1"/>
      <c r="JQC489" s="1"/>
      <c r="JQD489" s="1"/>
      <c r="JQE489" s="1"/>
      <c r="JQF489" s="1"/>
      <c r="JQG489" s="1"/>
      <c r="JQH489" s="1"/>
      <c r="JQI489" s="1"/>
      <c r="JQJ489" s="1"/>
      <c r="JQK489" s="1"/>
      <c r="JQL489" s="1"/>
      <c r="JQM489" s="1"/>
      <c r="JQN489" s="1"/>
      <c r="JQO489" s="1"/>
      <c r="JQP489" s="1"/>
      <c r="JQQ489" s="1"/>
      <c r="JQR489" s="1"/>
      <c r="JQS489" s="1"/>
      <c r="JQT489" s="1"/>
      <c r="JQU489" s="1"/>
      <c r="JQV489" s="1"/>
      <c r="JQW489" s="1"/>
      <c r="JQX489" s="1"/>
      <c r="JQY489" s="1"/>
      <c r="JQZ489" s="1"/>
      <c r="JRA489" s="1"/>
      <c r="JRB489" s="1"/>
      <c r="JRC489" s="1"/>
      <c r="JRD489" s="1"/>
      <c r="JRE489" s="1"/>
      <c r="JRF489" s="1"/>
      <c r="JRG489" s="1"/>
      <c r="JRH489" s="1"/>
      <c r="JRI489" s="1"/>
      <c r="JRJ489" s="1"/>
      <c r="JRK489" s="1"/>
      <c r="JRL489" s="1"/>
      <c r="JRM489" s="1"/>
      <c r="JRN489" s="1"/>
      <c r="JRO489" s="1"/>
      <c r="JRP489" s="1"/>
      <c r="JRQ489" s="1"/>
      <c r="JRR489" s="1"/>
      <c r="JRS489" s="1"/>
      <c r="JRT489" s="1"/>
      <c r="JRU489" s="1"/>
      <c r="JRV489" s="1"/>
      <c r="JRW489" s="1"/>
      <c r="JRX489" s="1"/>
      <c r="JRY489" s="1"/>
      <c r="JRZ489" s="1"/>
      <c r="JSA489" s="1"/>
      <c r="JSB489" s="1"/>
      <c r="JSC489" s="1"/>
      <c r="JSD489" s="1"/>
      <c r="JSE489" s="1"/>
      <c r="JSF489" s="1"/>
      <c r="JSG489" s="1"/>
      <c r="JSH489" s="1"/>
      <c r="JSI489" s="1"/>
      <c r="JSJ489" s="1"/>
      <c r="JSK489" s="1"/>
      <c r="JSL489" s="1"/>
      <c r="JSM489" s="1"/>
      <c r="JSN489" s="1"/>
      <c r="JSO489" s="1"/>
      <c r="JSP489" s="1"/>
      <c r="JSQ489" s="1"/>
      <c r="JSR489" s="1"/>
      <c r="JSS489" s="1"/>
      <c r="JST489" s="1"/>
      <c r="JSU489" s="1"/>
      <c r="JSV489" s="1"/>
      <c r="JSW489" s="1"/>
      <c r="JSX489" s="1"/>
      <c r="JSY489" s="1"/>
      <c r="JSZ489" s="1"/>
      <c r="JTA489" s="1"/>
      <c r="JTB489" s="1"/>
      <c r="JTC489" s="1"/>
      <c r="JTD489" s="1"/>
      <c r="JTE489" s="1"/>
      <c r="JTF489" s="1"/>
      <c r="JTG489" s="1"/>
      <c r="JTH489" s="1"/>
      <c r="JTI489" s="1"/>
      <c r="JTJ489" s="1"/>
      <c r="JTK489" s="1"/>
      <c r="JTL489" s="1"/>
      <c r="JTM489" s="1"/>
      <c r="JTN489" s="1"/>
      <c r="JTO489" s="1"/>
      <c r="JTP489" s="1"/>
      <c r="JTQ489" s="1"/>
      <c r="JTR489" s="1"/>
      <c r="JTS489" s="1"/>
      <c r="JTT489" s="1"/>
      <c r="JTU489" s="1"/>
      <c r="JTV489" s="1"/>
      <c r="JTW489" s="1"/>
      <c r="JTX489" s="1"/>
      <c r="JTY489" s="1"/>
      <c r="JTZ489" s="1"/>
      <c r="JUA489" s="1"/>
      <c r="JUB489" s="1"/>
      <c r="JUC489" s="1"/>
      <c r="JUD489" s="1"/>
      <c r="JUE489" s="1"/>
      <c r="JUF489" s="1"/>
      <c r="JUG489" s="1"/>
      <c r="JUH489" s="1"/>
      <c r="JUI489" s="1"/>
      <c r="JUJ489" s="1"/>
      <c r="JUK489" s="1"/>
      <c r="JUL489" s="1"/>
      <c r="JUM489" s="1"/>
      <c r="JUN489" s="1"/>
      <c r="JUO489" s="1"/>
      <c r="JUP489" s="1"/>
      <c r="JUQ489" s="1"/>
      <c r="JUR489" s="1"/>
      <c r="JUS489" s="1"/>
      <c r="JUT489" s="1"/>
      <c r="JUU489" s="1"/>
      <c r="JUV489" s="1"/>
      <c r="JUW489" s="1"/>
      <c r="JUX489" s="1"/>
      <c r="JUY489" s="1"/>
      <c r="JUZ489" s="1"/>
      <c r="JVA489" s="1"/>
      <c r="JVB489" s="1"/>
      <c r="JVC489" s="1"/>
      <c r="JVD489" s="1"/>
      <c r="JVE489" s="1"/>
      <c r="JVF489" s="1"/>
      <c r="JVG489" s="1"/>
      <c r="JVH489" s="1"/>
      <c r="JVI489" s="1"/>
      <c r="JVJ489" s="1"/>
      <c r="JVK489" s="1"/>
      <c r="JVL489" s="1"/>
      <c r="JVM489" s="1"/>
      <c r="JVN489" s="1"/>
      <c r="JVO489" s="1"/>
      <c r="JVP489" s="1"/>
      <c r="JVQ489" s="1"/>
      <c r="JVR489" s="1"/>
      <c r="JVS489" s="1"/>
      <c r="JVT489" s="1"/>
      <c r="JVU489" s="1"/>
      <c r="JVV489" s="1"/>
      <c r="JVW489" s="1"/>
      <c r="JVX489" s="1"/>
      <c r="JVY489" s="1"/>
      <c r="JVZ489" s="1"/>
      <c r="JWA489" s="1"/>
      <c r="JWB489" s="1"/>
      <c r="JWC489" s="1"/>
      <c r="JWD489" s="1"/>
      <c r="JWE489" s="1"/>
      <c r="JWF489" s="1"/>
      <c r="JWG489" s="1"/>
      <c r="JWH489" s="1"/>
      <c r="JWI489" s="1"/>
      <c r="JWJ489" s="1"/>
      <c r="JWK489" s="1"/>
      <c r="JWL489" s="1"/>
      <c r="JWM489" s="1"/>
      <c r="JWN489" s="1"/>
      <c r="JWO489" s="1"/>
      <c r="JWP489" s="1"/>
      <c r="JWQ489" s="1"/>
      <c r="JWR489" s="1"/>
      <c r="JWS489" s="1"/>
      <c r="JWT489" s="1"/>
      <c r="JWU489" s="1"/>
      <c r="JWV489" s="1"/>
      <c r="JWW489" s="1"/>
      <c r="JWX489" s="1"/>
      <c r="JWY489" s="1"/>
      <c r="JWZ489" s="1"/>
      <c r="JXA489" s="1"/>
      <c r="JXB489" s="1"/>
      <c r="JXC489" s="1"/>
      <c r="JXD489" s="1"/>
      <c r="JXE489" s="1"/>
      <c r="JXF489" s="1"/>
      <c r="JXG489" s="1"/>
      <c r="JXH489" s="1"/>
      <c r="JXI489" s="1"/>
      <c r="JXJ489" s="1"/>
      <c r="JXK489" s="1"/>
      <c r="JXL489" s="1"/>
      <c r="JXM489" s="1"/>
      <c r="JXN489" s="1"/>
      <c r="JXO489" s="1"/>
      <c r="JXP489" s="1"/>
      <c r="JXQ489" s="1"/>
      <c r="JXR489" s="1"/>
      <c r="JXS489" s="1"/>
      <c r="JXT489" s="1"/>
      <c r="JXU489" s="1"/>
      <c r="JXV489" s="1"/>
      <c r="JXW489" s="1"/>
      <c r="JXX489" s="1"/>
      <c r="JXY489" s="1"/>
      <c r="JXZ489" s="1"/>
      <c r="JYA489" s="1"/>
      <c r="JYB489" s="1"/>
      <c r="JYC489" s="1"/>
      <c r="JYD489" s="1"/>
      <c r="JYE489" s="1"/>
      <c r="JYF489" s="1"/>
      <c r="JYG489" s="1"/>
      <c r="JYH489" s="1"/>
      <c r="JYI489" s="1"/>
      <c r="JYJ489" s="1"/>
      <c r="JYK489" s="1"/>
      <c r="JYL489" s="1"/>
      <c r="JYM489" s="1"/>
      <c r="JYN489" s="1"/>
      <c r="JYO489" s="1"/>
      <c r="JYP489" s="1"/>
      <c r="JYQ489" s="1"/>
      <c r="JYR489" s="1"/>
      <c r="JYS489" s="1"/>
      <c r="JYT489" s="1"/>
      <c r="JYU489" s="1"/>
      <c r="JYV489" s="1"/>
      <c r="JYW489" s="1"/>
      <c r="JYX489" s="1"/>
      <c r="JYY489" s="1"/>
      <c r="JYZ489" s="1"/>
      <c r="JZA489" s="1"/>
      <c r="JZB489" s="1"/>
      <c r="JZC489" s="1"/>
      <c r="JZD489" s="1"/>
      <c r="JZE489" s="1"/>
      <c r="JZF489" s="1"/>
      <c r="JZG489" s="1"/>
      <c r="JZH489" s="1"/>
      <c r="JZI489" s="1"/>
      <c r="JZJ489" s="1"/>
      <c r="JZK489" s="1"/>
      <c r="JZL489" s="1"/>
      <c r="JZM489" s="1"/>
      <c r="JZN489" s="1"/>
      <c r="JZO489" s="1"/>
      <c r="JZP489" s="1"/>
      <c r="JZQ489" s="1"/>
      <c r="JZR489" s="1"/>
      <c r="JZS489" s="1"/>
      <c r="JZT489" s="1"/>
      <c r="JZU489" s="1"/>
      <c r="JZV489" s="1"/>
      <c r="JZW489" s="1"/>
      <c r="JZX489" s="1"/>
      <c r="JZY489" s="1"/>
      <c r="JZZ489" s="1"/>
      <c r="KAA489" s="1"/>
      <c r="KAB489" s="1"/>
      <c r="KAC489" s="1"/>
      <c r="KAD489" s="1"/>
      <c r="KAE489" s="1"/>
      <c r="KAF489" s="1"/>
      <c r="KAG489" s="1"/>
      <c r="KAH489" s="1"/>
      <c r="KAI489" s="1"/>
      <c r="KAJ489" s="1"/>
      <c r="KAK489" s="1"/>
      <c r="KAL489" s="1"/>
      <c r="KAM489" s="1"/>
      <c r="KAN489" s="1"/>
      <c r="KAO489" s="1"/>
      <c r="KAP489" s="1"/>
      <c r="KAQ489" s="1"/>
      <c r="KAR489" s="1"/>
      <c r="KAS489" s="1"/>
      <c r="KAT489" s="1"/>
      <c r="KAU489" s="1"/>
      <c r="KAV489" s="1"/>
      <c r="KAW489" s="1"/>
      <c r="KAX489" s="1"/>
      <c r="KAY489" s="1"/>
      <c r="KAZ489" s="1"/>
      <c r="KBA489" s="1"/>
      <c r="KBB489" s="1"/>
      <c r="KBC489" s="1"/>
      <c r="KBD489" s="1"/>
      <c r="KBE489" s="1"/>
      <c r="KBF489" s="1"/>
      <c r="KBG489" s="1"/>
      <c r="KBH489" s="1"/>
      <c r="KBI489" s="1"/>
      <c r="KBJ489" s="1"/>
      <c r="KBK489" s="1"/>
      <c r="KBL489" s="1"/>
      <c r="KBM489" s="1"/>
      <c r="KBN489" s="1"/>
      <c r="KBO489" s="1"/>
      <c r="KBP489" s="1"/>
      <c r="KBQ489" s="1"/>
      <c r="KBR489" s="1"/>
      <c r="KBS489" s="1"/>
      <c r="KBT489" s="1"/>
      <c r="KBU489" s="1"/>
      <c r="KBV489" s="1"/>
      <c r="KBW489" s="1"/>
      <c r="KBX489" s="1"/>
      <c r="KBY489" s="1"/>
      <c r="KBZ489" s="1"/>
      <c r="KCA489" s="1"/>
      <c r="KCB489" s="1"/>
      <c r="KCC489" s="1"/>
      <c r="KCD489" s="1"/>
      <c r="KCE489" s="1"/>
      <c r="KCF489" s="1"/>
      <c r="KCG489" s="1"/>
      <c r="KCH489" s="1"/>
      <c r="KCI489" s="1"/>
      <c r="KCJ489" s="1"/>
      <c r="KCK489" s="1"/>
      <c r="KCL489" s="1"/>
      <c r="KCM489" s="1"/>
      <c r="KCN489" s="1"/>
      <c r="KCO489" s="1"/>
      <c r="KCP489" s="1"/>
      <c r="KCQ489" s="1"/>
      <c r="KCR489" s="1"/>
      <c r="KCS489" s="1"/>
      <c r="KCT489" s="1"/>
      <c r="KCU489" s="1"/>
      <c r="KCV489" s="1"/>
      <c r="KCW489" s="1"/>
      <c r="KCX489" s="1"/>
      <c r="KCY489" s="1"/>
      <c r="KCZ489" s="1"/>
      <c r="KDA489" s="1"/>
      <c r="KDB489" s="1"/>
      <c r="KDC489" s="1"/>
      <c r="KDD489" s="1"/>
      <c r="KDE489" s="1"/>
      <c r="KDF489" s="1"/>
      <c r="KDG489" s="1"/>
      <c r="KDH489" s="1"/>
      <c r="KDI489" s="1"/>
      <c r="KDJ489" s="1"/>
      <c r="KDK489" s="1"/>
      <c r="KDL489" s="1"/>
      <c r="KDM489" s="1"/>
      <c r="KDN489" s="1"/>
      <c r="KDO489" s="1"/>
      <c r="KDP489" s="1"/>
      <c r="KDQ489" s="1"/>
      <c r="KDR489" s="1"/>
      <c r="KDS489" s="1"/>
      <c r="KDT489" s="1"/>
      <c r="KDU489" s="1"/>
      <c r="KDV489" s="1"/>
      <c r="KDW489" s="1"/>
      <c r="KDX489" s="1"/>
      <c r="KDY489" s="1"/>
      <c r="KDZ489" s="1"/>
      <c r="KEA489" s="1"/>
      <c r="KEB489" s="1"/>
      <c r="KEC489" s="1"/>
      <c r="KED489" s="1"/>
      <c r="KEE489" s="1"/>
      <c r="KEF489" s="1"/>
      <c r="KEG489" s="1"/>
      <c r="KEH489" s="1"/>
      <c r="KEI489" s="1"/>
      <c r="KEJ489" s="1"/>
      <c r="KEK489" s="1"/>
      <c r="KEL489" s="1"/>
      <c r="KEM489" s="1"/>
      <c r="KEN489" s="1"/>
      <c r="KEO489" s="1"/>
      <c r="KEP489" s="1"/>
      <c r="KEQ489" s="1"/>
      <c r="KER489" s="1"/>
      <c r="KES489" s="1"/>
      <c r="KET489" s="1"/>
      <c r="KEU489" s="1"/>
      <c r="KEV489" s="1"/>
      <c r="KEW489" s="1"/>
      <c r="KEX489" s="1"/>
      <c r="KEY489" s="1"/>
      <c r="KEZ489" s="1"/>
      <c r="KFA489" s="1"/>
      <c r="KFB489" s="1"/>
      <c r="KFC489" s="1"/>
      <c r="KFD489" s="1"/>
      <c r="KFE489" s="1"/>
      <c r="KFF489" s="1"/>
      <c r="KFG489" s="1"/>
      <c r="KFH489" s="1"/>
      <c r="KFI489" s="1"/>
      <c r="KFJ489" s="1"/>
      <c r="KFK489" s="1"/>
      <c r="KFL489" s="1"/>
      <c r="KFM489" s="1"/>
      <c r="KFN489" s="1"/>
      <c r="KFO489" s="1"/>
      <c r="KFP489" s="1"/>
      <c r="KFQ489" s="1"/>
      <c r="KFR489" s="1"/>
      <c r="KFS489" s="1"/>
      <c r="KFT489" s="1"/>
      <c r="KFU489" s="1"/>
      <c r="KFV489" s="1"/>
      <c r="KFW489" s="1"/>
      <c r="KFX489" s="1"/>
      <c r="KFY489" s="1"/>
      <c r="KFZ489" s="1"/>
      <c r="KGA489" s="1"/>
      <c r="KGB489" s="1"/>
      <c r="KGC489" s="1"/>
      <c r="KGD489" s="1"/>
      <c r="KGE489" s="1"/>
      <c r="KGF489" s="1"/>
      <c r="KGG489" s="1"/>
      <c r="KGH489" s="1"/>
      <c r="KGI489" s="1"/>
      <c r="KGJ489" s="1"/>
      <c r="KGK489" s="1"/>
      <c r="KGL489" s="1"/>
      <c r="KGM489" s="1"/>
      <c r="KGN489" s="1"/>
      <c r="KGO489" s="1"/>
      <c r="KGP489" s="1"/>
      <c r="KGQ489" s="1"/>
      <c r="KGR489" s="1"/>
      <c r="KGS489" s="1"/>
      <c r="KGT489" s="1"/>
      <c r="KGU489" s="1"/>
      <c r="KGV489" s="1"/>
      <c r="KGW489" s="1"/>
      <c r="KGX489" s="1"/>
      <c r="KGY489" s="1"/>
      <c r="KGZ489" s="1"/>
      <c r="KHA489" s="1"/>
      <c r="KHB489" s="1"/>
      <c r="KHC489" s="1"/>
      <c r="KHD489" s="1"/>
      <c r="KHE489" s="1"/>
      <c r="KHF489" s="1"/>
      <c r="KHG489" s="1"/>
      <c r="KHH489" s="1"/>
      <c r="KHI489" s="1"/>
      <c r="KHJ489" s="1"/>
      <c r="KHK489" s="1"/>
      <c r="KHL489" s="1"/>
      <c r="KHM489" s="1"/>
      <c r="KHN489" s="1"/>
      <c r="KHO489" s="1"/>
      <c r="KHP489" s="1"/>
      <c r="KHQ489" s="1"/>
      <c r="KHR489" s="1"/>
      <c r="KHS489" s="1"/>
      <c r="KHT489" s="1"/>
      <c r="KHU489" s="1"/>
      <c r="KHV489" s="1"/>
      <c r="KHW489" s="1"/>
      <c r="KHX489" s="1"/>
      <c r="KHY489" s="1"/>
      <c r="KHZ489" s="1"/>
      <c r="KIA489" s="1"/>
      <c r="KIB489" s="1"/>
      <c r="KIC489" s="1"/>
      <c r="KID489" s="1"/>
      <c r="KIE489" s="1"/>
      <c r="KIF489" s="1"/>
      <c r="KIG489" s="1"/>
      <c r="KIH489" s="1"/>
      <c r="KII489" s="1"/>
      <c r="KIJ489" s="1"/>
      <c r="KIK489" s="1"/>
      <c r="KIL489" s="1"/>
      <c r="KIM489" s="1"/>
      <c r="KIN489" s="1"/>
      <c r="KIO489" s="1"/>
      <c r="KIP489" s="1"/>
      <c r="KIQ489" s="1"/>
      <c r="KIR489" s="1"/>
      <c r="KIS489" s="1"/>
      <c r="KIT489" s="1"/>
      <c r="KIU489" s="1"/>
      <c r="KIV489" s="1"/>
      <c r="KIW489" s="1"/>
      <c r="KIX489" s="1"/>
      <c r="KIY489" s="1"/>
      <c r="KIZ489" s="1"/>
      <c r="KJA489" s="1"/>
      <c r="KJB489" s="1"/>
      <c r="KJC489" s="1"/>
      <c r="KJD489" s="1"/>
      <c r="KJE489" s="1"/>
      <c r="KJF489" s="1"/>
      <c r="KJG489" s="1"/>
      <c r="KJH489" s="1"/>
      <c r="KJI489" s="1"/>
      <c r="KJJ489" s="1"/>
      <c r="KJK489" s="1"/>
      <c r="KJL489" s="1"/>
      <c r="KJM489" s="1"/>
      <c r="KJN489" s="1"/>
      <c r="KJO489" s="1"/>
      <c r="KJP489" s="1"/>
      <c r="KJQ489" s="1"/>
      <c r="KJR489" s="1"/>
      <c r="KJS489" s="1"/>
      <c r="KJT489" s="1"/>
      <c r="KJU489" s="1"/>
      <c r="KJV489" s="1"/>
      <c r="KJW489" s="1"/>
      <c r="KJX489" s="1"/>
      <c r="KJY489" s="1"/>
      <c r="KJZ489" s="1"/>
      <c r="KKA489" s="1"/>
      <c r="KKB489" s="1"/>
      <c r="KKC489" s="1"/>
      <c r="KKD489" s="1"/>
      <c r="KKE489" s="1"/>
      <c r="KKF489" s="1"/>
      <c r="KKG489" s="1"/>
      <c r="KKH489" s="1"/>
      <c r="KKI489" s="1"/>
      <c r="KKJ489" s="1"/>
      <c r="KKK489" s="1"/>
      <c r="KKL489" s="1"/>
      <c r="KKM489" s="1"/>
      <c r="KKN489" s="1"/>
      <c r="KKO489" s="1"/>
      <c r="KKP489" s="1"/>
      <c r="KKQ489" s="1"/>
      <c r="KKR489" s="1"/>
      <c r="KKS489" s="1"/>
      <c r="KKT489" s="1"/>
      <c r="KKU489" s="1"/>
      <c r="KKV489" s="1"/>
      <c r="KKW489" s="1"/>
      <c r="KKX489" s="1"/>
      <c r="KKY489" s="1"/>
      <c r="KKZ489" s="1"/>
      <c r="KLA489" s="1"/>
      <c r="KLB489" s="1"/>
      <c r="KLC489" s="1"/>
      <c r="KLD489" s="1"/>
      <c r="KLE489" s="1"/>
      <c r="KLF489" s="1"/>
      <c r="KLG489" s="1"/>
      <c r="KLH489" s="1"/>
      <c r="KLI489" s="1"/>
      <c r="KLJ489" s="1"/>
      <c r="KLK489" s="1"/>
      <c r="KLL489" s="1"/>
      <c r="KLM489" s="1"/>
      <c r="KLN489" s="1"/>
      <c r="KLO489" s="1"/>
      <c r="KLP489" s="1"/>
      <c r="KLQ489" s="1"/>
      <c r="KLR489" s="1"/>
      <c r="KLS489" s="1"/>
      <c r="KLT489" s="1"/>
      <c r="KLU489" s="1"/>
      <c r="KLV489" s="1"/>
      <c r="KLW489" s="1"/>
      <c r="KLX489" s="1"/>
      <c r="KLY489" s="1"/>
      <c r="KLZ489" s="1"/>
      <c r="KMA489" s="1"/>
      <c r="KMB489" s="1"/>
      <c r="KMC489" s="1"/>
      <c r="KMD489" s="1"/>
      <c r="KME489" s="1"/>
      <c r="KMF489" s="1"/>
      <c r="KMG489" s="1"/>
      <c r="KMH489" s="1"/>
      <c r="KMI489" s="1"/>
      <c r="KMJ489" s="1"/>
      <c r="KMK489" s="1"/>
      <c r="KML489" s="1"/>
      <c r="KMM489" s="1"/>
      <c r="KMN489" s="1"/>
      <c r="KMO489" s="1"/>
      <c r="KMP489" s="1"/>
      <c r="KMQ489" s="1"/>
      <c r="KMR489" s="1"/>
      <c r="KMS489" s="1"/>
      <c r="KMT489" s="1"/>
      <c r="KMU489" s="1"/>
      <c r="KMV489" s="1"/>
      <c r="KMW489" s="1"/>
      <c r="KMX489" s="1"/>
      <c r="KMY489" s="1"/>
      <c r="KMZ489" s="1"/>
      <c r="KNA489" s="1"/>
      <c r="KNB489" s="1"/>
      <c r="KNC489" s="1"/>
      <c r="KND489" s="1"/>
      <c r="KNE489" s="1"/>
      <c r="KNF489" s="1"/>
      <c r="KNG489" s="1"/>
      <c r="KNH489" s="1"/>
      <c r="KNI489" s="1"/>
      <c r="KNJ489" s="1"/>
      <c r="KNK489" s="1"/>
      <c r="KNL489" s="1"/>
      <c r="KNM489" s="1"/>
      <c r="KNN489" s="1"/>
      <c r="KNO489" s="1"/>
      <c r="KNP489" s="1"/>
      <c r="KNQ489" s="1"/>
      <c r="KNR489" s="1"/>
      <c r="KNS489" s="1"/>
      <c r="KNT489" s="1"/>
      <c r="KNU489" s="1"/>
      <c r="KNV489" s="1"/>
      <c r="KNW489" s="1"/>
      <c r="KNX489" s="1"/>
      <c r="KNY489" s="1"/>
      <c r="KNZ489" s="1"/>
      <c r="KOA489" s="1"/>
      <c r="KOB489" s="1"/>
      <c r="KOC489" s="1"/>
      <c r="KOD489" s="1"/>
      <c r="KOE489" s="1"/>
      <c r="KOF489" s="1"/>
      <c r="KOG489" s="1"/>
      <c r="KOH489" s="1"/>
      <c r="KOI489" s="1"/>
      <c r="KOJ489" s="1"/>
      <c r="KOK489" s="1"/>
      <c r="KOL489" s="1"/>
      <c r="KOM489" s="1"/>
      <c r="KON489" s="1"/>
      <c r="KOO489" s="1"/>
      <c r="KOP489" s="1"/>
      <c r="KOQ489" s="1"/>
      <c r="KOR489" s="1"/>
      <c r="KOS489" s="1"/>
      <c r="KOT489" s="1"/>
      <c r="KOU489" s="1"/>
      <c r="KOV489" s="1"/>
      <c r="KOW489" s="1"/>
      <c r="KOX489" s="1"/>
      <c r="KOY489" s="1"/>
      <c r="KOZ489" s="1"/>
      <c r="KPA489" s="1"/>
      <c r="KPB489" s="1"/>
      <c r="KPC489" s="1"/>
      <c r="KPD489" s="1"/>
      <c r="KPE489" s="1"/>
      <c r="KPF489" s="1"/>
      <c r="KPG489" s="1"/>
      <c r="KPH489" s="1"/>
      <c r="KPI489" s="1"/>
      <c r="KPJ489" s="1"/>
      <c r="KPK489" s="1"/>
      <c r="KPL489" s="1"/>
      <c r="KPM489" s="1"/>
      <c r="KPN489" s="1"/>
      <c r="KPO489" s="1"/>
      <c r="KPP489" s="1"/>
      <c r="KPQ489" s="1"/>
      <c r="KPR489" s="1"/>
      <c r="KPS489" s="1"/>
      <c r="KPT489" s="1"/>
      <c r="KPU489" s="1"/>
      <c r="KPV489" s="1"/>
      <c r="KPW489" s="1"/>
      <c r="KPX489" s="1"/>
      <c r="KPY489" s="1"/>
      <c r="KPZ489" s="1"/>
      <c r="KQA489" s="1"/>
      <c r="KQB489" s="1"/>
      <c r="KQC489" s="1"/>
      <c r="KQD489" s="1"/>
      <c r="KQE489" s="1"/>
      <c r="KQF489" s="1"/>
      <c r="KQG489" s="1"/>
      <c r="KQH489" s="1"/>
      <c r="KQI489" s="1"/>
      <c r="KQJ489" s="1"/>
      <c r="KQK489" s="1"/>
      <c r="KQL489" s="1"/>
      <c r="KQM489" s="1"/>
      <c r="KQN489" s="1"/>
      <c r="KQO489" s="1"/>
      <c r="KQP489" s="1"/>
      <c r="KQQ489" s="1"/>
      <c r="KQR489" s="1"/>
      <c r="KQS489" s="1"/>
      <c r="KQT489" s="1"/>
      <c r="KQU489" s="1"/>
      <c r="KQV489" s="1"/>
      <c r="KQW489" s="1"/>
      <c r="KQX489" s="1"/>
      <c r="KQY489" s="1"/>
      <c r="KQZ489" s="1"/>
      <c r="KRA489" s="1"/>
      <c r="KRB489" s="1"/>
      <c r="KRC489" s="1"/>
      <c r="KRD489" s="1"/>
      <c r="KRE489" s="1"/>
      <c r="KRF489" s="1"/>
      <c r="KRG489" s="1"/>
      <c r="KRH489" s="1"/>
      <c r="KRI489" s="1"/>
      <c r="KRJ489" s="1"/>
      <c r="KRK489" s="1"/>
      <c r="KRL489" s="1"/>
      <c r="KRM489" s="1"/>
      <c r="KRN489" s="1"/>
      <c r="KRO489" s="1"/>
      <c r="KRP489" s="1"/>
      <c r="KRQ489" s="1"/>
      <c r="KRR489" s="1"/>
      <c r="KRS489" s="1"/>
      <c r="KRT489" s="1"/>
      <c r="KRU489" s="1"/>
      <c r="KRV489" s="1"/>
      <c r="KRW489" s="1"/>
      <c r="KRX489" s="1"/>
      <c r="KRY489" s="1"/>
      <c r="KRZ489" s="1"/>
      <c r="KSA489" s="1"/>
      <c r="KSB489" s="1"/>
      <c r="KSC489" s="1"/>
      <c r="KSD489" s="1"/>
      <c r="KSE489" s="1"/>
      <c r="KSF489" s="1"/>
      <c r="KSG489" s="1"/>
      <c r="KSH489" s="1"/>
      <c r="KSI489" s="1"/>
      <c r="KSJ489" s="1"/>
      <c r="KSK489" s="1"/>
      <c r="KSL489" s="1"/>
      <c r="KSM489" s="1"/>
      <c r="KSN489" s="1"/>
      <c r="KSO489" s="1"/>
      <c r="KSP489" s="1"/>
      <c r="KSQ489" s="1"/>
      <c r="KSR489" s="1"/>
      <c r="KSS489" s="1"/>
      <c r="KST489" s="1"/>
      <c r="KSU489" s="1"/>
      <c r="KSV489" s="1"/>
      <c r="KSW489" s="1"/>
      <c r="KSX489" s="1"/>
      <c r="KSY489" s="1"/>
      <c r="KSZ489" s="1"/>
      <c r="KTA489" s="1"/>
      <c r="KTB489" s="1"/>
      <c r="KTC489" s="1"/>
      <c r="KTD489" s="1"/>
      <c r="KTE489" s="1"/>
      <c r="KTF489" s="1"/>
      <c r="KTG489" s="1"/>
      <c r="KTH489" s="1"/>
      <c r="KTI489" s="1"/>
      <c r="KTJ489" s="1"/>
      <c r="KTK489" s="1"/>
      <c r="KTL489" s="1"/>
      <c r="KTM489" s="1"/>
      <c r="KTN489" s="1"/>
      <c r="KTO489" s="1"/>
      <c r="KTP489" s="1"/>
      <c r="KTQ489" s="1"/>
      <c r="KTR489" s="1"/>
      <c r="KTS489" s="1"/>
      <c r="KTT489" s="1"/>
      <c r="KTU489" s="1"/>
      <c r="KTV489" s="1"/>
      <c r="KTW489" s="1"/>
      <c r="KTX489" s="1"/>
      <c r="KTY489" s="1"/>
      <c r="KTZ489" s="1"/>
      <c r="KUA489" s="1"/>
      <c r="KUB489" s="1"/>
      <c r="KUC489" s="1"/>
      <c r="KUD489" s="1"/>
      <c r="KUE489" s="1"/>
      <c r="KUF489" s="1"/>
      <c r="KUG489" s="1"/>
      <c r="KUH489" s="1"/>
      <c r="KUI489" s="1"/>
      <c r="KUJ489" s="1"/>
      <c r="KUK489" s="1"/>
      <c r="KUL489" s="1"/>
      <c r="KUM489" s="1"/>
      <c r="KUN489" s="1"/>
      <c r="KUO489" s="1"/>
      <c r="KUP489" s="1"/>
      <c r="KUQ489" s="1"/>
      <c r="KUR489" s="1"/>
      <c r="KUS489" s="1"/>
      <c r="KUT489" s="1"/>
      <c r="KUU489" s="1"/>
      <c r="KUV489" s="1"/>
      <c r="KUW489" s="1"/>
      <c r="KUX489" s="1"/>
      <c r="KUY489" s="1"/>
      <c r="KUZ489" s="1"/>
      <c r="KVA489" s="1"/>
      <c r="KVB489" s="1"/>
      <c r="KVC489" s="1"/>
      <c r="KVD489" s="1"/>
      <c r="KVE489" s="1"/>
      <c r="KVF489" s="1"/>
      <c r="KVG489" s="1"/>
      <c r="KVH489" s="1"/>
      <c r="KVI489" s="1"/>
      <c r="KVJ489" s="1"/>
      <c r="KVK489" s="1"/>
      <c r="KVL489" s="1"/>
      <c r="KVM489" s="1"/>
      <c r="KVN489" s="1"/>
      <c r="KVO489" s="1"/>
      <c r="KVP489" s="1"/>
      <c r="KVQ489" s="1"/>
      <c r="KVR489" s="1"/>
      <c r="KVS489" s="1"/>
      <c r="KVT489" s="1"/>
      <c r="KVU489" s="1"/>
      <c r="KVV489" s="1"/>
      <c r="KVW489" s="1"/>
      <c r="KVX489" s="1"/>
      <c r="KVY489" s="1"/>
      <c r="KVZ489" s="1"/>
      <c r="KWA489" s="1"/>
      <c r="KWB489" s="1"/>
      <c r="KWC489" s="1"/>
      <c r="KWD489" s="1"/>
      <c r="KWE489" s="1"/>
      <c r="KWF489" s="1"/>
      <c r="KWG489" s="1"/>
      <c r="KWH489" s="1"/>
      <c r="KWI489" s="1"/>
      <c r="KWJ489" s="1"/>
      <c r="KWK489" s="1"/>
      <c r="KWL489" s="1"/>
      <c r="KWM489" s="1"/>
      <c r="KWN489" s="1"/>
      <c r="KWO489" s="1"/>
      <c r="KWP489" s="1"/>
      <c r="KWQ489" s="1"/>
      <c r="KWR489" s="1"/>
      <c r="KWS489" s="1"/>
      <c r="KWT489" s="1"/>
      <c r="KWU489" s="1"/>
      <c r="KWV489" s="1"/>
      <c r="KWW489" s="1"/>
      <c r="KWX489" s="1"/>
      <c r="KWY489" s="1"/>
      <c r="KWZ489" s="1"/>
      <c r="KXA489" s="1"/>
      <c r="KXB489" s="1"/>
      <c r="KXC489" s="1"/>
      <c r="KXD489" s="1"/>
      <c r="KXE489" s="1"/>
      <c r="KXF489" s="1"/>
      <c r="KXG489" s="1"/>
      <c r="KXH489" s="1"/>
      <c r="KXI489" s="1"/>
      <c r="KXJ489" s="1"/>
      <c r="KXK489" s="1"/>
      <c r="KXL489" s="1"/>
      <c r="KXM489" s="1"/>
      <c r="KXN489" s="1"/>
      <c r="KXO489" s="1"/>
      <c r="KXP489" s="1"/>
      <c r="KXQ489" s="1"/>
      <c r="KXR489" s="1"/>
      <c r="KXS489" s="1"/>
      <c r="KXT489" s="1"/>
      <c r="KXU489" s="1"/>
      <c r="KXV489" s="1"/>
      <c r="KXW489" s="1"/>
      <c r="KXX489" s="1"/>
      <c r="KXY489" s="1"/>
      <c r="KXZ489" s="1"/>
      <c r="KYA489" s="1"/>
      <c r="KYB489" s="1"/>
      <c r="KYC489" s="1"/>
      <c r="KYD489" s="1"/>
      <c r="KYE489" s="1"/>
      <c r="KYF489" s="1"/>
      <c r="KYG489" s="1"/>
      <c r="KYH489" s="1"/>
      <c r="KYI489" s="1"/>
      <c r="KYJ489" s="1"/>
      <c r="KYK489" s="1"/>
      <c r="KYL489" s="1"/>
      <c r="KYM489" s="1"/>
      <c r="KYN489" s="1"/>
      <c r="KYO489" s="1"/>
      <c r="KYP489" s="1"/>
      <c r="KYQ489" s="1"/>
      <c r="KYR489" s="1"/>
      <c r="KYS489" s="1"/>
      <c r="KYT489" s="1"/>
      <c r="KYU489" s="1"/>
      <c r="KYV489" s="1"/>
      <c r="KYW489" s="1"/>
      <c r="KYX489" s="1"/>
      <c r="KYY489" s="1"/>
      <c r="KYZ489" s="1"/>
      <c r="KZA489" s="1"/>
      <c r="KZB489" s="1"/>
      <c r="KZC489" s="1"/>
      <c r="KZD489" s="1"/>
      <c r="KZE489" s="1"/>
      <c r="KZF489" s="1"/>
      <c r="KZG489" s="1"/>
      <c r="KZH489" s="1"/>
      <c r="KZI489" s="1"/>
      <c r="KZJ489" s="1"/>
      <c r="KZK489" s="1"/>
      <c r="KZL489" s="1"/>
      <c r="KZM489" s="1"/>
      <c r="KZN489" s="1"/>
      <c r="KZO489" s="1"/>
      <c r="KZP489" s="1"/>
      <c r="KZQ489" s="1"/>
      <c r="KZR489" s="1"/>
      <c r="KZS489" s="1"/>
      <c r="KZT489" s="1"/>
      <c r="KZU489" s="1"/>
      <c r="KZV489" s="1"/>
      <c r="KZW489" s="1"/>
      <c r="KZX489" s="1"/>
      <c r="KZY489" s="1"/>
      <c r="KZZ489" s="1"/>
      <c r="LAA489" s="1"/>
      <c r="LAB489" s="1"/>
      <c r="LAC489" s="1"/>
      <c r="LAD489" s="1"/>
      <c r="LAE489" s="1"/>
      <c r="LAF489" s="1"/>
      <c r="LAG489" s="1"/>
      <c r="LAH489" s="1"/>
      <c r="LAI489" s="1"/>
      <c r="LAJ489" s="1"/>
      <c r="LAK489" s="1"/>
      <c r="LAL489" s="1"/>
      <c r="LAM489" s="1"/>
      <c r="LAN489" s="1"/>
      <c r="LAO489" s="1"/>
      <c r="LAP489" s="1"/>
      <c r="LAQ489" s="1"/>
      <c r="LAR489" s="1"/>
      <c r="LAS489" s="1"/>
      <c r="LAT489" s="1"/>
      <c r="LAU489" s="1"/>
      <c r="LAV489" s="1"/>
      <c r="LAW489" s="1"/>
      <c r="LAX489" s="1"/>
      <c r="LAY489" s="1"/>
      <c r="LAZ489" s="1"/>
      <c r="LBA489" s="1"/>
      <c r="LBB489" s="1"/>
      <c r="LBC489" s="1"/>
      <c r="LBD489" s="1"/>
      <c r="LBE489" s="1"/>
      <c r="LBF489" s="1"/>
      <c r="LBG489" s="1"/>
      <c r="LBH489" s="1"/>
      <c r="LBI489" s="1"/>
      <c r="LBJ489" s="1"/>
      <c r="LBK489" s="1"/>
      <c r="LBL489" s="1"/>
      <c r="LBM489" s="1"/>
      <c r="LBN489" s="1"/>
      <c r="LBO489" s="1"/>
      <c r="LBP489" s="1"/>
      <c r="LBQ489" s="1"/>
      <c r="LBR489" s="1"/>
      <c r="LBS489" s="1"/>
      <c r="LBT489" s="1"/>
      <c r="LBU489" s="1"/>
      <c r="LBV489" s="1"/>
      <c r="LBW489" s="1"/>
      <c r="LBX489" s="1"/>
      <c r="LBY489" s="1"/>
      <c r="LBZ489" s="1"/>
      <c r="LCA489" s="1"/>
      <c r="LCB489" s="1"/>
      <c r="LCC489" s="1"/>
      <c r="LCD489" s="1"/>
      <c r="LCE489" s="1"/>
      <c r="LCF489" s="1"/>
      <c r="LCG489" s="1"/>
      <c r="LCH489" s="1"/>
      <c r="LCI489" s="1"/>
      <c r="LCJ489" s="1"/>
      <c r="LCK489" s="1"/>
      <c r="LCL489" s="1"/>
      <c r="LCM489" s="1"/>
      <c r="LCN489" s="1"/>
      <c r="LCO489" s="1"/>
      <c r="LCP489" s="1"/>
      <c r="LCQ489" s="1"/>
      <c r="LCR489" s="1"/>
      <c r="LCS489" s="1"/>
      <c r="LCT489" s="1"/>
      <c r="LCU489" s="1"/>
      <c r="LCV489" s="1"/>
      <c r="LCW489" s="1"/>
      <c r="LCX489" s="1"/>
      <c r="LCY489" s="1"/>
      <c r="LCZ489" s="1"/>
      <c r="LDA489" s="1"/>
      <c r="LDB489" s="1"/>
      <c r="LDC489" s="1"/>
      <c r="LDD489" s="1"/>
      <c r="LDE489" s="1"/>
      <c r="LDF489" s="1"/>
      <c r="LDG489" s="1"/>
      <c r="LDH489" s="1"/>
      <c r="LDI489" s="1"/>
      <c r="LDJ489" s="1"/>
      <c r="LDK489" s="1"/>
      <c r="LDL489" s="1"/>
      <c r="LDM489" s="1"/>
      <c r="LDN489" s="1"/>
      <c r="LDO489" s="1"/>
      <c r="LDP489" s="1"/>
      <c r="LDQ489" s="1"/>
      <c r="LDR489" s="1"/>
      <c r="LDS489" s="1"/>
      <c r="LDT489" s="1"/>
      <c r="LDU489" s="1"/>
      <c r="LDV489" s="1"/>
      <c r="LDW489" s="1"/>
      <c r="LDX489" s="1"/>
      <c r="LDY489" s="1"/>
      <c r="LDZ489" s="1"/>
      <c r="LEA489" s="1"/>
      <c r="LEB489" s="1"/>
      <c r="LEC489" s="1"/>
      <c r="LED489" s="1"/>
      <c r="LEE489" s="1"/>
      <c r="LEF489" s="1"/>
      <c r="LEG489" s="1"/>
      <c r="LEH489" s="1"/>
      <c r="LEI489" s="1"/>
      <c r="LEJ489" s="1"/>
      <c r="LEK489" s="1"/>
      <c r="LEL489" s="1"/>
      <c r="LEM489" s="1"/>
      <c r="LEN489" s="1"/>
      <c r="LEO489" s="1"/>
      <c r="LEP489" s="1"/>
      <c r="LEQ489" s="1"/>
      <c r="LER489" s="1"/>
      <c r="LES489" s="1"/>
      <c r="LET489" s="1"/>
      <c r="LEU489" s="1"/>
      <c r="LEV489" s="1"/>
      <c r="LEW489" s="1"/>
      <c r="LEX489" s="1"/>
      <c r="LEY489" s="1"/>
      <c r="LEZ489" s="1"/>
      <c r="LFA489" s="1"/>
      <c r="LFB489" s="1"/>
      <c r="LFC489" s="1"/>
      <c r="LFD489" s="1"/>
      <c r="LFE489" s="1"/>
      <c r="LFF489" s="1"/>
      <c r="LFG489" s="1"/>
      <c r="LFH489" s="1"/>
      <c r="LFI489" s="1"/>
      <c r="LFJ489" s="1"/>
      <c r="LFK489" s="1"/>
      <c r="LFL489" s="1"/>
      <c r="LFM489" s="1"/>
      <c r="LFN489" s="1"/>
      <c r="LFO489" s="1"/>
      <c r="LFP489" s="1"/>
      <c r="LFQ489" s="1"/>
      <c r="LFR489" s="1"/>
      <c r="LFS489" s="1"/>
      <c r="LFT489" s="1"/>
      <c r="LFU489" s="1"/>
      <c r="LFV489" s="1"/>
      <c r="LFW489" s="1"/>
      <c r="LFX489" s="1"/>
      <c r="LFY489" s="1"/>
      <c r="LFZ489" s="1"/>
      <c r="LGA489" s="1"/>
      <c r="LGB489" s="1"/>
      <c r="LGC489" s="1"/>
      <c r="LGD489" s="1"/>
      <c r="LGE489" s="1"/>
      <c r="LGF489" s="1"/>
      <c r="LGG489" s="1"/>
      <c r="LGH489" s="1"/>
      <c r="LGI489" s="1"/>
      <c r="LGJ489" s="1"/>
      <c r="LGK489" s="1"/>
      <c r="LGL489" s="1"/>
      <c r="LGM489" s="1"/>
      <c r="LGN489" s="1"/>
      <c r="LGO489" s="1"/>
      <c r="LGP489" s="1"/>
      <c r="LGQ489" s="1"/>
      <c r="LGR489" s="1"/>
      <c r="LGS489" s="1"/>
      <c r="LGT489" s="1"/>
      <c r="LGU489" s="1"/>
      <c r="LGV489" s="1"/>
      <c r="LGW489" s="1"/>
      <c r="LGX489" s="1"/>
      <c r="LGY489" s="1"/>
      <c r="LGZ489" s="1"/>
      <c r="LHA489" s="1"/>
      <c r="LHB489" s="1"/>
      <c r="LHC489" s="1"/>
      <c r="LHD489" s="1"/>
      <c r="LHE489" s="1"/>
      <c r="LHF489" s="1"/>
      <c r="LHG489" s="1"/>
      <c r="LHH489" s="1"/>
      <c r="LHI489" s="1"/>
      <c r="LHJ489" s="1"/>
      <c r="LHK489" s="1"/>
      <c r="LHL489" s="1"/>
      <c r="LHM489" s="1"/>
      <c r="LHN489" s="1"/>
      <c r="LHO489" s="1"/>
      <c r="LHP489" s="1"/>
      <c r="LHQ489" s="1"/>
      <c r="LHR489" s="1"/>
      <c r="LHS489" s="1"/>
      <c r="LHT489" s="1"/>
      <c r="LHU489" s="1"/>
      <c r="LHV489" s="1"/>
      <c r="LHW489" s="1"/>
      <c r="LHX489" s="1"/>
      <c r="LHY489" s="1"/>
      <c r="LHZ489" s="1"/>
      <c r="LIA489" s="1"/>
      <c r="LIB489" s="1"/>
      <c r="LIC489" s="1"/>
      <c r="LID489" s="1"/>
      <c r="LIE489" s="1"/>
      <c r="LIF489" s="1"/>
      <c r="LIG489" s="1"/>
      <c r="LIH489" s="1"/>
      <c r="LII489" s="1"/>
      <c r="LIJ489" s="1"/>
      <c r="LIK489" s="1"/>
      <c r="LIL489" s="1"/>
      <c r="LIM489" s="1"/>
      <c r="LIN489" s="1"/>
      <c r="LIO489" s="1"/>
      <c r="LIP489" s="1"/>
      <c r="LIQ489" s="1"/>
      <c r="LIR489" s="1"/>
      <c r="LIS489" s="1"/>
      <c r="LIT489" s="1"/>
      <c r="LIU489" s="1"/>
      <c r="LIV489" s="1"/>
      <c r="LIW489" s="1"/>
      <c r="LIX489" s="1"/>
      <c r="LIY489" s="1"/>
      <c r="LIZ489" s="1"/>
      <c r="LJA489" s="1"/>
      <c r="LJB489" s="1"/>
      <c r="LJC489" s="1"/>
      <c r="LJD489" s="1"/>
      <c r="LJE489" s="1"/>
      <c r="LJF489" s="1"/>
      <c r="LJG489" s="1"/>
      <c r="LJH489" s="1"/>
      <c r="LJI489" s="1"/>
      <c r="LJJ489" s="1"/>
      <c r="LJK489" s="1"/>
      <c r="LJL489" s="1"/>
      <c r="LJM489" s="1"/>
      <c r="LJN489" s="1"/>
      <c r="LJO489" s="1"/>
      <c r="LJP489" s="1"/>
      <c r="LJQ489" s="1"/>
      <c r="LJR489" s="1"/>
      <c r="LJS489" s="1"/>
      <c r="LJT489" s="1"/>
      <c r="LJU489" s="1"/>
      <c r="LJV489" s="1"/>
      <c r="LJW489" s="1"/>
      <c r="LJX489" s="1"/>
      <c r="LJY489" s="1"/>
      <c r="LJZ489" s="1"/>
      <c r="LKA489" s="1"/>
      <c r="LKB489" s="1"/>
      <c r="LKC489" s="1"/>
      <c r="LKD489" s="1"/>
      <c r="LKE489" s="1"/>
      <c r="LKF489" s="1"/>
      <c r="LKG489" s="1"/>
      <c r="LKH489" s="1"/>
      <c r="LKI489" s="1"/>
      <c r="LKJ489" s="1"/>
      <c r="LKK489" s="1"/>
      <c r="LKL489" s="1"/>
      <c r="LKM489" s="1"/>
      <c r="LKN489" s="1"/>
      <c r="LKO489" s="1"/>
      <c r="LKP489" s="1"/>
      <c r="LKQ489" s="1"/>
      <c r="LKR489" s="1"/>
      <c r="LKS489" s="1"/>
      <c r="LKT489" s="1"/>
      <c r="LKU489" s="1"/>
      <c r="LKV489" s="1"/>
      <c r="LKW489" s="1"/>
      <c r="LKX489" s="1"/>
      <c r="LKY489" s="1"/>
      <c r="LKZ489" s="1"/>
      <c r="LLA489" s="1"/>
      <c r="LLB489" s="1"/>
      <c r="LLC489" s="1"/>
      <c r="LLD489" s="1"/>
      <c r="LLE489" s="1"/>
      <c r="LLF489" s="1"/>
      <c r="LLG489" s="1"/>
      <c r="LLH489" s="1"/>
      <c r="LLI489" s="1"/>
      <c r="LLJ489" s="1"/>
      <c r="LLK489" s="1"/>
      <c r="LLL489" s="1"/>
      <c r="LLM489" s="1"/>
      <c r="LLN489" s="1"/>
      <c r="LLO489" s="1"/>
      <c r="LLP489" s="1"/>
      <c r="LLQ489" s="1"/>
      <c r="LLR489" s="1"/>
      <c r="LLS489" s="1"/>
      <c r="LLT489" s="1"/>
      <c r="LLU489" s="1"/>
      <c r="LLV489" s="1"/>
      <c r="LLW489" s="1"/>
      <c r="LLX489" s="1"/>
      <c r="LLY489" s="1"/>
      <c r="LLZ489" s="1"/>
      <c r="LMA489" s="1"/>
      <c r="LMB489" s="1"/>
      <c r="LMC489" s="1"/>
      <c r="LMD489" s="1"/>
      <c r="LME489" s="1"/>
      <c r="LMF489" s="1"/>
      <c r="LMG489" s="1"/>
      <c r="LMH489" s="1"/>
      <c r="LMI489" s="1"/>
      <c r="LMJ489" s="1"/>
      <c r="LMK489" s="1"/>
      <c r="LML489" s="1"/>
      <c r="LMM489" s="1"/>
      <c r="LMN489" s="1"/>
      <c r="LMO489" s="1"/>
      <c r="LMP489" s="1"/>
      <c r="LMQ489" s="1"/>
      <c r="LMR489" s="1"/>
      <c r="LMS489" s="1"/>
      <c r="LMT489" s="1"/>
      <c r="LMU489" s="1"/>
      <c r="LMV489" s="1"/>
      <c r="LMW489" s="1"/>
      <c r="LMX489" s="1"/>
      <c r="LMY489" s="1"/>
      <c r="LMZ489" s="1"/>
      <c r="LNA489" s="1"/>
      <c r="LNB489" s="1"/>
      <c r="LNC489" s="1"/>
      <c r="LND489" s="1"/>
      <c r="LNE489" s="1"/>
      <c r="LNF489" s="1"/>
      <c r="LNG489" s="1"/>
      <c r="LNH489" s="1"/>
      <c r="LNI489" s="1"/>
      <c r="LNJ489" s="1"/>
      <c r="LNK489" s="1"/>
      <c r="LNL489" s="1"/>
      <c r="LNM489" s="1"/>
      <c r="LNN489" s="1"/>
      <c r="LNO489" s="1"/>
      <c r="LNP489" s="1"/>
      <c r="LNQ489" s="1"/>
      <c r="LNR489" s="1"/>
      <c r="LNS489" s="1"/>
      <c r="LNT489" s="1"/>
      <c r="LNU489" s="1"/>
      <c r="LNV489" s="1"/>
      <c r="LNW489" s="1"/>
      <c r="LNX489" s="1"/>
      <c r="LNY489" s="1"/>
      <c r="LNZ489" s="1"/>
      <c r="LOA489" s="1"/>
      <c r="LOB489" s="1"/>
      <c r="LOC489" s="1"/>
      <c r="LOD489" s="1"/>
      <c r="LOE489" s="1"/>
      <c r="LOF489" s="1"/>
      <c r="LOG489" s="1"/>
      <c r="LOH489" s="1"/>
      <c r="LOI489" s="1"/>
      <c r="LOJ489" s="1"/>
      <c r="LOK489" s="1"/>
      <c r="LOL489" s="1"/>
      <c r="LOM489" s="1"/>
      <c r="LON489" s="1"/>
      <c r="LOO489" s="1"/>
      <c r="LOP489" s="1"/>
      <c r="LOQ489" s="1"/>
      <c r="LOR489" s="1"/>
      <c r="LOS489" s="1"/>
      <c r="LOT489" s="1"/>
      <c r="LOU489" s="1"/>
      <c r="LOV489" s="1"/>
      <c r="LOW489" s="1"/>
      <c r="LOX489" s="1"/>
      <c r="LOY489" s="1"/>
      <c r="LOZ489" s="1"/>
      <c r="LPA489" s="1"/>
      <c r="LPB489" s="1"/>
      <c r="LPC489" s="1"/>
      <c r="LPD489" s="1"/>
      <c r="LPE489" s="1"/>
      <c r="LPF489" s="1"/>
      <c r="LPG489" s="1"/>
      <c r="LPH489" s="1"/>
      <c r="LPI489" s="1"/>
      <c r="LPJ489" s="1"/>
      <c r="LPK489" s="1"/>
      <c r="LPL489" s="1"/>
      <c r="LPM489" s="1"/>
      <c r="LPN489" s="1"/>
      <c r="LPO489" s="1"/>
      <c r="LPP489" s="1"/>
      <c r="LPQ489" s="1"/>
      <c r="LPR489" s="1"/>
      <c r="LPS489" s="1"/>
      <c r="LPT489" s="1"/>
      <c r="LPU489" s="1"/>
      <c r="LPV489" s="1"/>
      <c r="LPW489" s="1"/>
      <c r="LPX489" s="1"/>
      <c r="LPY489" s="1"/>
      <c r="LPZ489" s="1"/>
      <c r="LQA489" s="1"/>
      <c r="LQB489" s="1"/>
      <c r="LQC489" s="1"/>
      <c r="LQD489" s="1"/>
      <c r="LQE489" s="1"/>
      <c r="LQF489" s="1"/>
      <c r="LQG489" s="1"/>
      <c r="LQH489" s="1"/>
      <c r="LQI489" s="1"/>
      <c r="LQJ489" s="1"/>
      <c r="LQK489" s="1"/>
      <c r="LQL489" s="1"/>
      <c r="LQM489" s="1"/>
      <c r="LQN489" s="1"/>
      <c r="LQO489" s="1"/>
      <c r="LQP489" s="1"/>
      <c r="LQQ489" s="1"/>
      <c r="LQR489" s="1"/>
      <c r="LQS489" s="1"/>
      <c r="LQT489" s="1"/>
      <c r="LQU489" s="1"/>
      <c r="LQV489" s="1"/>
      <c r="LQW489" s="1"/>
      <c r="LQX489" s="1"/>
      <c r="LQY489" s="1"/>
      <c r="LQZ489" s="1"/>
      <c r="LRA489" s="1"/>
      <c r="LRB489" s="1"/>
      <c r="LRC489" s="1"/>
      <c r="LRD489" s="1"/>
      <c r="LRE489" s="1"/>
      <c r="LRF489" s="1"/>
      <c r="LRG489" s="1"/>
      <c r="LRH489" s="1"/>
      <c r="LRI489" s="1"/>
      <c r="LRJ489" s="1"/>
      <c r="LRK489" s="1"/>
      <c r="LRL489" s="1"/>
      <c r="LRM489" s="1"/>
      <c r="LRN489" s="1"/>
      <c r="LRO489" s="1"/>
      <c r="LRP489" s="1"/>
      <c r="LRQ489" s="1"/>
      <c r="LRR489" s="1"/>
      <c r="LRS489" s="1"/>
      <c r="LRT489" s="1"/>
      <c r="LRU489" s="1"/>
      <c r="LRV489" s="1"/>
      <c r="LRW489" s="1"/>
      <c r="LRX489" s="1"/>
      <c r="LRY489" s="1"/>
      <c r="LRZ489" s="1"/>
      <c r="LSA489" s="1"/>
      <c r="LSB489" s="1"/>
      <c r="LSC489" s="1"/>
      <c r="LSD489" s="1"/>
      <c r="LSE489" s="1"/>
      <c r="LSF489" s="1"/>
      <c r="LSG489" s="1"/>
      <c r="LSH489" s="1"/>
      <c r="LSI489" s="1"/>
      <c r="LSJ489" s="1"/>
      <c r="LSK489" s="1"/>
      <c r="LSL489" s="1"/>
      <c r="LSM489" s="1"/>
      <c r="LSN489" s="1"/>
      <c r="LSO489" s="1"/>
      <c r="LSP489" s="1"/>
      <c r="LSQ489" s="1"/>
      <c r="LSR489" s="1"/>
      <c r="LSS489" s="1"/>
      <c r="LST489" s="1"/>
      <c r="LSU489" s="1"/>
      <c r="LSV489" s="1"/>
      <c r="LSW489" s="1"/>
      <c r="LSX489" s="1"/>
      <c r="LSY489" s="1"/>
      <c r="LSZ489" s="1"/>
      <c r="LTA489" s="1"/>
      <c r="LTB489" s="1"/>
      <c r="LTC489" s="1"/>
      <c r="LTD489" s="1"/>
      <c r="LTE489" s="1"/>
      <c r="LTF489" s="1"/>
      <c r="LTG489" s="1"/>
      <c r="LTH489" s="1"/>
      <c r="LTI489" s="1"/>
      <c r="LTJ489" s="1"/>
      <c r="LTK489" s="1"/>
      <c r="LTL489" s="1"/>
      <c r="LTM489" s="1"/>
      <c r="LTN489" s="1"/>
      <c r="LTO489" s="1"/>
      <c r="LTP489" s="1"/>
      <c r="LTQ489" s="1"/>
      <c r="LTR489" s="1"/>
      <c r="LTS489" s="1"/>
      <c r="LTT489" s="1"/>
      <c r="LTU489" s="1"/>
      <c r="LTV489" s="1"/>
      <c r="LTW489" s="1"/>
      <c r="LTX489" s="1"/>
      <c r="LTY489" s="1"/>
      <c r="LTZ489" s="1"/>
      <c r="LUA489" s="1"/>
      <c r="LUB489" s="1"/>
      <c r="LUC489" s="1"/>
      <c r="LUD489" s="1"/>
      <c r="LUE489" s="1"/>
      <c r="LUF489" s="1"/>
      <c r="LUG489" s="1"/>
      <c r="LUH489" s="1"/>
      <c r="LUI489" s="1"/>
      <c r="LUJ489" s="1"/>
      <c r="LUK489" s="1"/>
      <c r="LUL489" s="1"/>
      <c r="LUM489" s="1"/>
      <c r="LUN489" s="1"/>
      <c r="LUO489" s="1"/>
      <c r="LUP489" s="1"/>
      <c r="LUQ489" s="1"/>
      <c r="LUR489" s="1"/>
      <c r="LUS489" s="1"/>
      <c r="LUT489" s="1"/>
      <c r="LUU489" s="1"/>
      <c r="LUV489" s="1"/>
      <c r="LUW489" s="1"/>
      <c r="LUX489" s="1"/>
      <c r="LUY489" s="1"/>
      <c r="LUZ489" s="1"/>
      <c r="LVA489" s="1"/>
      <c r="LVB489" s="1"/>
      <c r="LVC489" s="1"/>
      <c r="LVD489" s="1"/>
      <c r="LVE489" s="1"/>
      <c r="LVF489" s="1"/>
      <c r="LVG489" s="1"/>
      <c r="LVH489" s="1"/>
      <c r="LVI489" s="1"/>
      <c r="LVJ489" s="1"/>
      <c r="LVK489" s="1"/>
      <c r="LVL489" s="1"/>
      <c r="LVM489" s="1"/>
      <c r="LVN489" s="1"/>
      <c r="LVO489" s="1"/>
      <c r="LVP489" s="1"/>
      <c r="LVQ489" s="1"/>
      <c r="LVR489" s="1"/>
      <c r="LVS489" s="1"/>
      <c r="LVT489" s="1"/>
      <c r="LVU489" s="1"/>
      <c r="LVV489" s="1"/>
      <c r="LVW489" s="1"/>
      <c r="LVX489" s="1"/>
      <c r="LVY489" s="1"/>
      <c r="LVZ489" s="1"/>
      <c r="LWA489" s="1"/>
      <c r="LWB489" s="1"/>
      <c r="LWC489" s="1"/>
      <c r="LWD489" s="1"/>
      <c r="LWE489" s="1"/>
      <c r="LWF489" s="1"/>
      <c r="LWG489" s="1"/>
      <c r="LWH489" s="1"/>
      <c r="LWI489" s="1"/>
      <c r="LWJ489" s="1"/>
      <c r="LWK489" s="1"/>
      <c r="LWL489" s="1"/>
      <c r="LWM489" s="1"/>
      <c r="LWN489" s="1"/>
      <c r="LWO489" s="1"/>
      <c r="LWP489" s="1"/>
      <c r="LWQ489" s="1"/>
      <c r="LWR489" s="1"/>
      <c r="LWS489" s="1"/>
      <c r="LWT489" s="1"/>
      <c r="LWU489" s="1"/>
      <c r="LWV489" s="1"/>
      <c r="LWW489" s="1"/>
      <c r="LWX489" s="1"/>
      <c r="LWY489" s="1"/>
      <c r="LWZ489" s="1"/>
      <c r="LXA489" s="1"/>
      <c r="LXB489" s="1"/>
      <c r="LXC489" s="1"/>
      <c r="LXD489" s="1"/>
      <c r="LXE489" s="1"/>
      <c r="LXF489" s="1"/>
      <c r="LXG489" s="1"/>
      <c r="LXH489" s="1"/>
      <c r="LXI489" s="1"/>
      <c r="LXJ489" s="1"/>
      <c r="LXK489" s="1"/>
      <c r="LXL489" s="1"/>
      <c r="LXM489" s="1"/>
      <c r="LXN489" s="1"/>
      <c r="LXO489" s="1"/>
      <c r="LXP489" s="1"/>
      <c r="LXQ489" s="1"/>
      <c r="LXR489" s="1"/>
      <c r="LXS489" s="1"/>
      <c r="LXT489" s="1"/>
      <c r="LXU489" s="1"/>
      <c r="LXV489" s="1"/>
      <c r="LXW489" s="1"/>
      <c r="LXX489" s="1"/>
      <c r="LXY489" s="1"/>
      <c r="LXZ489" s="1"/>
      <c r="LYA489" s="1"/>
      <c r="LYB489" s="1"/>
      <c r="LYC489" s="1"/>
      <c r="LYD489" s="1"/>
      <c r="LYE489" s="1"/>
      <c r="LYF489" s="1"/>
      <c r="LYG489" s="1"/>
      <c r="LYH489" s="1"/>
      <c r="LYI489" s="1"/>
      <c r="LYJ489" s="1"/>
      <c r="LYK489" s="1"/>
      <c r="LYL489" s="1"/>
      <c r="LYM489" s="1"/>
      <c r="LYN489" s="1"/>
      <c r="LYO489" s="1"/>
      <c r="LYP489" s="1"/>
      <c r="LYQ489" s="1"/>
      <c r="LYR489" s="1"/>
      <c r="LYS489" s="1"/>
      <c r="LYT489" s="1"/>
      <c r="LYU489" s="1"/>
      <c r="LYV489" s="1"/>
      <c r="LYW489" s="1"/>
      <c r="LYX489" s="1"/>
      <c r="LYY489" s="1"/>
      <c r="LYZ489" s="1"/>
      <c r="LZA489" s="1"/>
      <c r="LZB489" s="1"/>
      <c r="LZC489" s="1"/>
      <c r="LZD489" s="1"/>
      <c r="LZE489" s="1"/>
      <c r="LZF489" s="1"/>
      <c r="LZG489" s="1"/>
      <c r="LZH489" s="1"/>
      <c r="LZI489" s="1"/>
      <c r="LZJ489" s="1"/>
      <c r="LZK489" s="1"/>
      <c r="LZL489" s="1"/>
      <c r="LZM489" s="1"/>
      <c r="LZN489" s="1"/>
      <c r="LZO489" s="1"/>
      <c r="LZP489" s="1"/>
      <c r="LZQ489" s="1"/>
      <c r="LZR489" s="1"/>
      <c r="LZS489" s="1"/>
      <c r="LZT489" s="1"/>
      <c r="LZU489" s="1"/>
      <c r="LZV489" s="1"/>
      <c r="LZW489" s="1"/>
      <c r="LZX489" s="1"/>
      <c r="LZY489" s="1"/>
      <c r="LZZ489" s="1"/>
      <c r="MAA489" s="1"/>
      <c r="MAB489" s="1"/>
      <c r="MAC489" s="1"/>
      <c r="MAD489" s="1"/>
      <c r="MAE489" s="1"/>
      <c r="MAF489" s="1"/>
      <c r="MAG489" s="1"/>
      <c r="MAH489" s="1"/>
      <c r="MAI489" s="1"/>
      <c r="MAJ489" s="1"/>
      <c r="MAK489" s="1"/>
      <c r="MAL489" s="1"/>
      <c r="MAM489" s="1"/>
      <c r="MAN489" s="1"/>
      <c r="MAO489" s="1"/>
      <c r="MAP489" s="1"/>
      <c r="MAQ489" s="1"/>
      <c r="MAR489" s="1"/>
      <c r="MAS489" s="1"/>
      <c r="MAT489" s="1"/>
      <c r="MAU489" s="1"/>
      <c r="MAV489" s="1"/>
      <c r="MAW489" s="1"/>
      <c r="MAX489" s="1"/>
      <c r="MAY489" s="1"/>
      <c r="MAZ489" s="1"/>
      <c r="MBA489" s="1"/>
      <c r="MBB489" s="1"/>
      <c r="MBC489" s="1"/>
      <c r="MBD489" s="1"/>
      <c r="MBE489" s="1"/>
      <c r="MBF489" s="1"/>
      <c r="MBG489" s="1"/>
      <c r="MBH489" s="1"/>
      <c r="MBI489" s="1"/>
      <c r="MBJ489" s="1"/>
      <c r="MBK489" s="1"/>
      <c r="MBL489" s="1"/>
      <c r="MBM489" s="1"/>
      <c r="MBN489" s="1"/>
      <c r="MBO489" s="1"/>
      <c r="MBP489" s="1"/>
      <c r="MBQ489" s="1"/>
      <c r="MBR489" s="1"/>
      <c r="MBS489" s="1"/>
      <c r="MBT489" s="1"/>
      <c r="MBU489" s="1"/>
      <c r="MBV489" s="1"/>
      <c r="MBW489" s="1"/>
      <c r="MBX489" s="1"/>
      <c r="MBY489" s="1"/>
      <c r="MBZ489" s="1"/>
      <c r="MCA489" s="1"/>
      <c r="MCB489" s="1"/>
      <c r="MCC489" s="1"/>
      <c r="MCD489" s="1"/>
      <c r="MCE489" s="1"/>
      <c r="MCF489" s="1"/>
      <c r="MCG489" s="1"/>
      <c r="MCH489" s="1"/>
      <c r="MCI489" s="1"/>
      <c r="MCJ489" s="1"/>
      <c r="MCK489" s="1"/>
      <c r="MCL489" s="1"/>
      <c r="MCM489" s="1"/>
      <c r="MCN489" s="1"/>
      <c r="MCO489" s="1"/>
      <c r="MCP489" s="1"/>
      <c r="MCQ489" s="1"/>
      <c r="MCR489" s="1"/>
      <c r="MCS489" s="1"/>
      <c r="MCT489" s="1"/>
      <c r="MCU489" s="1"/>
      <c r="MCV489" s="1"/>
      <c r="MCW489" s="1"/>
      <c r="MCX489" s="1"/>
      <c r="MCY489" s="1"/>
      <c r="MCZ489" s="1"/>
      <c r="MDA489" s="1"/>
      <c r="MDB489" s="1"/>
      <c r="MDC489" s="1"/>
      <c r="MDD489" s="1"/>
      <c r="MDE489" s="1"/>
      <c r="MDF489" s="1"/>
      <c r="MDG489" s="1"/>
      <c r="MDH489" s="1"/>
      <c r="MDI489" s="1"/>
      <c r="MDJ489" s="1"/>
      <c r="MDK489" s="1"/>
      <c r="MDL489" s="1"/>
      <c r="MDM489" s="1"/>
      <c r="MDN489" s="1"/>
      <c r="MDO489" s="1"/>
      <c r="MDP489" s="1"/>
      <c r="MDQ489" s="1"/>
      <c r="MDR489" s="1"/>
      <c r="MDS489" s="1"/>
      <c r="MDT489" s="1"/>
      <c r="MDU489" s="1"/>
      <c r="MDV489" s="1"/>
      <c r="MDW489" s="1"/>
      <c r="MDX489" s="1"/>
      <c r="MDY489" s="1"/>
      <c r="MDZ489" s="1"/>
      <c r="MEA489" s="1"/>
      <c r="MEB489" s="1"/>
      <c r="MEC489" s="1"/>
      <c r="MED489" s="1"/>
      <c r="MEE489" s="1"/>
      <c r="MEF489" s="1"/>
      <c r="MEG489" s="1"/>
      <c r="MEH489" s="1"/>
      <c r="MEI489" s="1"/>
      <c r="MEJ489" s="1"/>
      <c r="MEK489" s="1"/>
      <c r="MEL489" s="1"/>
      <c r="MEM489" s="1"/>
      <c r="MEN489" s="1"/>
      <c r="MEO489" s="1"/>
      <c r="MEP489" s="1"/>
      <c r="MEQ489" s="1"/>
      <c r="MER489" s="1"/>
      <c r="MES489" s="1"/>
      <c r="MET489" s="1"/>
      <c r="MEU489" s="1"/>
      <c r="MEV489" s="1"/>
      <c r="MEW489" s="1"/>
      <c r="MEX489" s="1"/>
      <c r="MEY489" s="1"/>
      <c r="MEZ489" s="1"/>
      <c r="MFA489" s="1"/>
      <c r="MFB489" s="1"/>
      <c r="MFC489" s="1"/>
      <c r="MFD489" s="1"/>
      <c r="MFE489" s="1"/>
      <c r="MFF489" s="1"/>
      <c r="MFG489" s="1"/>
      <c r="MFH489" s="1"/>
      <c r="MFI489" s="1"/>
      <c r="MFJ489" s="1"/>
      <c r="MFK489" s="1"/>
      <c r="MFL489" s="1"/>
      <c r="MFM489" s="1"/>
      <c r="MFN489" s="1"/>
      <c r="MFO489" s="1"/>
      <c r="MFP489" s="1"/>
      <c r="MFQ489" s="1"/>
      <c r="MFR489" s="1"/>
      <c r="MFS489" s="1"/>
      <c r="MFT489" s="1"/>
      <c r="MFU489" s="1"/>
      <c r="MFV489" s="1"/>
      <c r="MFW489" s="1"/>
      <c r="MFX489" s="1"/>
      <c r="MFY489" s="1"/>
      <c r="MFZ489" s="1"/>
      <c r="MGA489" s="1"/>
      <c r="MGB489" s="1"/>
      <c r="MGC489" s="1"/>
      <c r="MGD489" s="1"/>
      <c r="MGE489" s="1"/>
      <c r="MGF489" s="1"/>
      <c r="MGG489" s="1"/>
      <c r="MGH489" s="1"/>
      <c r="MGI489" s="1"/>
      <c r="MGJ489" s="1"/>
      <c r="MGK489" s="1"/>
      <c r="MGL489" s="1"/>
      <c r="MGM489" s="1"/>
      <c r="MGN489" s="1"/>
      <c r="MGO489" s="1"/>
      <c r="MGP489" s="1"/>
      <c r="MGQ489" s="1"/>
      <c r="MGR489" s="1"/>
      <c r="MGS489" s="1"/>
      <c r="MGT489" s="1"/>
      <c r="MGU489" s="1"/>
      <c r="MGV489" s="1"/>
      <c r="MGW489" s="1"/>
      <c r="MGX489" s="1"/>
      <c r="MGY489" s="1"/>
      <c r="MGZ489" s="1"/>
      <c r="MHA489" s="1"/>
      <c r="MHB489" s="1"/>
      <c r="MHC489" s="1"/>
      <c r="MHD489" s="1"/>
      <c r="MHE489" s="1"/>
      <c r="MHF489" s="1"/>
      <c r="MHG489" s="1"/>
      <c r="MHH489" s="1"/>
      <c r="MHI489" s="1"/>
      <c r="MHJ489" s="1"/>
      <c r="MHK489" s="1"/>
      <c r="MHL489" s="1"/>
      <c r="MHM489" s="1"/>
      <c r="MHN489" s="1"/>
      <c r="MHO489" s="1"/>
      <c r="MHP489" s="1"/>
      <c r="MHQ489" s="1"/>
      <c r="MHR489" s="1"/>
      <c r="MHS489" s="1"/>
      <c r="MHT489" s="1"/>
      <c r="MHU489" s="1"/>
      <c r="MHV489" s="1"/>
      <c r="MHW489" s="1"/>
      <c r="MHX489" s="1"/>
      <c r="MHY489" s="1"/>
      <c r="MHZ489" s="1"/>
      <c r="MIA489" s="1"/>
      <c r="MIB489" s="1"/>
      <c r="MIC489" s="1"/>
      <c r="MID489" s="1"/>
      <c r="MIE489" s="1"/>
      <c r="MIF489" s="1"/>
      <c r="MIG489" s="1"/>
      <c r="MIH489" s="1"/>
      <c r="MII489" s="1"/>
      <c r="MIJ489" s="1"/>
      <c r="MIK489" s="1"/>
      <c r="MIL489" s="1"/>
      <c r="MIM489" s="1"/>
      <c r="MIN489" s="1"/>
      <c r="MIO489" s="1"/>
      <c r="MIP489" s="1"/>
      <c r="MIQ489" s="1"/>
      <c r="MIR489" s="1"/>
      <c r="MIS489" s="1"/>
      <c r="MIT489" s="1"/>
      <c r="MIU489" s="1"/>
      <c r="MIV489" s="1"/>
      <c r="MIW489" s="1"/>
      <c r="MIX489" s="1"/>
      <c r="MIY489" s="1"/>
      <c r="MIZ489" s="1"/>
      <c r="MJA489" s="1"/>
      <c r="MJB489" s="1"/>
      <c r="MJC489" s="1"/>
      <c r="MJD489" s="1"/>
      <c r="MJE489" s="1"/>
      <c r="MJF489" s="1"/>
      <c r="MJG489" s="1"/>
      <c r="MJH489" s="1"/>
      <c r="MJI489" s="1"/>
      <c r="MJJ489" s="1"/>
      <c r="MJK489" s="1"/>
      <c r="MJL489" s="1"/>
      <c r="MJM489" s="1"/>
      <c r="MJN489" s="1"/>
      <c r="MJO489" s="1"/>
      <c r="MJP489" s="1"/>
      <c r="MJQ489" s="1"/>
      <c r="MJR489" s="1"/>
      <c r="MJS489" s="1"/>
      <c r="MJT489" s="1"/>
      <c r="MJU489" s="1"/>
      <c r="MJV489" s="1"/>
      <c r="MJW489" s="1"/>
      <c r="MJX489" s="1"/>
      <c r="MJY489" s="1"/>
      <c r="MJZ489" s="1"/>
      <c r="MKA489" s="1"/>
      <c r="MKB489" s="1"/>
      <c r="MKC489" s="1"/>
      <c r="MKD489" s="1"/>
      <c r="MKE489" s="1"/>
      <c r="MKF489" s="1"/>
      <c r="MKG489" s="1"/>
      <c r="MKH489" s="1"/>
      <c r="MKI489" s="1"/>
      <c r="MKJ489" s="1"/>
      <c r="MKK489" s="1"/>
      <c r="MKL489" s="1"/>
      <c r="MKM489" s="1"/>
      <c r="MKN489" s="1"/>
      <c r="MKO489" s="1"/>
      <c r="MKP489" s="1"/>
      <c r="MKQ489" s="1"/>
      <c r="MKR489" s="1"/>
      <c r="MKS489" s="1"/>
      <c r="MKT489" s="1"/>
      <c r="MKU489" s="1"/>
      <c r="MKV489" s="1"/>
      <c r="MKW489" s="1"/>
      <c r="MKX489" s="1"/>
      <c r="MKY489" s="1"/>
      <c r="MKZ489" s="1"/>
      <c r="MLA489" s="1"/>
      <c r="MLB489" s="1"/>
      <c r="MLC489" s="1"/>
      <c r="MLD489" s="1"/>
      <c r="MLE489" s="1"/>
      <c r="MLF489" s="1"/>
      <c r="MLG489" s="1"/>
      <c r="MLH489" s="1"/>
      <c r="MLI489" s="1"/>
      <c r="MLJ489" s="1"/>
      <c r="MLK489" s="1"/>
      <c r="MLL489" s="1"/>
      <c r="MLM489" s="1"/>
      <c r="MLN489" s="1"/>
      <c r="MLO489" s="1"/>
      <c r="MLP489" s="1"/>
      <c r="MLQ489" s="1"/>
      <c r="MLR489" s="1"/>
      <c r="MLS489" s="1"/>
      <c r="MLT489" s="1"/>
      <c r="MLU489" s="1"/>
      <c r="MLV489" s="1"/>
      <c r="MLW489" s="1"/>
      <c r="MLX489" s="1"/>
      <c r="MLY489" s="1"/>
      <c r="MLZ489" s="1"/>
      <c r="MMA489" s="1"/>
      <c r="MMB489" s="1"/>
      <c r="MMC489" s="1"/>
      <c r="MMD489" s="1"/>
      <c r="MME489" s="1"/>
      <c r="MMF489" s="1"/>
      <c r="MMG489" s="1"/>
      <c r="MMH489" s="1"/>
      <c r="MMI489" s="1"/>
      <c r="MMJ489" s="1"/>
      <c r="MMK489" s="1"/>
      <c r="MML489" s="1"/>
      <c r="MMM489" s="1"/>
      <c r="MMN489" s="1"/>
      <c r="MMO489" s="1"/>
      <c r="MMP489" s="1"/>
      <c r="MMQ489" s="1"/>
      <c r="MMR489" s="1"/>
      <c r="MMS489" s="1"/>
      <c r="MMT489" s="1"/>
      <c r="MMU489" s="1"/>
      <c r="MMV489" s="1"/>
      <c r="MMW489" s="1"/>
      <c r="MMX489" s="1"/>
      <c r="MMY489" s="1"/>
      <c r="MMZ489" s="1"/>
      <c r="MNA489" s="1"/>
      <c r="MNB489" s="1"/>
      <c r="MNC489" s="1"/>
      <c r="MND489" s="1"/>
      <c r="MNE489" s="1"/>
      <c r="MNF489" s="1"/>
      <c r="MNG489" s="1"/>
      <c r="MNH489" s="1"/>
      <c r="MNI489" s="1"/>
      <c r="MNJ489" s="1"/>
      <c r="MNK489" s="1"/>
      <c r="MNL489" s="1"/>
      <c r="MNM489" s="1"/>
      <c r="MNN489" s="1"/>
      <c r="MNO489" s="1"/>
      <c r="MNP489" s="1"/>
      <c r="MNQ489" s="1"/>
      <c r="MNR489" s="1"/>
      <c r="MNS489" s="1"/>
      <c r="MNT489" s="1"/>
      <c r="MNU489" s="1"/>
      <c r="MNV489" s="1"/>
      <c r="MNW489" s="1"/>
      <c r="MNX489" s="1"/>
      <c r="MNY489" s="1"/>
      <c r="MNZ489" s="1"/>
      <c r="MOA489" s="1"/>
      <c r="MOB489" s="1"/>
      <c r="MOC489" s="1"/>
      <c r="MOD489" s="1"/>
      <c r="MOE489" s="1"/>
      <c r="MOF489" s="1"/>
      <c r="MOG489" s="1"/>
      <c r="MOH489" s="1"/>
      <c r="MOI489" s="1"/>
      <c r="MOJ489" s="1"/>
      <c r="MOK489" s="1"/>
      <c r="MOL489" s="1"/>
      <c r="MOM489" s="1"/>
      <c r="MON489" s="1"/>
      <c r="MOO489" s="1"/>
      <c r="MOP489" s="1"/>
      <c r="MOQ489" s="1"/>
      <c r="MOR489" s="1"/>
      <c r="MOS489" s="1"/>
      <c r="MOT489" s="1"/>
      <c r="MOU489" s="1"/>
      <c r="MOV489" s="1"/>
      <c r="MOW489" s="1"/>
      <c r="MOX489" s="1"/>
      <c r="MOY489" s="1"/>
      <c r="MOZ489" s="1"/>
      <c r="MPA489" s="1"/>
      <c r="MPB489" s="1"/>
      <c r="MPC489" s="1"/>
      <c r="MPD489" s="1"/>
      <c r="MPE489" s="1"/>
      <c r="MPF489" s="1"/>
      <c r="MPG489" s="1"/>
      <c r="MPH489" s="1"/>
      <c r="MPI489" s="1"/>
      <c r="MPJ489" s="1"/>
      <c r="MPK489" s="1"/>
      <c r="MPL489" s="1"/>
      <c r="MPM489" s="1"/>
      <c r="MPN489" s="1"/>
      <c r="MPO489" s="1"/>
      <c r="MPP489" s="1"/>
      <c r="MPQ489" s="1"/>
      <c r="MPR489" s="1"/>
      <c r="MPS489" s="1"/>
      <c r="MPT489" s="1"/>
      <c r="MPU489" s="1"/>
      <c r="MPV489" s="1"/>
      <c r="MPW489" s="1"/>
      <c r="MPX489" s="1"/>
      <c r="MPY489" s="1"/>
      <c r="MPZ489" s="1"/>
      <c r="MQA489" s="1"/>
      <c r="MQB489" s="1"/>
      <c r="MQC489" s="1"/>
      <c r="MQD489" s="1"/>
      <c r="MQE489" s="1"/>
      <c r="MQF489" s="1"/>
      <c r="MQG489" s="1"/>
      <c r="MQH489" s="1"/>
      <c r="MQI489" s="1"/>
      <c r="MQJ489" s="1"/>
      <c r="MQK489" s="1"/>
      <c r="MQL489" s="1"/>
      <c r="MQM489" s="1"/>
      <c r="MQN489" s="1"/>
      <c r="MQO489" s="1"/>
      <c r="MQP489" s="1"/>
      <c r="MQQ489" s="1"/>
      <c r="MQR489" s="1"/>
      <c r="MQS489" s="1"/>
      <c r="MQT489" s="1"/>
      <c r="MQU489" s="1"/>
      <c r="MQV489" s="1"/>
      <c r="MQW489" s="1"/>
      <c r="MQX489" s="1"/>
      <c r="MQY489" s="1"/>
      <c r="MQZ489" s="1"/>
      <c r="MRA489" s="1"/>
      <c r="MRB489" s="1"/>
      <c r="MRC489" s="1"/>
      <c r="MRD489" s="1"/>
      <c r="MRE489" s="1"/>
      <c r="MRF489" s="1"/>
      <c r="MRG489" s="1"/>
      <c r="MRH489" s="1"/>
      <c r="MRI489" s="1"/>
      <c r="MRJ489" s="1"/>
      <c r="MRK489" s="1"/>
      <c r="MRL489" s="1"/>
      <c r="MRM489" s="1"/>
      <c r="MRN489" s="1"/>
      <c r="MRO489" s="1"/>
      <c r="MRP489" s="1"/>
      <c r="MRQ489" s="1"/>
      <c r="MRR489" s="1"/>
      <c r="MRS489" s="1"/>
      <c r="MRT489" s="1"/>
      <c r="MRU489" s="1"/>
      <c r="MRV489" s="1"/>
      <c r="MRW489" s="1"/>
      <c r="MRX489" s="1"/>
      <c r="MRY489" s="1"/>
      <c r="MRZ489" s="1"/>
      <c r="MSA489" s="1"/>
      <c r="MSB489" s="1"/>
      <c r="MSC489" s="1"/>
      <c r="MSD489" s="1"/>
      <c r="MSE489" s="1"/>
      <c r="MSF489" s="1"/>
      <c r="MSG489" s="1"/>
      <c r="MSH489" s="1"/>
      <c r="MSI489" s="1"/>
      <c r="MSJ489" s="1"/>
      <c r="MSK489" s="1"/>
      <c r="MSL489" s="1"/>
      <c r="MSM489" s="1"/>
      <c r="MSN489" s="1"/>
      <c r="MSO489" s="1"/>
      <c r="MSP489" s="1"/>
      <c r="MSQ489" s="1"/>
      <c r="MSR489" s="1"/>
      <c r="MSS489" s="1"/>
      <c r="MST489" s="1"/>
      <c r="MSU489" s="1"/>
      <c r="MSV489" s="1"/>
      <c r="MSW489" s="1"/>
      <c r="MSX489" s="1"/>
      <c r="MSY489" s="1"/>
      <c r="MSZ489" s="1"/>
      <c r="MTA489" s="1"/>
      <c r="MTB489" s="1"/>
      <c r="MTC489" s="1"/>
      <c r="MTD489" s="1"/>
      <c r="MTE489" s="1"/>
      <c r="MTF489" s="1"/>
      <c r="MTG489" s="1"/>
      <c r="MTH489" s="1"/>
      <c r="MTI489" s="1"/>
      <c r="MTJ489" s="1"/>
      <c r="MTK489" s="1"/>
      <c r="MTL489" s="1"/>
      <c r="MTM489" s="1"/>
      <c r="MTN489" s="1"/>
      <c r="MTO489" s="1"/>
      <c r="MTP489" s="1"/>
      <c r="MTQ489" s="1"/>
      <c r="MTR489" s="1"/>
      <c r="MTS489" s="1"/>
      <c r="MTT489" s="1"/>
      <c r="MTU489" s="1"/>
      <c r="MTV489" s="1"/>
      <c r="MTW489" s="1"/>
      <c r="MTX489" s="1"/>
      <c r="MTY489" s="1"/>
      <c r="MTZ489" s="1"/>
      <c r="MUA489" s="1"/>
      <c r="MUB489" s="1"/>
      <c r="MUC489" s="1"/>
      <c r="MUD489" s="1"/>
      <c r="MUE489" s="1"/>
      <c r="MUF489" s="1"/>
      <c r="MUG489" s="1"/>
      <c r="MUH489" s="1"/>
      <c r="MUI489" s="1"/>
      <c r="MUJ489" s="1"/>
      <c r="MUK489" s="1"/>
      <c r="MUL489" s="1"/>
      <c r="MUM489" s="1"/>
      <c r="MUN489" s="1"/>
      <c r="MUO489" s="1"/>
      <c r="MUP489" s="1"/>
      <c r="MUQ489" s="1"/>
      <c r="MUR489" s="1"/>
      <c r="MUS489" s="1"/>
      <c r="MUT489" s="1"/>
      <c r="MUU489" s="1"/>
      <c r="MUV489" s="1"/>
      <c r="MUW489" s="1"/>
      <c r="MUX489" s="1"/>
      <c r="MUY489" s="1"/>
      <c r="MUZ489" s="1"/>
      <c r="MVA489" s="1"/>
      <c r="MVB489" s="1"/>
      <c r="MVC489" s="1"/>
      <c r="MVD489" s="1"/>
      <c r="MVE489" s="1"/>
      <c r="MVF489" s="1"/>
      <c r="MVG489" s="1"/>
      <c r="MVH489" s="1"/>
      <c r="MVI489" s="1"/>
      <c r="MVJ489" s="1"/>
      <c r="MVK489" s="1"/>
      <c r="MVL489" s="1"/>
      <c r="MVM489" s="1"/>
      <c r="MVN489" s="1"/>
      <c r="MVO489" s="1"/>
      <c r="MVP489" s="1"/>
      <c r="MVQ489" s="1"/>
      <c r="MVR489" s="1"/>
      <c r="MVS489" s="1"/>
      <c r="MVT489" s="1"/>
      <c r="MVU489" s="1"/>
      <c r="MVV489" s="1"/>
      <c r="MVW489" s="1"/>
      <c r="MVX489" s="1"/>
      <c r="MVY489" s="1"/>
      <c r="MVZ489" s="1"/>
      <c r="MWA489" s="1"/>
      <c r="MWB489" s="1"/>
      <c r="MWC489" s="1"/>
      <c r="MWD489" s="1"/>
      <c r="MWE489" s="1"/>
      <c r="MWF489" s="1"/>
      <c r="MWG489" s="1"/>
      <c r="MWH489" s="1"/>
      <c r="MWI489" s="1"/>
      <c r="MWJ489" s="1"/>
      <c r="MWK489" s="1"/>
      <c r="MWL489" s="1"/>
      <c r="MWM489" s="1"/>
      <c r="MWN489" s="1"/>
      <c r="MWO489" s="1"/>
      <c r="MWP489" s="1"/>
      <c r="MWQ489" s="1"/>
      <c r="MWR489" s="1"/>
      <c r="MWS489" s="1"/>
      <c r="MWT489" s="1"/>
      <c r="MWU489" s="1"/>
      <c r="MWV489" s="1"/>
      <c r="MWW489" s="1"/>
      <c r="MWX489" s="1"/>
      <c r="MWY489" s="1"/>
      <c r="MWZ489" s="1"/>
      <c r="MXA489" s="1"/>
      <c r="MXB489" s="1"/>
      <c r="MXC489" s="1"/>
      <c r="MXD489" s="1"/>
      <c r="MXE489" s="1"/>
      <c r="MXF489" s="1"/>
      <c r="MXG489" s="1"/>
      <c r="MXH489" s="1"/>
      <c r="MXI489" s="1"/>
      <c r="MXJ489" s="1"/>
      <c r="MXK489" s="1"/>
      <c r="MXL489" s="1"/>
      <c r="MXM489" s="1"/>
      <c r="MXN489" s="1"/>
      <c r="MXO489" s="1"/>
      <c r="MXP489" s="1"/>
      <c r="MXQ489" s="1"/>
      <c r="MXR489" s="1"/>
      <c r="MXS489" s="1"/>
      <c r="MXT489" s="1"/>
      <c r="MXU489" s="1"/>
      <c r="MXV489" s="1"/>
      <c r="MXW489" s="1"/>
      <c r="MXX489" s="1"/>
      <c r="MXY489" s="1"/>
      <c r="MXZ489" s="1"/>
      <c r="MYA489" s="1"/>
      <c r="MYB489" s="1"/>
      <c r="MYC489" s="1"/>
      <c r="MYD489" s="1"/>
      <c r="MYE489" s="1"/>
      <c r="MYF489" s="1"/>
      <c r="MYG489" s="1"/>
      <c r="MYH489" s="1"/>
      <c r="MYI489" s="1"/>
      <c r="MYJ489" s="1"/>
      <c r="MYK489" s="1"/>
      <c r="MYL489" s="1"/>
      <c r="MYM489" s="1"/>
      <c r="MYN489" s="1"/>
      <c r="MYO489" s="1"/>
      <c r="MYP489" s="1"/>
      <c r="MYQ489" s="1"/>
      <c r="MYR489" s="1"/>
      <c r="MYS489" s="1"/>
      <c r="MYT489" s="1"/>
      <c r="MYU489" s="1"/>
      <c r="MYV489" s="1"/>
      <c r="MYW489" s="1"/>
      <c r="MYX489" s="1"/>
      <c r="MYY489" s="1"/>
      <c r="MYZ489" s="1"/>
      <c r="MZA489" s="1"/>
      <c r="MZB489" s="1"/>
      <c r="MZC489" s="1"/>
      <c r="MZD489" s="1"/>
      <c r="MZE489" s="1"/>
      <c r="MZF489" s="1"/>
      <c r="MZG489" s="1"/>
      <c r="MZH489" s="1"/>
      <c r="MZI489" s="1"/>
      <c r="MZJ489" s="1"/>
      <c r="MZK489" s="1"/>
      <c r="MZL489" s="1"/>
      <c r="MZM489" s="1"/>
      <c r="MZN489" s="1"/>
      <c r="MZO489" s="1"/>
      <c r="MZP489" s="1"/>
      <c r="MZQ489" s="1"/>
      <c r="MZR489" s="1"/>
      <c r="MZS489" s="1"/>
      <c r="MZT489" s="1"/>
      <c r="MZU489" s="1"/>
      <c r="MZV489" s="1"/>
      <c r="MZW489" s="1"/>
      <c r="MZX489" s="1"/>
      <c r="MZY489" s="1"/>
      <c r="MZZ489" s="1"/>
      <c r="NAA489" s="1"/>
      <c r="NAB489" s="1"/>
      <c r="NAC489" s="1"/>
      <c r="NAD489" s="1"/>
      <c r="NAE489" s="1"/>
      <c r="NAF489" s="1"/>
      <c r="NAG489" s="1"/>
      <c r="NAH489" s="1"/>
      <c r="NAI489" s="1"/>
      <c r="NAJ489" s="1"/>
      <c r="NAK489" s="1"/>
      <c r="NAL489" s="1"/>
      <c r="NAM489" s="1"/>
      <c r="NAN489" s="1"/>
      <c r="NAO489" s="1"/>
      <c r="NAP489" s="1"/>
      <c r="NAQ489" s="1"/>
      <c r="NAR489" s="1"/>
      <c r="NAS489" s="1"/>
      <c r="NAT489" s="1"/>
      <c r="NAU489" s="1"/>
      <c r="NAV489" s="1"/>
      <c r="NAW489" s="1"/>
      <c r="NAX489" s="1"/>
      <c r="NAY489" s="1"/>
      <c r="NAZ489" s="1"/>
      <c r="NBA489" s="1"/>
      <c r="NBB489" s="1"/>
      <c r="NBC489" s="1"/>
      <c r="NBD489" s="1"/>
      <c r="NBE489" s="1"/>
      <c r="NBF489" s="1"/>
      <c r="NBG489" s="1"/>
      <c r="NBH489" s="1"/>
      <c r="NBI489" s="1"/>
      <c r="NBJ489" s="1"/>
      <c r="NBK489" s="1"/>
      <c r="NBL489" s="1"/>
      <c r="NBM489" s="1"/>
      <c r="NBN489" s="1"/>
      <c r="NBO489" s="1"/>
      <c r="NBP489" s="1"/>
      <c r="NBQ489" s="1"/>
      <c r="NBR489" s="1"/>
      <c r="NBS489" s="1"/>
      <c r="NBT489" s="1"/>
      <c r="NBU489" s="1"/>
      <c r="NBV489" s="1"/>
      <c r="NBW489" s="1"/>
      <c r="NBX489" s="1"/>
      <c r="NBY489" s="1"/>
      <c r="NBZ489" s="1"/>
      <c r="NCA489" s="1"/>
      <c r="NCB489" s="1"/>
      <c r="NCC489" s="1"/>
      <c r="NCD489" s="1"/>
      <c r="NCE489" s="1"/>
      <c r="NCF489" s="1"/>
      <c r="NCG489" s="1"/>
      <c r="NCH489" s="1"/>
      <c r="NCI489" s="1"/>
      <c r="NCJ489" s="1"/>
      <c r="NCK489" s="1"/>
      <c r="NCL489" s="1"/>
      <c r="NCM489" s="1"/>
      <c r="NCN489" s="1"/>
      <c r="NCO489" s="1"/>
      <c r="NCP489" s="1"/>
      <c r="NCQ489" s="1"/>
      <c r="NCR489" s="1"/>
      <c r="NCS489" s="1"/>
      <c r="NCT489" s="1"/>
      <c r="NCU489" s="1"/>
      <c r="NCV489" s="1"/>
      <c r="NCW489" s="1"/>
      <c r="NCX489" s="1"/>
      <c r="NCY489" s="1"/>
      <c r="NCZ489" s="1"/>
      <c r="NDA489" s="1"/>
      <c r="NDB489" s="1"/>
      <c r="NDC489" s="1"/>
      <c r="NDD489" s="1"/>
      <c r="NDE489" s="1"/>
      <c r="NDF489" s="1"/>
      <c r="NDG489" s="1"/>
      <c r="NDH489" s="1"/>
      <c r="NDI489" s="1"/>
      <c r="NDJ489" s="1"/>
      <c r="NDK489" s="1"/>
      <c r="NDL489" s="1"/>
      <c r="NDM489" s="1"/>
      <c r="NDN489" s="1"/>
      <c r="NDO489" s="1"/>
      <c r="NDP489" s="1"/>
      <c r="NDQ489" s="1"/>
      <c r="NDR489" s="1"/>
      <c r="NDS489" s="1"/>
      <c r="NDT489" s="1"/>
      <c r="NDU489" s="1"/>
      <c r="NDV489" s="1"/>
      <c r="NDW489" s="1"/>
      <c r="NDX489" s="1"/>
      <c r="NDY489" s="1"/>
      <c r="NDZ489" s="1"/>
      <c r="NEA489" s="1"/>
      <c r="NEB489" s="1"/>
      <c r="NEC489" s="1"/>
      <c r="NED489" s="1"/>
      <c r="NEE489" s="1"/>
      <c r="NEF489" s="1"/>
      <c r="NEG489" s="1"/>
      <c r="NEH489" s="1"/>
      <c r="NEI489" s="1"/>
      <c r="NEJ489" s="1"/>
      <c r="NEK489" s="1"/>
      <c r="NEL489" s="1"/>
      <c r="NEM489" s="1"/>
      <c r="NEN489" s="1"/>
      <c r="NEO489" s="1"/>
      <c r="NEP489" s="1"/>
      <c r="NEQ489" s="1"/>
      <c r="NER489" s="1"/>
      <c r="NES489" s="1"/>
      <c r="NET489" s="1"/>
      <c r="NEU489" s="1"/>
      <c r="NEV489" s="1"/>
      <c r="NEW489" s="1"/>
      <c r="NEX489" s="1"/>
      <c r="NEY489" s="1"/>
      <c r="NEZ489" s="1"/>
      <c r="NFA489" s="1"/>
      <c r="NFB489" s="1"/>
      <c r="NFC489" s="1"/>
      <c r="NFD489" s="1"/>
      <c r="NFE489" s="1"/>
      <c r="NFF489" s="1"/>
      <c r="NFG489" s="1"/>
      <c r="NFH489" s="1"/>
      <c r="NFI489" s="1"/>
      <c r="NFJ489" s="1"/>
      <c r="NFK489" s="1"/>
      <c r="NFL489" s="1"/>
      <c r="NFM489" s="1"/>
      <c r="NFN489" s="1"/>
      <c r="NFO489" s="1"/>
      <c r="NFP489" s="1"/>
      <c r="NFQ489" s="1"/>
      <c r="NFR489" s="1"/>
      <c r="NFS489" s="1"/>
      <c r="NFT489" s="1"/>
      <c r="NFU489" s="1"/>
      <c r="NFV489" s="1"/>
      <c r="NFW489" s="1"/>
      <c r="NFX489" s="1"/>
      <c r="NFY489" s="1"/>
      <c r="NFZ489" s="1"/>
      <c r="NGA489" s="1"/>
      <c r="NGB489" s="1"/>
      <c r="NGC489" s="1"/>
      <c r="NGD489" s="1"/>
      <c r="NGE489" s="1"/>
      <c r="NGF489" s="1"/>
      <c r="NGG489" s="1"/>
      <c r="NGH489" s="1"/>
      <c r="NGI489" s="1"/>
      <c r="NGJ489" s="1"/>
      <c r="NGK489" s="1"/>
      <c r="NGL489" s="1"/>
      <c r="NGM489" s="1"/>
      <c r="NGN489" s="1"/>
      <c r="NGO489" s="1"/>
      <c r="NGP489" s="1"/>
      <c r="NGQ489" s="1"/>
      <c r="NGR489" s="1"/>
      <c r="NGS489" s="1"/>
      <c r="NGT489" s="1"/>
      <c r="NGU489" s="1"/>
      <c r="NGV489" s="1"/>
      <c r="NGW489" s="1"/>
      <c r="NGX489" s="1"/>
      <c r="NGY489" s="1"/>
      <c r="NGZ489" s="1"/>
      <c r="NHA489" s="1"/>
      <c r="NHB489" s="1"/>
      <c r="NHC489" s="1"/>
      <c r="NHD489" s="1"/>
      <c r="NHE489" s="1"/>
      <c r="NHF489" s="1"/>
      <c r="NHG489" s="1"/>
      <c r="NHH489" s="1"/>
      <c r="NHI489" s="1"/>
      <c r="NHJ489" s="1"/>
      <c r="NHK489" s="1"/>
      <c r="NHL489" s="1"/>
      <c r="NHM489" s="1"/>
      <c r="NHN489" s="1"/>
      <c r="NHO489" s="1"/>
      <c r="NHP489" s="1"/>
      <c r="NHQ489" s="1"/>
      <c r="NHR489" s="1"/>
      <c r="NHS489" s="1"/>
      <c r="NHT489" s="1"/>
      <c r="NHU489" s="1"/>
      <c r="NHV489" s="1"/>
      <c r="NHW489" s="1"/>
      <c r="NHX489" s="1"/>
      <c r="NHY489" s="1"/>
      <c r="NHZ489" s="1"/>
      <c r="NIA489" s="1"/>
      <c r="NIB489" s="1"/>
      <c r="NIC489" s="1"/>
      <c r="NID489" s="1"/>
      <c r="NIE489" s="1"/>
      <c r="NIF489" s="1"/>
      <c r="NIG489" s="1"/>
      <c r="NIH489" s="1"/>
      <c r="NII489" s="1"/>
      <c r="NIJ489" s="1"/>
      <c r="NIK489" s="1"/>
      <c r="NIL489" s="1"/>
      <c r="NIM489" s="1"/>
      <c r="NIN489" s="1"/>
      <c r="NIO489" s="1"/>
      <c r="NIP489" s="1"/>
      <c r="NIQ489" s="1"/>
      <c r="NIR489" s="1"/>
      <c r="NIS489" s="1"/>
      <c r="NIT489" s="1"/>
      <c r="NIU489" s="1"/>
      <c r="NIV489" s="1"/>
      <c r="NIW489" s="1"/>
      <c r="NIX489" s="1"/>
      <c r="NIY489" s="1"/>
      <c r="NIZ489" s="1"/>
      <c r="NJA489" s="1"/>
      <c r="NJB489" s="1"/>
      <c r="NJC489" s="1"/>
      <c r="NJD489" s="1"/>
      <c r="NJE489" s="1"/>
      <c r="NJF489" s="1"/>
      <c r="NJG489" s="1"/>
      <c r="NJH489" s="1"/>
      <c r="NJI489" s="1"/>
      <c r="NJJ489" s="1"/>
      <c r="NJK489" s="1"/>
      <c r="NJL489" s="1"/>
      <c r="NJM489" s="1"/>
      <c r="NJN489" s="1"/>
      <c r="NJO489" s="1"/>
      <c r="NJP489" s="1"/>
      <c r="NJQ489" s="1"/>
      <c r="NJR489" s="1"/>
      <c r="NJS489" s="1"/>
      <c r="NJT489" s="1"/>
      <c r="NJU489" s="1"/>
      <c r="NJV489" s="1"/>
      <c r="NJW489" s="1"/>
      <c r="NJX489" s="1"/>
      <c r="NJY489" s="1"/>
      <c r="NJZ489" s="1"/>
      <c r="NKA489" s="1"/>
      <c r="NKB489" s="1"/>
      <c r="NKC489" s="1"/>
      <c r="NKD489" s="1"/>
      <c r="NKE489" s="1"/>
      <c r="NKF489" s="1"/>
      <c r="NKG489" s="1"/>
      <c r="NKH489" s="1"/>
      <c r="NKI489" s="1"/>
      <c r="NKJ489" s="1"/>
      <c r="NKK489" s="1"/>
      <c r="NKL489" s="1"/>
      <c r="NKM489" s="1"/>
      <c r="NKN489" s="1"/>
      <c r="NKO489" s="1"/>
      <c r="NKP489" s="1"/>
      <c r="NKQ489" s="1"/>
      <c r="NKR489" s="1"/>
      <c r="NKS489" s="1"/>
      <c r="NKT489" s="1"/>
      <c r="NKU489" s="1"/>
      <c r="NKV489" s="1"/>
      <c r="NKW489" s="1"/>
      <c r="NKX489" s="1"/>
      <c r="NKY489" s="1"/>
      <c r="NKZ489" s="1"/>
      <c r="NLA489" s="1"/>
      <c r="NLB489" s="1"/>
      <c r="NLC489" s="1"/>
      <c r="NLD489" s="1"/>
      <c r="NLE489" s="1"/>
      <c r="NLF489" s="1"/>
      <c r="NLG489" s="1"/>
      <c r="NLH489" s="1"/>
      <c r="NLI489" s="1"/>
      <c r="NLJ489" s="1"/>
      <c r="NLK489" s="1"/>
      <c r="NLL489" s="1"/>
      <c r="NLM489" s="1"/>
      <c r="NLN489" s="1"/>
      <c r="NLO489" s="1"/>
      <c r="NLP489" s="1"/>
      <c r="NLQ489" s="1"/>
      <c r="NLR489" s="1"/>
      <c r="NLS489" s="1"/>
      <c r="NLT489" s="1"/>
      <c r="NLU489" s="1"/>
      <c r="NLV489" s="1"/>
      <c r="NLW489" s="1"/>
      <c r="NLX489" s="1"/>
      <c r="NLY489" s="1"/>
      <c r="NLZ489" s="1"/>
      <c r="NMA489" s="1"/>
      <c r="NMB489" s="1"/>
      <c r="NMC489" s="1"/>
      <c r="NMD489" s="1"/>
      <c r="NME489" s="1"/>
      <c r="NMF489" s="1"/>
      <c r="NMG489" s="1"/>
      <c r="NMH489" s="1"/>
      <c r="NMI489" s="1"/>
      <c r="NMJ489" s="1"/>
      <c r="NMK489" s="1"/>
      <c r="NML489" s="1"/>
      <c r="NMM489" s="1"/>
      <c r="NMN489" s="1"/>
      <c r="NMO489" s="1"/>
      <c r="NMP489" s="1"/>
      <c r="NMQ489" s="1"/>
      <c r="NMR489" s="1"/>
      <c r="NMS489" s="1"/>
      <c r="NMT489" s="1"/>
      <c r="NMU489" s="1"/>
      <c r="NMV489" s="1"/>
      <c r="NMW489" s="1"/>
      <c r="NMX489" s="1"/>
      <c r="NMY489" s="1"/>
      <c r="NMZ489" s="1"/>
      <c r="NNA489" s="1"/>
      <c r="NNB489" s="1"/>
      <c r="NNC489" s="1"/>
      <c r="NND489" s="1"/>
      <c r="NNE489" s="1"/>
      <c r="NNF489" s="1"/>
      <c r="NNG489" s="1"/>
      <c r="NNH489" s="1"/>
      <c r="NNI489" s="1"/>
      <c r="NNJ489" s="1"/>
      <c r="NNK489" s="1"/>
      <c r="NNL489" s="1"/>
      <c r="NNM489" s="1"/>
      <c r="NNN489" s="1"/>
      <c r="NNO489" s="1"/>
      <c r="NNP489" s="1"/>
      <c r="NNQ489" s="1"/>
      <c r="NNR489" s="1"/>
      <c r="NNS489" s="1"/>
      <c r="NNT489" s="1"/>
      <c r="NNU489" s="1"/>
      <c r="NNV489" s="1"/>
      <c r="NNW489" s="1"/>
      <c r="NNX489" s="1"/>
      <c r="NNY489" s="1"/>
      <c r="NNZ489" s="1"/>
      <c r="NOA489" s="1"/>
      <c r="NOB489" s="1"/>
      <c r="NOC489" s="1"/>
      <c r="NOD489" s="1"/>
      <c r="NOE489" s="1"/>
      <c r="NOF489" s="1"/>
      <c r="NOG489" s="1"/>
      <c r="NOH489" s="1"/>
      <c r="NOI489" s="1"/>
      <c r="NOJ489" s="1"/>
      <c r="NOK489" s="1"/>
      <c r="NOL489" s="1"/>
      <c r="NOM489" s="1"/>
      <c r="NON489" s="1"/>
      <c r="NOO489" s="1"/>
      <c r="NOP489" s="1"/>
      <c r="NOQ489" s="1"/>
      <c r="NOR489" s="1"/>
      <c r="NOS489" s="1"/>
      <c r="NOT489" s="1"/>
      <c r="NOU489" s="1"/>
      <c r="NOV489" s="1"/>
      <c r="NOW489" s="1"/>
      <c r="NOX489" s="1"/>
      <c r="NOY489" s="1"/>
      <c r="NOZ489" s="1"/>
      <c r="NPA489" s="1"/>
      <c r="NPB489" s="1"/>
      <c r="NPC489" s="1"/>
      <c r="NPD489" s="1"/>
      <c r="NPE489" s="1"/>
      <c r="NPF489" s="1"/>
      <c r="NPG489" s="1"/>
      <c r="NPH489" s="1"/>
      <c r="NPI489" s="1"/>
      <c r="NPJ489" s="1"/>
      <c r="NPK489" s="1"/>
      <c r="NPL489" s="1"/>
      <c r="NPM489" s="1"/>
      <c r="NPN489" s="1"/>
      <c r="NPO489" s="1"/>
      <c r="NPP489" s="1"/>
      <c r="NPQ489" s="1"/>
      <c r="NPR489" s="1"/>
      <c r="NPS489" s="1"/>
      <c r="NPT489" s="1"/>
      <c r="NPU489" s="1"/>
      <c r="NPV489" s="1"/>
      <c r="NPW489" s="1"/>
      <c r="NPX489" s="1"/>
      <c r="NPY489" s="1"/>
      <c r="NPZ489" s="1"/>
      <c r="NQA489" s="1"/>
      <c r="NQB489" s="1"/>
      <c r="NQC489" s="1"/>
      <c r="NQD489" s="1"/>
      <c r="NQE489" s="1"/>
      <c r="NQF489" s="1"/>
      <c r="NQG489" s="1"/>
      <c r="NQH489" s="1"/>
      <c r="NQI489" s="1"/>
      <c r="NQJ489" s="1"/>
      <c r="NQK489" s="1"/>
      <c r="NQL489" s="1"/>
      <c r="NQM489" s="1"/>
      <c r="NQN489" s="1"/>
      <c r="NQO489" s="1"/>
      <c r="NQP489" s="1"/>
      <c r="NQQ489" s="1"/>
      <c r="NQR489" s="1"/>
      <c r="NQS489" s="1"/>
      <c r="NQT489" s="1"/>
      <c r="NQU489" s="1"/>
      <c r="NQV489" s="1"/>
      <c r="NQW489" s="1"/>
      <c r="NQX489" s="1"/>
      <c r="NQY489" s="1"/>
      <c r="NQZ489" s="1"/>
      <c r="NRA489" s="1"/>
      <c r="NRB489" s="1"/>
      <c r="NRC489" s="1"/>
      <c r="NRD489" s="1"/>
      <c r="NRE489" s="1"/>
      <c r="NRF489" s="1"/>
      <c r="NRG489" s="1"/>
      <c r="NRH489" s="1"/>
      <c r="NRI489" s="1"/>
      <c r="NRJ489" s="1"/>
      <c r="NRK489" s="1"/>
      <c r="NRL489" s="1"/>
      <c r="NRM489" s="1"/>
      <c r="NRN489" s="1"/>
      <c r="NRO489" s="1"/>
      <c r="NRP489" s="1"/>
      <c r="NRQ489" s="1"/>
      <c r="NRR489" s="1"/>
      <c r="NRS489" s="1"/>
      <c r="NRT489" s="1"/>
      <c r="NRU489" s="1"/>
      <c r="NRV489" s="1"/>
      <c r="NRW489" s="1"/>
      <c r="NRX489" s="1"/>
      <c r="NRY489" s="1"/>
      <c r="NRZ489" s="1"/>
      <c r="NSA489" s="1"/>
      <c r="NSB489" s="1"/>
      <c r="NSC489" s="1"/>
      <c r="NSD489" s="1"/>
      <c r="NSE489" s="1"/>
      <c r="NSF489" s="1"/>
      <c r="NSG489" s="1"/>
      <c r="NSH489" s="1"/>
      <c r="NSI489" s="1"/>
      <c r="NSJ489" s="1"/>
      <c r="NSK489" s="1"/>
      <c r="NSL489" s="1"/>
      <c r="NSM489" s="1"/>
      <c r="NSN489" s="1"/>
      <c r="NSO489" s="1"/>
      <c r="NSP489" s="1"/>
      <c r="NSQ489" s="1"/>
      <c r="NSR489" s="1"/>
      <c r="NSS489" s="1"/>
      <c r="NST489" s="1"/>
      <c r="NSU489" s="1"/>
      <c r="NSV489" s="1"/>
      <c r="NSW489" s="1"/>
      <c r="NSX489" s="1"/>
      <c r="NSY489" s="1"/>
      <c r="NSZ489" s="1"/>
      <c r="NTA489" s="1"/>
      <c r="NTB489" s="1"/>
      <c r="NTC489" s="1"/>
      <c r="NTD489" s="1"/>
      <c r="NTE489" s="1"/>
      <c r="NTF489" s="1"/>
      <c r="NTG489" s="1"/>
      <c r="NTH489" s="1"/>
      <c r="NTI489" s="1"/>
      <c r="NTJ489" s="1"/>
      <c r="NTK489" s="1"/>
      <c r="NTL489" s="1"/>
      <c r="NTM489" s="1"/>
      <c r="NTN489" s="1"/>
      <c r="NTO489" s="1"/>
      <c r="NTP489" s="1"/>
      <c r="NTQ489" s="1"/>
      <c r="NTR489" s="1"/>
      <c r="NTS489" s="1"/>
      <c r="NTT489" s="1"/>
      <c r="NTU489" s="1"/>
      <c r="NTV489" s="1"/>
      <c r="NTW489" s="1"/>
      <c r="NTX489" s="1"/>
      <c r="NTY489" s="1"/>
      <c r="NTZ489" s="1"/>
      <c r="NUA489" s="1"/>
      <c r="NUB489" s="1"/>
      <c r="NUC489" s="1"/>
      <c r="NUD489" s="1"/>
      <c r="NUE489" s="1"/>
      <c r="NUF489" s="1"/>
      <c r="NUG489" s="1"/>
      <c r="NUH489" s="1"/>
      <c r="NUI489" s="1"/>
      <c r="NUJ489" s="1"/>
      <c r="NUK489" s="1"/>
      <c r="NUL489" s="1"/>
      <c r="NUM489" s="1"/>
      <c r="NUN489" s="1"/>
      <c r="NUO489" s="1"/>
      <c r="NUP489" s="1"/>
      <c r="NUQ489" s="1"/>
      <c r="NUR489" s="1"/>
      <c r="NUS489" s="1"/>
      <c r="NUT489" s="1"/>
      <c r="NUU489" s="1"/>
      <c r="NUV489" s="1"/>
      <c r="NUW489" s="1"/>
      <c r="NUX489" s="1"/>
      <c r="NUY489" s="1"/>
      <c r="NUZ489" s="1"/>
      <c r="NVA489" s="1"/>
      <c r="NVB489" s="1"/>
      <c r="NVC489" s="1"/>
      <c r="NVD489" s="1"/>
      <c r="NVE489" s="1"/>
      <c r="NVF489" s="1"/>
      <c r="NVG489" s="1"/>
      <c r="NVH489" s="1"/>
      <c r="NVI489" s="1"/>
      <c r="NVJ489" s="1"/>
      <c r="NVK489" s="1"/>
      <c r="NVL489" s="1"/>
      <c r="NVM489" s="1"/>
      <c r="NVN489" s="1"/>
      <c r="NVO489" s="1"/>
      <c r="NVP489" s="1"/>
      <c r="NVQ489" s="1"/>
      <c r="NVR489" s="1"/>
      <c r="NVS489" s="1"/>
      <c r="NVT489" s="1"/>
      <c r="NVU489" s="1"/>
      <c r="NVV489" s="1"/>
      <c r="NVW489" s="1"/>
      <c r="NVX489" s="1"/>
      <c r="NVY489" s="1"/>
      <c r="NVZ489" s="1"/>
      <c r="NWA489" s="1"/>
      <c r="NWB489" s="1"/>
      <c r="NWC489" s="1"/>
      <c r="NWD489" s="1"/>
      <c r="NWE489" s="1"/>
      <c r="NWF489" s="1"/>
      <c r="NWG489" s="1"/>
      <c r="NWH489" s="1"/>
      <c r="NWI489" s="1"/>
      <c r="NWJ489" s="1"/>
      <c r="NWK489" s="1"/>
      <c r="NWL489" s="1"/>
      <c r="NWM489" s="1"/>
      <c r="NWN489" s="1"/>
      <c r="NWO489" s="1"/>
      <c r="NWP489" s="1"/>
      <c r="NWQ489" s="1"/>
      <c r="NWR489" s="1"/>
      <c r="NWS489" s="1"/>
      <c r="NWT489" s="1"/>
      <c r="NWU489" s="1"/>
      <c r="NWV489" s="1"/>
      <c r="NWW489" s="1"/>
      <c r="NWX489" s="1"/>
      <c r="NWY489" s="1"/>
      <c r="NWZ489" s="1"/>
      <c r="NXA489" s="1"/>
      <c r="NXB489" s="1"/>
      <c r="NXC489" s="1"/>
      <c r="NXD489" s="1"/>
      <c r="NXE489" s="1"/>
      <c r="NXF489" s="1"/>
      <c r="NXG489" s="1"/>
      <c r="NXH489" s="1"/>
      <c r="NXI489" s="1"/>
      <c r="NXJ489" s="1"/>
      <c r="NXK489" s="1"/>
      <c r="NXL489" s="1"/>
      <c r="NXM489" s="1"/>
      <c r="NXN489" s="1"/>
      <c r="NXO489" s="1"/>
      <c r="NXP489" s="1"/>
      <c r="NXQ489" s="1"/>
      <c r="NXR489" s="1"/>
      <c r="NXS489" s="1"/>
      <c r="NXT489" s="1"/>
      <c r="NXU489" s="1"/>
      <c r="NXV489" s="1"/>
      <c r="NXW489" s="1"/>
      <c r="NXX489" s="1"/>
      <c r="NXY489" s="1"/>
      <c r="NXZ489" s="1"/>
      <c r="NYA489" s="1"/>
      <c r="NYB489" s="1"/>
      <c r="NYC489" s="1"/>
      <c r="NYD489" s="1"/>
      <c r="NYE489" s="1"/>
      <c r="NYF489" s="1"/>
      <c r="NYG489" s="1"/>
      <c r="NYH489" s="1"/>
      <c r="NYI489" s="1"/>
      <c r="NYJ489" s="1"/>
      <c r="NYK489" s="1"/>
      <c r="NYL489" s="1"/>
      <c r="NYM489" s="1"/>
      <c r="NYN489" s="1"/>
      <c r="NYO489" s="1"/>
      <c r="NYP489" s="1"/>
      <c r="NYQ489" s="1"/>
      <c r="NYR489" s="1"/>
      <c r="NYS489" s="1"/>
      <c r="NYT489" s="1"/>
      <c r="NYU489" s="1"/>
      <c r="NYV489" s="1"/>
      <c r="NYW489" s="1"/>
      <c r="NYX489" s="1"/>
      <c r="NYY489" s="1"/>
      <c r="NYZ489" s="1"/>
      <c r="NZA489" s="1"/>
      <c r="NZB489" s="1"/>
      <c r="NZC489" s="1"/>
      <c r="NZD489" s="1"/>
      <c r="NZE489" s="1"/>
      <c r="NZF489" s="1"/>
      <c r="NZG489" s="1"/>
      <c r="NZH489" s="1"/>
      <c r="NZI489" s="1"/>
      <c r="NZJ489" s="1"/>
      <c r="NZK489" s="1"/>
      <c r="NZL489" s="1"/>
      <c r="NZM489" s="1"/>
      <c r="NZN489" s="1"/>
      <c r="NZO489" s="1"/>
      <c r="NZP489" s="1"/>
      <c r="NZQ489" s="1"/>
      <c r="NZR489" s="1"/>
      <c r="NZS489" s="1"/>
      <c r="NZT489" s="1"/>
      <c r="NZU489" s="1"/>
      <c r="NZV489" s="1"/>
      <c r="NZW489" s="1"/>
      <c r="NZX489" s="1"/>
      <c r="NZY489" s="1"/>
      <c r="NZZ489" s="1"/>
      <c r="OAA489" s="1"/>
      <c r="OAB489" s="1"/>
      <c r="OAC489" s="1"/>
      <c r="OAD489" s="1"/>
      <c r="OAE489" s="1"/>
      <c r="OAF489" s="1"/>
      <c r="OAG489" s="1"/>
      <c r="OAH489" s="1"/>
      <c r="OAI489" s="1"/>
      <c r="OAJ489" s="1"/>
      <c r="OAK489" s="1"/>
      <c r="OAL489" s="1"/>
      <c r="OAM489" s="1"/>
      <c r="OAN489" s="1"/>
      <c r="OAO489" s="1"/>
      <c r="OAP489" s="1"/>
      <c r="OAQ489" s="1"/>
      <c r="OAR489" s="1"/>
      <c r="OAS489" s="1"/>
      <c r="OAT489" s="1"/>
      <c r="OAU489" s="1"/>
      <c r="OAV489" s="1"/>
      <c r="OAW489" s="1"/>
      <c r="OAX489" s="1"/>
      <c r="OAY489" s="1"/>
      <c r="OAZ489" s="1"/>
      <c r="OBA489" s="1"/>
      <c r="OBB489" s="1"/>
      <c r="OBC489" s="1"/>
      <c r="OBD489" s="1"/>
      <c r="OBE489" s="1"/>
      <c r="OBF489" s="1"/>
      <c r="OBG489" s="1"/>
      <c r="OBH489" s="1"/>
      <c r="OBI489" s="1"/>
      <c r="OBJ489" s="1"/>
      <c r="OBK489" s="1"/>
      <c r="OBL489" s="1"/>
      <c r="OBM489" s="1"/>
      <c r="OBN489" s="1"/>
      <c r="OBO489" s="1"/>
      <c r="OBP489" s="1"/>
      <c r="OBQ489" s="1"/>
      <c r="OBR489" s="1"/>
      <c r="OBS489" s="1"/>
      <c r="OBT489" s="1"/>
      <c r="OBU489" s="1"/>
      <c r="OBV489" s="1"/>
      <c r="OBW489" s="1"/>
      <c r="OBX489" s="1"/>
      <c r="OBY489" s="1"/>
      <c r="OBZ489" s="1"/>
      <c r="OCA489" s="1"/>
      <c r="OCB489" s="1"/>
      <c r="OCC489" s="1"/>
      <c r="OCD489" s="1"/>
      <c r="OCE489" s="1"/>
      <c r="OCF489" s="1"/>
      <c r="OCG489" s="1"/>
      <c r="OCH489" s="1"/>
      <c r="OCI489" s="1"/>
      <c r="OCJ489" s="1"/>
      <c r="OCK489" s="1"/>
      <c r="OCL489" s="1"/>
      <c r="OCM489" s="1"/>
      <c r="OCN489" s="1"/>
      <c r="OCO489" s="1"/>
      <c r="OCP489" s="1"/>
      <c r="OCQ489" s="1"/>
      <c r="OCR489" s="1"/>
      <c r="OCS489" s="1"/>
      <c r="OCT489" s="1"/>
      <c r="OCU489" s="1"/>
      <c r="OCV489" s="1"/>
      <c r="OCW489" s="1"/>
      <c r="OCX489" s="1"/>
      <c r="OCY489" s="1"/>
      <c r="OCZ489" s="1"/>
      <c r="ODA489" s="1"/>
      <c r="ODB489" s="1"/>
      <c r="ODC489" s="1"/>
      <c r="ODD489" s="1"/>
      <c r="ODE489" s="1"/>
      <c r="ODF489" s="1"/>
      <c r="ODG489" s="1"/>
      <c r="ODH489" s="1"/>
      <c r="ODI489" s="1"/>
      <c r="ODJ489" s="1"/>
      <c r="ODK489" s="1"/>
      <c r="ODL489" s="1"/>
      <c r="ODM489" s="1"/>
      <c r="ODN489" s="1"/>
      <c r="ODO489" s="1"/>
      <c r="ODP489" s="1"/>
      <c r="ODQ489" s="1"/>
      <c r="ODR489" s="1"/>
      <c r="ODS489" s="1"/>
      <c r="ODT489" s="1"/>
      <c r="ODU489" s="1"/>
      <c r="ODV489" s="1"/>
      <c r="ODW489" s="1"/>
      <c r="ODX489" s="1"/>
      <c r="ODY489" s="1"/>
      <c r="ODZ489" s="1"/>
      <c r="OEA489" s="1"/>
      <c r="OEB489" s="1"/>
      <c r="OEC489" s="1"/>
      <c r="OED489" s="1"/>
      <c r="OEE489" s="1"/>
      <c r="OEF489" s="1"/>
      <c r="OEG489" s="1"/>
      <c r="OEH489" s="1"/>
      <c r="OEI489" s="1"/>
      <c r="OEJ489" s="1"/>
      <c r="OEK489" s="1"/>
      <c r="OEL489" s="1"/>
      <c r="OEM489" s="1"/>
      <c r="OEN489" s="1"/>
      <c r="OEO489" s="1"/>
      <c r="OEP489" s="1"/>
      <c r="OEQ489" s="1"/>
      <c r="OER489" s="1"/>
      <c r="OES489" s="1"/>
      <c r="OET489" s="1"/>
      <c r="OEU489" s="1"/>
      <c r="OEV489" s="1"/>
      <c r="OEW489" s="1"/>
      <c r="OEX489" s="1"/>
      <c r="OEY489" s="1"/>
      <c r="OEZ489" s="1"/>
      <c r="OFA489" s="1"/>
      <c r="OFB489" s="1"/>
      <c r="OFC489" s="1"/>
      <c r="OFD489" s="1"/>
      <c r="OFE489" s="1"/>
      <c r="OFF489" s="1"/>
      <c r="OFG489" s="1"/>
      <c r="OFH489" s="1"/>
      <c r="OFI489" s="1"/>
      <c r="OFJ489" s="1"/>
      <c r="OFK489" s="1"/>
      <c r="OFL489" s="1"/>
      <c r="OFM489" s="1"/>
      <c r="OFN489" s="1"/>
      <c r="OFO489" s="1"/>
      <c r="OFP489" s="1"/>
      <c r="OFQ489" s="1"/>
      <c r="OFR489" s="1"/>
      <c r="OFS489" s="1"/>
      <c r="OFT489" s="1"/>
      <c r="OFU489" s="1"/>
      <c r="OFV489" s="1"/>
      <c r="OFW489" s="1"/>
      <c r="OFX489" s="1"/>
      <c r="OFY489" s="1"/>
      <c r="OFZ489" s="1"/>
      <c r="OGA489" s="1"/>
      <c r="OGB489" s="1"/>
      <c r="OGC489" s="1"/>
      <c r="OGD489" s="1"/>
      <c r="OGE489" s="1"/>
      <c r="OGF489" s="1"/>
      <c r="OGG489" s="1"/>
      <c r="OGH489" s="1"/>
      <c r="OGI489" s="1"/>
      <c r="OGJ489" s="1"/>
      <c r="OGK489" s="1"/>
      <c r="OGL489" s="1"/>
      <c r="OGM489" s="1"/>
      <c r="OGN489" s="1"/>
      <c r="OGO489" s="1"/>
      <c r="OGP489" s="1"/>
      <c r="OGQ489" s="1"/>
      <c r="OGR489" s="1"/>
      <c r="OGS489" s="1"/>
      <c r="OGT489" s="1"/>
      <c r="OGU489" s="1"/>
      <c r="OGV489" s="1"/>
      <c r="OGW489" s="1"/>
      <c r="OGX489" s="1"/>
      <c r="OGY489" s="1"/>
      <c r="OGZ489" s="1"/>
      <c r="OHA489" s="1"/>
      <c r="OHB489" s="1"/>
      <c r="OHC489" s="1"/>
      <c r="OHD489" s="1"/>
      <c r="OHE489" s="1"/>
      <c r="OHF489" s="1"/>
      <c r="OHG489" s="1"/>
      <c r="OHH489" s="1"/>
      <c r="OHI489" s="1"/>
      <c r="OHJ489" s="1"/>
      <c r="OHK489" s="1"/>
      <c r="OHL489" s="1"/>
      <c r="OHM489" s="1"/>
      <c r="OHN489" s="1"/>
      <c r="OHO489" s="1"/>
      <c r="OHP489" s="1"/>
      <c r="OHQ489" s="1"/>
      <c r="OHR489" s="1"/>
      <c r="OHS489" s="1"/>
      <c r="OHT489" s="1"/>
      <c r="OHU489" s="1"/>
      <c r="OHV489" s="1"/>
      <c r="OHW489" s="1"/>
      <c r="OHX489" s="1"/>
      <c r="OHY489" s="1"/>
      <c r="OHZ489" s="1"/>
      <c r="OIA489" s="1"/>
      <c r="OIB489" s="1"/>
      <c r="OIC489" s="1"/>
      <c r="OID489" s="1"/>
      <c r="OIE489" s="1"/>
      <c r="OIF489" s="1"/>
      <c r="OIG489" s="1"/>
      <c r="OIH489" s="1"/>
      <c r="OII489" s="1"/>
      <c r="OIJ489" s="1"/>
      <c r="OIK489" s="1"/>
      <c r="OIL489" s="1"/>
      <c r="OIM489" s="1"/>
      <c r="OIN489" s="1"/>
      <c r="OIO489" s="1"/>
      <c r="OIP489" s="1"/>
      <c r="OIQ489" s="1"/>
      <c r="OIR489" s="1"/>
      <c r="OIS489" s="1"/>
      <c r="OIT489" s="1"/>
      <c r="OIU489" s="1"/>
      <c r="OIV489" s="1"/>
      <c r="OIW489" s="1"/>
      <c r="OIX489" s="1"/>
      <c r="OIY489" s="1"/>
      <c r="OIZ489" s="1"/>
      <c r="OJA489" s="1"/>
      <c r="OJB489" s="1"/>
      <c r="OJC489" s="1"/>
      <c r="OJD489" s="1"/>
      <c r="OJE489" s="1"/>
      <c r="OJF489" s="1"/>
      <c r="OJG489" s="1"/>
      <c r="OJH489" s="1"/>
      <c r="OJI489" s="1"/>
      <c r="OJJ489" s="1"/>
      <c r="OJK489" s="1"/>
      <c r="OJL489" s="1"/>
      <c r="OJM489" s="1"/>
      <c r="OJN489" s="1"/>
      <c r="OJO489" s="1"/>
      <c r="OJP489" s="1"/>
      <c r="OJQ489" s="1"/>
      <c r="OJR489" s="1"/>
      <c r="OJS489" s="1"/>
      <c r="OJT489" s="1"/>
      <c r="OJU489" s="1"/>
      <c r="OJV489" s="1"/>
      <c r="OJW489" s="1"/>
      <c r="OJX489" s="1"/>
      <c r="OJY489" s="1"/>
      <c r="OJZ489" s="1"/>
      <c r="OKA489" s="1"/>
      <c r="OKB489" s="1"/>
      <c r="OKC489" s="1"/>
      <c r="OKD489" s="1"/>
      <c r="OKE489" s="1"/>
      <c r="OKF489" s="1"/>
      <c r="OKG489" s="1"/>
      <c r="OKH489" s="1"/>
      <c r="OKI489" s="1"/>
      <c r="OKJ489" s="1"/>
      <c r="OKK489" s="1"/>
      <c r="OKL489" s="1"/>
      <c r="OKM489" s="1"/>
      <c r="OKN489" s="1"/>
      <c r="OKO489" s="1"/>
      <c r="OKP489" s="1"/>
      <c r="OKQ489" s="1"/>
      <c r="OKR489" s="1"/>
      <c r="OKS489" s="1"/>
      <c r="OKT489" s="1"/>
      <c r="OKU489" s="1"/>
      <c r="OKV489" s="1"/>
      <c r="OKW489" s="1"/>
      <c r="OKX489" s="1"/>
      <c r="OKY489" s="1"/>
      <c r="OKZ489" s="1"/>
      <c r="OLA489" s="1"/>
      <c r="OLB489" s="1"/>
      <c r="OLC489" s="1"/>
      <c r="OLD489" s="1"/>
      <c r="OLE489" s="1"/>
      <c r="OLF489" s="1"/>
      <c r="OLG489" s="1"/>
      <c r="OLH489" s="1"/>
      <c r="OLI489" s="1"/>
      <c r="OLJ489" s="1"/>
      <c r="OLK489" s="1"/>
      <c r="OLL489" s="1"/>
      <c r="OLM489" s="1"/>
      <c r="OLN489" s="1"/>
      <c r="OLO489" s="1"/>
      <c r="OLP489" s="1"/>
      <c r="OLQ489" s="1"/>
      <c r="OLR489" s="1"/>
      <c r="OLS489" s="1"/>
      <c r="OLT489" s="1"/>
      <c r="OLU489" s="1"/>
      <c r="OLV489" s="1"/>
      <c r="OLW489" s="1"/>
      <c r="OLX489" s="1"/>
      <c r="OLY489" s="1"/>
      <c r="OLZ489" s="1"/>
      <c r="OMA489" s="1"/>
      <c r="OMB489" s="1"/>
      <c r="OMC489" s="1"/>
      <c r="OMD489" s="1"/>
      <c r="OME489" s="1"/>
      <c r="OMF489" s="1"/>
      <c r="OMG489" s="1"/>
      <c r="OMH489" s="1"/>
      <c r="OMI489" s="1"/>
      <c r="OMJ489" s="1"/>
      <c r="OMK489" s="1"/>
      <c r="OML489" s="1"/>
      <c r="OMM489" s="1"/>
      <c r="OMN489" s="1"/>
      <c r="OMO489" s="1"/>
      <c r="OMP489" s="1"/>
      <c r="OMQ489" s="1"/>
      <c r="OMR489" s="1"/>
      <c r="OMS489" s="1"/>
      <c r="OMT489" s="1"/>
      <c r="OMU489" s="1"/>
      <c r="OMV489" s="1"/>
      <c r="OMW489" s="1"/>
      <c r="OMX489" s="1"/>
      <c r="OMY489" s="1"/>
      <c r="OMZ489" s="1"/>
      <c r="ONA489" s="1"/>
      <c r="ONB489" s="1"/>
      <c r="ONC489" s="1"/>
      <c r="OND489" s="1"/>
      <c r="ONE489" s="1"/>
      <c r="ONF489" s="1"/>
      <c r="ONG489" s="1"/>
      <c r="ONH489" s="1"/>
      <c r="ONI489" s="1"/>
      <c r="ONJ489" s="1"/>
      <c r="ONK489" s="1"/>
      <c r="ONL489" s="1"/>
      <c r="ONM489" s="1"/>
      <c r="ONN489" s="1"/>
      <c r="ONO489" s="1"/>
      <c r="ONP489" s="1"/>
      <c r="ONQ489" s="1"/>
      <c r="ONR489" s="1"/>
      <c r="ONS489" s="1"/>
      <c r="ONT489" s="1"/>
      <c r="ONU489" s="1"/>
      <c r="ONV489" s="1"/>
      <c r="ONW489" s="1"/>
      <c r="ONX489" s="1"/>
      <c r="ONY489" s="1"/>
      <c r="ONZ489" s="1"/>
      <c r="OOA489" s="1"/>
      <c r="OOB489" s="1"/>
      <c r="OOC489" s="1"/>
      <c r="OOD489" s="1"/>
      <c r="OOE489" s="1"/>
      <c r="OOF489" s="1"/>
      <c r="OOG489" s="1"/>
      <c r="OOH489" s="1"/>
      <c r="OOI489" s="1"/>
      <c r="OOJ489" s="1"/>
      <c r="OOK489" s="1"/>
      <c r="OOL489" s="1"/>
      <c r="OOM489" s="1"/>
      <c r="OON489" s="1"/>
      <c r="OOO489" s="1"/>
      <c r="OOP489" s="1"/>
      <c r="OOQ489" s="1"/>
      <c r="OOR489" s="1"/>
      <c r="OOS489" s="1"/>
      <c r="OOT489" s="1"/>
      <c r="OOU489" s="1"/>
      <c r="OOV489" s="1"/>
      <c r="OOW489" s="1"/>
      <c r="OOX489" s="1"/>
      <c r="OOY489" s="1"/>
      <c r="OOZ489" s="1"/>
      <c r="OPA489" s="1"/>
      <c r="OPB489" s="1"/>
      <c r="OPC489" s="1"/>
      <c r="OPD489" s="1"/>
      <c r="OPE489" s="1"/>
      <c r="OPF489" s="1"/>
      <c r="OPG489" s="1"/>
      <c r="OPH489" s="1"/>
      <c r="OPI489" s="1"/>
      <c r="OPJ489" s="1"/>
      <c r="OPK489" s="1"/>
      <c r="OPL489" s="1"/>
      <c r="OPM489" s="1"/>
      <c r="OPN489" s="1"/>
      <c r="OPO489" s="1"/>
      <c r="OPP489" s="1"/>
      <c r="OPQ489" s="1"/>
      <c r="OPR489" s="1"/>
      <c r="OPS489" s="1"/>
      <c r="OPT489" s="1"/>
      <c r="OPU489" s="1"/>
      <c r="OPV489" s="1"/>
      <c r="OPW489" s="1"/>
      <c r="OPX489" s="1"/>
      <c r="OPY489" s="1"/>
      <c r="OPZ489" s="1"/>
      <c r="OQA489" s="1"/>
      <c r="OQB489" s="1"/>
      <c r="OQC489" s="1"/>
      <c r="OQD489" s="1"/>
      <c r="OQE489" s="1"/>
      <c r="OQF489" s="1"/>
      <c r="OQG489" s="1"/>
      <c r="OQH489" s="1"/>
      <c r="OQI489" s="1"/>
      <c r="OQJ489" s="1"/>
      <c r="OQK489" s="1"/>
      <c r="OQL489" s="1"/>
      <c r="OQM489" s="1"/>
      <c r="OQN489" s="1"/>
      <c r="OQO489" s="1"/>
      <c r="OQP489" s="1"/>
      <c r="OQQ489" s="1"/>
      <c r="OQR489" s="1"/>
      <c r="OQS489" s="1"/>
      <c r="OQT489" s="1"/>
      <c r="OQU489" s="1"/>
      <c r="OQV489" s="1"/>
      <c r="OQW489" s="1"/>
      <c r="OQX489" s="1"/>
      <c r="OQY489" s="1"/>
      <c r="OQZ489" s="1"/>
      <c r="ORA489" s="1"/>
      <c r="ORB489" s="1"/>
      <c r="ORC489" s="1"/>
      <c r="ORD489" s="1"/>
      <c r="ORE489" s="1"/>
      <c r="ORF489" s="1"/>
      <c r="ORG489" s="1"/>
      <c r="ORH489" s="1"/>
      <c r="ORI489" s="1"/>
      <c r="ORJ489" s="1"/>
      <c r="ORK489" s="1"/>
      <c r="ORL489" s="1"/>
      <c r="ORM489" s="1"/>
      <c r="ORN489" s="1"/>
      <c r="ORO489" s="1"/>
      <c r="ORP489" s="1"/>
      <c r="ORQ489" s="1"/>
      <c r="ORR489" s="1"/>
      <c r="ORS489" s="1"/>
      <c r="ORT489" s="1"/>
      <c r="ORU489" s="1"/>
      <c r="ORV489" s="1"/>
      <c r="ORW489" s="1"/>
      <c r="ORX489" s="1"/>
      <c r="ORY489" s="1"/>
      <c r="ORZ489" s="1"/>
      <c r="OSA489" s="1"/>
      <c r="OSB489" s="1"/>
      <c r="OSC489" s="1"/>
      <c r="OSD489" s="1"/>
      <c r="OSE489" s="1"/>
      <c r="OSF489" s="1"/>
      <c r="OSG489" s="1"/>
      <c r="OSH489" s="1"/>
      <c r="OSI489" s="1"/>
      <c r="OSJ489" s="1"/>
      <c r="OSK489" s="1"/>
      <c r="OSL489" s="1"/>
      <c r="OSM489" s="1"/>
      <c r="OSN489" s="1"/>
      <c r="OSO489" s="1"/>
      <c r="OSP489" s="1"/>
      <c r="OSQ489" s="1"/>
      <c r="OSR489" s="1"/>
      <c r="OSS489" s="1"/>
      <c r="OST489" s="1"/>
      <c r="OSU489" s="1"/>
      <c r="OSV489" s="1"/>
      <c r="OSW489" s="1"/>
      <c r="OSX489" s="1"/>
      <c r="OSY489" s="1"/>
      <c r="OSZ489" s="1"/>
      <c r="OTA489" s="1"/>
      <c r="OTB489" s="1"/>
      <c r="OTC489" s="1"/>
      <c r="OTD489" s="1"/>
      <c r="OTE489" s="1"/>
      <c r="OTF489" s="1"/>
      <c r="OTG489" s="1"/>
      <c r="OTH489" s="1"/>
      <c r="OTI489" s="1"/>
      <c r="OTJ489" s="1"/>
      <c r="OTK489" s="1"/>
      <c r="OTL489" s="1"/>
      <c r="OTM489" s="1"/>
      <c r="OTN489" s="1"/>
      <c r="OTO489" s="1"/>
      <c r="OTP489" s="1"/>
      <c r="OTQ489" s="1"/>
      <c r="OTR489" s="1"/>
      <c r="OTS489" s="1"/>
      <c r="OTT489" s="1"/>
      <c r="OTU489" s="1"/>
      <c r="OTV489" s="1"/>
      <c r="OTW489" s="1"/>
      <c r="OTX489" s="1"/>
      <c r="OTY489" s="1"/>
      <c r="OTZ489" s="1"/>
      <c r="OUA489" s="1"/>
      <c r="OUB489" s="1"/>
      <c r="OUC489" s="1"/>
      <c r="OUD489" s="1"/>
      <c r="OUE489" s="1"/>
      <c r="OUF489" s="1"/>
      <c r="OUG489" s="1"/>
      <c r="OUH489" s="1"/>
      <c r="OUI489" s="1"/>
      <c r="OUJ489" s="1"/>
      <c r="OUK489" s="1"/>
      <c r="OUL489" s="1"/>
      <c r="OUM489" s="1"/>
      <c r="OUN489" s="1"/>
      <c r="OUO489" s="1"/>
      <c r="OUP489" s="1"/>
      <c r="OUQ489" s="1"/>
      <c r="OUR489" s="1"/>
      <c r="OUS489" s="1"/>
      <c r="OUT489" s="1"/>
      <c r="OUU489" s="1"/>
      <c r="OUV489" s="1"/>
      <c r="OUW489" s="1"/>
      <c r="OUX489" s="1"/>
      <c r="OUY489" s="1"/>
      <c r="OUZ489" s="1"/>
      <c r="OVA489" s="1"/>
      <c r="OVB489" s="1"/>
      <c r="OVC489" s="1"/>
      <c r="OVD489" s="1"/>
      <c r="OVE489" s="1"/>
      <c r="OVF489" s="1"/>
      <c r="OVG489" s="1"/>
      <c r="OVH489" s="1"/>
      <c r="OVI489" s="1"/>
      <c r="OVJ489" s="1"/>
      <c r="OVK489" s="1"/>
      <c r="OVL489" s="1"/>
      <c r="OVM489" s="1"/>
      <c r="OVN489" s="1"/>
      <c r="OVO489" s="1"/>
      <c r="OVP489" s="1"/>
      <c r="OVQ489" s="1"/>
      <c r="OVR489" s="1"/>
      <c r="OVS489" s="1"/>
      <c r="OVT489" s="1"/>
      <c r="OVU489" s="1"/>
      <c r="OVV489" s="1"/>
      <c r="OVW489" s="1"/>
      <c r="OVX489" s="1"/>
      <c r="OVY489" s="1"/>
      <c r="OVZ489" s="1"/>
      <c r="OWA489" s="1"/>
      <c r="OWB489" s="1"/>
      <c r="OWC489" s="1"/>
      <c r="OWD489" s="1"/>
      <c r="OWE489" s="1"/>
      <c r="OWF489" s="1"/>
      <c r="OWG489" s="1"/>
      <c r="OWH489" s="1"/>
      <c r="OWI489" s="1"/>
      <c r="OWJ489" s="1"/>
      <c r="OWK489" s="1"/>
      <c r="OWL489" s="1"/>
      <c r="OWM489" s="1"/>
      <c r="OWN489" s="1"/>
      <c r="OWO489" s="1"/>
      <c r="OWP489" s="1"/>
      <c r="OWQ489" s="1"/>
      <c r="OWR489" s="1"/>
      <c r="OWS489" s="1"/>
      <c r="OWT489" s="1"/>
      <c r="OWU489" s="1"/>
      <c r="OWV489" s="1"/>
      <c r="OWW489" s="1"/>
      <c r="OWX489" s="1"/>
      <c r="OWY489" s="1"/>
      <c r="OWZ489" s="1"/>
      <c r="OXA489" s="1"/>
      <c r="OXB489" s="1"/>
      <c r="OXC489" s="1"/>
      <c r="OXD489" s="1"/>
      <c r="OXE489" s="1"/>
      <c r="OXF489" s="1"/>
      <c r="OXG489" s="1"/>
      <c r="OXH489" s="1"/>
      <c r="OXI489" s="1"/>
      <c r="OXJ489" s="1"/>
      <c r="OXK489" s="1"/>
      <c r="OXL489" s="1"/>
      <c r="OXM489" s="1"/>
      <c r="OXN489" s="1"/>
      <c r="OXO489" s="1"/>
      <c r="OXP489" s="1"/>
      <c r="OXQ489" s="1"/>
      <c r="OXR489" s="1"/>
      <c r="OXS489" s="1"/>
      <c r="OXT489" s="1"/>
      <c r="OXU489" s="1"/>
      <c r="OXV489" s="1"/>
      <c r="OXW489" s="1"/>
      <c r="OXX489" s="1"/>
      <c r="OXY489" s="1"/>
      <c r="OXZ489" s="1"/>
      <c r="OYA489" s="1"/>
      <c r="OYB489" s="1"/>
      <c r="OYC489" s="1"/>
      <c r="OYD489" s="1"/>
      <c r="OYE489" s="1"/>
      <c r="OYF489" s="1"/>
      <c r="OYG489" s="1"/>
      <c r="OYH489" s="1"/>
      <c r="OYI489" s="1"/>
      <c r="OYJ489" s="1"/>
      <c r="OYK489" s="1"/>
      <c r="OYL489" s="1"/>
      <c r="OYM489" s="1"/>
      <c r="OYN489" s="1"/>
      <c r="OYO489" s="1"/>
      <c r="OYP489" s="1"/>
      <c r="OYQ489" s="1"/>
      <c r="OYR489" s="1"/>
      <c r="OYS489" s="1"/>
      <c r="OYT489" s="1"/>
      <c r="OYU489" s="1"/>
      <c r="OYV489" s="1"/>
      <c r="OYW489" s="1"/>
      <c r="OYX489" s="1"/>
      <c r="OYY489" s="1"/>
      <c r="OYZ489" s="1"/>
      <c r="OZA489" s="1"/>
      <c r="OZB489" s="1"/>
      <c r="OZC489" s="1"/>
      <c r="OZD489" s="1"/>
      <c r="OZE489" s="1"/>
      <c r="OZF489" s="1"/>
      <c r="OZG489" s="1"/>
      <c r="OZH489" s="1"/>
      <c r="OZI489" s="1"/>
      <c r="OZJ489" s="1"/>
      <c r="OZK489" s="1"/>
      <c r="OZL489" s="1"/>
      <c r="OZM489" s="1"/>
      <c r="OZN489" s="1"/>
      <c r="OZO489" s="1"/>
      <c r="OZP489" s="1"/>
      <c r="OZQ489" s="1"/>
      <c r="OZR489" s="1"/>
      <c r="OZS489" s="1"/>
      <c r="OZT489" s="1"/>
      <c r="OZU489" s="1"/>
      <c r="OZV489" s="1"/>
      <c r="OZW489" s="1"/>
      <c r="OZX489" s="1"/>
      <c r="OZY489" s="1"/>
      <c r="OZZ489" s="1"/>
      <c r="PAA489" s="1"/>
      <c r="PAB489" s="1"/>
      <c r="PAC489" s="1"/>
      <c r="PAD489" s="1"/>
      <c r="PAE489" s="1"/>
      <c r="PAF489" s="1"/>
      <c r="PAG489" s="1"/>
      <c r="PAH489" s="1"/>
      <c r="PAI489" s="1"/>
      <c r="PAJ489" s="1"/>
      <c r="PAK489" s="1"/>
      <c r="PAL489" s="1"/>
      <c r="PAM489" s="1"/>
      <c r="PAN489" s="1"/>
      <c r="PAO489" s="1"/>
      <c r="PAP489" s="1"/>
      <c r="PAQ489" s="1"/>
      <c r="PAR489" s="1"/>
      <c r="PAS489" s="1"/>
      <c r="PAT489" s="1"/>
      <c r="PAU489" s="1"/>
      <c r="PAV489" s="1"/>
      <c r="PAW489" s="1"/>
      <c r="PAX489" s="1"/>
      <c r="PAY489" s="1"/>
      <c r="PAZ489" s="1"/>
      <c r="PBA489" s="1"/>
      <c r="PBB489" s="1"/>
      <c r="PBC489" s="1"/>
      <c r="PBD489" s="1"/>
      <c r="PBE489" s="1"/>
      <c r="PBF489" s="1"/>
      <c r="PBG489" s="1"/>
      <c r="PBH489" s="1"/>
      <c r="PBI489" s="1"/>
      <c r="PBJ489" s="1"/>
      <c r="PBK489" s="1"/>
      <c r="PBL489" s="1"/>
      <c r="PBM489" s="1"/>
      <c r="PBN489" s="1"/>
      <c r="PBO489" s="1"/>
      <c r="PBP489" s="1"/>
      <c r="PBQ489" s="1"/>
      <c r="PBR489" s="1"/>
      <c r="PBS489" s="1"/>
      <c r="PBT489" s="1"/>
      <c r="PBU489" s="1"/>
      <c r="PBV489" s="1"/>
      <c r="PBW489" s="1"/>
      <c r="PBX489" s="1"/>
      <c r="PBY489" s="1"/>
      <c r="PBZ489" s="1"/>
      <c r="PCA489" s="1"/>
      <c r="PCB489" s="1"/>
      <c r="PCC489" s="1"/>
      <c r="PCD489" s="1"/>
      <c r="PCE489" s="1"/>
      <c r="PCF489" s="1"/>
      <c r="PCG489" s="1"/>
      <c r="PCH489" s="1"/>
      <c r="PCI489" s="1"/>
      <c r="PCJ489" s="1"/>
      <c r="PCK489" s="1"/>
      <c r="PCL489" s="1"/>
      <c r="PCM489" s="1"/>
      <c r="PCN489" s="1"/>
      <c r="PCO489" s="1"/>
      <c r="PCP489" s="1"/>
      <c r="PCQ489" s="1"/>
      <c r="PCR489" s="1"/>
      <c r="PCS489" s="1"/>
      <c r="PCT489" s="1"/>
      <c r="PCU489" s="1"/>
      <c r="PCV489" s="1"/>
      <c r="PCW489" s="1"/>
      <c r="PCX489" s="1"/>
      <c r="PCY489" s="1"/>
      <c r="PCZ489" s="1"/>
      <c r="PDA489" s="1"/>
      <c r="PDB489" s="1"/>
      <c r="PDC489" s="1"/>
      <c r="PDD489" s="1"/>
      <c r="PDE489" s="1"/>
      <c r="PDF489" s="1"/>
      <c r="PDG489" s="1"/>
      <c r="PDH489" s="1"/>
      <c r="PDI489" s="1"/>
      <c r="PDJ489" s="1"/>
      <c r="PDK489" s="1"/>
      <c r="PDL489" s="1"/>
      <c r="PDM489" s="1"/>
      <c r="PDN489" s="1"/>
      <c r="PDO489" s="1"/>
      <c r="PDP489" s="1"/>
      <c r="PDQ489" s="1"/>
      <c r="PDR489" s="1"/>
      <c r="PDS489" s="1"/>
      <c r="PDT489" s="1"/>
      <c r="PDU489" s="1"/>
      <c r="PDV489" s="1"/>
      <c r="PDW489" s="1"/>
      <c r="PDX489" s="1"/>
      <c r="PDY489" s="1"/>
      <c r="PDZ489" s="1"/>
      <c r="PEA489" s="1"/>
      <c r="PEB489" s="1"/>
      <c r="PEC489" s="1"/>
      <c r="PED489" s="1"/>
      <c r="PEE489" s="1"/>
      <c r="PEF489" s="1"/>
      <c r="PEG489" s="1"/>
      <c r="PEH489" s="1"/>
      <c r="PEI489" s="1"/>
      <c r="PEJ489" s="1"/>
      <c r="PEK489" s="1"/>
      <c r="PEL489" s="1"/>
      <c r="PEM489" s="1"/>
      <c r="PEN489" s="1"/>
      <c r="PEO489" s="1"/>
      <c r="PEP489" s="1"/>
      <c r="PEQ489" s="1"/>
      <c r="PER489" s="1"/>
      <c r="PES489" s="1"/>
      <c r="PET489" s="1"/>
      <c r="PEU489" s="1"/>
      <c r="PEV489" s="1"/>
      <c r="PEW489" s="1"/>
      <c r="PEX489" s="1"/>
      <c r="PEY489" s="1"/>
      <c r="PEZ489" s="1"/>
      <c r="PFA489" s="1"/>
      <c r="PFB489" s="1"/>
      <c r="PFC489" s="1"/>
      <c r="PFD489" s="1"/>
      <c r="PFE489" s="1"/>
      <c r="PFF489" s="1"/>
      <c r="PFG489" s="1"/>
      <c r="PFH489" s="1"/>
      <c r="PFI489" s="1"/>
      <c r="PFJ489" s="1"/>
      <c r="PFK489" s="1"/>
      <c r="PFL489" s="1"/>
      <c r="PFM489" s="1"/>
      <c r="PFN489" s="1"/>
      <c r="PFO489" s="1"/>
      <c r="PFP489" s="1"/>
      <c r="PFQ489" s="1"/>
      <c r="PFR489" s="1"/>
      <c r="PFS489" s="1"/>
      <c r="PFT489" s="1"/>
      <c r="PFU489" s="1"/>
      <c r="PFV489" s="1"/>
      <c r="PFW489" s="1"/>
      <c r="PFX489" s="1"/>
      <c r="PFY489" s="1"/>
      <c r="PFZ489" s="1"/>
      <c r="PGA489" s="1"/>
      <c r="PGB489" s="1"/>
      <c r="PGC489" s="1"/>
      <c r="PGD489" s="1"/>
      <c r="PGE489" s="1"/>
      <c r="PGF489" s="1"/>
      <c r="PGG489" s="1"/>
      <c r="PGH489" s="1"/>
      <c r="PGI489" s="1"/>
      <c r="PGJ489" s="1"/>
      <c r="PGK489" s="1"/>
      <c r="PGL489" s="1"/>
      <c r="PGM489" s="1"/>
      <c r="PGN489" s="1"/>
      <c r="PGO489" s="1"/>
      <c r="PGP489" s="1"/>
      <c r="PGQ489" s="1"/>
      <c r="PGR489" s="1"/>
      <c r="PGS489" s="1"/>
      <c r="PGT489" s="1"/>
      <c r="PGU489" s="1"/>
      <c r="PGV489" s="1"/>
      <c r="PGW489" s="1"/>
      <c r="PGX489" s="1"/>
      <c r="PGY489" s="1"/>
      <c r="PGZ489" s="1"/>
      <c r="PHA489" s="1"/>
      <c r="PHB489" s="1"/>
      <c r="PHC489" s="1"/>
      <c r="PHD489" s="1"/>
      <c r="PHE489" s="1"/>
      <c r="PHF489" s="1"/>
      <c r="PHG489" s="1"/>
      <c r="PHH489" s="1"/>
      <c r="PHI489" s="1"/>
      <c r="PHJ489" s="1"/>
      <c r="PHK489" s="1"/>
      <c r="PHL489" s="1"/>
      <c r="PHM489" s="1"/>
      <c r="PHN489" s="1"/>
      <c r="PHO489" s="1"/>
      <c r="PHP489" s="1"/>
      <c r="PHQ489" s="1"/>
      <c r="PHR489" s="1"/>
      <c r="PHS489" s="1"/>
      <c r="PHT489" s="1"/>
      <c r="PHU489" s="1"/>
      <c r="PHV489" s="1"/>
      <c r="PHW489" s="1"/>
      <c r="PHX489" s="1"/>
      <c r="PHY489" s="1"/>
      <c r="PHZ489" s="1"/>
      <c r="PIA489" s="1"/>
      <c r="PIB489" s="1"/>
      <c r="PIC489" s="1"/>
      <c r="PID489" s="1"/>
      <c r="PIE489" s="1"/>
      <c r="PIF489" s="1"/>
      <c r="PIG489" s="1"/>
      <c r="PIH489" s="1"/>
      <c r="PII489" s="1"/>
      <c r="PIJ489" s="1"/>
      <c r="PIK489" s="1"/>
      <c r="PIL489" s="1"/>
      <c r="PIM489" s="1"/>
      <c r="PIN489" s="1"/>
      <c r="PIO489" s="1"/>
      <c r="PIP489" s="1"/>
      <c r="PIQ489" s="1"/>
      <c r="PIR489" s="1"/>
      <c r="PIS489" s="1"/>
      <c r="PIT489" s="1"/>
      <c r="PIU489" s="1"/>
      <c r="PIV489" s="1"/>
      <c r="PIW489" s="1"/>
      <c r="PIX489" s="1"/>
      <c r="PIY489" s="1"/>
      <c r="PIZ489" s="1"/>
      <c r="PJA489" s="1"/>
      <c r="PJB489" s="1"/>
      <c r="PJC489" s="1"/>
      <c r="PJD489" s="1"/>
      <c r="PJE489" s="1"/>
      <c r="PJF489" s="1"/>
      <c r="PJG489" s="1"/>
      <c r="PJH489" s="1"/>
      <c r="PJI489" s="1"/>
      <c r="PJJ489" s="1"/>
      <c r="PJK489" s="1"/>
      <c r="PJL489" s="1"/>
      <c r="PJM489" s="1"/>
      <c r="PJN489" s="1"/>
      <c r="PJO489" s="1"/>
      <c r="PJP489" s="1"/>
      <c r="PJQ489" s="1"/>
      <c r="PJR489" s="1"/>
      <c r="PJS489" s="1"/>
      <c r="PJT489" s="1"/>
      <c r="PJU489" s="1"/>
      <c r="PJV489" s="1"/>
      <c r="PJW489" s="1"/>
      <c r="PJX489" s="1"/>
      <c r="PJY489" s="1"/>
      <c r="PJZ489" s="1"/>
      <c r="PKA489" s="1"/>
      <c r="PKB489" s="1"/>
      <c r="PKC489" s="1"/>
      <c r="PKD489" s="1"/>
      <c r="PKE489" s="1"/>
      <c r="PKF489" s="1"/>
      <c r="PKG489" s="1"/>
      <c r="PKH489" s="1"/>
      <c r="PKI489" s="1"/>
      <c r="PKJ489" s="1"/>
      <c r="PKK489" s="1"/>
      <c r="PKL489" s="1"/>
      <c r="PKM489" s="1"/>
      <c r="PKN489" s="1"/>
      <c r="PKO489" s="1"/>
      <c r="PKP489" s="1"/>
      <c r="PKQ489" s="1"/>
      <c r="PKR489" s="1"/>
      <c r="PKS489" s="1"/>
      <c r="PKT489" s="1"/>
      <c r="PKU489" s="1"/>
      <c r="PKV489" s="1"/>
      <c r="PKW489" s="1"/>
      <c r="PKX489" s="1"/>
      <c r="PKY489" s="1"/>
      <c r="PKZ489" s="1"/>
      <c r="PLA489" s="1"/>
      <c r="PLB489" s="1"/>
      <c r="PLC489" s="1"/>
      <c r="PLD489" s="1"/>
      <c r="PLE489" s="1"/>
      <c r="PLF489" s="1"/>
      <c r="PLG489" s="1"/>
      <c r="PLH489" s="1"/>
      <c r="PLI489" s="1"/>
      <c r="PLJ489" s="1"/>
      <c r="PLK489" s="1"/>
      <c r="PLL489" s="1"/>
      <c r="PLM489" s="1"/>
      <c r="PLN489" s="1"/>
      <c r="PLO489" s="1"/>
      <c r="PLP489" s="1"/>
      <c r="PLQ489" s="1"/>
      <c r="PLR489" s="1"/>
      <c r="PLS489" s="1"/>
      <c r="PLT489" s="1"/>
      <c r="PLU489" s="1"/>
      <c r="PLV489" s="1"/>
      <c r="PLW489" s="1"/>
      <c r="PLX489" s="1"/>
      <c r="PLY489" s="1"/>
      <c r="PLZ489" s="1"/>
      <c r="PMA489" s="1"/>
      <c r="PMB489" s="1"/>
      <c r="PMC489" s="1"/>
      <c r="PMD489" s="1"/>
      <c r="PME489" s="1"/>
      <c r="PMF489" s="1"/>
      <c r="PMG489" s="1"/>
      <c r="PMH489" s="1"/>
      <c r="PMI489" s="1"/>
      <c r="PMJ489" s="1"/>
      <c r="PMK489" s="1"/>
      <c r="PML489" s="1"/>
      <c r="PMM489" s="1"/>
      <c r="PMN489" s="1"/>
      <c r="PMO489" s="1"/>
      <c r="PMP489" s="1"/>
      <c r="PMQ489" s="1"/>
      <c r="PMR489" s="1"/>
      <c r="PMS489" s="1"/>
      <c r="PMT489" s="1"/>
      <c r="PMU489" s="1"/>
      <c r="PMV489" s="1"/>
      <c r="PMW489" s="1"/>
      <c r="PMX489" s="1"/>
      <c r="PMY489" s="1"/>
      <c r="PMZ489" s="1"/>
      <c r="PNA489" s="1"/>
      <c r="PNB489" s="1"/>
      <c r="PNC489" s="1"/>
      <c r="PND489" s="1"/>
      <c r="PNE489" s="1"/>
      <c r="PNF489" s="1"/>
      <c r="PNG489" s="1"/>
      <c r="PNH489" s="1"/>
      <c r="PNI489" s="1"/>
      <c r="PNJ489" s="1"/>
      <c r="PNK489" s="1"/>
      <c r="PNL489" s="1"/>
      <c r="PNM489" s="1"/>
      <c r="PNN489" s="1"/>
      <c r="PNO489" s="1"/>
      <c r="PNP489" s="1"/>
      <c r="PNQ489" s="1"/>
      <c r="PNR489" s="1"/>
      <c r="PNS489" s="1"/>
      <c r="PNT489" s="1"/>
      <c r="PNU489" s="1"/>
      <c r="PNV489" s="1"/>
      <c r="PNW489" s="1"/>
      <c r="PNX489" s="1"/>
      <c r="PNY489" s="1"/>
      <c r="PNZ489" s="1"/>
      <c r="POA489" s="1"/>
      <c r="POB489" s="1"/>
      <c r="POC489" s="1"/>
      <c r="POD489" s="1"/>
      <c r="POE489" s="1"/>
      <c r="POF489" s="1"/>
      <c r="POG489" s="1"/>
      <c r="POH489" s="1"/>
      <c r="POI489" s="1"/>
      <c r="POJ489" s="1"/>
      <c r="POK489" s="1"/>
      <c r="POL489" s="1"/>
      <c r="POM489" s="1"/>
      <c r="PON489" s="1"/>
      <c r="POO489" s="1"/>
      <c r="POP489" s="1"/>
      <c r="POQ489" s="1"/>
      <c r="POR489" s="1"/>
      <c r="POS489" s="1"/>
      <c r="POT489" s="1"/>
      <c r="POU489" s="1"/>
      <c r="POV489" s="1"/>
      <c r="POW489" s="1"/>
      <c r="POX489" s="1"/>
      <c r="POY489" s="1"/>
      <c r="POZ489" s="1"/>
      <c r="PPA489" s="1"/>
      <c r="PPB489" s="1"/>
      <c r="PPC489" s="1"/>
      <c r="PPD489" s="1"/>
      <c r="PPE489" s="1"/>
      <c r="PPF489" s="1"/>
      <c r="PPG489" s="1"/>
      <c r="PPH489" s="1"/>
      <c r="PPI489" s="1"/>
      <c r="PPJ489" s="1"/>
      <c r="PPK489" s="1"/>
      <c r="PPL489" s="1"/>
      <c r="PPM489" s="1"/>
      <c r="PPN489" s="1"/>
      <c r="PPO489" s="1"/>
      <c r="PPP489" s="1"/>
      <c r="PPQ489" s="1"/>
      <c r="PPR489" s="1"/>
      <c r="PPS489" s="1"/>
      <c r="PPT489" s="1"/>
      <c r="PPU489" s="1"/>
      <c r="PPV489" s="1"/>
      <c r="PPW489" s="1"/>
      <c r="PPX489" s="1"/>
      <c r="PPY489" s="1"/>
      <c r="PPZ489" s="1"/>
      <c r="PQA489" s="1"/>
      <c r="PQB489" s="1"/>
      <c r="PQC489" s="1"/>
      <c r="PQD489" s="1"/>
      <c r="PQE489" s="1"/>
      <c r="PQF489" s="1"/>
      <c r="PQG489" s="1"/>
      <c r="PQH489" s="1"/>
      <c r="PQI489" s="1"/>
      <c r="PQJ489" s="1"/>
      <c r="PQK489" s="1"/>
      <c r="PQL489" s="1"/>
      <c r="PQM489" s="1"/>
      <c r="PQN489" s="1"/>
      <c r="PQO489" s="1"/>
      <c r="PQP489" s="1"/>
      <c r="PQQ489" s="1"/>
      <c r="PQR489" s="1"/>
      <c r="PQS489" s="1"/>
      <c r="PQT489" s="1"/>
      <c r="PQU489" s="1"/>
      <c r="PQV489" s="1"/>
      <c r="PQW489" s="1"/>
      <c r="PQX489" s="1"/>
      <c r="PQY489" s="1"/>
      <c r="PQZ489" s="1"/>
      <c r="PRA489" s="1"/>
      <c r="PRB489" s="1"/>
      <c r="PRC489" s="1"/>
      <c r="PRD489" s="1"/>
      <c r="PRE489" s="1"/>
      <c r="PRF489" s="1"/>
      <c r="PRG489" s="1"/>
      <c r="PRH489" s="1"/>
      <c r="PRI489" s="1"/>
      <c r="PRJ489" s="1"/>
      <c r="PRK489" s="1"/>
      <c r="PRL489" s="1"/>
      <c r="PRM489" s="1"/>
      <c r="PRN489" s="1"/>
      <c r="PRO489" s="1"/>
      <c r="PRP489" s="1"/>
      <c r="PRQ489" s="1"/>
      <c r="PRR489" s="1"/>
      <c r="PRS489" s="1"/>
      <c r="PRT489" s="1"/>
      <c r="PRU489" s="1"/>
      <c r="PRV489" s="1"/>
      <c r="PRW489" s="1"/>
      <c r="PRX489" s="1"/>
      <c r="PRY489" s="1"/>
      <c r="PRZ489" s="1"/>
      <c r="PSA489" s="1"/>
      <c r="PSB489" s="1"/>
      <c r="PSC489" s="1"/>
      <c r="PSD489" s="1"/>
      <c r="PSE489" s="1"/>
      <c r="PSF489" s="1"/>
      <c r="PSG489" s="1"/>
      <c r="PSH489" s="1"/>
      <c r="PSI489" s="1"/>
      <c r="PSJ489" s="1"/>
      <c r="PSK489" s="1"/>
      <c r="PSL489" s="1"/>
      <c r="PSM489" s="1"/>
      <c r="PSN489" s="1"/>
      <c r="PSO489" s="1"/>
      <c r="PSP489" s="1"/>
      <c r="PSQ489" s="1"/>
      <c r="PSR489" s="1"/>
      <c r="PSS489" s="1"/>
      <c r="PST489" s="1"/>
      <c r="PSU489" s="1"/>
      <c r="PSV489" s="1"/>
      <c r="PSW489" s="1"/>
      <c r="PSX489" s="1"/>
      <c r="PSY489" s="1"/>
      <c r="PSZ489" s="1"/>
      <c r="PTA489" s="1"/>
      <c r="PTB489" s="1"/>
      <c r="PTC489" s="1"/>
      <c r="PTD489" s="1"/>
      <c r="PTE489" s="1"/>
      <c r="PTF489" s="1"/>
      <c r="PTG489" s="1"/>
      <c r="PTH489" s="1"/>
      <c r="PTI489" s="1"/>
      <c r="PTJ489" s="1"/>
      <c r="PTK489" s="1"/>
      <c r="PTL489" s="1"/>
      <c r="PTM489" s="1"/>
      <c r="PTN489" s="1"/>
      <c r="PTO489" s="1"/>
      <c r="PTP489" s="1"/>
      <c r="PTQ489" s="1"/>
      <c r="PTR489" s="1"/>
      <c r="PTS489" s="1"/>
      <c r="PTT489" s="1"/>
      <c r="PTU489" s="1"/>
      <c r="PTV489" s="1"/>
      <c r="PTW489" s="1"/>
      <c r="PTX489" s="1"/>
      <c r="PTY489" s="1"/>
      <c r="PTZ489" s="1"/>
      <c r="PUA489" s="1"/>
      <c r="PUB489" s="1"/>
      <c r="PUC489" s="1"/>
      <c r="PUD489" s="1"/>
      <c r="PUE489" s="1"/>
      <c r="PUF489" s="1"/>
      <c r="PUG489" s="1"/>
      <c r="PUH489" s="1"/>
      <c r="PUI489" s="1"/>
      <c r="PUJ489" s="1"/>
      <c r="PUK489" s="1"/>
      <c r="PUL489" s="1"/>
      <c r="PUM489" s="1"/>
      <c r="PUN489" s="1"/>
      <c r="PUO489" s="1"/>
      <c r="PUP489" s="1"/>
      <c r="PUQ489" s="1"/>
      <c r="PUR489" s="1"/>
      <c r="PUS489" s="1"/>
      <c r="PUT489" s="1"/>
      <c r="PUU489" s="1"/>
      <c r="PUV489" s="1"/>
      <c r="PUW489" s="1"/>
      <c r="PUX489" s="1"/>
      <c r="PUY489" s="1"/>
      <c r="PUZ489" s="1"/>
      <c r="PVA489" s="1"/>
      <c r="PVB489" s="1"/>
      <c r="PVC489" s="1"/>
      <c r="PVD489" s="1"/>
      <c r="PVE489" s="1"/>
      <c r="PVF489" s="1"/>
      <c r="PVG489" s="1"/>
      <c r="PVH489" s="1"/>
      <c r="PVI489" s="1"/>
      <c r="PVJ489" s="1"/>
      <c r="PVK489" s="1"/>
      <c r="PVL489" s="1"/>
      <c r="PVM489" s="1"/>
      <c r="PVN489" s="1"/>
      <c r="PVO489" s="1"/>
      <c r="PVP489" s="1"/>
      <c r="PVQ489" s="1"/>
      <c r="PVR489" s="1"/>
      <c r="PVS489" s="1"/>
      <c r="PVT489" s="1"/>
      <c r="PVU489" s="1"/>
      <c r="PVV489" s="1"/>
      <c r="PVW489" s="1"/>
      <c r="PVX489" s="1"/>
      <c r="PVY489" s="1"/>
      <c r="PVZ489" s="1"/>
      <c r="PWA489" s="1"/>
      <c r="PWB489" s="1"/>
      <c r="PWC489" s="1"/>
      <c r="PWD489" s="1"/>
      <c r="PWE489" s="1"/>
      <c r="PWF489" s="1"/>
      <c r="PWG489" s="1"/>
      <c r="PWH489" s="1"/>
      <c r="PWI489" s="1"/>
      <c r="PWJ489" s="1"/>
      <c r="PWK489" s="1"/>
      <c r="PWL489" s="1"/>
      <c r="PWM489" s="1"/>
      <c r="PWN489" s="1"/>
      <c r="PWO489" s="1"/>
      <c r="PWP489" s="1"/>
      <c r="PWQ489" s="1"/>
      <c r="PWR489" s="1"/>
      <c r="PWS489" s="1"/>
      <c r="PWT489" s="1"/>
      <c r="PWU489" s="1"/>
      <c r="PWV489" s="1"/>
      <c r="PWW489" s="1"/>
      <c r="PWX489" s="1"/>
      <c r="PWY489" s="1"/>
      <c r="PWZ489" s="1"/>
      <c r="PXA489" s="1"/>
      <c r="PXB489" s="1"/>
      <c r="PXC489" s="1"/>
      <c r="PXD489" s="1"/>
      <c r="PXE489" s="1"/>
      <c r="PXF489" s="1"/>
      <c r="PXG489" s="1"/>
      <c r="PXH489" s="1"/>
      <c r="PXI489" s="1"/>
      <c r="PXJ489" s="1"/>
      <c r="PXK489" s="1"/>
      <c r="PXL489" s="1"/>
      <c r="PXM489" s="1"/>
      <c r="PXN489" s="1"/>
      <c r="PXO489" s="1"/>
      <c r="PXP489" s="1"/>
      <c r="PXQ489" s="1"/>
      <c r="PXR489" s="1"/>
      <c r="PXS489" s="1"/>
      <c r="PXT489" s="1"/>
      <c r="PXU489" s="1"/>
      <c r="PXV489" s="1"/>
      <c r="PXW489" s="1"/>
      <c r="PXX489" s="1"/>
      <c r="PXY489" s="1"/>
      <c r="PXZ489" s="1"/>
      <c r="PYA489" s="1"/>
      <c r="PYB489" s="1"/>
      <c r="PYC489" s="1"/>
      <c r="PYD489" s="1"/>
      <c r="PYE489" s="1"/>
      <c r="PYF489" s="1"/>
      <c r="PYG489" s="1"/>
      <c r="PYH489" s="1"/>
      <c r="PYI489" s="1"/>
      <c r="PYJ489" s="1"/>
      <c r="PYK489" s="1"/>
      <c r="PYL489" s="1"/>
      <c r="PYM489" s="1"/>
      <c r="PYN489" s="1"/>
      <c r="PYO489" s="1"/>
      <c r="PYP489" s="1"/>
      <c r="PYQ489" s="1"/>
      <c r="PYR489" s="1"/>
      <c r="PYS489" s="1"/>
      <c r="PYT489" s="1"/>
      <c r="PYU489" s="1"/>
      <c r="PYV489" s="1"/>
      <c r="PYW489" s="1"/>
      <c r="PYX489" s="1"/>
      <c r="PYY489" s="1"/>
      <c r="PYZ489" s="1"/>
      <c r="PZA489" s="1"/>
      <c r="PZB489" s="1"/>
      <c r="PZC489" s="1"/>
      <c r="PZD489" s="1"/>
      <c r="PZE489" s="1"/>
      <c r="PZF489" s="1"/>
      <c r="PZG489" s="1"/>
      <c r="PZH489" s="1"/>
      <c r="PZI489" s="1"/>
      <c r="PZJ489" s="1"/>
      <c r="PZK489" s="1"/>
      <c r="PZL489" s="1"/>
      <c r="PZM489" s="1"/>
      <c r="PZN489" s="1"/>
      <c r="PZO489" s="1"/>
      <c r="PZP489" s="1"/>
      <c r="PZQ489" s="1"/>
      <c r="PZR489" s="1"/>
      <c r="PZS489" s="1"/>
      <c r="PZT489" s="1"/>
      <c r="PZU489" s="1"/>
      <c r="PZV489" s="1"/>
      <c r="PZW489" s="1"/>
      <c r="PZX489" s="1"/>
      <c r="PZY489" s="1"/>
      <c r="PZZ489" s="1"/>
      <c r="QAA489" s="1"/>
      <c r="QAB489" s="1"/>
      <c r="QAC489" s="1"/>
      <c r="QAD489" s="1"/>
      <c r="QAE489" s="1"/>
      <c r="QAF489" s="1"/>
      <c r="QAG489" s="1"/>
      <c r="QAH489" s="1"/>
      <c r="QAI489" s="1"/>
      <c r="QAJ489" s="1"/>
      <c r="QAK489" s="1"/>
      <c r="QAL489" s="1"/>
      <c r="QAM489" s="1"/>
      <c r="QAN489" s="1"/>
      <c r="QAO489" s="1"/>
      <c r="QAP489" s="1"/>
      <c r="QAQ489" s="1"/>
      <c r="QAR489" s="1"/>
      <c r="QAS489" s="1"/>
      <c r="QAT489" s="1"/>
      <c r="QAU489" s="1"/>
      <c r="QAV489" s="1"/>
      <c r="QAW489" s="1"/>
      <c r="QAX489" s="1"/>
      <c r="QAY489" s="1"/>
      <c r="QAZ489" s="1"/>
      <c r="QBA489" s="1"/>
      <c r="QBB489" s="1"/>
      <c r="QBC489" s="1"/>
      <c r="QBD489" s="1"/>
      <c r="QBE489" s="1"/>
      <c r="QBF489" s="1"/>
      <c r="QBG489" s="1"/>
      <c r="QBH489" s="1"/>
      <c r="QBI489" s="1"/>
      <c r="QBJ489" s="1"/>
      <c r="QBK489" s="1"/>
      <c r="QBL489" s="1"/>
      <c r="QBM489" s="1"/>
      <c r="QBN489" s="1"/>
      <c r="QBO489" s="1"/>
      <c r="QBP489" s="1"/>
      <c r="QBQ489" s="1"/>
      <c r="QBR489" s="1"/>
      <c r="QBS489" s="1"/>
      <c r="QBT489" s="1"/>
      <c r="QBU489" s="1"/>
      <c r="QBV489" s="1"/>
      <c r="QBW489" s="1"/>
      <c r="QBX489" s="1"/>
      <c r="QBY489" s="1"/>
      <c r="QBZ489" s="1"/>
      <c r="QCA489" s="1"/>
      <c r="QCB489" s="1"/>
      <c r="QCC489" s="1"/>
      <c r="QCD489" s="1"/>
      <c r="QCE489" s="1"/>
      <c r="QCF489" s="1"/>
      <c r="QCG489" s="1"/>
      <c r="QCH489" s="1"/>
      <c r="QCI489" s="1"/>
      <c r="QCJ489" s="1"/>
      <c r="QCK489" s="1"/>
      <c r="QCL489" s="1"/>
      <c r="QCM489" s="1"/>
      <c r="QCN489" s="1"/>
      <c r="QCO489" s="1"/>
      <c r="QCP489" s="1"/>
      <c r="QCQ489" s="1"/>
      <c r="QCR489" s="1"/>
      <c r="QCS489" s="1"/>
      <c r="QCT489" s="1"/>
      <c r="QCU489" s="1"/>
      <c r="QCV489" s="1"/>
      <c r="QCW489" s="1"/>
      <c r="QCX489" s="1"/>
      <c r="QCY489" s="1"/>
      <c r="QCZ489" s="1"/>
      <c r="QDA489" s="1"/>
      <c r="QDB489" s="1"/>
      <c r="QDC489" s="1"/>
      <c r="QDD489" s="1"/>
      <c r="QDE489" s="1"/>
      <c r="QDF489" s="1"/>
      <c r="QDG489" s="1"/>
      <c r="QDH489" s="1"/>
      <c r="QDI489" s="1"/>
      <c r="QDJ489" s="1"/>
      <c r="QDK489" s="1"/>
      <c r="QDL489" s="1"/>
      <c r="QDM489" s="1"/>
      <c r="QDN489" s="1"/>
      <c r="QDO489" s="1"/>
      <c r="QDP489" s="1"/>
      <c r="QDQ489" s="1"/>
      <c r="QDR489" s="1"/>
      <c r="QDS489" s="1"/>
      <c r="QDT489" s="1"/>
      <c r="QDU489" s="1"/>
      <c r="QDV489" s="1"/>
      <c r="QDW489" s="1"/>
      <c r="QDX489" s="1"/>
      <c r="QDY489" s="1"/>
      <c r="QDZ489" s="1"/>
      <c r="QEA489" s="1"/>
      <c r="QEB489" s="1"/>
      <c r="QEC489" s="1"/>
      <c r="QED489" s="1"/>
      <c r="QEE489" s="1"/>
      <c r="QEF489" s="1"/>
      <c r="QEG489" s="1"/>
      <c r="QEH489" s="1"/>
      <c r="QEI489" s="1"/>
      <c r="QEJ489" s="1"/>
      <c r="QEK489" s="1"/>
      <c r="QEL489" s="1"/>
      <c r="QEM489" s="1"/>
      <c r="QEN489" s="1"/>
      <c r="QEO489" s="1"/>
      <c r="QEP489" s="1"/>
      <c r="QEQ489" s="1"/>
      <c r="QER489" s="1"/>
      <c r="QES489" s="1"/>
      <c r="QET489" s="1"/>
      <c r="QEU489" s="1"/>
      <c r="QEV489" s="1"/>
      <c r="QEW489" s="1"/>
      <c r="QEX489" s="1"/>
      <c r="QEY489" s="1"/>
      <c r="QEZ489" s="1"/>
      <c r="QFA489" s="1"/>
      <c r="QFB489" s="1"/>
      <c r="QFC489" s="1"/>
      <c r="QFD489" s="1"/>
      <c r="QFE489" s="1"/>
      <c r="QFF489" s="1"/>
      <c r="QFG489" s="1"/>
      <c r="QFH489" s="1"/>
      <c r="QFI489" s="1"/>
      <c r="QFJ489" s="1"/>
      <c r="QFK489" s="1"/>
      <c r="QFL489" s="1"/>
      <c r="QFM489" s="1"/>
      <c r="QFN489" s="1"/>
      <c r="QFO489" s="1"/>
      <c r="QFP489" s="1"/>
      <c r="QFQ489" s="1"/>
      <c r="QFR489" s="1"/>
      <c r="QFS489" s="1"/>
      <c r="QFT489" s="1"/>
      <c r="QFU489" s="1"/>
      <c r="QFV489" s="1"/>
      <c r="QFW489" s="1"/>
      <c r="QFX489" s="1"/>
      <c r="QFY489" s="1"/>
      <c r="QFZ489" s="1"/>
      <c r="QGA489" s="1"/>
      <c r="QGB489" s="1"/>
      <c r="QGC489" s="1"/>
      <c r="QGD489" s="1"/>
      <c r="QGE489" s="1"/>
      <c r="QGF489" s="1"/>
      <c r="QGG489" s="1"/>
      <c r="QGH489" s="1"/>
      <c r="QGI489" s="1"/>
      <c r="QGJ489" s="1"/>
      <c r="QGK489" s="1"/>
      <c r="QGL489" s="1"/>
      <c r="QGM489" s="1"/>
      <c r="QGN489" s="1"/>
      <c r="QGO489" s="1"/>
      <c r="QGP489" s="1"/>
      <c r="QGQ489" s="1"/>
      <c r="QGR489" s="1"/>
      <c r="QGS489" s="1"/>
      <c r="QGT489" s="1"/>
      <c r="QGU489" s="1"/>
      <c r="QGV489" s="1"/>
      <c r="QGW489" s="1"/>
      <c r="QGX489" s="1"/>
      <c r="QGY489" s="1"/>
      <c r="QGZ489" s="1"/>
      <c r="QHA489" s="1"/>
      <c r="QHB489" s="1"/>
      <c r="QHC489" s="1"/>
      <c r="QHD489" s="1"/>
      <c r="QHE489" s="1"/>
      <c r="QHF489" s="1"/>
      <c r="QHG489" s="1"/>
      <c r="QHH489" s="1"/>
      <c r="QHI489" s="1"/>
      <c r="QHJ489" s="1"/>
      <c r="QHK489" s="1"/>
      <c r="QHL489" s="1"/>
      <c r="QHM489" s="1"/>
      <c r="QHN489" s="1"/>
      <c r="QHO489" s="1"/>
      <c r="QHP489" s="1"/>
      <c r="QHQ489" s="1"/>
      <c r="QHR489" s="1"/>
      <c r="QHS489" s="1"/>
      <c r="QHT489" s="1"/>
      <c r="QHU489" s="1"/>
      <c r="QHV489" s="1"/>
      <c r="QHW489" s="1"/>
      <c r="QHX489" s="1"/>
      <c r="QHY489" s="1"/>
      <c r="QHZ489" s="1"/>
      <c r="QIA489" s="1"/>
      <c r="QIB489" s="1"/>
      <c r="QIC489" s="1"/>
      <c r="QID489" s="1"/>
      <c r="QIE489" s="1"/>
      <c r="QIF489" s="1"/>
      <c r="QIG489" s="1"/>
      <c r="QIH489" s="1"/>
      <c r="QII489" s="1"/>
      <c r="QIJ489" s="1"/>
      <c r="QIK489" s="1"/>
      <c r="QIL489" s="1"/>
      <c r="QIM489" s="1"/>
      <c r="QIN489" s="1"/>
      <c r="QIO489" s="1"/>
      <c r="QIP489" s="1"/>
      <c r="QIQ489" s="1"/>
      <c r="QIR489" s="1"/>
      <c r="QIS489" s="1"/>
      <c r="QIT489" s="1"/>
      <c r="QIU489" s="1"/>
      <c r="QIV489" s="1"/>
      <c r="QIW489" s="1"/>
      <c r="QIX489" s="1"/>
      <c r="QIY489" s="1"/>
      <c r="QIZ489" s="1"/>
      <c r="QJA489" s="1"/>
      <c r="QJB489" s="1"/>
      <c r="QJC489" s="1"/>
      <c r="QJD489" s="1"/>
      <c r="QJE489" s="1"/>
      <c r="QJF489" s="1"/>
      <c r="QJG489" s="1"/>
      <c r="QJH489" s="1"/>
      <c r="QJI489" s="1"/>
      <c r="QJJ489" s="1"/>
      <c r="QJK489" s="1"/>
      <c r="QJL489" s="1"/>
      <c r="QJM489" s="1"/>
      <c r="QJN489" s="1"/>
      <c r="QJO489" s="1"/>
      <c r="QJP489" s="1"/>
      <c r="QJQ489" s="1"/>
      <c r="QJR489" s="1"/>
      <c r="QJS489" s="1"/>
      <c r="QJT489" s="1"/>
      <c r="QJU489" s="1"/>
      <c r="QJV489" s="1"/>
      <c r="QJW489" s="1"/>
      <c r="QJX489" s="1"/>
      <c r="QJY489" s="1"/>
      <c r="QJZ489" s="1"/>
      <c r="QKA489" s="1"/>
      <c r="QKB489" s="1"/>
      <c r="QKC489" s="1"/>
      <c r="QKD489" s="1"/>
      <c r="QKE489" s="1"/>
      <c r="QKF489" s="1"/>
      <c r="QKG489" s="1"/>
      <c r="QKH489" s="1"/>
      <c r="QKI489" s="1"/>
      <c r="QKJ489" s="1"/>
      <c r="QKK489" s="1"/>
      <c r="QKL489" s="1"/>
      <c r="QKM489" s="1"/>
      <c r="QKN489" s="1"/>
      <c r="QKO489" s="1"/>
      <c r="QKP489" s="1"/>
      <c r="QKQ489" s="1"/>
      <c r="QKR489" s="1"/>
      <c r="QKS489" s="1"/>
      <c r="QKT489" s="1"/>
      <c r="QKU489" s="1"/>
      <c r="QKV489" s="1"/>
      <c r="QKW489" s="1"/>
      <c r="QKX489" s="1"/>
      <c r="QKY489" s="1"/>
      <c r="QKZ489" s="1"/>
      <c r="QLA489" s="1"/>
      <c r="QLB489" s="1"/>
      <c r="QLC489" s="1"/>
      <c r="QLD489" s="1"/>
      <c r="QLE489" s="1"/>
      <c r="QLF489" s="1"/>
      <c r="QLG489" s="1"/>
      <c r="QLH489" s="1"/>
      <c r="QLI489" s="1"/>
      <c r="QLJ489" s="1"/>
      <c r="QLK489" s="1"/>
      <c r="QLL489" s="1"/>
      <c r="QLM489" s="1"/>
      <c r="QLN489" s="1"/>
      <c r="QLO489" s="1"/>
      <c r="QLP489" s="1"/>
      <c r="QLQ489" s="1"/>
      <c r="QLR489" s="1"/>
      <c r="QLS489" s="1"/>
      <c r="QLT489" s="1"/>
      <c r="QLU489" s="1"/>
      <c r="QLV489" s="1"/>
      <c r="QLW489" s="1"/>
      <c r="QLX489" s="1"/>
      <c r="QLY489" s="1"/>
      <c r="QLZ489" s="1"/>
      <c r="QMA489" s="1"/>
      <c r="QMB489" s="1"/>
      <c r="QMC489" s="1"/>
      <c r="QMD489" s="1"/>
      <c r="QME489" s="1"/>
      <c r="QMF489" s="1"/>
      <c r="QMG489" s="1"/>
      <c r="QMH489" s="1"/>
      <c r="QMI489" s="1"/>
      <c r="QMJ489" s="1"/>
      <c r="QMK489" s="1"/>
      <c r="QML489" s="1"/>
      <c r="QMM489" s="1"/>
      <c r="QMN489" s="1"/>
      <c r="QMO489" s="1"/>
      <c r="QMP489" s="1"/>
      <c r="QMQ489" s="1"/>
      <c r="QMR489" s="1"/>
      <c r="QMS489" s="1"/>
      <c r="QMT489" s="1"/>
      <c r="QMU489" s="1"/>
      <c r="QMV489" s="1"/>
      <c r="QMW489" s="1"/>
      <c r="QMX489" s="1"/>
      <c r="QMY489" s="1"/>
      <c r="QMZ489" s="1"/>
      <c r="QNA489" s="1"/>
      <c r="QNB489" s="1"/>
      <c r="QNC489" s="1"/>
      <c r="QND489" s="1"/>
      <c r="QNE489" s="1"/>
      <c r="QNF489" s="1"/>
      <c r="QNG489" s="1"/>
      <c r="QNH489" s="1"/>
      <c r="QNI489" s="1"/>
      <c r="QNJ489" s="1"/>
      <c r="QNK489" s="1"/>
      <c r="QNL489" s="1"/>
      <c r="QNM489" s="1"/>
      <c r="QNN489" s="1"/>
      <c r="QNO489" s="1"/>
      <c r="QNP489" s="1"/>
      <c r="QNQ489" s="1"/>
      <c r="QNR489" s="1"/>
      <c r="QNS489" s="1"/>
      <c r="QNT489" s="1"/>
      <c r="QNU489" s="1"/>
      <c r="QNV489" s="1"/>
      <c r="QNW489" s="1"/>
      <c r="QNX489" s="1"/>
      <c r="QNY489" s="1"/>
      <c r="QNZ489" s="1"/>
      <c r="QOA489" s="1"/>
      <c r="QOB489" s="1"/>
      <c r="QOC489" s="1"/>
      <c r="QOD489" s="1"/>
      <c r="QOE489" s="1"/>
      <c r="QOF489" s="1"/>
      <c r="QOG489" s="1"/>
      <c r="QOH489" s="1"/>
      <c r="QOI489" s="1"/>
      <c r="QOJ489" s="1"/>
      <c r="QOK489" s="1"/>
      <c r="QOL489" s="1"/>
      <c r="QOM489" s="1"/>
      <c r="QON489" s="1"/>
      <c r="QOO489" s="1"/>
      <c r="QOP489" s="1"/>
      <c r="QOQ489" s="1"/>
      <c r="QOR489" s="1"/>
      <c r="QOS489" s="1"/>
      <c r="QOT489" s="1"/>
      <c r="QOU489" s="1"/>
      <c r="QOV489" s="1"/>
      <c r="QOW489" s="1"/>
      <c r="QOX489" s="1"/>
      <c r="QOY489" s="1"/>
      <c r="QOZ489" s="1"/>
      <c r="QPA489" s="1"/>
      <c r="QPB489" s="1"/>
      <c r="QPC489" s="1"/>
      <c r="QPD489" s="1"/>
      <c r="QPE489" s="1"/>
      <c r="QPF489" s="1"/>
      <c r="QPG489" s="1"/>
      <c r="QPH489" s="1"/>
      <c r="QPI489" s="1"/>
      <c r="QPJ489" s="1"/>
      <c r="QPK489" s="1"/>
      <c r="QPL489" s="1"/>
      <c r="QPM489" s="1"/>
      <c r="QPN489" s="1"/>
      <c r="QPO489" s="1"/>
      <c r="QPP489" s="1"/>
      <c r="QPQ489" s="1"/>
      <c r="QPR489" s="1"/>
      <c r="QPS489" s="1"/>
      <c r="QPT489" s="1"/>
      <c r="QPU489" s="1"/>
      <c r="QPV489" s="1"/>
      <c r="QPW489" s="1"/>
      <c r="QPX489" s="1"/>
      <c r="QPY489" s="1"/>
      <c r="QPZ489" s="1"/>
      <c r="QQA489" s="1"/>
      <c r="QQB489" s="1"/>
      <c r="QQC489" s="1"/>
      <c r="QQD489" s="1"/>
      <c r="QQE489" s="1"/>
      <c r="QQF489" s="1"/>
      <c r="QQG489" s="1"/>
      <c r="QQH489" s="1"/>
      <c r="QQI489" s="1"/>
      <c r="QQJ489" s="1"/>
      <c r="QQK489" s="1"/>
      <c r="QQL489" s="1"/>
      <c r="QQM489" s="1"/>
      <c r="QQN489" s="1"/>
      <c r="QQO489" s="1"/>
      <c r="QQP489" s="1"/>
      <c r="QQQ489" s="1"/>
      <c r="QQR489" s="1"/>
      <c r="QQS489" s="1"/>
      <c r="QQT489" s="1"/>
      <c r="QQU489" s="1"/>
      <c r="QQV489" s="1"/>
      <c r="QQW489" s="1"/>
      <c r="QQX489" s="1"/>
      <c r="QQY489" s="1"/>
      <c r="QQZ489" s="1"/>
      <c r="QRA489" s="1"/>
      <c r="QRB489" s="1"/>
      <c r="QRC489" s="1"/>
      <c r="QRD489" s="1"/>
      <c r="QRE489" s="1"/>
      <c r="QRF489" s="1"/>
      <c r="QRG489" s="1"/>
      <c r="QRH489" s="1"/>
      <c r="QRI489" s="1"/>
      <c r="QRJ489" s="1"/>
      <c r="QRK489" s="1"/>
      <c r="QRL489" s="1"/>
      <c r="QRM489" s="1"/>
      <c r="QRN489" s="1"/>
      <c r="QRO489" s="1"/>
      <c r="QRP489" s="1"/>
      <c r="QRQ489" s="1"/>
      <c r="QRR489" s="1"/>
      <c r="QRS489" s="1"/>
      <c r="QRT489" s="1"/>
      <c r="QRU489" s="1"/>
      <c r="QRV489" s="1"/>
      <c r="QRW489" s="1"/>
      <c r="QRX489" s="1"/>
      <c r="QRY489" s="1"/>
      <c r="QRZ489" s="1"/>
      <c r="QSA489" s="1"/>
      <c r="QSB489" s="1"/>
      <c r="QSC489" s="1"/>
      <c r="QSD489" s="1"/>
      <c r="QSE489" s="1"/>
      <c r="QSF489" s="1"/>
      <c r="QSG489" s="1"/>
      <c r="QSH489" s="1"/>
      <c r="QSI489" s="1"/>
      <c r="QSJ489" s="1"/>
      <c r="QSK489" s="1"/>
      <c r="QSL489" s="1"/>
      <c r="QSM489" s="1"/>
      <c r="QSN489" s="1"/>
      <c r="QSO489" s="1"/>
      <c r="QSP489" s="1"/>
      <c r="QSQ489" s="1"/>
      <c r="QSR489" s="1"/>
      <c r="QSS489" s="1"/>
      <c r="QST489" s="1"/>
      <c r="QSU489" s="1"/>
      <c r="QSV489" s="1"/>
      <c r="QSW489" s="1"/>
      <c r="QSX489" s="1"/>
      <c r="QSY489" s="1"/>
      <c r="QSZ489" s="1"/>
      <c r="QTA489" s="1"/>
      <c r="QTB489" s="1"/>
      <c r="QTC489" s="1"/>
      <c r="QTD489" s="1"/>
      <c r="QTE489" s="1"/>
      <c r="QTF489" s="1"/>
      <c r="QTG489" s="1"/>
      <c r="QTH489" s="1"/>
      <c r="QTI489" s="1"/>
      <c r="QTJ489" s="1"/>
      <c r="QTK489" s="1"/>
      <c r="QTL489" s="1"/>
      <c r="QTM489" s="1"/>
      <c r="QTN489" s="1"/>
      <c r="QTO489" s="1"/>
      <c r="QTP489" s="1"/>
      <c r="QTQ489" s="1"/>
      <c r="QTR489" s="1"/>
      <c r="QTS489" s="1"/>
      <c r="QTT489" s="1"/>
      <c r="QTU489" s="1"/>
      <c r="QTV489" s="1"/>
      <c r="QTW489" s="1"/>
      <c r="QTX489" s="1"/>
      <c r="QTY489" s="1"/>
      <c r="QTZ489" s="1"/>
      <c r="QUA489" s="1"/>
      <c r="QUB489" s="1"/>
      <c r="QUC489" s="1"/>
      <c r="QUD489" s="1"/>
      <c r="QUE489" s="1"/>
      <c r="QUF489" s="1"/>
      <c r="QUG489" s="1"/>
      <c r="QUH489" s="1"/>
      <c r="QUI489" s="1"/>
      <c r="QUJ489" s="1"/>
      <c r="QUK489" s="1"/>
      <c r="QUL489" s="1"/>
      <c r="QUM489" s="1"/>
      <c r="QUN489" s="1"/>
      <c r="QUO489" s="1"/>
      <c r="QUP489" s="1"/>
      <c r="QUQ489" s="1"/>
      <c r="QUR489" s="1"/>
      <c r="QUS489" s="1"/>
      <c r="QUT489" s="1"/>
      <c r="QUU489" s="1"/>
      <c r="QUV489" s="1"/>
      <c r="QUW489" s="1"/>
      <c r="QUX489" s="1"/>
      <c r="QUY489" s="1"/>
      <c r="QUZ489" s="1"/>
      <c r="QVA489" s="1"/>
      <c r="QVB489" s="1"/>
      <c r="QVC489" s="1"/>
      <c r="QVD489" s="1"/>
      <c r="QVE489" s="1"/>
      <c r="QVF489" s="1"/>
      <c r="QVG489" s="1"/>
      <c r="QVH489" s="1"/>
      <c r="QVI489" s="1"/>
      <c r="QVJ489" s="1"/>
      <c r="QVK489" s="1"/>
      <c r="QVL489" s="1"/>
      <c r="QVM489" s="1"/>
      <c r="QVN489" s="1"/>
      <c r="QVO489" s="1"/>
      <c r="QVP489" s="1"/>
      <c r="QVQ489" s="1"/>
      <c r="QVR489" s="1"/>
      <c r="QVS489" s="1"/>
      <c r="QVT489" s="1"/>
      <c r="QVU489" s="1"/>
      <c r="QVV489" s="1"/>
      <c r="QVW489" s="1"/>
      <c r="QVX489" s="1"/>
      <c r="QVY489" s="1"/>
      <c r="QVZ489" s="1"/>
      <c r="QWA489" s="1"/>
      <c r="QWB489" s="1"/>
      <c r="QWC489" s="1"/>
      <c r="QWD489" s="1"/>
      <c r="QWE489" s="1"/>
      <c r="QWF489" s="1"/>
      <c r="QWG489" s="1"/>
      <c r="QWH489" s="1"/>
      <c r="QWI489" s="1"/>
      <c r="QWJ489" s="1"/>
      <c r="QWK489" s="1"/>
      <c r="QWL489" s="1"/>
      <c r="QWM489" s="1"/>
      <c r="QWN489" s="1"/>
      <c r="QWO489" s="1"/>
      <c r="QWP489" s="1"/>
      <c r="QWQ489" s="1"/>
      <c r="QWR489" s="1"/>
      <c r="QWS489" s="1"/>
      <c r="QWT489" s="1"/>
      <c r="QWU489" s="1"/>
      <c r="QWV489" s="1"/>
      <c r="QWW489" s="1"/>
      <c r="QWX489" s="1"/>
      <c r="QWY489" s="1"/>
      <c r="QWZ489" s="1"/>
      <c r="QXA489" s="1"/>
      <c r="QXB489" s="1"/>
      <c r="QXC489" s="1"/>
      <c r="QXD489" s="1"/>
      <c r="QXE489" s="1"/>
      <c r="QXF489" s="1"/>
      <c r="QXG489" s="1"/>
      <c r="QXH489" s="1"/>
      <c r="QXI489" s="1"/>
      <c r="QXJ489" s="1"/>
      <c r="QXK489" s="1"/>
      <c r="QXL489" s="1"/>
      <c r="QXM489" s="1"/>
      <c r="QXN489" s="1"/>
      <c r="QXO489" s="1"/>
      <c r="QXP489" s="1"/>
      <c r="QXQ489" s="1"/>
      <c r="QXR489" s="1"/>
      <c r="QXS489" s="1"/>
      <c r="QXT489" s="1"/>
      <c r="QXU489" s="1"/>
      <c r="QXV489" s="1"/>
      <c r="QXW489" s="1"/>
      <c r="QXX489" s="1"/>
      <c r="QXY489" s="1"/>
      <c r="QXZ489" s="1"/>
      <c r="QYA489" s="1"/>
      <c r="QYB489" s="1"/>
      <c r="QYC489" s="1"/>
      <c r="QYD489" s="1"/>
      <c r="QYE489" s="1"/>
      <c r="QYF489" s="1"/>
      <c r="QYG489" s="1"/>
      <c r="QYH489" s="1"/>
      <c r="QYI489" s="1"/>
      <c r="QYJ489" s="1"/>
      <c r="QYK489" s="1"/>
      <c r="QYL489" s="1"/>
      <c r="QYM489" s="1"/>
      <c r="QYN489" s="1"/>
      <c r="QYO489" s="1"/>
      <c r="QYP489" s="1"/>
      <c r="QYQ489" s="1"/>
      <c r="QYR489" s="1"/>
      <c r="QYS489" s="1"/>
      <c r="QYT489" s="1"/>
      <c r="QYU489" s="1"/>
      <c r="QYV489" s="1"/>
      <c r="QYW489" s="1"/>
      <c r="QYX489" s="1"/>
      <c r="QYY489" s="1"/>
      <c r="QYZ489" s="1"/>
      <c r="QZA489" s="1"/>
      <c r="QZB489" s="1"/>
      <c r="QZC489" s="1"/>
      <c r="QZD489" s="1"/>
      <c r="QZE489" s="1"/>
      <c r="QZF489" s="1"/>
      <c r="QZG489" s="1"/>
      <c r="QZH489" s="1"/>
      <c r="QZI489" s="1"/>
      <c r="QZJ489" s="1"/>
      <c r="QZK489" s="1"/>
      <c r="QZL489" s="1"/>
      <c r="QZM489" s="1"/>
      <c r="QZN489" s="1"/>
      <c r="QZO489" s="1"/>
      <c r="QZP489" s="1"/>
      <c r="QZQ489" s="1"/>
      <c r="QZR489" s="1"/>
      <c r="QZS489" s="1"/>
      <c r="QZT489" s="1"/>
      <c r="QZU489" s="1"/>
      <c r="QZV489" s="1"/>
      <c r="QZW489" s="1"/>
      <c r="QZX489" s="1"/>
      <c r="QZY489" s="1"/>
      <c r="QZZ489" s="1"/>
      <c r="RAA489" s="1"/>
      <c r="RAB489" s="1"/>
      <c r="RAC489" s="1"/>
      <c r="RAD489" s="1"/>
      <c r="RAE489" s="1"/>
      <c r="RAF489" s="1"/>
      <c r="RAG489" s="1"/>
      <c r="RAH489" s="1"/>
      <c r="RAI489" s="1"/>
      <c r="RAJ489" s="1"/>
      <c r="RAK489" s="1"/>
      <c r="RAL489" s="1"/>
      <c r="RAM489" s="1"/>
      <c r="RAN489" s="1"/>
      <c r="RAO489" s="1"/>
      <c r="RAP489" s="1"/>
      <c r="RAQ489" s="1"/>
      <c r="RAR489" s="1"/>
      <c r="RAS489" s="1"/>
      <c r="RAT489" s="1"/>
      <c r="RAU489" s="1"/>
      <c r="RAV489" s="1"/>
      <c r="RAW489" s="1"/>
      <c r="RAX489" s="1"/>
      <c r="RAY489" s="1"/>
      <c r="RAZ489" s="1"/>
      <c r="RBA489" s="1"/>
      <c r="RBB489" s="1"/>
      <c r="RBC489" s="1"/>
      <c r="RBD489" s="1"/>
      <c r="RBE489" s="1"/>
      <c r="RBF489" s="1"/>
      <c r="RBG489" s="1"/>
      <c r="RBH489" s="1"/>
      <c r="RBI489" s="1"/>
      <c r="RBJ489" s="1"/>
      <c r="RBK489" s="1"/>
      <c r="RBL489" s="1"/>
      <c r="RBM489" s="1"/>
      <c r="RBN489" s="1"/>
      <c r="RBO489" s="1"/>
      <c r="RBP489" s="1"/>
      <c r="RBQ489" s="1"/>
      <c r="RBR489" s="1"/>
      <c r="RBS489" s="1"/>
      <c r="RBT489" s="1"/>
      <c r="RBU489" s="1"/>
      <c r="RBV489" s="1"/>
      <c r="RBW489" s="1"/>
      <c r="RBX489" s="1"/>
      <c r="RBY489" s="1"/>
      <c r="RBZ489" s="1"/>
      <c r="RCA489" s="1"/>
      <c r="RCB489" s="1"/>
      <c r="RCC489" s="1"/>
      <c r="RCD489" s="1"/>
      <c r="RCE489" s="1"/>
      <c r="RCF489" s="1"/>
      <c r="RCG489" s="1"/>
      <c r="RCH489" s="1"/>
      <c r="RCI489" s="1"/>
      <c r="RCJ489" s="1"/>
      <c r="RCK489" s="1"/>
      <c r="RCL489" s="1"/>
      <c r="RCM489" s="1"/>
      <c r="RCN489" s="1"/>
      <c r="RCO489" s="1"/>
      <c r="RCP489" s="1"/>
      <c r="RCQ489" s="1"/>
      <c r="RCR489" s="1"/>
      <c r="RCS489" s="1"/>
      <c r="RCT489" s="1"/>
      <c r="RCU489" s="1"/>
      <c r="RCV489" s="1"/>
      <c r="RCW489" s="1"/>
      <c r="RCX489" s="1"/>
      <c r="RCY489" s="1"/>
      <c r="RCZ489" s="1"/>
      <c r="RDA489" s="1"/>
      <c r="RDB489" s="1"/>
      <c r="RDC489" s="1"/>
      <c r="RDD489" s="1"/>
      <c r="RDE489" s="1"/>
      <c r="RDF489" s="1"/>
      <c r="RDG489" s="1"/>
      <c r="RDH489" s="1"/>
      <c r="RDI489" s="1"/>
      <c r="RDJ489" s="1"/>
      <c r="RDK489" s="1"/>
      <c r="RDL489" s="1"/>
      <c r="RDM489" s="1"/>
      <c r="RDN489" s="1"/>
      <c r="RDO489" s="1"/>
      <c r="RDP489" s="1"/>
      <c r="RDQ489" s="1"/>
      <c r="RDR489" s="1"/>
      <c r="RDS489" s="1"/>
      <c r="RDT489" s="1"/>
      <c r="RDU489" s="1"/>
      <c r="RDV489" s="1"/>
      <c r="RDW489" s="1"/>
      <c r="RDX489" s="1"/>
      <c r="RDY489" s="1"/>
      <c r="RDZ489" s="1"/>
      <c r="REA489" s="1"/>
      <c r="REB489" s="1"/>
      <c r="REC489" s="1"/>
      <c r="RED489" s="1"/>
      <c r="REE489" s="1"/>
      <c r="REF489" s="1"/>
      <c r="REG489" s="1"/>
      <c r="REH489" s="1"/>
      <c r="REI489" s="1"/>
      <c r="REJ489" s="1"/>
      <c r="REK489" s="1"/>
      <c r="REL489" s="1"/>
      <c r="REM489" s="1"/>
      <c r="REN489" s="1"/>
      <c r="REO489" s="1"/>
      <c r="REP489" s="1"/>
      <c r="REQ489" s="1"/>
      <c r="RER489" s="1"/>
      <c r="RES489" s="1"/>
      <c r="RET489" s="1"/>
      <c r="REU489" s="1"/>
      <c r="REV489" s="1"/>
      <c r="REW489" s="1"/>
      <c r="REX489" s="1"/>
      <c r="REY489" s="1"/>
      <c r="REZ489" s="1"/>
      <c r="RFA489" s="1"/>
      <c r="RFB489" s="1"/>
      <c r="RFC489" s="1"/>
      <c r="RFD489" s="1"/>
      <c r="RFE489" s="1"/>
      <c r="RFF489" s="1"/>
      <c r="RFG489" s="1"/>
      <c r="RFH489" s="1"/>
      <c r="RFI489" s="1"/>
      <c r="RFJ489" s="1"/>
      <c r="RFK489" s="1"/>
      <c r="RFL489" s="1"/>
      <c r="RFM489" s="1"/>
      <c r="RFN489" s="1"/>
      <c r="RFO489" s="1"/>
      <c r="RFP489" s="1"/>
      <c r="RFQ489" s="1"/>
      <c r="RFR489" s="1"/>
      <c r="RFS489" s="1"/>
      <c r="RFT489" s="1"/>
      <c r="RFU489" s="1"/>
      <c r="RFV489" s="1"/>
      <c r="RFW489" s="1"/>
      <c r="RFX489" s="1"/>
      <c r="RFY489" s="1"/>
      <c r="RFZ489" s="1"/>
      <c r="RGA489" s="1"/>
      <c r="RGB489" s="1"/>
      <c r="RGC489" s="1"/>
      <c r="RGD489" s="1"/>
      <c r="RGE489" s="1"/>
      <c r="RGF489" s="1"/>
      <c r="RGG489" s="1"/>
      <c r="RGH489" s="1"/>
      <c r="RGI489" s="1"/>
      <c r="RGJ489" s="1"/>
      <c r="RGK489" s="1"/>
      <c r="RGL489" s="1"/>
      <c r="RGM489" s="1"/>
      <c r="RGN489" s="1"/>
      <c r="RGO489" s="1"/>
      <c r="RGP489" s="1"/>
      <c r="RGQ489" s="1"/>
      <c r="RGR489" s="1"/>
      <c r="RGS489" s="1"/>
      <c r="RGT489" s="1"/>
      <c r="RGU489" s="1"/>
      <c r="RGV489" s="1"/>
      <c r="RGW489" s="1"/>
      <c r="RGX489" s="1"/>
      <c r="RGY489" s="1"/>
      <c r="RGZ489" s="1"/>
      <c r="RHA489" s="1"/>
      <c r="RHB489" s="1"/>
      <c r="RHC489" s="1"/>
      <c r="RHD489" s="1"/>
      <c r="RHE489" s="1"/>
      <c r="RHF489" s="1"/>
      <c r="RHG489" s="1"/>
      <c r="RHH489" s="1"/>
      <c r="RHI489" s="1"/>
      <c r="RHJ489" s="1"/>
      <c r="RHK489" s="1"/>
      <c r="RHL489" s="1"/>
      <c r="RHM489" s="1"/>
      <c r="RHN489" s="1"/>
      <c r="RHO489" s="1"/>
      <c r="RHP489" s="1"/>
      <c r="RHQ489" s="1"/>
      <c r="RHR489" s="1"/>
      <c r="RHS489" s="1"/>
      <c r="RHT489" s="1"/>
      <c r="RHU489" s="1"/>
      <c r="RHV489" s="1"/>
      <c r="RHW489" s="1"/>
      <c r="RHX489" s="1"/>
      <c r="RHY489" s="1"/>
      <c r="RHZ489" s="1"/>
      <c r="RIA489" s="1"/>
      <c r="RIB489" s="1"/>
      <c r="RIC489" s="1"/>
      <c r="RID489" s="1"/>
      <c r="RIE489" s="1"/>
      <c r="RIF489" s="1"/>
      <c r="RIG489" s="1"/>
      <c r="RIH489" s="1"/>
      <c r="RII489" s="1"/>
      <c r="RIJ489" s="1"/>
      <c r="RIK489" s="1"/>
      <c r="RIL489" s="1"/>
      <c r="RIM489" s="1"/>
      <c r="RIN489" s="1"/>
      <c r="RIO489" s="1"/>
      <c r="RIP489" s="1"/>
      <c r="RIQ489" s="1"/>
      <c r="RIR489" s="1"/>
      <c r="RIS489" s="1"/>
      <c r="RIT489" s="1"/>
      <c r="RIU489" s="1"/>
      <c r="RIV489" s="1"/>
      <c r="RIW489" s="1"/>
      <c r="RIX489" s="1"/>
      <c r="RIY489" s="1"/>
      <c r="RIZ489" s="1"/>
      <c r="RJA489" s="1"/>
      <c r="RJB489" s="1"/>
      <c r="RJC489" s="1"/>
      <c r="RJD489" s="1"/>
      <c r="RJE489" s="1"/>
      <c r="RJF489" s="1"/>
      <c r="RJG489" s="1"/>
      <c r="RJH489" s="1"/>
      <c r="RJI489" s="1"/>
      <c r="RJJ489" s="1"/>
      <c r="RJK489" s="1"/>
      <c r="RJL489" s="1"/>
      <c r="RJM489" s="1"/>
      <c r="RJN489" s="1"/>
      <c r="RJO489" s="1"/>
      <c r="RJP489" s="1"/>
      <c r="RJQ489" s="1"/>
      <c r="RJR489" s="1"/>
      <c r="RJS489" s="1"/>
      <c r="RJT489" s="1"/>
      <c r="RJU489" s="1"/>
      <c r="RJV489" s="1"/>
      <c r="RJW489" s="1"/>
      <c r="RJX489" s="1"/>
      <c r="RJY489" s="1"/>
      <c r="RJZ489" s="1"/>
      <c r="RKA489" s="1"/>
      <c r="RKB489" s="1"/>
      <c r="RKC489" s="1"/>
      <c r="RKD489" s="1"/>
      <c r="RKE489" s="1"/>
      <c r="RKF489" s="1"/>
      <c r="RKG489" s="1"/>
      <c r="RKH489" s="1"/>
      <c r="RKI489" s="1"/>
      <c r="RKJ489" s="1"/>
      <c r="RKK489" s="1"/>
      <c r="RKL489" s="1"/>
      <c r="RKM489" s="1"/>
      <c r="RKN489" s="1"/>
      <c r="RKO489" s="1"/>
      <c r="RKP489" s="1"/>
      <c r="RKQ489" s="1"/>
      <c r="RKR489" s="1"/>
      <c r="RKS489" s="1"/>
      <c r="RKT489" s="1"/>
      <c r="RKU489" s="1"/>
      <c r="RKV489" s="1"/>
      <c r="RKW489" s="1"/>
      <c r="RKX489" s="1"/>
      <c r="RKY489" s="1"/>
      <c r="RKZ489" s="1"/>
      <c r="RLA489" s="1"/>
      <c r="RLB489" s="1"/>
      <c r="RLC489" s="1"/>
      <c r="RLD489" s="1"/>
      <c r="RLE489" s="1"/>
      <c r="RLF489" s="1"/>
      <c r="RLG489" s="1"/>
      <c r="RLH489" s="1"/>
      <c r="RLI489" s="1"/>
      <c r="RLJ489" s="1"/>
      <c r="RLK489" s="1"/>
      <c r="RLL489" s="1"/>
      <c r="RLM489" s="1"/>
      <c r="RLN489" s="1"/>
      <c r="RLO489" s="1"/>
      <c r="RLP489" s="1"/>
      <c r="RLQ489" s="1"/>
      <c r="RLR489" s="1"/>
      <c r="RLS489" s="1"/>
      <c r="RLT489" s="1"/>
      <c r="RLU489" s="1"/>
      <c r="RLV489" s="1"/>
      <c r="RLW489" s="1"/>
      <c r="RLX489" s="1"/>
      <c r="RLY489" s="1"/>
      <c r="RLZ489" s="1"/>
      <c r="RMA489" s="1"/>
      <c r="RMB489" s="1"/>
      <c r="RMC489" s="1"/>
      <c r="RMD489" s="1"/>
      <c r="RME489" s="1"/>
      <c r="RMF489" s="1"/>
      <c r="RMG489" s="1"/>
      <c r="RMH489" s="1"/>
      <c r="RMI489" s="1"/>
      <c r="RMJ489" s="1"/>
      <c r="RMK489" s="1"/>
      <c r="RML489" s="1"/>
      <c r="RMM489" s="1"/>
      <c r="RMN489" s="1"/>
      <c r="RMO489" s="1"/>
      <c r="RMP489" s="1"/>
      <c r="RMQ489" s="1"/>
      <c r="RMR489" s="1"/>
      <c r="RMS489" s="1"/>
      <c r="RMT489" s="1"/>
      <c r="RMU489" s="1"/>
      <c r="RMV489" s="1"/>
      <c r="RMW489" s="1"/>
      <c r="RMX489" s="1"/>
      <c r="RMY489" s="1"/>
      <c r="RMZ489" s="1"/>
      <c r="RNA489" s="1"/>
      <c r="RNB489" s="1"/>
      <c r="RNC489" s="1"/>
      <c r="RND489" s="1"/>
      <c r="RNE489" s="1"/>
      <c r="RNF489" s="1"/>
      <c r="RNG489" s="1"/>
      <c r="RNH489" s="1"/>
      <c r="RNI489" s="1"/>
      <c r="RNJ489" s="1"/>
      <c r="RNK489" s="1"/>
      <c r="RNL489" s="1"/>
      <c r="RNM489" s="1"/>
      <c r="RNN489" s="1"/>
      <c r="RNO489" s="1"/>
      <c r="RNP489" s="1"/>
      <c r="RNQ489" s="1"/>
      <c r="RNR489" s="1"/>
      <c r="RNS489" s="1"/>
      <c r="RNT489" s="1"/>
      <c r="RNU489" s="1"/>
      <c r="RNV489" s="1"/>
      <c r="RNW489" s="1"/>
      <c r="RNX489" s="1"/>
      <c r="RNY489" s="1"/>
      <c r="RNZ489" s="1"/>
      <c r="ROA489" s="1"/>
      <c r="ROB489" s="1"/>
      <c r="ROC489" s="1"/>
      <c r="ROD489" s="1"/>
      <c r="ROE489" s="1"/>
      <c r="ROF489" s="1"/>
      <c r="ROG489" s="1"/>
      <c r="ROH489" s="1"/>
      <c r="ROI489" s="1"/>
      <c r="ROJ489" s="1"/>
      <c r="ROK489" s="1"/>
      <c r="ROL489" s="1"/>
      <c r="ROM489" s="1"/>
      <c r="RON489" s="1"/>
      <c r="ROO489" s="1"/>
      <c r="ROP489" s="1"/>
      <c r="ROQ489" s="1"/>
      <c r="ROR489" s="1"/>
      <c r="ROS489" s="1"/>
      <c r="ROT489" s="1"/>
      <c r="ROU489" s="1"/>
      <c r="ROV489" s="1"/>
      <c r="ROW489" s="1"/>
      <c r="ROX489" s="1"/>
      <c r="ROY489" s="1"/>
      <c r="ROZ489" s="1"/>
      <c r="RPA489" s="1"/>
      <c r="RPB489" s="1"/>
      <c r="RPC489" s="1"/>
      <c r="RPD489" s="1"/>
      <c r="RPE489" s="1"/>
      <c r="RPF489" s="1"/>
      <c r="RPG489" s="1"/>
      <c r="RPH489" s="1"/>
      <c r="RPI489" s="1"/>
      <c r="RPJ489" s="1"/>
      <c r="RPK489" s="1"/>
      <c r="RPL489" s="1"/>
      <c r="RPM489" s="1"/>
      <c r="RPN489" s="1"/>
      <c r="RPO489" s="1"/>
      <c r="RPP489" s="1"/>
      <c r="RPQ489" s="1"/>
      <c r="RPR489" s="1"/>
      <c r="RPS489" s="1"/>
      <c r="RPT489" s="1"/>
      <c r="RPU489" s="1"/>
      <c r="RPV489" s="1"/>
      <c r="RPW489" s="1"/>
      <c r="RPX489" s="1"/>
      <c r="RPY489" s="1"/>
      <c r="RPZ489" s="1"/>
      <c r="RQA489" s="1"/>
      <c r="RQB489" s="1"/>
      <c r="RQC489" s="1"/>
      <c r="RQD489" s="1"/>
      <c r="RQE489" s="1"/>
      <c r="RQF489" s="1"/>
      <c r="RQG489" s="1"/>
      <c r="RQH489" s="1"/>
      <c r="RQI489" s="1"/>
      <c r="RQJ489" s="1"/>
      <c r="RQK489" s="1"/>
      <c r="RQL489" s="1"/>
      <c r="RQM489" s="1"/>
      <c r="RQN489" s="1"/>
      <c r="RQO489" s="1"/>
      <c r="RQP489" s="1"/>
      <c r="RQQ489" s="1"/>
      <c r="RQR489" s="1"/>
      <c r="RQS489" s="1"/>
      <c r="RQT489" s="1"/>
      <c r="RQU489" s="1"/>
      <c r="RQV489" s="1"/>
      <c r="RQW489" s="1"/>
      <c r="RQX489" s="1"/>
      <c r="RQY489" s="1"/>
      <c r="RQZ489" s="1"/>
      <c r="RRA489" s="1"/>
      <c r="RRB489" s="1"/>
      <c r="RRC489" s="1"/>
      <c r="RRD489" s="1"/>
      <c r="RRE489" s="1"/>
      <c r="RRF489" s="1"/>
      <c r="RRG489" s="1"/>
      <c r="RRH489" s="1"/>
      <c r="RRI489" s="1"/>
      <c r="RRJ489" s="1"/>
      <c r="RRK489" s="1"/>
      <c r="RRL489" s="1"/>
      <c r="RRM489" s="1"/>
      <c r="RRN489" s="1"/>
      <c r="RRO489" s="1"/>
      <c r="RRP489" s="1"/>
      <c r="RRQ489" s="1"/>
      <c r="RRR489" s="1"/>
      <c r="RRS489" s="1"/>
      <c r="RRT489" s="1"/>
      <c r="RRU489" s="1"/>
      <c r="RRV489" s="1"/>
      <c r="RRW489" s="1"/>
      <c r="RRX489" s="1"/>
      <c r="RRY489" s="1"/>
      <c r="RRZ489" s="1"/>
      <c r="RSA489" s="1"/>
      <c r="RSB489" s="1"/>
      <c r="RSC489" s="1"/>
      <c r="RSD489" s="1"/>
      <c r="RSE489" s="1"/>
      <c r="RSF489" s="1"/>
      <c r="RSG489" s="1"/>
      <c r="RSH489" s="1"/>
      <c r="RSI489" s="1"/>
      <c r="RSJ489" s="1"/>
      <c r="RSK489" s="1"/>
      <c r="RSL489" s="1"/>
      <c r="RSM489" s="1"/>
      <c r="RSN489" s="1"/>
      <c r="RSO489" s="1"/>
      <c r="RSP489" s="1"/>
      <c r="RSQ489" s="1"/>
      <c r="RSR489" s="1"/>
      <c r="RSS489" s="1"/>
      <c r="RST489" s="1"/>
      <c r="RSU489" s="1"/>
      <c r="RSV489" s="1"/>
      <c r="RSW489" s="1"/>
      <c r="RSX489" s="1"/>
      <c r="RSY489" s="1"/>
      <c r="RSZ489" s="1"/>
      <c r="RTA489" s="1"/>
      <c r="RTB489" s="1"/>
      <c r="RTC489" s="1"/>
      <c r="RTD489" s="1"/>
      <c r="RTE489" s="1"/>
      <c r="RTF489" s="1"/>
      <c r="RTG489" s="1"/>
      <c r="RTH489" s="1"/>
      <c r="RTI489" s="1"/>
      <c r="RTJ489" s="1"/>
      <c r="RTK489" s="1"/>
      <c r="RTL489" s="1"/>
      <c r="RTM489" s="1"/>
      <c r="RTN489" s="1"/>
      <c r="RTO489" s="1"/>
      <c r="RTP489" s="1"/>
      <c r="RTQ489" s="1"/>
      <c r="RTR489" s="1"/>
      <c r="RTS489" s="1"/>
      <c r="RTT489" s="1"/>
      <c r="RTU489" s="1"/>
      <c r="RTV489" s="1"/>
      <c r="RTW489" s="1"/>
      <c r="RTX489" s="1"/>
      <c r="RTY489" s="1"/>
      <c r="RTZ489" s="1"/>
      <c r="RUA489" s="1"/>
      <c r="RUB489" s="1"/>
      <c r="RUC489" s="1"/>
      <c r="RUD489" s="1"/>
      <c r="RUE489" s="1"/>
      <c r="RUF489" s="1"/>
      <c r="RUG489" s="1"/>
      <c r="RUH489" s="1"/>
      <c r="RUI489" s="1"/>
      <c r="RUJ489" s="1"/>
      <c r="RUK489" s="1"/>
      <c r="RUL489" s="1"/>
      <c r="RUM489" s="1"/>
      <c r="RUN489" s="1"/>
      <c r="RUO489" s="1"/>
      <c r="RUP489" s="1"/>
      <c r="RUQ489" s="1"/>
      <c r="RUR489" s="1"/>
      <c r="RUS489" s="1"/>
      <c r="RUT489" s="1"/>
      <c r="RUU489" s="1"/>
      <c r="RUV489" s="1"/>
      <c r="RUW489" s="1"/>
      <c r="RUX489" s="1"/>
      <c r="RUY489" s="1"/>
      <c r="RUZ489" s="1"/>
      <c r="RVA489" s="1"/>
      <c r="RVB489" s="1"/>
      <c r="RVC489" s="1"/>
      <c r="RVD489" s="1"/>
      <c r="RVE489" s="1"/>
      <c r="RVF489" s="1"/>
      <c r="RVG489" s="1"/>
      <c r="RVH489" s="1"/>
      <c r="RVI489" s="1"/>
      <c r="RVJ489" s="1"/>
      <c r="RVK489" s="1"/>
      <c r="RVL489" s="1"/>
      <c r="RVM489" s="1"/>
      <c r="RVN489" s="1"/>
      <c r="RVO489" s="1"/>
      <c r="RVP489" s="1"/>
      <c r="RVQ489" s="1"/>
      <c r="RVR489" s="1"/>
      <c r="RVS489" s="1"/>
      <c r="RVT489" s="1"/>
      <c r="RVU489" s="1"/>
      <c r="RVV489" s="1"/>
      <c r="RVW489" s="1"/>
      <c r="RVX489" s="1"/>
      <c r="RVY489" s="1"/>
      <c r="RVZ489" s="1"/>
      <c r="RWA489" s="1"/>
      <c r="RWB489" s="1"/>
      <c r="RWC489" s="1"/>
      <c r="RWD489" s="1"/>
      <c r="RWE489" s="1"/>
      <c r="RWF489" s="1"/>
      <c r="RWG489" s="1"/>
      <c r="RWH489" s="1"/>
      <c r="RWI489" s="1"/>
      <c r="RWJ489" s="1"/>
      <c r="RWK489" s="1"/>
      <c r="RWL489" s="1"/>
      <c r="RWM489" s="1"/>
      <c r="RWN489" s="1"/>
      <c r="RWO489" s="1"/>
      <c r="RWP489" s="1"/>
      <c r="RWQ489" s="1"/>
      <c r="RWR489" s="1"/>
      <c r="RWS489" s="1"/>
      <c r="RWT489" s="1"/>
      <c r="RWU489" s="1"/>
      <c r="RWV489" s="1"/>
      <c r="RWW489" s="1"/>
      <c r="RWX489" s="1"/>
      <c r="RWY489" s="1"/>
      <c r="RWZ489" s="1"/>
      <c r="RXA489" s="1"/>
      <c r="RXB489" s="1"/>
      <c r="RXC489" s="1"/>
      <c r="RXD489" s="1"/>
      <c r="RXE489" s="1"/>
      <c r="RXF489" s="1"/>
      <c r="RXG489" s="1"/>
      <c r="RXH489" s="1"/>
      <c r="RXI489" s="1"/>
      <c r="RXJ489" s="1"/>
      <c r="RXK489" s="1"/>
      <c r="RXL489" s="1"/>
      <c r="RXM489" s="1"/>
      <c r="RXN489" s="1"/>
      <c r="RXO489" s="1"/>
      <c r="RXP489" s="1"/>
      <c r="RXQ489" s="1"/>
      <c r="RXR489" s="1"/>
      <c r="RXS489" s="1"/>
      <c r="RXT489" s="1"/>
      <c r="RXU489" s="1"/>
      <c r="RXV489" s="1"/>
      <c r="RXW489" s="1"/>
      <c r="RXX489" s="1"/>
      <c r="RXY489" s="1"/>
      <c r="RXZ489" s="1"/>
      <c r="RYA489" s="1"/>
      <c r="RYB489" s="1"/>
      <c r="RYC489" s="1"/>
      <c r="RYD489" s="1"/>
      <c r="RYE489" s="1"/>
      <c r="RYF489" s="1"/>
      <c r="RYG489" s="1"/>
      <c r="RYH489" s="1"/>
      <c r="RYI489" s="1"/>
      <c r="RYJ489" s="1"/>
      <c r="RYK489" s="1"/>
      <c r="RYL489" s="1"/>
      <c r="RYM489" s="1"/>
      <c r="RYN489" s="1"/>
      <c r="RYO489" s="1"/>
      <c r="RYP489" s="1"/>
      <c r="RYQ489" s="1"/>
      <c r="RYR489" s="1"/>
      <c r="RYS489" s="1"/>
      <c r="RYT489" s="1"/>
      <c r="RYU489" s="1"/>
      <c r="RYV489" s="1"/>
      <c r="RYW489" s="1"/>
      <c r="RYX489" s="1"/>
      <c r="RYY489" s="1"/>
      <c r="RYZ489" s="1"/>
      <c r="RZA489" s="1"/>
      <c r="RZB489" s="1"/>
      <c r="RZC489" s="1"/>
      <c r="RZD489" s="1"/>
      <c r="RZE489" s="1"/>
      <c r="RZF489" s="1"/>
      <c r="RZG489" s="1"/>
      <c r="RZH489" s="1"/>
      <c r="RZI489" s="1"/>
      <c r="RZJ489" s="1"/>
      <c r="RZK489" s="1"/>
      <c r="RZL489" s="1"/>
      <c r="RZM489" s="1"/>
      <c r="RZN489" s="1"/>
      <c r="RZO489" s="1"/>
      <c r="RZP489" s="1"/>
      <c r="RZQ489" s="1"/>
      <c r="RZR489" s="1"/>
      <c r="RZS489" s="1"/>
      <c r="RZT489" s="1"/>
      <c r="RZU489" s="1"/>
      <c r="RZV489" s="1"/>
      <c r="RZW489" s="1"/>
      <c r="RZX489" s="1"/>
      <c r="RZY489" s="1"/>
      <c r="RZZ489" s="1"/>
      <c r="SAA489" s="1"/>
      <c r="SAB489" s="1"/>
      <c r="SAC489" s="1"/>
      <c r="SAD489" s="1"/>
      <c r="SAE489" s="1"/>
      <c r="SAF489" s="1"/>
      <c r="SAG489" s="1"/>
      <c r="SAH489" s="1"/>
      <c r="SAI489" s="1"/>
      <c r="SAJ489" s="1"/>
      <c r="SAK489" s="1"/>
      <c r="SAL489" s="1"/>
      <c r="SAM489" s="1"/>
      <c r="SAN489" s="1"/>
      <c r="SAO489" s="1"/>
      <c r="SAP489" s="1"/>
      <c r="SAQ489" s="1"/>
      <c r="SAR489" s="1"/>
      <c r="SAS489" s="1"/>
      <c r="SAT489" s="1"/>
      <c r="SAU489" s="1"/>
      <c r="SAV489" s="1"/>
      <c r="SAW489" s="1"/>
      <c r="SAX489" s="1"/>
      <c r="SAY489" s="1"/>
      <c r="SAZ489" s="1"/>
      <c r="SBA489" s="1"/>
      <c r="SBB489" s="1"/>
      <c r="SBC489" s="1"/>
      <c r="SBD489" s="1"/>
      <c r="SBE489" s="1"/>
      <c r="SBF489" s="1"/>
      <c r="SBG489" s="1"/>
      <c r="SBH489" s="1"/>
      <c r="SBI489" s="1"/>
      <c r="SBJ489" s="1"/>
      <c r="SBK489" s="1"/>
      <c r="SBL489" s="1"/>
      <c r="SBM489" s="1"/>
      <c r="SBN489" s="1"/>
      <c r="SBO489" s="1"/>
      <c r="SBP489" s="1"/>
      <c r="SBQ489" s="1"/>
      <c r="SBR489" s="1"/>
      <c r="SBS489" s="1"/>
      <c r="SBT489" s="1"/>
      <c r="SBU489" s="1"/>
      <c r="SBV489" s="1"/>
      <c r="SBW489" s="1"/>
      <c r="SBX489" s="1"/>
      <c r="SBY489" s="1"/>
      <c r="SBZ489" s="1"/>
      <c r="SCA489" s="1"/>
      <c r="SCB489" s="1"/>
      <c r="SCC489" s="1"/>
      <c r="SCD489" s="1"/>
      <c r="SCE489" s="1"/>
      <c r="SCF489" s="1"/>
      <c r="SCG489" s="1"/>
      <c r="SCH489" s="1"/>
      <c r="SCI489" s="1"/>
      <c r="SCJ489" s="1"/>
      <c r="SCK489" s="1"/>
      <c r="SCL489" s="1"/>
      <c r="SCM489" s="1"/>
      <c r="SCN489" s="1"/>
      <c r="SCO489" s="1"/>
      <c r="SCP489" s="1"/>
      <c r="SCQ489" s="1"/>
      <c r="SCR489" s="1"/>
      <c r="SCS489" s="1"/>
      <c r="SCT489" s="1"/>
      <c r="SCU489" s="1"/>
      <c r="SCV489" s="1"/>
      <c r="SCW489" s="1"/>
      <c r="SCX489" s="1"/>
      <c r="SCY489" s="1"/>
      <c r="SCZ489" s="1"/>
      <c r="SDA489" s="1"/>
      <c r="SDB489" s="1"/>
      <c r="SDC489" s="1"/>
      <c r="SDD489" s="1"/>
      <c r="SDE489" s="1"/>
      <c r="SDF489" s="1"/>
      <c r="SDG489" s="1"/>
      <c r="SDH489" s="1"/>
      <c r="SDI489" s="1"/>
      <c r="SDJ489" s="1"/>
      <c r="SDK489" s="1"/>
      <c r="SDL489" s="1"/>
      <c r="SDM489" s="1"/>
      <c r="SDN489" s="1"/>
      <c r="SDO489" s="1"/>
      <c r="SDP489" s="1"/>
      <c r="SDQ489" s="1"/>
      <c r="SDR489" s="1"/>
      <c r="SDS489" s="1"/>
      <c r="SDT489" s="1"/>
      <c r="SDU489" s="1"/>
      <c r="SDV489" s="1"/>
      <c r="SDW489" s="1"/>
      <c r="SDX489" s="1"/>
      <c r="SDY489" s="1"/>
      <c r="SDZ489" s="1"/>
      <c r="SEA489" s="1"/>
      <c r="SEB489" s="1"/>
      <c r="SEC489" s="1"/>
      <c r="SED489" s="1"/>
      <c r="SEE489" s="1"/>
      <c r="SEF489" s="1"/>
      <c r="SEG489" s="1"/>
      <c r="SEH489" s="1"/>
      <c r="SEI489" s="1"/>
      <c r="SEJ489" s="1"/>
      <c r="SEK489" s="1"/>
      <c r="SEL489" s="1"/>
      <c r="SEM489" s="1"/>
      <c r="SEN489" s="1"/>
      <c r="SEO489" s="1"/>
      <c r="SEP489" s="1"/>
      <c r="SEQ489" s="1"/>
      <c r="SER489" s="1"/>
      <c r="SES489" s="1"/>
      <c r="SET489" s="1"/>
      <c r="SEU489" s="1"/>
      <c r="SEV489" s="1"/>
      <c r="SEW489" s="1"/>
      <c r="SEX489" s="1"/>
      <c r="SEY489" s="1"/>
      <c r="SEZ489" s="1"/>
      <c r="SFA489" s="1"/>
      <c r="SFB489" s="1"/>
      <c r="SFC489" s="1"/>
      <c r="SFD489" s="1"/>
      <c r="SFE489" s="1"/>
      <c r="SFF489" s="1"/>
      <c r="SFG489" s="1"/>
      <c r="SFH489" s="1"/>
      <c r="SFI489" s="1"/>
      <c r="SFJ489" s="1"/>
      <c r="SFK489" s="1"/>
      <c r="SFL489" s="1"/>
      <c r="SFM489" s="1"/>
      <c r="SFN489" s="1"/>
      <c r="SFO489" s="1"/>
      <c r="SFP489" s="1"/>
      <c r="SFQ489" s="1"/>
      <c r="SFR489" s="1"/>
      <c r="SFS489" s="1"/>
      <c r="SFT489" s="1"/>
      <c r="SFU489" s="1"/>
      <c r="SFV489" s="1"/>
      <c r="SFW489" s="1"/>
      <c r="SFX489" s="1"/>
      <c r="SFY489" s="1"/>
      <c r="SFZ489" s="1"/>
      <c r="SGA489" s="1"/>
      <c r="SGB489" s="1"/>
      <c r="SGC489" s="1"/>
      <c r="SGD489" s="1"/>
      <c r="SGE489" s="1"/>
      <c r="SGF489" s="1"/>
      <c r="SGG489" s="1"/>
      <c r="SGH489" s="1"/>
      <c r="SGI489" s="1"/>
      <c r="SGJ489" s="1"/>
      <c r="SGK489" s="1"/>
      <c r="SGL489" s="1"/>
      <c r="SGM489" s="1"/>
      <c r="SGN489" s="1"/>
      <c r="SGO489" s="1"/>
      <c r="SGP489" s="1"/>
      <c r="SGQ489" s="1"/>
      <c r="SGR489" s="1"/>
      <c r="SGS489" s="1"/>
      <c r="SGT489" s="1"/>
      <c r="SGU489" s="1"/>
      <c r="SGV489" s="1"/>
      <c r="SGW489" s="1"/>
      <c r="SGX489" s="1"/>
      <c r="SGY489" s="1"/>
      <c r="SGZ489" s="1"/>
      <c r="SHA489" s="1"/>
      <c r="SHB489" s="1"/>
      <c r="SHC489" s="1"/>
      <c r="SHD489" s="1"/>
      <c r="SHE489" s="1"/>
      <c r="SHF489" s="1"/>
      <c r="SHG489" s="1"/>
      <c r="SHH489" s="1"/>
      <c r="SHI489" s="1"/>
      <c r="SHJ489" s="1"/>
      <c r="SHK489" s="1"/>
      <c r="SHL489" s="1"/>
      <c r="SHM489" s="1"/>
      <c r="SHN489" s="1"/>
      <c r="SHO489" s="1"/>
      <c r="SHP489" s="1"/>
      <c r="SHQ489" s="1"/>
      <c r="SHR489" s="1"/>
      <c r="SHS489" s="1"/>
      <c r="SHT489" s="1"/>
      <c r="SHU489" s="1"/>
      <c r="SHV489" s="1"/>
      <c r="SHW489" s="1"/>
      <c r="SHX489" s="1"/>
      <c r="SHY489" s="1"/>
      <c r="SHZ489" s="1"/>
      <c r="SIA489" s="1"/>
      <c r="SIB489" s="1"/>
      <c r="SIC489" s="1"/>
      <c r="SID489" s="1"/>
      <c r="SIE489" s="1"/>
      <c r="SIF489" s="1"/>
      <c r="SIG489" s="1"/>
      <c r="SIH489" s="1"/>
      <c r="SII489" s="1"/>
      <c r="SIJ489" s="1"/>
      <c r="SIK489" s="1"/>
      <c r="SIL489" s="1"/>
      <c r="SIM489" s="1"/>
      <c r="SIN489" s="1"/>
      <c r="SIO489" s="1"/>
      <c r="SIP489" s="1"/>
      <c r="SIQ489" s="1"/>
      <c r="SIR489" s="1"/>
      <c r="SIS489" s="1"/>
      <c r="SIT489" s="1"/>
      <c r="SIU489" s="1"/>
      <c r="SIV489" s="1"/>
      <c r="SIW489" s="1"/>
      <c r="SIX489" s="1"/>
      <c r="SIY489" s="1"/>
      <c r="SIZ489" s="1"/>
      <c r="SJA489" s="1"/>
      <c r="SJB489" s="1"/>
      <c r="SJC489" s="1"/>
      <c r="SJD489" s="1"/>
      <c r="SJE489" s="1"/>
      <c r="SJF489" s="1"/>
      <c r="SJG489" s="1"/>
      <c r="SJH489" s="1"/>
      <c r="SJI489" s="1"/>
      <c r="SJJ489" s="1"/>
      <c r="SJK489" s="1"/>
      <c r="SJL489" s="1"/>
      <c r="SJM489" s="1"/>
      <c r="SJN489" s="1"/>
      <c r="SJO489" s="1"/>
      <c r="SJP489" s="1"/>
      <c r="SJQ489" s="1"/>
      <c r="SJR489" s="1"/>
      <c r="SJS489" s="1"/>
      <c r="SJT489" s="1"/>
      <c r="SJU489" s="1"/>
      <c r="SJV489" s="1"/>
      <c r="SJW489" s="1"/>
      <c r="SJX489" s="1"/>
      <c r="SJY489" s="1"/>
      <c r="SJZ489" s="1"/>
      <c r="SKA489" s="1"/>
      <c r="SKB489" s="1"/>
      <c r="SKC489" s="1"/>
      <c r="SKD489" s="1"/>
      <c r="SKE489" s="1"/>
      <c r="SKF489" s="1"/>
      <c r="SKG489" s="1"/>
      <c r="SKH489" s="1"/>
      <c r="SKI489" s="1"/>
      <c r="SKJ489" s="1"/>
      <c r="SKK489" s="1"/>
      <c r="SKL489" s="1"/>
      <c r="SKM489" s="1"/>
      <c r="SKN489" s="1"/>
      <c r="SKO489" s="1"/>
      <c r="SKP489" s="1"/>
      <c r="SKQ489" s="1"/>
      <c r="SKR489" s="1"/>
      <c r="SKS489" s="1"/>
      <c r="SKT489" s="1"/>
      <c r="SKU489" s="1"/>
      <c r="SKV489" s="1"/>
      <c r="SKW489" s="1"/>
      <c r="SKX489" s="1"/>
      <c r="SKY489" s="1"/>
      <c r="SKZ489" s="1"/>
      <c r="SLA489" s="1"/>
      <c r="SLB489" s="1"/>
      <c r="SLC489" s="1"/>
      <c r="SLD489" s="1"/>
      <c r="SLE489" s="1"/>
      <c r="SLF489" s="1"/>
      <c r="SLG489" s="1"/>
      <c r="SLH489" s="1"/>
      <c r="SLI489" s="1"/>
      <c r="SLJ489" s="1"/>
      <c r="SLK489" s="1"/>
      <c r="SLL489" s="1"/>
      <c r="SLM489" s="1"/>
      <c r="SLN489" s="1"/>
      <c r="SLO489" s="1"/>
      <c r="SLP489" s="1"/>
      <c r="SLQ489" s="1"/>
      <c r="SLR489" s="1"/>
      <c r="SLS489" s="1"/>
      <c r="SLT489" s="1"/>
      <c r="SLU489" s="1"/>
      <c r="SLV489" s="1"/>
      <c r="SLW489" s="1"/>
      <c r="SLX489" s="1"/>
      <c r="SLY489" s="1"/>
      <c r="SLZ489" s="1"/>
      <c r="SMA489" s="1"/>
      <c r="SMB489" s="1"/>
      <c r="SMC489" s="1"/>
      <c r="SMD489" s="1"/>
      <c r="SME489" s="1"/>
      <c r="SMF489" s="1"/>
      <c r="SMG489" s="1"/>
      <c r="SMH489" s="1"/>
      <c r="SMI489" s="1"/>
      <c r="SMJ489" s="1"/>
      <c r="SMK489" s="1"/>
      <c r="SML489" s="1"/>
      <c r="SMM489" s="1"/>
      <c r="SMN489" s="1"/>
      <c r="SMO489" s="1"/>
      <c r="SMP489" s="1"/>
      <c r="SMQ489" s="1"/>
      <c r="SMR489" s="1"/>
      <c r="SMS489" s="1"/>
      <c r="SMT489" s="1"/>
      <c r="SMU489" s="1"/>
      <c r="SMV489" s="1"/>
      <c r="SMW489" s="1"/>
      <c r="SMX489" s="1"/>
      <c r="SMY489" s="1"/>
      <c r="SMZ489" s="1"/>
      <c r="SNA489" s="1"/>
      <c r="SNB489" s="1"/>
      <c r="SNC489" s="1"/>
      <c r="SND489" s="1"/>
      <c r="SNE489" s="1"/>
      <c r="SNF489" s="1"/>
      <c r="SNG489" s="1"/>
      <c r="SNH489" s="1"/>
      <c r="SNI489" s="1"/>
      <c r="SNJ489" s="1"/>
      <c r="SNK489" s="1"/>
      <c r="SNL489" s="1"/>
      <c r="SNM489" s="1"/>
      <c r="SNN489" s="1"/>
      <c r="SNO489" s="1"/>
      <c r="SNP489" s="1"/>
      <c r="SNQ489" s="1"/>
      <c r="SNR489" s="1"/>
      <c r="SNS489" s="1"/>
      <c r="SNT489" s="1"/>
      <c r="SNU489" s="1"/>
      <c r="SNV489" s="1"/>
      <c r="SNW489" s="1"/>
      <c r="SNX489" s="1"/>
      <c r="SNY489" s="1"/>
      <c r="SNZ489" s="1"/>
      <c r="SOA489" s="1"/>
      <c r="SOB489" s="1"/>
      <c r="SOC489" s="1"/>
      <c r="SOD489" s="1"/>
      <c r="SOE489" s="1"/>
      <c r="SOF489" s="1"/>
      <c r="SOG489" s="1"/>
      <c r="SOH489" s="1"/>
      <c r="SOI489" s="1"/>
      <c r="SOJ489" s="1"/>
      <c r="SOK489" s="1"/>
      <c r="SOL489" s="1"/>
      <c r="SOM489" s="1"/>
      <c r="SON489" s="1"/>
      <c r="SOO489" s="1"/>
      <c r="SOP489" s="1"/>
      <c r="SOQ489" s="1"/>
      <c r="SOR489" s="1"/>
      <c r="SOS489" s="1"/>
      <c r="SOT489" s="1"/>
      <c r="SOU489" s="1"/>
      <c r="SOV489" s="1"/>
      <c r="SOW489" s="1"/>
      <c r="SOX489" s="1"/>
      <c r="SOY489" s="1"/>
      <c r="SOZ489" s="1"/>
      <c r="SPA489" s="1"/>
      <c r="SPB489" s="1"/>
      <c r="SPC489" s="1"/>
      <c r="SPD489" s="1"/>
      <c r="SPE489" s="1"/>
      <c r="SPF489" s="1"/>
      <c r="SPG489" s="1"/>
      <c r="SPH489" s="1"/>
      <c r="SPI489" s="1"/>
      <c r="SPJ489" s="1"/>
      <c r="SPK489" s="1"/>
      <c r="SPL489" s="1"/>
      <c r="SPM489" s="1"/>
      <c r="SPN489" s="1"/>
      <c r="SPO489" s="1"/>
      <c r="SPP489" s="1"/>
      <c r="SPQ489" s="1"/>
      <c r="SPR489" s="1"/>
      <c r="SPS489" s="1"/>
      <c r="SPT489" s="1"/>
      <c r="SPU489" s="1"/>
      <c r="SPV489" s="1"/>
      <c r="SPW489" s="1"/>
      <c r="SPX489" s="1"/>
      <c r="SPY489" s="1"/>
      <c r="SPZ489" s="1"/>
      <c r="SQA489" s="1"/>
      <c r="SQB489" s="1"/>
      <c r="SQC489" s="1"/>
      <c r="SQD489" s="1"/>
      <c r="SQE489" s="1"/>
      <c r="SQF489" s="1"/>
      <c r="SQG489" s="1"/>
      <c r="SQH489" s="1"/>
      <c r="SQI489" s="1"/>
      <c r="SQJ489" s="1"/>
      <c r="SQK489" s="1"/>
      <c r="SQL489" s="1"/>
      <c r="SQM489" s="1"/>
      <c r="SQN489" s="1"/>
      <c r="SQO489" s="1"/>
      <c r="SQP489" s="1"/>
      <c r="SQQ489" s="1"/>
      <c r="SQR489" s="1"/>
      <c r="SQS489" s="1"/>
      <c r="SQT489" s="1"/>
      <c r="SQU489" s="1"/>
      <c r="SQV489" s="1"/>
      <c r="SQW489" s="1"/>
      <c r="SQX489" s="1"/>
      <c r="SQY489" s="1"/>
      <c r="SQZ489" s="1"/>
      <c r="SRA489" s="1"/>
      <c r="SRB489" s="1"/>
      <c r="SRC489" s="1"/>
      <c r="SRD489" s="1"/>
      <c r="SRE489" s="1"/>
      <c r="SRF489" s="1"/>
      <c r="SRG489" s="1"/>
      <c r="SRH489" s="1"/>
      <c r="SRI489" s="1"/>
      <c r="SRJ489" s="1"/>
      <c r="SRK489" s="1"/>
      <c r="SRL489" s="1"/>
      <c r="SRM489" s="1"/>
      <c r="SRN489" s="1"/>
      <c r="SRO489" s="1"/>
      <c r="SRP489" s="1"/>
      <c r="SRQ489" s="1"/>
      <c r="SRR489" s="1"/>
      <c r="SRS489" s="1"/>
      <c r="SRT489" s="1"/>
      <c r="SRU489" s="1"/>
      <c r="SRV489" s="1"/>
      <c r="SRW489" s="1"/>
      <c r="SRX489" s="1"/>
      <c r="SRY489" s="1"/>
      <c r="SRZ489" s="1"/>
      <c r="SSA489" s="1"/>
      <c r="SSB489" s="1"/>
      <c r="SSC489" s="1"/>
      <c r="SSD489" s="1"/>
      <c r="SSE489" s="1"/>
      <c r="SSF489" s="1"/>
      <c r="SSG489" s="1"/>
      <c r="SSH489" s="1"/>
      <c r="SSI489" s="1"/>
      <c r="SSJ489" s="1"/>
      <c r="SSK489" s="1"/>
      <c r="SSL489" s="1"/>
      <c r="SSM489" s="1"/>
      <c r="SSN489" s="1"/>
      <c r="SSO489" s="1"/>
      <c r="SSP489" s="1"/>
      <c r="SSQ489" s="1"/>
      <c r="SSR489" s="1"/>
      <c r="SSS489" s="1"/>
      <c r="SST489" s="1"/>
      <c r="SSU489" s="1"/>
      <c r="SSV489" s="1"/>
      <c r="SSW489" s="1"/>
      <c r="SSX489" s="1"/>
      <c r="SSY489" s="1"/>
      <c r="SSZ489" s="1"/>
      <c r="STA489" s="1"/>
      <c r="STB489" s="1"/>
      <c r="STC489" s="1"/>
      <c r="STD489" s="1"/>
      <c r="STE489" s="1"/>
      <c r="STF489" s="1"/>
      <c r="STG489" s="1"/>
      <c r="STH489" s="1"/>
      <c r="STI489" s="1"/>
      <c r="STJ489" s="1"/>
      <c r="STK489" s="1"/>
      <c r="STL489" s="1"/>
      <c r="STM489" s="1"/>
      <c r="STN489" s="1"/>
      <c r="STO489" s="1"/>
      <c r="STP489" s="1"/>
      <c r="STQ489" s="1"/>
      <c r="STR489" s="1"/>
      <c r="STS489" s="1"/>
      <c r="STT489" s="1"/>
      <c r="STU489" s="1"/>
      <c r="STV489" s="1"/>
      <c r="STW489" s="1"/>
      <c r="STX489" s="1"/>
      <c r="STY489" s="1"/>
      <c r="STZ489" s="1"/>
      <c r="SUA489" s="1"/>
      <c r="SUB489" s="1"/>
      <c r="SUC489" s="1"/>
      <c r="SUD489" s="1"/>
      <c r="SUE489" s="1"/>
      <c r="SUF489" s="1"/>
      <c r="SUG489" s="1"/>
      <c r="SUH489" s="1"/>
      <c r="SUI489" s="1"/>
      <c r="SUJ489" s="1"/>
      <c r="SUK489" s="1"/>
      <c r="SUL489" s="1"/>
      <c r="SUM489" s="1"/>
      <c r="SUN489" s="1"/>
      <c r="SUO489" s="1"/>
      <c r="SUP489" s="1"/>
      <c r="SUQ489" s="1"/>
      <c r="SUR489" s="1"/>
      <c r="SUS489" s="1"/>
      <c r="SUT489" s="1"/>
      <c r="SUU489" s="1"/>
      <c r="SUV489" s="1"/>
      <c r="SUW489" s="1"/>
      <c r="SUX489" s="1"/>
      <c r="SUY489" s="1"/>
      <c r="SUZ489" s="1"/>
      <c r="SVA489" s="1"/>
      <c r="SVB489" s="1"/>
      <c r="SVC489" s="1"/>
      <c r="SVD489" s="1"/>
      <c r="SVE489" s="1"/>
      <c r="SVF489" s="1"/>
      <c r="SVG489" s="1"/>
      <c r="SVH489" s="1"/>
      <c r="SVI489" s="1"/>
      <c r="SVJ489" s="1"/>
      <c r="SVK489" s="1"/>
      <c r="SVL489" s="1"/>
      <c r="SVM489" s="1"/>
      <c r="SVN489" s="1"/>
      <c r="SVO489" s="1"/>
      <c r="SVP489" s="1"/>
      <c r="SVQ489" s="1"/>
      <c r="SVR489" s="1"/>
      <c r="SVS489" s="1"/>
      <c r="SVT489" s="1"/>
      <c r="SVU489" s="1"/>
      <c r="SVV489" s="1"/>
      <c r="SVW489" s="1"/>
      <c r="SVX489" s="1"/>
      <c r="SVY489" s="1"/>
      <c r="SVZ489" s="1"/>
      <c r="SWA489" s="1"/>
      <c r="SWB489" s="1"/>
      <c r="SWC489" s="1"/>
      <c r="SWD489" s="1"/>
      <c r="SWE489" s="1"/>
      <c r="SWF489" s="1"/>
      <c r="SWG489" s="1"/>
      <c r="SWH489" s="1"/>
      <c r="SWI489" s="1"/>
      <c r="SWJ489" s="1"/>
      <c r="SWK489" s="1"/>
      <c r="SWL489" s="1"/>
      <c r="SWM489" s="1"/>
      <c r="SWN489" s="1"/>
      <c r="SWO489" s="1"/>
      <c r="SWP489" s="1"/>
      <c r="SWQ489" s="1"/>
      <c r="SWR489" s="1"/>
      <c r="SWS489" s="1"/>
      <c r="SWT489" s="1"/>
      <c r="SWU489" s="1"/>
      <c r="SWV489" s="1"/>
      <c r="SWW489" s="1"/>
      <c r="SWX489" s="1"/>
      <c r="SWY489" s="1"/>
      <c r="SWZ489" s="1"/>
      <c r="SXA489" s="1"/>
      <c r="SXB489" s="1"/>
      <c r="SXC489" s="1"/>
      <c r="SXD489" s="1"/>
      <c r="SXE489" s="1"/>
      <c r="SXF489" s="1"/>
      <c r="SXG489" s="1"/>
      <c r="SXH489" s="1"/>
      <c r="SXI489" s="1"/>
      <c r="SXJ489" s="1"/>
      <c r="SXK489" s="1"/>
      <c r="SXL489" s="1"/>
      <c r="SXM489" s="1"/>
      <c r="SXN489" s="1"/>
      <c r="SXO489" s="1"/>
      <c r="SXP489" s="1"/>
      <c r="SXQ489" s="1"/>
      <c r="SXR489" s="1"/>
      <c r="SXS489" s="1"/>
      <c r="SXT489" s="1"/>
      <c r="SXU489" s="1"/>
      <c r="SXV489" s="1"/>
      <c r="SXW489" s="1"/>
      <c r="SXX489" s="1"/>
      <c r="SXY489" s="1"/>
      <c r="SXZ489" s="1"/>
      <c r="SYA489" s="1"/>
      <c r="SYB489" s="1"/>
      <c r="SYC489" s="1"/>
      <c r="SYD489" s="1"/>
      <c r="SYE489" s="1"/>
      <c r="SYF489" s="1"/>
      <c r="SYG489" s="1"/>
      <c r="SYH489" s="1"/>
      <c r="SYI489" s="1"/>
      <c r="SYJ489" s="1"/>
      <c r="SYK489" s="1"/>
      <c r="SYL489" s="1"/>
      <c r="SYM489" s="1"/>
      <c r="SYN489" s="1"/>
      <c r="SYO489" s="1"/>
      <c r="SYP489" s="1"/>
      <c r="SYQ489" s="1"/>
      <c r="SYR489" s="1"/>
      <c r="SYS489" s="1"/>
      <c r="SYT489" s="1"/>
      <c r="SYU489" s="1"/>
      <c r="SYV489" s="1"/>
      <c r="SYW489" s="1"/>
      <c r="SYX489" s="1"/>
      <c r="SYY489" s="1"/>
      <c r="SYZ489" s="1"/>
      <c r="SZA489" s="1"/>
      <c r="SZB489" s="1"/>
      <c r="SZC489" s="1"/>
      <c r="SZD489" s="1"/>
      <c r="SZE489" s="1"/>
      <c r="SZF489" s="1"/>
      <c r="SZG489" s="1"/>
      <c r="SZH489" s="1"/>
      <c r="SZI489" s="1"/>
      <c r="SZJ489" s="1"/>
      <c r="SZK489" s="1"/>
      <c r="SZL489" s="1"/>
      <c r="SZM489" s="1"/>
      <c r="SZN489" s="1"/>
      <c r="SZO489" s="1"/>
      <c r="SZP489" s="1"/>
      <c r="SZQ489" s="1"/>
      <c r="SZR489" s="1"/>
      <c r="SZS489" s="1"/>
      <c r="SZT489" s="1"/>
      <c r="SZU489" s="1"/>
      <c r="SZV489" s="1"/>
      <c r="SZW489" s="1"/>
      <c r="SZX489" s="1"/>
      <c r="SZY489" s="1"/>
      <c r="SZZ489" s="1"/>
      <c r="TAA489" s="1"/>
      <c r="TAB489" s="1"/>
      <c r="TAC489" s="1"/>
      <c r="TAD489" s="1"/>
      <c r="TAE489" s="1"/>
      <c r="TAF489" s="1"/>
      <c r="TAG489" s="1"/>
      <c r="TAH489" s="1"/>
      <c r="TAI489" s="1"/>
      <c r="TAJ489" s="1"/>
      <c r="TAK489" s="1"/>
      <c r="TAL489" s="1"/>
      <c r="TAM489" s="1"/>
      <c r="TAN489" s="1"/>
      <c r="TAO489" s="1"/>
      <c r="TAP489" s="1"/>
      <c r="TAQ489" s="1"/>
      <c r="TAR489" s="1"/>
      <c r="TAS489" s="1"/>
      <c r="TAT489" s="1"/>
      <c r="TAU489" s="1"/>
      <c r="TAV489" s="1"/>
      <c r="TAW489" s="1"/>
      <c r="TAX489" s="1"/>
      <c r="TAY489" s="1"/>
      <c r="TAZ489" s="1"/>
      <c r="TBA489" s="1"/>
      <c r="TBB489" s="1"/>
      <c r="TBC489" s="1"/>
      <c r="TBD489" s="1"/>
      <c r="TBE489" s="1"/>
      <c r="TBF489" s="1"/>
      <c r="TBG489" s="1"/>
      <c r="TBH489" s="1"/>
      <c r="TBI489" s="1"/>
      <c r="TBJ489" s="1"/>
      <c r="TBK489" s="1"/>
      <c r="TBL489" s="1"/>
      <c r="TBM489" s="1"/>
      <c r="TBN489" s="1"/>
      <c r="TBO489" s="1"/>
      <c r="TBP489" s="1"/>
      <c r="TBQ489" s="1"/>
      <c r="TBR489" s="1"/>
      <c r="TBS489" s="1"/>
      <c r="TBT489" s="1"/>
      <c r="TBU489" s="1"/>
      <c r="TBV489" s="1"/>
      <c r="TBW489" s="1"/>
      <c r="TBX489" s="1"/>
      <c r="TBY489" s="1"/>
      <c r="TBZ489" s="1"/>
      <c r="TCA489" s="1"/>
      <c r="TCB489" s="1"/>
      <c r="TCC489" s="1"/>
      <c r="TCD489" s="1"/>
      <c r="TCE489" s="1"/>
      <c r="TCF489" s="1"/>
      <c r="TCG489" s="1"/>
      <c r="TCH489" s="1"/>
      <c r="TCI489" s="1"/>
      <c r="TCJ489" s="1"/>
      <c r="TCK489" s="1"/>
      <c r="TCL489" s="1"/>
      <c r="TCM489" s="1"/>
      <c r="TCN489" s="1"/>
      <c r="TCO489" s="1"/>
      <c r="TCP489" s="1"/>
      <c r="TCQ489" s="1"/>
      <c r="TCR489" s="1"/>
      <c r="TCS489" s="1"/>
      <c r="TCT489" s="1"/>
      <c r="TCU489" s="1"/>
      <c r="TCV489" s="1"/>
      <c r="TCW489" s="1"/>
      <c r="TCX489" s="1"/>
      <c r="TCY489" s="1"/>
      <c r="TCZ489" s="1"/>
      <c r="TDA489" s="1"/>
      <c r="TDB489" s="1"/>
      <c r="TDC489" s="1"/>
      <c r="TDD489" s="1"/>
      <c r="TDE489" s="1"/>
      <c r="TDF489" s="1"/>
      <c r="TDG489" s="1"/>
      <c r="TDH489" s="1"/>
      <c r="TDI489" s="1"/>
      <c r="TDJ489" s="1"/>
      <c r="TDK489" s="1"/>
      <c r="TDL489" s="1"/>
      <c r="TDM489" s="1"/>
      <c r="TDN489" s="1"/>
      <c r="TDO489" s="1"/>
      <c r="TDP489" s="1"/>
      <c r="TDQ489" s="1"/>
      <c r="TDR489" s="1"/>
      <c r="TDS489" s="1"/>
      <c r="TDT489" s="1"/>
      <c r="TDU489" s="1"/>
      <c r="TDV489" s="1"/>
      <c r="TDW489" s="1"/>
      <c r="TDX489" s="1"/>
      <c r="TDY489" s="1"/>
      <c r="TDZ489" s="1"/>
      <c r="TEA489" s="1"/>
      <c r="TEB489" s="1"/>
      <c r="TEC489" s="1"/>
      <c r="TED489" s="1"/>
      <c r="TEE489" s="1"/>
      <c r="TEF489" s="1"/>
      <c r="TEG489" s="1"/>
      <c r="TEH489" s="1"/>
      <c r="TEI489" s="1"/>
      <c r="TEJ489" s="1"/>
      <c r="TEK489" s="1"/>
      <c r="TEL489" s="1"/>
      <c r="TEM489" s="1"/>
      <c r="TEN489" s="1"/>
      <c r="TEO489" s="1"/>
      <c r="TEP489" s="1"/>
      <c r="TEQ489" s="1"/>
      <c r="TER489" s="1"/>
      <c r="TES489" s="1"/>
      <c r="TET489" s="1"/>
      <c r="TEU489" s="1"/>
      <c r="TEV489" s="1"/>
      <c r="TEW489" s="1"/>
      <c r="TEX489" s="1"/>
      <c r="TEY489" s="1"/>
      <c r="TEZ489" s="1"/>
      <c r="TFA489" s="1"/>
      <c r="TFB489" s="1"/>
      <c r="TFC489" s="1"/>
      <c r="TFD489" s="1"/>
      <c r="TFE489" s="1"/>
      <c r="TFF489" s="1"/>
      <c r="TFG489" s="1"/>
      <c r="TFH489" s="1"/>
      <c r="TFI489" s="1"/>
      <c r="TFJ489" s="1"/>
      <c r="TFK489" s="1"/>
      <c r="TFL489" s="1"/>
      <c r="TFM489" s="1"/>
      <c r="TFN489" s="1"/>
      <c r="TFO489" s="1"/>
      <c r="TFP489" s="1"/>
      <c r="TFQ489" s="1"/>
      <c r="TFR489" s="1"/>
      <c r="TFS489" s="1"/>
      <c r="TFT489" s="1"/>
      <c r="TFU489" s="1"/>
      <c r="TFV489" s="1"/>
      <c r="TFW489" s="1"/>
      <c r="TFX489" s="1"/>
      <c r="TFY489" s="1"/>
      <c r="TFZ489" s="1"/>
      <c r="TGA489" s="1"/>
      <c r="TGB489" s="1"/>
      <c r="TGC489" s="1"/>
      <c r="TGD489" s="1"/>
      <c r="TGE489" s="1"/>
      <c r="TGF489" s="1"/>
      <c r="TGG489" s="1"/>
      <c r="TGH489" s="1"/>
      <c r="TGI489" s="1"/>
      <c r="TGJ489" s="1"/>
      <c r="TGK489" s="1"/>
      <c r="TGL489" s="1"/>
      <c r="TGM489" s="1"/>
      <c r="TGN489" s="1"/>
      <c r="TGO489" s="1"/>
      <c r="TGP489" s="1"/>
      <c r="TGQ489" s="1"/>
      <c r="TGR489" s="1"/>
      <c r="TGS489" s="1"/>
      <c r="TGT489" s="1"/>
      <c r="TGU489" s="1"/>
      <c r="TGV489" s="1"/>
      <c r="TGW489" s="1"/>
      <c r="TGX489" s="1"/>
      <c r="TGY489" s="1"/>
      <c r="TGZ489" s="1"/>
      <c r="THA489" s="1"/>
      <c r="THB489" s="1"/>
      <c r="THC489" s="1"/>
      <c r="THD489" s="1"/>
      <c r="THE489" s="1"/>
      <c r="THF489" s="1"/>
      <c r="THG489" s="1"/>
      <c r="THH489" s="1"/>
      <c r="THI489" s="1"/>
      <c r="THJ489" s="1"/>
      <c r="THK489" s="1"/>
      <c r="THL489" s="1"/>
      <c r="THM489" s="1"/>
      <c r="THN489" s="1"/>
      <c r="THO489" s="1"/>
      <c r="THP489" s="1"/>
      <c r="THQ489" s="1"/>
      <c r="THR489" s="1"/>
      <c r="THS489" s="1"/>
      <c r="THT489" s="1"/>
      <c r="THU489" s="1"/>
      <c r="THV489" s="1"/>
      <c r="THW489" s="1"/>
      <c r="THX489" s="1"/>
      <c r="THY489" s="1"/>
      <c r="THZ489" s="1"/>
      <c r="TIA489" s="1"/>
      <c r="TIB489" s="1"/>
      <c r="TIC489" s="1"/>
      <c r="TID489" s="1"/>
      <c r="TIE489" s="1"/>
      <c r="TIF489" s="1"/>
      <c r="TIG489" s="1"/>
      <c r="TIH489" s="1"/>
      <c r="TII489" s="1"/>
      <c r="TIJ489" s="1"/>
      <c r="TIK489" s="1"/>
      <c r="TIL489" s="1"/>
      <c r="TIM489" s="1"/>
      <c r="TIN489" s="1"/>
      <c r="TIO489" s="1"/>
      <c r="TIP489" s="1"/>
      <c r="TIQ489" s="1"/>
      <c r="TIR489" s="1"/>
      <c r="TIS489" s="1"/>
      <c r="TIT489" s="1"/>
      <c r="TIU489" s="1"/>
      <c r="TIV489" s="1"/>
      <c r="TIW489" s="1"/>
      <c r="TIX489" s="1"/>
      <c r="TIY489" s="1"/>
      <c r="TIZ489" s="1"/>
      <c r="TJA489" s="1"/>
      <c r="TJB489" s="1"/>
      <c r="TJC489" s="1"/>
      <c r="TJD489" s="1"/>
      <c r="TJE489" s="1"/>
      <c r="TJF489" s="1"/>
      <c r="TJG489" s="1"/>
      <c r="TJH489" s="1"/>
      <c r="TJI489" s="1"/>
      <c r="TJJ489" s="1"/>
      <c r="TJK489" s="1"/>
      <c r="TJL489" s="1"/>
      <c r="TJM489" s="1"/>
      <c r="TJN489" s="1"/>
      <c r="TJO489" s="1"/>
      <c r="TJP489" s="1"/>
      <c r="TJQ489" s="1"/>
      <c r="TJR489" s="1"/>
      <c r="TJS489" s="1"/>
      <c r="TJT489" s="1"/>
      <c r="TJU489" s="1"/>
      <c r="TJV489" s="1"/>
      <c r="TJW489" s="1"/>
      <c r="TJX489" s="1"/>
      <c r="TJY489" s="1"/>
      <c r="TJZ489" s="1"/>
      <c r="TKA489" s="1"/>
      <c r="TKB489" s="1"/>
      <c r="TKC489" s="1"/>
      <c r="TKD489" s="1"/>
      <c r="TKE489" s="1"/>
      <c r="TKF489" s="1"/>
      <c r="TKG489" s="1"/>
      <c r="TKH489" s="1"/>
      <c r="TKI489" s="1"/>
      <c r="TKJ489" s="1"/>
      <c r="TKK489" s="1"/>
      <c r="TKL489" s="1"/>
      <c r="TKM489" s="1"/>
      <c r="TKN489" s="1"/>
      <c r="TKO489" s="1"/>
      <c r="TKP489" s="1"/>
      <c r="TKQ489" s="1"/>
      <c r="TKR489" s="1"/>
      <c r="TKS489" s="1"/>
      <c r="TKT489" s="1"/>
      <c r="TKU489" s="1"/>
      <c r="TKV489" s="1"/>
      <c r="TKW489" s="1"/>
      <c r="TKX489" s="1"/>
      <c r="TKY489" s="1"/>
      <c r="TKZ489" s="1"/>
      <c r="TLA489" s="1"/>
      <c r="TLB489" s="1"/>
      <c r="TLC489" s="1"/>
      <c r="TLD489" s="1"/>
      <c r="TLE489" s="1"/>
      <c r="TLF489" s="1"/>
      <c r="TLG489" s="1"/>
      <c r="TLH489" s="1"/>
      <c r="TLI489" s="1"/>
      <c r="TLJ489" s="1"/>
      <c r="TLK489" s="1"/>
      <c r="TLL489" s="1"/>
      <c r="TLM489" s="1"/>
      <c r="TLN489" s="1"/>
      <c r="TLO489" s="1"/>
      <c r="TLP489" s="1"/>
      <c r="TLQ489" s="1"/>
      <c r="TLR489" s="1"/>
      <c r="TLS489" s="1"/>
      <c r="TLT489" s="1"/>
      <c r="TLU489" s="1"/>
      <c r="TLV489" s="1"/>
      <c r="TLW489" s="1"/>
      <c r="TLX489" s="1"/>
      <c r="TLY489" s="1"/>
      <c r="TLZ489" s="1"/>
      <c r="TMA489" s="1"/>
      <c r="TMB489" s="1"/>
      <c r="TMC489" s="1"/>
      <c r="TMD489" s="1"/>
      <c r="TME489" s="1"/>
      <c r="TMF489" s="1"/>
      <c r="TMG489" s="1"/>
      <c r="TMH489" s="1"/>
      <c r="TMI489" s="1"/>
      <c r="TMJ489" s="1"/>
      <c r="TMK489" s="1"/>
      <c r="TML489" s="1"/>
      <c r="TMM489" s="1"/>
      <c r="TMN489" s="1"/>
      <c r="TMO489" s="1"/>
      <c r="TMP489" s="1"/>
      <c r="TMQ489" s="1"/>
      <c r="TMR489" s="1"/>
      <c r="TMS489" s="1"/>
      <c r="TMT489" s="1"/>
      <c r="TMU489" s="1"/>
      <c r="TMV489" s="1"/>
      <c r="TMW489" s="1"/>
      <c r="TMX489" s="1"/>
      <c r="TMY489" s="1"/>
      <c r="TMZ489" s="1"/>
      <c r="TNA489" s="1"/>
      <c r="TNB489" s="1"/>
      <c r="TNC489" s="1"/>
      <c r="TND489" s="1"/>
      <c r="TNE489" s="1"/>
      <c r="TNF489" s="1"/>
      <c r="TNG489" s="1"/>
      <c r="TNH489" s="1"/>
      <c r="TNI489" s="1"/>
      <c r="TNJ489" s="1"/>
      <c r="TNK489" s="1"/>
      <c r="TNL489" s="1"/>
      <c r="TNM489" s="1"/>
      <c r="TNN489" s="1"/>
      <c r="TNO489" s="1"/>
      <c r="TNP489" s="1"/>
      <c r="TNQ489" s="1"/>
      <c r="TNR489" s="1"/>
      <c r="TNS489" s="1"/>
      <c r="TNT489" s="1"/>
      <c r="TNU489" s="1"/>
      <c r="TNV489" s="1"/>
      <c r="TNW489" s="1"/>
      <c r="TNX489" s="1"/>
      <c r="TNY489" s="1"/>
      <c r="TNZ489" s="1"/>
      <c r="TOA489" s="1"/>
      <c r="TOB489" s="1"/>
      <c r="TOC489" s="1"/>
      <c r="TOD489" s="1"/>
      <c r="TOE489" s="1"/>
      <c r="TOF489" s="1"/>
      <c r="TOG489" s="1"/>
      <c r="TOH489" s="1"/>
      <c r="TOI489" s="1"/>
      <c r="TOJ489" s="1"/>
      <c r="TOK489" s="1"/>
      <c r="TOL489" s="1"/>
      <c r="TOM489" s="1"/>
      <c r="TON489" s="1"/>
      <c r="TOO489" s="1"/>
      <c r="TOP489" s="1"/>
      <c r="TOQ489" s="1"/>
      <c r="TOR489" s="1"/>
      <c r="TOS489" s="1"/>
      <c r="TOT489" s="1"/>
      <c r="TOU489" s="1"/>
      <c r="TOV489" s="1"/>
      <c r="TOW489" s="1"/>
      <c r="TOX489" s="1"/>
      <c r="TOY489" s="1"/>
      <c r="TOZ489" s="1"/>
      <c r="TPA489" s="1"/>
      <c r="TPB489" s="1"/>
      <c r="TPC489" s="1"/>
      <c r="TPD489" s="1"/>
      <c r="TPE489" s="1"/>
      <c r="TPF489" s="1"/>
      <c r="TPG489" s="1"/>
      <c r="TPH489" s="1"/>
      <c r="TPI489" s="1"/>
      <c r="TPJ489" s="1"/>
      <c r="TPK489" s="1"/>
      <c r="TPL489" s="1"/>
      <c r="TPM489" s="1"/>
      <c r="TPN489" s="1"/>
      <c r="TPO489" s="1"/>
      <c r="TPP489" s="1"/>
      <c r="TPQ489" s="1"/>
      <c r="TPR489" s="1"/>
      <c r="TPS489" s="1"/>
      <c r="TPT489" s="1"/>
      <c r="TPU489" s="1"/>
      <c r="TPV489" s="1"/>
      <c r="TPW489" s="1"/>
      <c r="TPX489" s="1"/>
      <c r="TPY489" s="1"/>
      <c r="TPZ489" s="1"/>
      <c r="TQA489" s="1"/>
      <c r="TQB489" s="1"/>
      <c r="TQC489" s="1"/>
      <c r="TQD489" s="1"/>
      <c r="TQE489" s="1"/>
      <c r="TQF489" s="1"/>
      <c r="TQG489" s="1"/>
      <c r="TQH489" s="1"/>
      <c r="TQI489" s="1"/>
      <c r="TQJ489" s="1"/>
      <c r="TQK489" s="1"/>
      <c r="TQL489" s="1"/>
      <c r="TQM489" s="1"/>
      <c r="TQN489" s="1"/>
      <c r="TQO489" s="1"/>
      <c r="TQP489" s="1"/>
      <c r="TQQ489" s="1"/>
      <c r="TQR489" s="1"/>
      <c r="TQS489" s="1"/>
      <c r="TQT489" s="1"/>
      <c r="TQU489" s="1"/>
      <c r="TQV489" s="1"/>
      <c r="TQW489" s="1"/>
      <c r="TQX489" s="1"/>
      <c r="TQY489" s="1"/>
      <c r="TQZ489" s="1"/>
      <c r="TRA489" s="1"/>
      <c r="TRB489" s="1"/>
      <c r="TRC489" s="1"/>
      <c r="TRD489" s="1"/>
      <c r="TRE489" s="1"/>
      <c r="TRF489" s="1"/>
      <c r="TRG489" s="1"/>
      <c r="TRH489" s="1"/>
      <c r="TRI489" s="1"/>
      <c r="TRJ489" s="1"/>
      <c r="TRK489" s="1"/>
      <c r="TRL489" s="1"/>
      <c r="TRM489" s="1"/>
      <c r="TRN489" s="1"/>
      <c r="TRO489" s="1"/>
      <c r="TRP489" s="1"/>
      <c r="TRQ489" s="1"/>
      <c r="TRR489" s="1"/>
      <c r="TRS489" s="1"/>
      <c r="TRT489" s="1"/>
      <c r="TRU489" s="1"/>
      <c r="TRV489" s="1"/>
      <c r="TRW489" s="1"/>
      <c r="TRX489" s="1"/>
      <c r="TRY489" s="1"/>
      <c r="TRZ489" s="1"/>
      <c r="TSA489" s="1"/>
      <c r="TSB489" s="1"/>
      <c r="TSC489" s="1"/>
      <c r="TSD489" s="1"/>
      <c r="TSE489" s="1"/>
      <c r="TSF489" s="1"/>
      <c r="TSG489" s="1"/>
      <c r="TSH489" s="1"/>
      <c r="TSI489" s="1"/>
      <c r="TSJ489" s="1"/>
      <c r="TSK489" s="1"/>
      <c r="TSL489" s="1"/>
      <c r="TSM489" s="1"/>
      <c r="TSN489" s="1"/>
      <c r="TSO489" s="1"/>
      <c r="TSP489" s="1"/>
      <c r="TSQ489" s="1"/>
      <c r="TSR489" s="1"/>
      <c r="TSS489" s="1"/>
      <c r="TST489" s="1"/>
      <c r="TSU489" s="1"/>
      <c r="TSV489" s="1"/>
      <c r="TSW489" s="1"/>
      <c r="TSX489" s="1"/>
      <c r="TSY489" s="1"/>
      <c r="TSZ489" s="1"/>
      <c r="TTA489" s="1"/>
      <c r="TTB489" s="1"/>
      <c r="TTC489" s="1"/>
      <c r="TTD489" s="1"/>
      <c r="TTE489" s="1"/>
      <c r="TTF489" s="1"/>
      <c r="TTG489" s="1"/>
      <c r="TTH489" s="1"/>
      <c r="TTI489" s="1"/>
      <c r="TTJ489" s="1"/>
      <c r="TTK489" s="1"/>
      <c r="TTL489" s="1"/>
      <c r="TTM489" s="1"/>
      <c r="TTN489" s="1"/>
      <c r="TTO489" s="1"/>
      <c r="TTP489" s="1"/>
      <c r="TTQ489" s="1"/>
      <c r="TTR489" s="1"/>
      <c r="TTS489" s="1"/>
      <c r="TTT489" s="1"/>
      <c r="TTU489" s="1"/>
      <c r="TTV489" s="1"/>
      <c r="TTW489" s="1"/>
      <c r="TTX489" s="1"/>
      <c r="TTY489" s="1"/>
      <c r="TTZ489" s="1"/>
      <c r="TUA489" s="1"/>
      <c r="TUB489" s="1"/>
      <c r="TUC489" s="1"/>
      <c r="TUD489" s="1"/>
      <c r="TUE489" s="1"/>
      <c r="TUF489" s="1"/>
      <c r="TUG489" s="1"/>
      <c r="TUH489" s="1"/>
      <c r="TUI489" s="1"/>
      <c r="TUJ489" s="1"/>
      <c r="TUK489" s="1"/>
      <c r="TUL489" s="1"/>
      <c r="TUM489" s="1"/>
      <c r="TUN489" s="1"/>
      <c r="TUO489" s="1"/>
      <c r="TUP489" s="1"/>
      <c r="TUQ489" s="1"/>
      <c r="TUR489" s="1"/>
      <c r="TUS489" s="1"/>
      <c r="TUT489" s="1"/>
      <c r="TUU489" s="1"/>
      <c r="TUV489" s="1"/>
      <c r="TUW489" s="1"/>
      <c r="TUX489" s="1"/>
      <c r="TUY489" s="1"/>
      <c r="TUZ489" s="1"/>
      <c r="TVA489" s="1"/>
      <c r="TVB489" s="1"/>
      <c r="TVC489" s="1"/>
      <c r="TVD489" s="1"/>
      <c r="TVE489" s="1"/>
      <c r="TVF489" s="1"/>
      <c r="TVG489" s="1"/>
      <c r="TVH489" s="1"/>
      <c r="TVI489" s="1"/>
      <c r="TVJ489" s="1"/>
      <c r="TVK489" s="1"/>
      <c r="TVL489" s="1"/>
      <c r="TVM489" s="1"/>
      <c r="TVN489" s="1"/>
      <c r="TVO489" s="1"/>
      <c r="TVP489" s="1"/>
      <c r="TVQ489" s="1"/>
      <c r="TVR489" s="1"/>
      <c r="TVS489" s="1"/>
      <c r="TVT489" s="1"/>
      <c r="TVU489" s="1"/>
      <c r="TVV489" s="1"/>
      <c r="TVW489" s="1"/>
      <c r="TVX489" s="1"/>
      <c r="TVY489" s="1"/>
      <c r="TVZ489" s="1"/>
      <c r="TWA489" s="1"/>
      <c r="TWB489" s="1"/>
      <c r="TWC489" s="1"/>
      <c r="TWD489" s="1"/>
      <c r="TWE489" s="1"/>
      <c r="TWF489" s="1"/>
      <c r="TWG489" s="1"/>
      <c r="TWH489" s="1"/>
      <c r="TWI489" s="1"/>
      <c r="TWJ489" s="1"/>
      <c r="TWK489" s="1"/>
      <c r="TWL489" s="1"/>
      <c r="TWM489" s="1"/>
      <c r="TWN489" s="1"/>
      <c r="TWO489" s="1"/>
      <c r="TWP489" s="1"/>
      <c r="TWQ489" s="1"/>
      <c r="TWR489" s="1"/>
      <c r="TWS489" s="1"/>
      <c r="TWT489" s="1"/>
      <c r="TWU489" s="1"/>
      <c r="TWV489" s="1"/>
      <c r="TWW489" s="1"/>
      <c r="TWX489" s="1"/>
      <c r="TWY489" s="1"/>
      <c r="TWZ489" s="1"/>
      <c r="TXA489" s="1"/>
      <c r="TXB489" s="1"/>
      <c r="TXC489" s="1"/>
      <c r="TXD489" s="1"/>
      <c r="TXE489" s="1"/>
      <c r="TXF489" s="1"/>
      <c r="TXG489" s="1"/>
      <c r="TXH489" s="1"/>
      <c r="TXI489" s="1"/>
      <c r="TXJ489" s="1"/>
      <c r="TXK489" s="1"/>
      <c r="TXL489" s="1"/>
      <c r="TXM489" s="1"/>
      <c r="TXN489" s="1"/>
      <c r="TXO489" s="1"/>
      <c r="TXP489" s="1"/>
      <c r="TXQ489" s="1"/>
      <c r="TXR489" s="1"/>
      <c r="TXS489" s="1"/>
      <c r="TXT489" s="1"/>
      <c r="TXU489" s="1"/>
      <c r="TXV489" s="1"/>
      <c r="TXW489" s="1"/>
      <c r="TXX489" s="1"/>
      <c r="TXY489" s="1"/>
      <c r="TXZ489" s="1"/>
      <c r="TYA489" s="1"/>
      <c r="TYB489" s="1"/>
      <c r="TYC489" s="1"/>
      <c r="TYD489" s="1"/>
      <c r="TYE489" s="1"/>
      <c r="TYF489" s="1"/>
      <c r="TYG489" s="1"/>
      <c r="TYH489" s="1"/>
      <c r="TYI489" s="1"/>
      <c r="TYJ489" s="1"/>
      <c r="TYK489" s="1"/>
      <c r="TYL489" s="1"/>
      <c r="TYM489" s="1"/>
      <c r="TYN489" s="1"/>
      <c r="TYO489" s="1"/>
      <c r="TYP489" s="1"/>
      <c r="TYQ489" s="1"/>
      <c r="TYR489" s="1"/>
      <c r="TYS489" s="1"/>
      <c r="TYT489" s="1"/>
      <c r="TYU489" s="1"/>
      <c r="TYV489" s="1"/>
      <c r="TYW489" s="1"/>
      <c r="TYX489" s="1"/>
      <c r="TYY489" s="1"/>
      <c r="TYZ489" s="1"/>
      <c r="TZA489" s="1"/>
      <c r="TZB489" s="1"/>
      <c r="TZC489" s="1"/>
      <c r="TZD489" s="1"/>
      <c r="TZE489" s="1"/>
      <c r="TZF489" s="1"/>
      <c r="TZG489" s="1"/>
      <c r="TZH489" s="1"/>
      <c r="TZI489" s="1"/>
      <c r="TZJ489" s="1"/>
      <c r="TZK489" s="1"/>
      <c r="TZL489" s="1"/>
      <c r="TZM489" s="1"/>
      <c r="TZN489" s="1"/>
      <c r="TZO489" s="1"/>
      <c r="TZP489" s="1"/>
      <c r="TZQ489" s="1"/>
      <c r="TZR489" s="1"/>
      <c r="TZS489" s="1"/>
      <c r="TZT489" s="1"/>
      <c r="TZU489" s="1"/>
      <c r="TZV489" s="1"/>
      <c r="TZW489" s="1"/>
      <c r="TZX489" s="1"/>
      <c r="TZY489" s="1"/>
      <c r="TZZ489" s="1"/>
      <c r="UAA489" s="1"/>
      <c r="UAB489" s="1"/>
      <c r="UAC489" s="1"/>
      <c r="UAD489" s="1"/>
      <c r="UAE489" s="1"/>
      <c r="UAF489" s="1"/>
      <c r="UAG489" s="1"/>
      <c r="UAH489" s="1"/>
      <c r="UAI489" s="1"/>
      <c r="UAJ489" s="1"/>
      <c r="UAK489" s="1"/>
      <c r="UAL489" s="1"/>
      <c r="UAM489" s="1"/>
      <c r="UAN489" s="1"/>
      <c r="UAO489" s="1"/>
      <c r="UAP489" s="1"/>
      <c r="UAQ489" s="1"/>
      <c r="UAR489" s="1"/>
      <c r="UAS489" s="1"/>
      <c r="UAT489" s="1"/>
      <c r="UAU489" s="1"/>
      <c r="UAV489" s="1"/>
      <c r="UAW489" s="1"/>
      <c r="UAX489" s="1"/>
      <c r="UAY489" s="1"/>
      <c r="UAZ489" s="1"/>
      <c r="UBA489" s="1"/>
      <c r="UBB489" s="1"/>
      <c r="UBC489" s="1"/>
      <c r="UBD489" s="1"/>
      <c r="UBE489" s="1"/>
      <c r="UBF489" s="1"/>
      <c r="UBG489" s="1"/>
      <c r="UBH489" s="1"/>
      <c r="UBI489" s="1"/>
      <c r="UBJ489" s="1"/>
      <c r="UBK489" s="1"/>
      <c r="UBL489" s="1"/>
      <c r="UBM489" s="1"/>
      <c r="UBN489" s="1"/>
      <c r="UBO489" s="1"/>
      <c r="UBP489" s="1"/>
      <c r="UBQ489" s="1"/>
      <c r="UBR489" s="1"/>
      <c r="UBS489" s="1"/>
      <c r="UBT489" s="1"/>
      <c r="UBU489" s="1"/>
      <c r="UBV489" s="1"/>
      <c r="UBW489" s="1"/>
      <c r="UBX489" s="1"/>
      <c r="UBY489" s="1"/>
      <c r="UBZ489" s="1"/>
      <c r="UCA489" s="1"/>
      <c r="UCB489" s="1"/>
      <c r="UCC489" s="1"/>
      <c r="UCD489" s="1"/>
      <c r="UCE489" s="1"/>
      <c r="UCF489" s="1"/>
      <c r="UCG489" s="1"/>
      <c r="UCH489" s="1"/>
      <c r="UCI489" s="1"/>
      <c r="UCJ489" s="1"/>
      <c r="UCK489" s="1"/>
      <c r="UCL489" s="1"/>
      <c r="UCM489" s="1"/>
      <c r="UCN489" s="1"/>
      <c r="UCO489" s="1"/>
      <c r="UCP489" s="1"/>
      <c r="UCQ489" s="1"/>
      <c r="UCR489" s="1"/>
      <c r="UCS489" s="1"/>
      <c r="UCT489" s="1"/>
      <c r="UCU489" s="1"/>
      <c r="UCV489" s="1"/>
      <c r="UCW489" s="1"/>
      <c r="UCX489" s="1"/>
      <c r="UCY489" s="1"/>
      <c r="UCZ489" s="1"/>
      <c r="UDA489" s="1"/>
      <c r="UDB489" s="1"/>
      <c r="UDC489" s="1"/>
      <c r="UDD489" s="1"/>
      <c r="UDE489" s="1"/>
      <c r="UDF489" s="1"/>
      <c r="UDG489" s="1"/>
      <c r="UDH489" s="1"/>
      <c r="UDI489" s="1"/>
      <c r="UDJ489" s="1"/>
      <c r="UDK489" s="1"/>
      <c r="UDL489" s="1"/>
      <c r="UDM489" s="1"/>
      <c r="UDN489" s="1"/>
      <c r="UDO489" s="1"/>
      <c r="UDP489" s="1"/>
      <c r="UDQ489" s="1"/>
      <c r="UDR489" s="1"/>
      <c r="UDS489" s="1"/>
      <c r="UDT489" s="1"/>
      <c r="UDU489" s="1"/>
      <c r="UDV489" s="1"/>
      <c r="UDW489" s="1"/>
      <c r="UDX489" s="1"/>
      <c r="UDY489" s="1"/>
      <c r="UDZ489" s="1"/>
      <c r="UEA489" s="1"/>
      <c r="UEB489" s="1"/>
      <c r="UEC489" s="1"/>
      <c r="UED489" s="1"/>
      <c r="UEE489" s="1"/>
      <c r="UEF489" s="1"/>
      <c r="UEG489" s="1"/>
      <c r="UEH489" s="1"/>
      <c r="UEI489" s="1"/>
      <c r="UEJ489" s="1"/>
      <c r="UEK489" s="1"/>
      <c r="UEL489" s="1"/>
      <c r="UEM489" s="1"/>
      <c r="UEN489" s="1"/>
      <c r="UEO489" s="1"/>
      <c r="UEP489" s="1"/>
      <c r="UEQ489" s="1"/>
      <c r="UER489" s="1"/>
      <c r="UES489" s="1"/>
      <c r="UET489" s="1"/>
      <c r="UEU489" s="1"/>
      <c r="UEV489" s="1"/>
      <c r="UEW489" s="1"/>
      <c r="UEX489" s="1"/>
      <c r="UEY489" s="1"/>
      <c r="UEZ489" s="1"/>
      <c r="UFA489" s="1"/>
      <c r="UFB489" s="1"/>
      <c r="UFC489" s="1"/>
      <c r="UFD489" s="1"/>
      <c r="UFE489" s="1"/>
      <c r="UFF489" s="1"/>
      <c r="UFG489" s="1"/>
      <c r="UFH489" s="1"/>
      <c r="UFI489" s="1"/>
      <c r="UFJ489" s="1"/>
      <c r="UFK489" s="1"/>
      <c r="UFL489" s="1"/>
      <c r="UFM489" s="1"/>
      <c r="UFN489" s="1"/>
      <c r="UFO489" s="1"/>
      <c r="UFP489" s="1"/>
      <c r="UFQ489" s="1"/>
      <c r="UFR489" s="1"/>
      <c r="UFS489" s="1"/>
      <c r="UFT489" s="1"/>
      <c r="UFU489" s="1"/>
      <c r="UFV489" s="1"/>
      <c r="UFW489" s="1"/>
      <c r="UFX489" s="1"/>
      <c r="UFY489" s="1"/>
      <c r="UFZ489" s="1"/>
      <c r="UGA489" s="1"/>
      <c r="UGB489" s="1"/>
      <c r="UGC489" s="1"/>
      <c r="UGD489" s="1"/>
      <c r="UGE489" s="1"/>
      <c r="UGF489" s="1"/>
      <c r="UGG489" s="1"/>
      <c r="UGH489" s="1"/>
      <c r="UGI489" s="1"/>
      <c r="UGJ489" s="1"/>
      <c r="UGK489" s="1"/>
      <c r="UGL489" s="1"/>
      <c r="UGM489" s="1"/>
      <c r="UGN489" s="1"/>
      <c r="UGO489" s="1"/>
      <c r="UGP489" s="1"/>
      <c r="UGQ489" s="1"/>
      <c r="UGR489" s="1"/>
      <c r="UGS489" s="1"/>
      <c r="UGT489" s="1"/>
      <c r="UGU489" s="1"/>
      <c r="UGV489" s="1"/>
      <c r="UGW489" s="1"/>
      <c r="UGX489" s="1"/>
      <c r="UGY489" s="1"/>
      <c r="UGZ489" s="1"/>
      <c r="UHA489" s="1"/>
      <c r="UHB489" s="1"/>
      <c r="UHC489" s="1"/>
      <c r="UHD489" s="1"/>
      <c r="UHE489" s="1"/>
      <c r="UHF489" s="1"/>
      <c r="UHG489" s="1"/>
      <c r="UHH489" s="1"/>
      <c r="UHI489" s="1"/>
      <c r="UHJ489" s="1"/>
      <c r="UHK489" s="1"/>
      <c r="UHL489" s="1"/>
      <c r="UHM489" s="1"/>
      <c r="UHN489" s="1"/>
      <c r="UHO489" s="1"/>
      <c r="UHP489" s="1"/>
      <c r="UHQ489" s="1"/>
      <c r="UHR489" s="1"/>
      <c r="UHS489" s="1"/>
      <c r="UHT489" s="1"/>
      <c r="UHU489" s="1"/>
      <c r="UHV489" s="1"/>
      <c r="UHW489" s="1"/>
      <c r="UHX489" s="1"/>
      <c r="UHY489" s="1"/>
      <c r="UHZ489" s="1"/>
      <c r="UIA489" s="1"/>
      <c r="UIB489" s="1"/>
      <c r="UIC489" s="1"/>
      <c r="UID489" s="1"/>
      <c r="UIE489" s="1"/>
      <c r="UIF489" s="1"/>
      <c r="UIG489" s="1"/>
      <c r="UIH489" s="1"/>
      <c r="UII489" s="1"/>
      <c r="UIJ489" s="1"/>
      <c r="UIK489" s="1"/>
      <c r="UIL489" s="1"/>
      <c r="UIM489" s="1"/>
      <c r="UIN489" s="1"/>
      <c r="UIO489" s="1"/>
      <c r="UIP489" s="1"/>
      <c r="UIQ489" s="1"/>
      <c r="UIR489" s="1"/>
      <c r="UIS489" s="1"/>
      <c r="UIT489" s="1"/>
      <c r="UIU489" s="1"/>
      <c r="UIV489" s="1"/>
      <c r="UIW489" s="1"/>
      <c r="UIX489" s="1"/>
      <c r="UIY489" s="1"/>
      <c r="UIZ489" s="1"/>
      <c r="UJA489" s="1"/>
      <c r="UJB489" s="1"/>
      <c r="UJC489" s="1"/>
      <c r="UJD489" s="1"/>
      <c r="UJE489" s="1"/>
      <c r="UJF489" s="1"/>
      <c r="UJG489" s="1"/>
      <c r="UJH489" s="1"/>
      <c r="UJI489" s="1"/>
      <c r="UJJ489" s="1"/>
      <c r="UJK489" s="1"/>
      <c r="UJL489" s="1"/>
      <c r="UJM489" s="1"/>
      <c r="UJN489" s="1"/>
      <c r="UJO489" s="1"/>
      <c r="UJP489" s="1"/>
      <c r="UJQ489" s="1"/>
      <c r="UJR489" s="1"/>
      <c r="UJS489" s="1"/>
      <c r="UJT489" s="1"/>
      <c r="UJU489" s="1"/>
      <c r="UJV489" s="1"/>
      <c r="UJW489" s="1"/>
      <c r="UJX489" s="1"/>
      <c r="UJY489" s="1"/>
      <c r="UJZ489" s="1"/>
      <c r="UKA489" s="1"/>
      <c r="UKB489" s="1"/>
      <c r="UKC489" s="1"/>
      <c r="UKD489" s="1"/>
      <c r="UKE489" s="1"/>
      <c r="UKF489" s="1"/>
      <c r="UKG489" s="1"/>
      <c r="UKH489" s="1"/>
      <c r="UKI489" s="1"/>
      <c r="UKJ489" s="1"/>
      <c r="UKK489" s="1"/>
      <c r="UKL489" s="1"/>
      <c r="UKM489" s="1"/>
      <c r="UKN489" s="1"/>
      <c r="UKO489" s="1"/>
      <c r="UKP489" s="1"/>
      <c r="UKQ489" s="1"/>
      <c r="UKR489" s="1"/>
      <c r="UKS489" s="1"/>
      <c r="UKT489" s="1"/>
      <c r="UKU489" s="1"/>
      <c r="UKV489" s="1"/>
      <c r="UKW489" s="1"/>
      <c r="UKX489" s="1"/>
      <c r="UKY489" s="1"/>
      <c r="UKZ489" s="1"/>
      <c r="ULA489" s="1"/>
      <c r="ULB489" s="1"/>
      <c r="ULC489" s="1"/>
      <c r="ULD489" s="1"/>
      <c r="ULE489" s="1"/>
      <c r="ULF489" s="1"/>
      <c r="ULG489" s="1"/>
      <c r="ULH489" s="1"/>
      <c r="ULI489" s="1"/>
      <c r="ULJ489" s="1"/>
      <c r="ULK489" s="1"/>
      <c r="ULL489" s="1"/>
      <c r="ULM489" s="1"/>
      <c r="ULN489" s="1"/>
      <c r="ULO489" s="1"/>
      <c r="ULP489" s="1"/>
      <c r="ULQ489" s="1"/>
      <c r="ULR489" s="1"/>
      <c r="ULS489" s="1"/>
      <c r="ULT489" s="1"/>
      <c r="ULU489" s="1"/>
      <c r="ULV489" s="1"/>
      <c r="ULW489" s="1"/>
      <c r="ULX489" s="1"/>
      <c r="ULY489" s="1"/>
      <c r="ULZ489" s="1"/>
      <c r="UMA489" s="1"/>
      <c r="UMB489" s="1"/>
      <c r="UMC489" s="1"/>
      <c r="UMD489" s="1"/>
      <c r="UME489" s="1"/>
      <c r="UMF489" s="1"/>
      <c r="UMG489" s="1"/>
      <c r="UMH489" s="1"/>
      <c r="UMI489" s="1"/>
      <c r="UMJ489" s="1"/>
      <c r="UMK489" s="1"/>
      <c r="UML489" s="1"/>
      <c r="UMM489" s="1"/>
      <c r="UMN489" s="1"/>
      <c r="UMO489" s="1"/>
      <c r="UMP489" s="1"/>
      <c r="UMQ489" s="1"/>
      <c r="UMR489" s="1"/>
      <c r="UMS489" s="1"/>
      <c r="UMT489" s="1"/>
      <c r="UMU489" s="1"/>
      <c r="UMV489" s="1"/>
      <c r="UMW489" s="1"/>
      <c r="UMX489" s="1"/>
      <c r="UMY489" s="1"/>
      <c r="UMZ489" s="1"/>
      <c r="UNA489" s="1"/>
      <c r="UNB489" s="1"/>
      <c r="UNC489" s="1"/>
      <c r="UND489" s="1"/>
      <c r="UNE489" s="1"/>
      <c r="UNF489" s="1"/>
      <c r="UNG489" s="1"/>
      <c r="UNH489" s="1"/>
      <c r="UNI489" s="1"/>
      <c r="UNJ489" s="1"/>
      <c r="UNK489" s="1"/>
      <c r="UNL489" s="1"/>
      <c r="UNM489" s="1"/>
      <c r="UNN489" s="1"/>
      <c r="UNO489" s="1"/>
      <c r="UNP489" s="1"/>
      <c r="UNQ489" s="1"/>
      <c r="UNR489" s="1"/>
      <c r="UNS489" s="1"/>
      <c r="UNT489" s="1"/>
      <c r="UNU489" s="1"/>
      <c r="UNV489" s="1"/>
      <c r="UNW489" s="1"/>
      <c r="UNX489" s="1"/>
      <c r="UNY489" s="1"/>
      <c r="UNZ489" s="1"/>
      <c r="UOA489" s="1"/>
      <c r="UOB489" s="1"/>
      <c r="UOC489" s="1"/>
      <c r="UOD489" s="1"/>
      <c r="UOE489" s="1"/>
      <c r="UOF489" s="1"/>
      <c r="UOG489" s="1"/>
      <c r="UOH489" s="1"/>
      <c r="UOI489" s="1"/>
      <c r="UOJ489" s="1"/>
      <c r="UOK489" s="1"/>
      <c r="UOL489" s="1"/>
      <c r="UOM489" s="1"/>
      <c r="UON489" s="1"/>
      <c r="UOO489" s="1"/>
      <c r="UOP489" s="1"/>
      <c r="UOQ489" s="1"/>
      <c r="UOR489" s="1"/>
      <c r="UOS489" s="1"/>
      <c r="UOT489" s="1"/>
      <c r="UOU489" s="1"/>
      <c r="UOV489" s="1"/>
      <c r="UOW489" s="1"/>
      <c r="UOX489" s="1"/>
      <c r="UOY489" s="1"/>
      <c r="UOZ489" s="1"/>
      <c r="UPA489" s="1"/>
      <c r="UPB489" s="1"/>
      <c r="UPC489" s="1"/>
      <c r="UPD489" s="1"/>
      <c r="UPE489" s="1"/>
      <c r="UPF489" s="1"/>
      <c r="UPG489" s="1"/>
      <c r="UPH489" s="1"/>
      <c r="UPI489" s="1"/>
      <c r="UPJ489" s="1"/>
      <c r="UPK489" s="1"/>
      <c r="UPL489" s="1"/>
      <c r="UPM489" s="1"/>
      <c r="UPN489" s="1"/>
      <c r="UPO489" s="1"/>
      <c r="UPP489" s="1"/>
      <c r="UPQ489" s="1"/>
      <c r="UPR489" s="1"/>
      <c r="UPS489" s="1"/>
      <c r="UPT489" s="1"/>
      <c r="UPU489" s="1"/>
      <c r="UPV489" s="1"/>
      <c r="UPW489" s="1"/>
      <c r="UPX489" s="1"/>
      <c r="UPY489" s="1"/>
      <c r="UPZ489" s="1"/>
      <c r="UQA489" s="1"/>
      <c r="UQB489" s="1"/>
      <c r="UQC489" s="1"/>
      <c r="UQD489" s="1"/>
      <c r="UQE489" s="1"/>
      <c r="UQF489" s="1"/>
      <c r="UQG489" s="1"/>
      <c r="UQH489" s="1"/>
      <c r="UQI489" s="1"/>
      <c r="UQJ489" s="1"/>
      <c r="UQK489" s="1"/>
      <c r="UQL489" s="1"/>
      <c r="UQM489" s="1"/>
      <c r="UQN489" s="1"/>
      <c r="UQO489" s="1"/>
      <c r="UQP489" s="1"/>
      <c r="UQQ489" s="1"/>
      <c r="UQR489" s="1"/>
      <c r="UQS489" s="1"/>
      <c r="UQT489" s="1"/>
      <c r="UQU489" s="1"/>
      <c r="UQV489" s="1"/>
      <c r="UQW489" s="1"/>
      <c r="UQX489" s="1"/>
      <c r="UQY489" s="1"/>
      <c r="UQZ489" s="1"/>
      <c r="URA489" s="1"/>
      <c r="URB489" s="1"/>
      <c r="URC489" s="1"/>
      <c r="URD489" s="1"/>
      <c r="URE489" s="1"/>
      <c r="URF489" s="1"/>
      <c r="URG489" s="1"/>
      <c r="URH489" s="1"/>
      <c r="URI489" s="1"/>
      <c r="URJ489" s="1"/>
      <c r="URK489" s="1"/>
      <c r="URL489" s="1"/>
      <c r="URM489" s="1"/>
      <c r="URN489" s="1"/>
      <c r="URO489" s="1"/>
      <c r="URP489" s="1"/>
      <c r="URQ489" s="1"/>
      <c r="URR489" s="1"/>
      <c r="URS489" s="1"/>
      <c r="URT489" s="1"/>
      <c r="URU489" s="1"/>
      <c r="URV489" s="1"/>
      <c r="URW489" s="1"/>
      <c r="URX489" s="1"/>
      <c r="URY489" s="1"/>
      <c r="URZ489" s="1"/>
      <c r="USA489" s="1"/>
      <c r="USB489" s="1"/>
      <c r="USC489" s="1"/>
      <c r="USD489" s="1"/>
      <c r="USE489" s="1"/>
      <c r="USF489" s="1"/>
      <c r="USG489" s="1"/>
      <c r="USH489" s="1"/>
      <c r="USI489" s="1"/>
      <c r="USJ489" s="1"/>
      <c r="USK489" s="1"/>
      <c r="USL489" s="1"/>
      <c r="USM489" s="1"/>
      <c r="USN489" s="1"/>
      <c r="USO489" s="1"/>
      <c r="USP489" s="1"/>
      <c r="USQ489" s="1"/>
      <c r="USR489" s="1"/>
      <c r="USS489" s="1"/>
      <c r="UST489" s="1"/>
      <c r="USU489" s="1"/>
      <c r="USV489" s="1"/>
      <c r="USW489" s="1"/>
      <c r="USX489" s="1"/>
      <c r="USY489" s="1"/>
      <c r="USZ489" s="1"/>
      <c r="UTA489" s="1"/>
      <c r="UTB489" s="1"/>
      <c r="UTC489" s="1"/>
      <c r="UTD489" s="1"/>
      <c r="UTE489" s="1"/>
      <c r="UTF489" s="1"/>
      <c r="UTG489" s="1"/>
      <c r="UTH489" s="1"/>
      <c r="UTI489" s="1"/>
      <c r="UTJ489" s="1"/>
      <c r="UTK489" s="1"/>
      <c r="UTL489" s="1"/>
      <c r="UTM489" s="1"/>
      <c r="UTN489" s="1"/>
      <c r="UTO489" s="1"/>
      <c r="UTP489" s="1"/>
      <c r="UTQ489" s="1"/>
      <c r="UTR489" s="1"/>
      <c r="UTS489" s="1"/>
      <c r="UTT489" s="1"/>
      <c r="UTU489" s="1"/>
      <c r="UTV489" s="1"/>
      <c r="UTW489" s="1"/>
      <c r="UTX489" s="1"/>
      <c r="UTY489" s="1"/>
      <c r="UTZ489" s="1"/>
      <c r="UUA489" s="1"/>
      <c r="UUB489" s="1"/>
      <c r="UUC489" s="1"/>
      <c r="UUD489" s="1"/>
      <c r="UUE489" s="1"/>
      <c r="UUF489" s="1"/>
      <c r="UUG489" s="1"/>
      <c r="UUH489" s="1"/>
      <c r="UUI489" s="1"/>
      <c r="UUJ489" s="1"/>
      <c r="UUK489" s="1"/>
      <c r="UUL489" s="1"/>
      <c r="UUM489" s="1"/>
      <c r="UUN489" s="1"/>
      <c r="UUO489" s="1"/>
      <c r="UUP489" s="1"/>
      <c r="UUQ489" s="1"/>
      <c r="UUR489" s="1"/>
      <c r="UUS489" s="1"/>
      <c r="UUT489" s="1"/>
      <c r="UUU489" s="1"/>
      <c r="UUV489" s="1"/>
      <c r="UUW489" s="1"/>
      <c r="UUX489" s="1"/>
      <c r="UUY489" s="1"/>
      <c r="UUZ489" s="1"/>
      <c r="UVA489" s="1"/>
      <c r="UVB489" s="1"/>
      <c r="UVC489" s="1"/>
      <c r="UVD489" s="1"/>
      <c r="UVE489" s="1"/>
      <c r="UVF489" s="1"/>
      <c r="UVG489" s="1"/>
      <c r="UVH489" s="1"/>
      <c r="UVI489" s="1"/>
      <c r="UVJ489" s="1"/>
      <c r="UVK489" s="1"/>
      <c r="UVL489" s="1"/>
      <c r="UVM489" s="1"/>
      <c r="UVN489" s="1"/>
      <c r="UVO489" s="1"/>
      <c r="UVP489" s="1"/>
      <c r="UVQ489" s="1"/>
      <c r="UVR489" s="1"/>
      <c r="UVS489" s="1"/>
      <c r="UVT489" s="1"/>
      <c r="UVU489" s="1"/>
      <c r="UVV489" s="1"/>
      <c r="UVW489" s="1"/>
      <c r="UVX489" s="1"/>
      <c r="UVY489" s="1"/>
      <c r="UVZ489" s="1"/>
      <c r="UWA489" s="1"/>
      <c r="UWB489" s="1"/>
      <c r="UWC489" s="1"/>
      <c r="UWD489" s="1"/>
      <c r="UWE489" s="1"/>
      <c r="UWF489" s="1"/>
      <c r="UWG489" s="1"/>
      <c r="UWH489" s="1"/>
      <c r="UWI489" s="1"/>
      <c r="UWJ489" s="1"/>
      <c r="UWK489" s="1"/>
      <c r="UWL489" s="1"/>
      <c r="UWM489" s="1"/>
      <c r="UWN489" s="1"/>
      <c r="UWO489" s="1"/>
      <c r="UWP489" s="1"/>
      <c r="UWQ489" s="1"/>
      <c r="UWR489" s="1"/>
      <c r="UWS489" s="1"/>
      <c r="UWT489" s="1"/>
      <c r="UWU489" s="1"/>
      <c r="UWV489" s="1"/>
      <c r="UWW489" s="1"/>
      <c r="UWX489" s="1"/>
      <c r="UWY489" s="1"/>
      <c r="UWZ489" s="1"/>
      <c r="UXA489" s="1"/>
      <c r="UXB489" s="1"/>
      <c r="UXC489" s="1"/>
      <c r="UXD489" s="1"/>
      <c r="UXE489" s="1"/>
      <c r="UXF489" s="1"/>
      <c r="UXG489" s="1"/>
      <c r="UXH489" s="1"/>
      <c r="UXI489" s="1"/>
      <c r="UXJ489" s="1"/>
      <c r="UXK489" s="1"/>
      <c r="UXL489" s="1"/>
      <c r="UXM489" s="1"/>
      <c r="UXN489" s="1"/>
      <c r="UXO489" s="1"/>
      <c r="UXP489" s="1"/>
      <c r="UXQ489" s="1"/>
      <c r="UXR489" s="1"/>
      <c r="UXS489" s="1"/>
      <c r="UXT489" s="1"/>
      <c r="UXU489" s="1"/>
      <c r="UXV489" s="1"/>
      <c r="UXW489" s="1"/>
      <c r="UXX489" s="1"/>
      <c r="UXY489" s="1"/>
      <c r="UXZ489" s="1"/>
      <c r="UYA489" s="1"/>
      <c r="UYB489" s="1"/>
      <c r="UYC489" s="1"/>
      <c r="UYD489" s="1"/>
      <c r="UYE489" s="1"/>
      <c r="UYF489" s="1"/>
      <c r="UYG489" s="1"/>
      <c r="UYH489" s="1"/>
      <c r="UYI489" s="1"/>
      <c r="UYJ489" s="1"/>
      <c r="UYK489" s="1"/>
      <c r="UYL489" s="1"/>
      <c r="UYM489" s="1"/>
      <c r="UYN489" s="1"/>
      <c r="UYO489" s="1"/>
      <c r="UYP489" s="1"/>
      <c r="UYQ489" s="1"/>
      <c r="UYR489" s="1"/>
      <c r="UYS489" s="1"/>
      <c r="UYT489" s="1"/>
      <c r="UYU489" s="1"/>
      <c r="UYV489" s="1"/>
      <c r="UYW489" s="1"/>
      <c r="UYX489" s="1"/>
      <c r="UYY489" s="1"/>
      <c r="UYZ489" s="1"/>
      <c r="UZA489" s="1"/>
      <c r="UZB489" s="1"/>
      <c r="UZC489" s="1"/>
      <c r="UZD489" s="1"/>
      <c r="UZE489" s="1"/>
      <c r="UZF489" s="1"/>
      <c r="UZG489" s="1"/>
      <c r="UZH489" s="1"/>
      <c r="UZI489" s="1"/>
      <c r="UZJ489" s="1"/>
      <c r="UZK489" s="1"/>
      <c r="UZL489" s="1"/>
      <c r="UZM489" s="1"/>
      <c r="UZN489" s="1"/>
      <c r="UZO489" s="1"/>
      <c r="UZP489" s="1"/>
      <c r="UZQ489" s="1"/>
      <c r="UZR489" s="1"/>
      <c r="UZS489" s="1"/>
      <c r="UZT489" s="1"/>
      <c r="UZU489" s="1"/>
      <c r="UZV489" s="1"/>
      <c r="UZW489" s="1"/>
      <c r="UZX489" s="1"/>
      <c r="UZY489" s="1"/>
      <c r="UZZ489" s="1"/>
      <c r="VAA489" s="1"/>
      <c r="VAB489" s="1"/>
      <c r="VAC489" s="1"/>
      <c r="VAD489" s="1"/>
      <c r="VAE489" s="1"/>
      <c r="VAF489" s="1"/>
      <c r="VAG489" s="1"/>
      <c r="VAH489" s="1"/>
      <c r="VAI489" s="1"/>
      <c r="VAJ489" s="1"/>
      <c r="VAK489" s="1"/>
      <c r="VAL489" s="1"/>
      <c r="VAM489" s="1"/>
      <c r="VAN489" s="1"/>
      <c r="VAO489" s="1"/>
      <c r="VAP489" s="1"/>
      <c r="VAQ489" s="1"/>
      <c r="VAR489" s="1"/>
      <c r="VAS489" s="1"/>
      <c r="VAT489" s="1"/>
      <c r="VAU489" s="1"/>
      <c r="VAV489" s="1"/>
      <c r="VAW489" s="1"/>
      <c r="VAX489" s="1"/>
      <c r="VAY489" s="1"/>
      <c r="VAZ489" s="1"/>
      <c r="VBA489" s="1"/>
      <c r="VBB489" s="1"/>
      <c r="VBC489" s="1"/>
      <c r="VBD489" s="1"/>
      <c r="VBE489" s="1"/>
      <c r="VBF489" s="1"/>
      <c r="VBG489" s="1"/>
      <c r="VBH489" s="1"/>
      <c r="VBI489" s="1"/>
      <c r="VBJ489" s="1"/>
      <c r="VBK489" s="1"/>
      <c r="VBL489" s="1"/>
      <c r="VBM489" s="1"/>
      <c r="VBN489" s="1"/>
      <c r="VBO489" s="1"/>
      <c r="VBP489" s="1"/>
      <c r="VBQ489" s="1"/>
      <c r="VBR489" s="1"/>
      <c r="VBS489" s="1"/>
      <c r="VBT489" s="1"/>
      <c r="VBU489" s="1"/>
      <c r="VBV489" s="1"/>
      <c r="VBW489" s="1"/>
      <c r="VBX489" s="1"/>
      <c r="VBY489" s="1"/>
      <c r="VBZ489" s="1"/>
      <c r="VCA489" s="1"/>
      <c r="VCB489" s="1"/>
      <c r="VCC489" s="1"/>
      <c r="VCD489" s="1"/>
      <c r="VCE489" s="1"/>
      <c r="VCF489" s="1"/>
      <c r="VCG489" s="1"/>
      <c r="VCH489" s="1"/>
      <c r="VCI489" s="1"/>
      <c r="VCJ489" s="1"/>
      <c r="VCK489" s="1"/>
      <c r="VCL489" s="1"/>
      <c r="VCM489" s="1"/>
      <c r="VCN489" s="1"/>
      <c r="VCO489" s="1"/>
      <c r="VCP489" s="1"/>
      <c r="VCQ489" s="1"/>
      <c r="VCR489" s="1"/>
      <c r="VCS489" s="1"/>
      <c r="VCT489" s="1"/>
      <c r="VCU489" s="1"/>
      <c r="VCV489" s="1"/>
      <c r="VCW489" s="1"/>
      <c r="VCX489" s="1"/>
      <c r="VCY489" s="1"/>
      <c r="VCZ489" s="1"/>
      <c r="VDA489" s="1"/>
      <c r="VDB489" s="1"/>
      <c r="VDC489" s="1"/>
      <c r="VDD489" s="1"/>
      <c r="VDE489" s="1"/>
      <c r="VDF489" s="1"/>
      <c r="VDG489" s="1"/>
      <c r="VDH489" s="1"/>
      <c r="VDI489" s="1"/>
      <c r="VDJ489" s="1"/>
      <c r="VDK489" s="1"/>
      <c r="VDL489" s="1"/>
      <c r="VDM489" s="1"/>
      <c r="VDN489" s="1"/>
      <c r="VDO489" s="1"/>
      <c r="VDP489" s="1"/>
      <c r="VDQ489" s="1"/>
      <c r="VDR489" s="1"/>
      <c r="VDS489" s="1"/>
      <c r="VDT489" s="1"/>
      <c r="VDU489" s="1"/>
      <c r="VDV489" s="1"/>
      <c r="VDW489" s="1"/>
      <c r="VDX489" s="1"/>
      <c r="VDY489" s="1"/>
      <c r="VDZ489" s="1"/>
      <c r="VEA489" s="1"/>
      <c r="VEB489" s="1"/>
      <c r="VEC489" s="1"/>
      <c r="VED489" s="1"/>
      <c r="VEE489" s="1"/>
      <c r="VEF489" s="1"/>
      <c r="VEG489" s="1"/>
      <c r="VEH489" s="1"/>
      <c r="VEI489" s="1"/>
      <c r="VEJ489" s="1"/>
      <c r="VEK489" s="1"/>
      <c r="VEL489" s="1"/>
      <c r="VEM489" s="1"/>
      <c r="VEN489" s="1"/>
      <c r="VEO489" s="1"/>
      <c r="VEP489" s="1"/>
      <c r="VEQ489" s="1"/>
      <c r="VER489" s="1"/>
      <c r="VES489" s="1"/>
      <c r="VET489" s="1"/>
      <c r="VEU489" s="1"/>
      <c r="VEV489" s="1"/>
      <c r="VEW489" s="1"/>
      <c r="VEX489" s="1"/>
      <c r="VEY489" s="1"/>
      <c r="VEZ489" s="1"/>
      <c r="VFA489" s="1"/>
      <c r="VFB489" s="1"/>
      <c r="VFC489" s="1"/>
      <c r="VFD489" s="1"/>
      <c r="VFE489" s="1"/>
      <c r="VFF489" s="1"/>
      <c r="VFG489" s="1"/>
      <c r="VFH489" s="1"/>
      <c r="VFI489" s="1"/>
      <c r="VFJ489" s="1"/>
      <c r="VFK489" s="1"/>
      <c r="VFL489" s="1"/>
      <c r="VFM489" s="1"/>
      <c r="VFN489" s="1"/>
      <c r="VFO489" s="1"/>
      <c r="VFP489" s="1"/>
      <c r="VFQ489" s="1"/>
      <c r="VFR489" s="1"/>
      <c r="VFS489" s="1"/>
      <c r="VFT489" s="1"/>
      <c r="VFU489" s="1"/>
      <c r="VFV489" s="1"/>
      <c r="VFW489" s="1"/>
      <c r="VFX489" s="1"/>
      <c r="VFY489" s="1"/>
      <c r="VFZ489" s="1"/>
      <c r="VGA489" s="1"/>
      <c r="VGB489" s="1"/>
      <c r="VGC489" s="1"/>
      <c r="VGD489" s="1"/>
      <c r="VGE489" s="1"/>
      <c r="VGF489" s="1"/>
      <c r="VGG489" s="1"/>
      <c r="VGH489" s="1"/>
      <c r="VGI489" s="1"/>
      <c r="VGJ489" s="1"/>
      <c r="VGK489" s="1"/>
      <c r="VGL489" s="1"/>
      <c r="VGM489" s="1"/>
      <c r="VGN489" s="1"/>
      <c r="VGO489" s="1"/>
      <c r="VGP489" s="1"/>
      <c r="VGQ489" s="1"/>
      <c r="VGR489" s="1"/>
      <c r="VGS489" s="1"/>
      <c r="VGT489" s="1"/>
      <c r="VGU489" s="1"/>
      <c r="VGV489" s="1"/>
      <c r="VGW489" s="1"/>
      <c r="VGX489" s="1"/>
      <c r="VGY489" s="1"/>
      <c r="VGZ489" s="1"/>
      <c r="VHA489" s="1"/>
      <c r="VHB489" s="1"/>
      <c r="VHC489" s="1"/>
      <c r="VHD489" s="1"/>
      <c r="VHE489" s="1"/>
      <c r="VHF489" s="1"/>
      <c r="VHG489" s="1"/>
      <c r="VHH489" s="1"/>
      <c r="VHI489" s="1"/>
      <c r="VHJ489" s="1"/>
      <c r="VHK489" s="1"/>
      <c r="VHL489" s="1"/>
      <c r="VHM489" s="1"/>
      <c r="VHN489" s="1"/>
      <c r="VHO489" s="1"/>
      <c r="VHP489" s="1"/>
      <c r="VHQ489" s="1"/>
      <c r="VHR489" s="1"/>
      <c r="VHS489" s="1"/>
      <c r="VHT489" s="1"/>
      <c r="VHU489" s="1"/>
      <c r="VHV489" s="1"/>
      <c r="VHW489" s="1"/>
      <c r="VHX489" s="1"/>
      <c r="VHY489" s="1"/>
      <c r="VHZ489" s="1"/>
      <c r="VIA489" s="1"/>
      <c r="VIB489" s="1"/>
      <c r="VIC489" s="1"/>
      <c r="VID489" s="1"/>
      <c r="VIE489" s="1"/>
      <c r="VIF489" s="1"/>
      <c r="VIG489" s="1"/>
      <c r="VIH489" s="1"/>
      <c r="VII489" s="1"/>
      <c r="VIJ489" s="1"/>
      <c r="VIK489" s="1"/>
      <c r="VIL489" s="1"/>
      <c r="VIM489" s="1"/>
      <c r="VIN489" s="1"/>
      <c r="VIO489" s="1"/>
      <c r="VIP489" s="1"/>
      <c r="VIQ489" s="1"/>
      <c r="VIR489" s="1"/>
      <c r="VIS489" s="1"/>
      <c r="VIT489" s="1"/>
      <c r="VIU489" s="1"/>
      <c r="VIV489" s="1"/>
      <c r="VIW489" s="1"/>
      <c r="VIX489" s="1"/>
      <c r="VIY489" s="1"/>
      <c r="VIZ489" s="1"/>
      <c r="VJA489" s="1"/>
      <c r="VJB489" s="1"/>
      <c r="VJC489" s="1"/>
      <c r="VJD489" s="1"/>
      <c r="VJE489" s="1"/>
      <c r="VJF489" s="1"/>
      <c r="VJG489" s="1"/>
      <c r="VJH489" s="1"/>
      <c r="VJI489" s="1"/>
      <c r="VJJ489" s="1"/>
      <c r="VJK489" s="1"/>
      <c r="VJL489" s="1"/>
      <c r="VJM489" s="1"/>
      <c r="VJN489" s="1"/>
      <c r="VJO489" s="1"/>
      <c r="VJP489" s="1"/>
      <c r="VJQ489" s="1"/>
      <c r="VJR489" s="1"/>
      <c r="VJS489" s="1"/>
      <c r="VJT489" s="1"/>
      <c r="VJU489" s="1"/>
      <c r="VJV489" s="1"/>
      <c r="VJW489" s="1"/>
      <c r="VJX489" s="1"/>
      <c r="VJY489" s="1"/>
      <c r="VJZ489" s="1"/>
      <c r="VKA489" s="1"/>
      <c r="VKB489" s="1"/>
      <c r="VKC489" s="1"/>
      <c r="VKD489" s="1"/>
      <c r="VKE489" s="1"/>
      <c r="VKF489" s="1"/>
      <c r="VKG489" s="1"/>
      <c r="VKH489" s="1"/>
      <c r="VKI489" s="1"/>
      <c r="VKJ489" s="1"/>
      <c r="VKK489" s="1"/>
      <c r="VKL489" s="1"/>
      <c r="VKM489" s="1"/>
      <c r="VKN489" s="1"/>
      <c r="VKO489" s="1"/>
      <c r="VKP489" s="1"/>
      <c r="VKQ489" s="1"/>
      <c r="VKR489" s="1"/>
      <c r="VKS489" s="1"/>
      <c r="VKT489" s="1"/>
      <c r="VKU489" s="1"/>
      <c r="VKV489" s="1"/>
      <c r="VKW489" s="1"/>
      <c r="VKX489" s="1"/>
      <c r="VKY489" s="1"/>
      <c r="VKZ489" s="1"/>
      <c r="VLA489" s="1"/>
      <c r="VLB489" s="1"/>
      <c r="VLC489" s="1"/>
      <c r="VLD489" s="1"/>
      <c r="VLE489" s="1"/>
      <c r="VLF489" s="1"/>
      <c r="VLG489" s="1"/>
      <c r="VLH489" s="1"/>
      <c r="VLI489" s="1"/>
      <c r="VLJ489" s="1"/>
      <c r="VLK489" s="1"/>
      <c r="VLL489" s="1"/>
      <c r="VLM489" s="1"/>
      <c r="VLN489" s="1"/>
      <c r="VLO489" s="1"/>
      <c r="VLP489" s="1"/>
      <c r="VLQ489" s="1"/>
      <c r="VLR489" s="1"/>
      <c r="VLS489" s="1"/>
      <c r="VLT489" s="1"/>
      <c r="VLU489" s="1"/>
      <c r="VLV489" s="1"/>
      <c r="VLW489" s="1"/>
      <c r="VLX489" s="1"/>
      <c r="VLY489" s="1"/>
      <c r="VLZ489" s="1"/>
      <c r="VMA489" s="1"/>
      <c r="VMB489" s="1"/>
      <c r="VMC489" s="1"/>
      <c r="VMD489" s="1"/>
      <c r="VME489" s="1"/>
      <c r="VMF489" s="1"/>
      <c r="VMG489" s="1"/>
      <c r="VMH489" s="1"/>
      <c r="VMI489" s="1"/>
      <c r="VMJ489" s="1"/>
      <c r="VMK489" s="1"/>
      <c r="VML489" s="1"/>
      <c r="VMM489" s="1"/>
      <c r="VMN489" s="1"/>
      <c r="VMO489" s="1"/>
      <c r="VMP489" s="1"/>
      <c r="VMQ489" s="1"/>
      <c r="VMR489" s="1"/>
      <c r="VMS489" s="1"/>
      <c r="VMT489" s="1"/>
      <c r="VMU489" s="1"/>
      <c r="VMV489" s="1"/>
      <c r="VMW489" s="1"/>
      <c r="VMX489" s="1"/>
      <c r="VMY489" s="1"/>
      <c r="VMZ489" s="1"/>
      <c r="VNA489" s="1"/>
      <c r="VNB489" s="1"/>
      <c r="VNC489" s="1"/>
      <c r="VND489" s="1"/>
      <c r="VNE489" s="1"/>
      <c r="VNF489" s="1"/>
      <c r="VNG489" s="1"/>
      <c r="VNH489" s="1"/>
      <c r="VNI489" s="1"/>
      <c r="VNJ489" s="1"/>
      <c r="VNK489" s="1"/>
      <c r="VNL489" s="1"/>
      <c r="VNM489" s="1"/>
      <c r="VNN489" s="1"/>
      <c r="VNO489" s="1"/>
      <c r="VNP489" s="1"/>
      <c r="VNQ489" s="1"/>
      <c r="VNR489" s="1"/>
      <c r="VNS489" s="1"/>
      <c r="VNT489" s="1"/>
      <c r="VNU489" s="1"/>
      <c r="VNV489" s="1"/>
      <c r="VNW489" s="1"/>
      <c r="VNX489" s="1"/>
      <c r="VNY489" s="1"/>
      <c r="VNZ489" s="1"/>
      <c r="VOA489" s="1"/>
      <c r="VOB489" s="1"/>
      <c r="VOC489" s="1"/>
      <c r="VOD489" s="1"/>
      <c r="VOE489" s="1"/>
      <c r="VOF489" s="1"/>
      <c r="VOG489" s="1"/>
      <c r="VOH489" s="1"/>
      <c r="VOI489" s="1"/>
      <c r="VOJ489" s="1"/>
      <c r="VOK489" s="1"/>
      <c r="VOL489" s="1"/>
      <c r="VOM489" s="1"/>
      <c r="VON489" s="1"/>
      <c r="VOO489" s="1"/>
      <c r="VOP489" s="1"/>
      <c r="VOQ489" s="1"/>
      <c r="VOR489" s="1"/>
      <c r="VOS489" s="1"/>
      <c r="VOT489" s="1"/>
      <c r="VOU489" s="1"/>
      <c r="VOV489" s="1"/>
      <c r="VOW489" s="1"/>
      <c r="VOX489" s="1"/>
      <c r="VOY489" s="1"/>
      <c r="VOZ489" s="1"/>
      <c r="VPA489" s="1"/>
      <c r="VPB489" s="1"/>
      <c r="VPC489" s="1"/>
      <c r="VPD489" s="1"/>
      <c r="VPE489" s="1"/>
      <c r="VPF489" s="1"/>
      <c r="VPG489" s="1"/>
      <c r="VPH489" s="1"/>
      <c r="VPI489" s="1"/>
      <c r="VPJ489" s="1"/>
      <c r="VPK489" s="1"/>
      <c r="VPL489" s="1"/>
      <c r="VPM489" s="1"/>
      <c r="VPN489" s="1"/>
      <c r="VPO489" s="1"/>
      <c r="VPP489" s="1"/>
      <c r="VPQ489" s="1"/>
      <c r="VPR489" s="1"/>
      <c r="VPS489" s="1"/>
      <c r="VPT489" s="1"/>
      <c r="VPU489" s="1"/>
      <c r="VPV489" s="1"/>
      <c r="VPW489" s="1"/>
      <c r="VPX489" s="1"/>
      <c r="VPY489" s="1"/>
      <c r="VPZ489" s="1"/>
      <c r="VQA489" s="1"/>
      <c r="VQB489" s="1"/>
      <c r="VQC489" s="1"/>
      <c r="VQD489" s="1"/>
      <c r="VQE489" s="1"/>
      <c r="VQF489" s="1"/>
      <c r="VQG489" s="1"/>
      <c r="VQH489" s="1"/>
      <c r="VQI489" s="1"/>
      <c r="VQJ489" s="1"/>
      <c r="VQK489" s="1"/>
      <c r="VQL489" s="1"/>
      <c r="VQM489" s="1"/>
      <c r="VQN489" s="1"/>
      <c r="VQO489" s="1"/>
      <c r="VQP489" s="1"/>
      <c r="VQQ489" s="1"/>
      <c r="VQR489" s="1"/>
      <c r="VQS489" s="1"/>
      <c r="VQT489" s="1"/>
      <c r="VQU489" s="1"/>
      <c r="VQV489" s="1"/>
      <c r="VQW489" s="1"/>
      <c r="VQX489" s="1"/>
      <c r="VQY489" s="1"/>
      <c r="VQZ489" s="1"/>
      <c r="VRA489" s="1"/>
      <c r="VRB489" s="1"/>
      <c r="VRC489" s="1"/>
      <c r="VRD489" s="1"/>
      <c r="VRE489" s="1"/>
      <c r="VRF489" s="1"/>
      <c r="VRG489" s="1"/>
      <c r="VRH489" s="1"/>
      <c r="VRI489" s="1"/>
      <c r="VRJ489" s="1"/>
      <c r="VRK489" s="1"/>
      <c r="VRL489" s="1"/>
      <c r="VRM489" s="1"/>
      <c r="VRN489" s="1"/>
      <c r="VRO489" s="1"/>
      <c r="VRP489" s="1"/>
      <c r="VRQ489" s="1"/>
      <c r="VRR489" s="1"/>
      <c r="VRS489" s="1"/>
      <c r="VRT489" s="1"/>
      <c r="VRU489" s="1"/>
      <c r="VRV489" s="1"/>
      <c r="VRW489" s="1"/>
      <c r="VRX489" s="1"/>
      <c r="VRY489" s="1"/>
      <c r="VRZ489" s="1"/>
      <c r="VSA489" s="1"/>
      <c r="VSB489" s="1"/>
      <c r="VSC489" s="1"/>
      <c r="VSD489" s="1"/>
      <c r="VSE489" s="1"/>
      <c r="VSF489" s="1"/>
      <c r="VSG489" s="1"/>
      <c r="VSH489" s="1"/>
      <c r="VSI489" s="1"/>
      <c r="VSJ489" s="1"/>
      <c r="VSK489" s="1"/>
      <c r="VSL489" s="1"/>
      <c r="VSM489" s="1"/>
      <c r="VSN489" s="1"/>
      <c r="VSO489" s="1"/>
      <c r="VSP489" s="1"/>
      <c r="VSQ489" s="1"/>
      <c r="VSR489" s="1"/>
      <c r="VSS489" s="1"/>
      <c r="VST489" s="1"/>
      <c r="VSU489" s="1"/>
      <c r="VSV489" s="1"/>
      <c r="VSW489" s="1"/>
      <c r="VSX489" s="1"/>
      <c r="VSY489" s="1"/>
      <c r="VSZ489" s="1"/>
      <c r="VTA489" s="1"/>
      <c r="VTB489" s="1"/>
      <c r="VTC489" s="1"/>
      <c r="VTD489" s="1"/>
      <c r="VTE489" s="1"/>
      <c r="VTF489" s="1"/>
      <c r="VTG489" s="1"/>
      <c r="VTH489" s="1"/>
      <c r="VTI489" s="1"/>
      <c r="VTJ489" s="1"/>
      <c r="VTK489" s="1"/>
      <c r="VTL489" s="1"/>
      <c r="VTM489" s="1"/>
      <c r="VTN489" s="1"/>
      <c r="VTO489" s="1"/>
      <c r="VTP489" s="1"/>
      <c r="VTQ489" s="1"/>
      <c r="VTR489" s="1"/>
      <c r="VTS489" s="1"/>
      <c r="VTT489" s="1"/>
      <c r="VTU489" s="1"/>
      <c r="VTV489" s="1"/>
      <c r="VTW489" s="1"/>
      <c r="VTX489" s="1"/>
      <c r="VTY489" s="1"/>
      <c r="VTZ489" s="1"/>
      <c r="VUA489" s="1"/>
      <c r="VUB489" s="1"/>
      <c r="VUC489" s="1"/>
      <c r="VUD489" s="1"/>
      <c r="VUE489" s="1"/>
      <c r="VUF489" s="1"/>
      <c r="VUG489" s="1"/>
      <c r="VUH489" s="1"/>
      <c r="VUI489" s="1"/>
      <c r="VUJ489" s="1"/>
      <c r="VUK489" s="1"/>
      <c r="VUL489" s="1"/>
      <c r="VUM489" s="1"/>
      <c r="VUN489" s="1"/>
      <c r="VUO489" s="1"/>
      <c r="VUP489" s="1"/>
      <c r="VUQ489" s="1"/>
      <c r="VUR489" s="1"/>
      <c r="VUS489" s="1"/>
      <c r="VUT489" s="1"/>
      <c r="VUU489" s="1"/>
      <c r="VUV489" s="1"/>
      <c r="VUW489" s="1"/>
      <c r="VUX489" s="1"/>
      <c r="VUY489" s="1"/>
      <c r="VUZ489" s="1"/>
      <c r="VVA489" s="1"/>
      <c r="VVB489" s="1"/>
      <c r="VVC489" s="1"/>
      <c r="VVD489" s="1"/>
      <c r="VVE489" s="1"/>
      <c r="VVF489" s="1"/>
      <c r="VVG489" s="1"/>
      <c r="VVH489" s="1"/>
      <c r="VVI489" s="1"/>
      <c r="VVJ489" s="1"/>
      <c r="VVK489" s="1"/>
      <c r="VVL489" s="1"/>
      <c r="VVM489" s="1"/>
      <c r="VVN489" s="1"/>
      <c r="VVO489" s="1"/>
      <c r="VVP489" s="1"/>
      <c r="VVQ489" s="1"/>
      <c r="VVR489" s="1"/>
      <c r="VVS489" s="1"/>
      <c r="VVT489" s="1"/>
      <c r="VVU489" s="1"/>
      <c r="VVV489" s="1"/>
      <c r="VVW489" s="1"/>
      <c r="VVX489" s="1"/>
      <c r="VVY489" s="1"/>
      <c r="VVZ489" s="1"/>
      <c r="VWA489" s="1"/>
      <c r="VWB489" s="1"/>
      <c r="VWC489" s="1"/>
      <c r="VWD489" s="1"/>
      <c r="VWE489" s="1"/>
      <c r="VWF489" s="1"/>
      <c r="VWG489" s="1"/>
      <c r="VWH489" s="1"/>
      <c r="VWI489" s="1"/>
      <c r="VWJ489" s="1"/>
      <c r="VWK489" s="1"/>
      <c r="VWL489" s="1"/>
      <c r="VWM489" s="1"/>
      <c r="VWN489" s="1"/>
      <c r="VWO489" s="1"/>
      <c r="VWP489" s="1"/>
      <c r="VWQ489" s="1"/>
      <c r="VWR489" s="1"/>
      <c r="VWS489" s="1"/>
      <c r="VWT489" s="1"/>
      <c r="VWU489" s="1"/>
      <c r="VWV489" s="1"/>
      <c r="VWW489" s="1"/>
      <c r="VWX489" s="1"/>
      <c r="VWY489" s="1"/>
      <c r="VWZ489" s="1"/>
      <c r="VXA489" s="1"/>
      <c r="VXB489" s="1"/>
      <c r="VXC489" s="1"/>
      <c r="VXD489" s="1"/>
      <c r="VXE489" s="1"/>
      <c r="VXF489" s="1"/>
      <c r="VXG489" s="1"/>
      <c r="VXH489" s="1"/>
      <c r="VXI489" s="1"/>
      <c r="VXJ489" s="1"/>
      <c r="VXK489" s="1"/>
      <c r="VXL489" s="1"/>
      <c r="VXM489" s="1"/>
      <c r="VXN489" s="1"/>
      <c r="VXO489" s="1"/>
      <c r="VXP489" s="1"/>
      <c r="VXQ489" s="1"/>
      <c r="VXR489" s="1"/>
      <c r="VXS489" s="1"/>
      <c r="VXT489" s="1"/>
      <c r="VXU489" s="1"/>
      <c r="VXV489" s="1"/>
      <c r="VXW489" s="1"/>
      <c r="VXX489" s="1"/>
      <c r="VXY489" s="1"/>
      <c r="VXZ489" s="1"/>
      <c r="VYA489" s="1"/>
      <c r="VYB489" s="1"/>
      <c r="VYC489" s="1"/>
      <c r="VYD489" s="1"/>
      <c r="VYE489" s="1"/>
      <c r="VYF489" s="1"/>
      <c r="VYG489" s="1"/>
      <c r="VYH489" s="1"/>
      <c r="VYI489" s="1"/>
      <c r="VYJ489" s="1"/>
      <c r="VYK489" s="1"/>
      <c r="VYL489" s="1"/>
      <c r="VYM489" s="1"/>
      <c r="VYN489" s="1"/>
      <c r="VYO489" s="1"/>
      <c r="VYP489" s="1"/>
      <c r="VYQ489" s="1"/>
      <c r="VYR489" s="1"/>
      <c r="VYS489" s="1"/>
      <c r="VYT489" s="1"/>
      <c r="VYU489" s="1"/>
      <c r="VYV489" s="1"/>
      <c r="VYW489" s="1"/>
      <c r="VYX489" s="1"/>
      <c r="VYY489" s="1"/>
      <c r="VYZ489" s="1"/>
      <c r="VZA489" s="1"/>
      <c r="VZB489" s="1"/>
      <c r="VZC489" s="1"/>
      <c r="VZD489" s="1"/>
      <c r="VZE489" s="1"/>
      <c r="VZF489" s="1"/>
      <c r="VZG489" s="1"/>
      <c r="VZH489" s="1"/>
      <c r="VZI489" s="1"/>
      <c r="VZJ489" s="1"/>
      <c r="VZK489" s="1"/>
      <c r="VZL489" s="1"/>
      <c r="VZM489" s="1"/>
      <c r="VZN489" s="1"/>
      <c r="VZO489" s="1"/>
      <c r="VZP489" s="1"/>
      <c r="VZQ489" s="1"/>
      <c r="VZR489" s="1"/>
      <c r="VZS489" s="1"/>
      <c r="VZT489" s="1"/>
      <c r="VZU489" s="1"/>
      <c r="VZV489" s="1"/>
      <c r="VZW489" s="1"/>
      <c r="VZX489" s="1"/>
      <c r="VZY489" s="1"/>
      <c r="VZZ489" s="1"/>
      <c r="WAA489" s="1"/>
      <c r="WAB489" s="1"/>
      <c r="WAC489" s="1"/>
      <c r="WAD489" s="1"/>
      <c r="WAE489" s="1"/>
      <c r="WAF489" s="1"/>
      <c r="WAG489" s="1"/>
      <c r="WAH489" s="1"/>
      <c r="WAI489" s="1"/>
      <c r="WAJ489" s="1"/>
      <c r="WAK489" s="1"/>
      <c r="WAL489" s="1"/>
      <c r="WAM489" s="1"/>
      <c r="WAN489" s="1"/>
      <c r="WAO489" s="1"/>
      <c r="WAP489" s="1"/>
      <c r="WAQ489" s="1"/>
      <c r="WAR489" s="1"/>
      <c r="WAS489" s="1"/>
      <c r="WAT489" s="1"/>
      <c r="WAU489" s="1"/>
      <c r="WAV489" s="1"/>
      <c r="WAW489" s="1"/>
      <c r="WAX489" s="1"/>
      <c r="WAY489" s="1"/>
      <c r="WAZ489" s="1"/>
      <c r="WBA489" s="1"/>
      <c r="WBB489" s="1"/>
      <c r="WBC489" s="1"/>
      <c r="WBD489" s="1"/>
      <c r="WBE489" s="1"/>
      <c r="WBF489" s="1"/>
      <c r="WBG489" s="1"/>
      <c r="WBH489" s="1"/>
      <c r="WBI489" s="1"/>
      <c r="WBJ489" s="1"/>
      <c r="WBK489" s="1"/>
      <c r="WBL489" s="1"/>
      <c r="WBM489" s="1"/>
      <c r="WBN489" s="1"/>
      <c r="WBO489" s="1"/>
      <c r="WBP489" s="1"/>
      <c r="WBQ489" s="1"/>
      <c r="WBR489" s="1"/>
      <c r="WBS489" s="1"/>
      <c r="WBT489" s="1"/>
      <c r="WBU489" s="1"/>
      <c r="WBV489" s="1"/>
      <c r="WBW489" s="1"/>
      <c r="WBX489" s="1"/>
      <c r="WBY489" s="1"/>
      <c r="WBZ489" s="1"/>
      <c r="WCA489" s="1"/>
      <c r="WCB489" s="1"/>
      <c r="WCC489" s="1"/>
      <c r="WCD489" s="1"/>
      <c r="WCE489" s="1"/>
      <c r="WCF489" s="1"/>
      <c r="WCG489" s="1"/>
      <c r="WCH489" s="1"/>
      <c r="WCI489" s="1"/>
      <c r="WCJ489" s="1"/>
      <c r="WCK489" s="1"/>
      <c r="WCL489" s="1"/>
      <c r="WCM489" s="1"/>
      <c r="WCN489" s="1"/>
      <c r="WCO489" s="1"/>
      <c r="WCP489" s="1"/>
      <c r="WCQ489" s="1"/>
      <c r="WCR489" s="1"/>
      <c r="WCS489" s="1"/>
      <c r="WCT489" s="1"/>
      <c r="WCU489" s="1"/>
      <c r="WCV489" s="1"/>
      <c r="WCW489" s="1"/>
      <c r="WCX489" s="1"/>
      <c r="WCY489" s="1"/>
      <c r="WCZ489" s="1"/>
      <c r="WDA489" s="1"/>
      <c r="WDB489" s="1"/>
      <c r="WDC489" s="1"/>
      <c r="WDD489" s="1"/>
      <c r="WDE489" s="1"/>
      <c r="WDF489" s="1"/>
      <c r="WDG489" s="1"/>
      <c r="WDH489" s="1"/>
      <c r="WDI489" s="1"/>
      <c r="WDJ489" s="1"/>
      <c r="WDK489" s="1"/>
      <c r="WDL489" s="1"/>
      <c r="WDM489" s="1"/>
      <c r="WDN489" s="1"/>
      <c r="WDO489" s="1"/>
      <c r="WDP489" s="1"/>
      <c r="WDQ489" s="1"/>
      <c r="WDR489" s="1"/>
      <c r="WDS489" s="1"/>
      <c r="WDT489" s="1"/>
      <c r="WDU489" s="1"/>
      <c r="WDV489" s="1"/>
      <c r="WDW489" s="1"/>
      <c r="WDX489" s="1"/>
      <c r="WDY489" s="1"/>
      <c r="WDZ489" s="1"/>
      <c r="WEA489" s="1"/>
      <c r="WEB489" s="1"/>
      <c r="WEC489" s="1"/>
      <c r="WED489" s="1"/>
      <c r="WEE489" s="1"/>
      <c r="WEF489" s="1"/>
      <c r="WEG489" s="1"/>
      <c r="WEH489" s="1"/>
      <c r="WEI489" s="1"/>
      <c r="WEJ489" s="1"/>
      <c r="WEK489" s="1"/>
      <c r="WEL489" s="1"/>
      <c r="WEM489" s="1"/>
      <c r="WEN489" s="1"/>
      <c r="WEO489" s="1"/>
      <c r="WEP489" s="1"/>
      <c r="WEQ489" s="1"/>
      <c r="WER489" s="1"/>
      <c r="WES489" s="1"/>
      <c r="WET489" s="1"/>
      <c r="WEU489" s="1"/>
      <c r="WEV489" s="1"/>
      <c r="WEW489" s="1"/>
      <c r="WEX489" s="1"/>
      <c r="WEY489" s="1"/>
      <c r="WEZ489" s="1"/>
      <c r="WFA489" s="1"/>
      <c r="WFB489" s="1"/>
      <c r="WFC489" s="1"/>
      <c r="WFD489" s="1"/>
      <c r="WFE489" s="1"/>
      <c r="WFF489" s="1"/>
      <c r="WFG489" s="1"/>
      <c r="WFH489" s="1"/>
      <c r="WFI489" s="1"/>
      <c r="WFJ489" s="1"/>
      <c r="WFK489" s="1"/>
      <c r="WFL489" s="1"/>
      <c r="WFM489" s="1"/>
      <c r="WFN489" s="1"/>
      <c r="WFO489" s="1"/>
      <c r="WFP489" s="1"/>
      <c r="WFQ489" s="1"/>
      <c r="WFR489" s="1"/>
      <c r="WFS489" s="1"/>
      <c r="WFT489" s="1"/>
      <c r="WFU489" s="1"/>
      <c r="WFV489" s="1"/>
      <c r="WFW489" s="1"/>
      <c r="WFX489" s="1"/>
      <c r="WFY489" s="1"/>
      <c r="WFZ489" s="1"/>
      <c r="WGA489" s="1"/>
      <c r="WGB489" s="1"/>
      <c r="WGC489" s="1"/>
      <c r="WGD489" s="1"/>
      <c r="WGE489" s="1"/>
      <c r="WGF489" s="1"/>
      <c r="WGG489" s="1"/>
      <c r="WGH489" s="1"/>
      <c r="WGI489" s="1"/>
      <c r="WGJ489" s="1"/>
      <c r="WGK489" s="1"/>
      <c r="WGL489" s="1"/>
      <c r="WGM489" s="1"/>
      <c r="WGN489" s="1"/>
      <c r="WGO489" s="1"/>
      <c r="WGP489" s="1"/>
      <c r="WGQ489" s="1"/>
      <c r="WGR489" s="1"/>
      <c r="WGS489" s="1"/>
      <c r="WGT489" s="1"/>
      <c r="WGU489" s="1"/>
      <c r="WGV489" s="1"/>
      <c r="WGW489" s="1"/>
      <c r="WGX489" s="1"/>
      <c r="WGY489" s="1"/>
      <c r="WGZ489" s="1"/>
      <c r="WHA489" s="1"/>
      <c r="WHB489" s="1"/>
      <c r="WHC489" s="1"/>
      <c r="WHD489" s="1"/>
      <c r="WHE489" s="1"/>
      <c r="WHF489" s="1"/>
      <c r="WHG489" s="1"/>
      <c r="WHH489" s="1"/>
      <c r="WHI489" s="1"/>
      <c r="WHJ489" s="1"/>
      <c r="WHK489" s="1"/>
      <c r="WHL489" s="1"/>
      <c r="WHM489" s="1"/>
      <c r="WHN489" s="1"/>
      <c r="WHO489" s="1"/>
      <c r="WHP489" s="1"/>
      <c r="WHQ489" s="1"/>
      <c r="WHR489" s="1"/>
      <c r="WHS489" s="1"/>
      <c r="WHT489" s="1"/>
      <c r="WHU489" s="1"/>
      <c r="WHV489" s="1"/>
      <c r="WHW489" s="1"/>
      <c r="WHX489" s="1"/>
      <c r="WHY489" s="1"/>
      <c r="WHZ489" s="1"/>
      <c r="WIA489" s="1"/>
      <c r="WIB489" s="1"/>
      <c r="WIC489" s="1"/>
      <c r="WID489" s="1"/>
      <c r="WIE489" s="1"/>
      <c r="WIF489" s="1"/>
      <c r="WIG489" s="1"/>
      <c r="WIH489" s="1"/>
      <c r="WII489" s="1"/>
      <c r="WIJ489" s="1"/>
      <c r="WIK489" s="1"/>
      <c r="WIL489" s="1"/>
      <c r="WIM489" s="1"/>
      <c r="WIN489" s="1"/>
      <c r="WIO489" s="1"/>
      <c r="WIP489" s="1"/>
      <c r="WIQ489" s="1"/>
      <c r="WIR489" s="1"/>
      <c r="WIS489" s="1"/>
      <c r="WIT489" s="1"/>
      <c r="WIU489" s="1"/>
      <c r="WIV489" s="1"/>
      <c r="WIW489" s="1"/>
      <c r="WIX489" s="1"/>
      <c r="WIY489" s="1"/>
      <c r="WIZ489" s="1"/>
      <c r="WJA489" s="1"/>
      <c r="WJB489" s="1"/>
      <c r="WJC489" s="1"/>
      <c r="WJD489" s="1"/>
      <c r="WJE489" s="1"/>
      <c r="WJF489" s="1"/>
      <c r="WJG489" s="1"/>
      <c r="WJH489" s="1"/>
      <c r="WJI489" s="1"/>
      <c r="WJJ489" s="1"/>
      <c r="WJK489" s="1"/>
      <c r="WJL489" s="1"/>
      <c r="WJM489" s="1"/>
      <c r="WJN489" s="1"/>
      <c r="WJO489" s="1"/>
      <c r="WJP489" s="1"/>
      <c r="WJQ489" s="1"/>
      <c r="WJR489" s="1"/>
      <c r="WJS489" s="1"/>
      <c r="WJT489" s="1"/>
      <c r="WJU489" s="1"/>
      <c r="WJV489" s="1"/>
      <c r="WJW489" s="1"/>
      <c r="WJX489" s="1"/>
      <c r="WJY489" s="1"/>
      <c r="WJZ489" s="1"/>
      <c r="WKA489" s="1"/>
      <c r="WKB489" s="1"/>
      <c r="WKC489" s="1"/>
      <c r="WKD489" s="1"/>
      <c r="WKE489" s="1"/>
      <c r="WKF489" s="1"/>
      <c r="WKG489" s="1"/>
      <c r="WKH489" s="1"/>
      <c r="WKI489" s="1"/>
      <c r="WKJ489" s="1"/>
      <c r="WKK489" s="1"/>
      <c r="WKL489" s="1"/>
      <c r="WKM489" s="1"/>
      <c r="WKN489" s="1"/>
      <c r="WKO489" s="1"/>
      <c r="WKP489" s="1"/>
      <c r="WKQ489" s="1"/>
      <c r="WKR489" s="1"/>
      <c r="WKS489" s="1"/>
      <c r="WKT489" s="1"/>
      <c r="WKU489" s="1"/>
      <c r="WKV489" s="1"/>
      <c r="WKW489" s="1"/>
      <c r="WKX489" s="1"/>
      <c r="WKY489" s="1"/>
      <c r="WKZ489" s="1"/>
      <c r="WLA489" s="1"/>
      <c r="WLB489" s="1"/>
      <c r="WLC489" s="1"/>
      <c r="WLD489" s="1"/>
      <c r="WLE489" s="1"/>
      <c r="WLF489" s="1"/>
      <c r="WLG489" s="1"/>
      <c r="WLH489" s="1"/>
      <c r="WLI489" s="1"/>
      <c r="WLJ489" s="1"/>
      <c r="WLK489" s="1"/>
      <c r="WLL489" s="1"/>
      <c r="WLM489" s="1"/>
      <c r="WLN489" s="1"/>
      <c r="WLO489" s="1"/>
      <c r="WLP489" s="1"/>
      <c r="WLQ489" s="1"/>
      <c r="WLR489" s="1"/>
      <c r="WLS489" s="1"/>
      <c r="WLT489" s="1"/>
      <c r="WLU489" s="1"/>
      <c r="WLV489" s="1"/>
      <c r="WLW489" s="1"/>
      <c r="WLX489" s="1"/>
      <c r="WLY489" s="1"/>
      <c r="WLZ489" s="1"/>
      <c r="WMA489" s="1"/>
      <c r="WMB489" s="1"/>
      <c r="WMC489" s="1"/>
      <c r="WMD489" s="1"/>
      <c r="WME489" s="1"/>
      <c r="WMF489" s="1"/>
      <c r="WMG489" s="1"/>
      <c r="WMH489" s="1"/>
      <c r="WMI489" s="1"/>
      <c r="WMJ489" s="1"/>
      <c r="WMK489" s="1"/>
      <c r="WML489" s="1"/>
      <c r="WMM489" s="1"/>
      <c r="WMN489" s="1"/>
      <c r="WMO489" s="1"/>
      <c r="WMP489" s="1"/>
      <c r="WMQ489" s="1"/>
      <c r="WMR489" s="1"/>
      <c r="WMS489" s="1"/>
      <c r="WMT489" s="1"/>
      <c r="WMU489" s="1"/>
      <c r="WMV489" s="1"/>
      <c r="WMW489" s="1"/>
      <c r="WMX489" s="1"/>
      <c r="WMY489" s="1"/>
      <c r="WMZ489" s="1"/>
      <c r="WNA489" s="1"/>
      <c r="WNB489" s="1"/>
      <c r="WNC489" s="1"/>
      <c r="WND489" s="1"/>
      <c r="WNE489" s="1"/>
      <c r="WNF489" s="1"/>
      <c r="WNG489" s="1"/>
      <c r="WNH489" s="1"/>
      <c r="WNI489" s="1"/>
      <c r="WNJ489" s="1"/>
      <c r="WNK489" s="1"/>
      <c r="WNL489" s="1"/>
      <c r="WNM489" s="1"/>
      <c r="WNN489" s="1"/>
      <c r="WNO489" s="1"/>
      <c r="WNP489" s="1"/>
      <c r="WNQ489" s="1"/>
      <c r="WNR489" s="1"/>
      <c r="WNS489" s="1"/>
      <c r="WNT489" s="1"/>
      <c r="WNU489" s="1"/>
      <c r="WNV489" s="1"/>
      <c r="WNW489" s="1"/>
      <c r="WNX489" s="1"/>
      <c r="WNY489" s="1"/>
      <c r="WNZ489" s="1"/>
      <c r="WOA489" s="1"/>
      <c r="WOB489" s="1"/>
      <c r="WOC489" s="1"/>
      <c r="WOD489" s="1"/>
      <c r="WOE489" s="1"/>
      <c r="WOF489" s="1"/>
      <c r="WOG489" s="1"/>
      <c r="WOH489" s="1"/>
      <c r="WOI489" s="1"/>
      <c r="WOJ489" s="1"/>
      <c r="WOK489" s="1"/>
      <c r="WOL489" s="1"/>
      <c r="WOM489" s="1"/>
      <c r="WON489" s="1"/>
      <c r="WOO489" s="1"/>
      <c r="WOP489" s="1"/>
      <c r="WOQ489" s="1"/>
      <c r="WOR489" s="1"/>
      <c r="WOS489" s="1"/>
      <c r="WOT489" s="1"/>
      <c r="WOU489" s="1"/>
      <c r="WOV489" s="1"/>
      <c r="WOW489" s="1"/>
      <c r="WOX489" s="1"/>
      <c r="WOY489" s="1"/>
      <c r="WOZ489" s="1"/>
      <c r="WPA489" s="1"/>
      <c r="WPB489" s="1"/>
      <c r="WPC489" s="1"/>
      <c r="WPD489" s="1"/>
      <c r="WPE489" s="1"/>
      <c r="WPF489" s="1"/>
      <c r="WPG489" s="1"/>
      <c r="WPH489" s="1"/>
      <c r="WPI489" s="1"/>
      <c r="WPJ489" s="1"/>
      <c r="WPK489" s="1"/>
      <c r="WPL489" s="1"/>
      <c r="WPM489" s="1"/>
      <c r="WPN489" s="1"/>
      <c r="WPO489" s="1"/>
      <c r="WPP489" s="1"/>
      <c r="WPQ489" s="1"/>
      <c r="WPR489" s="1"/>
      <c r="WPS489" s="1"/>
      <c r="WPT489" s="1"/>
      <c r="WPU489" s="1"/>
      <c r="WPV489" s="1"/>
      <c r="WPW489" s="1"/>
      <c r="WPX489" s="1"/>
      <c r="WPY489" s="1"/>
      <c r="WPZ489" s="1"/>
      <c r="WQA489" s="1"/>
      <c r="WQB489" s="1"/>
      <c r="WQC489" s="1"/>
      <c r="WQD489" s="1"/>
      <c r="WQE489" s="1"/>
      <c r="WQF489" s="1"/>
      <c r="WQG489" s="1"/>
      <c r="WQH489" s="1"/>
      <c r="WQI489" s="1"/>
      <c r="WQJ489" s="1"/>
      <c r="WQK489" s="1"/>
      <c r="WQL489" s="1"/>
      <c r="WQM489" s="1"/>
      <c r="WQN489" s="1"/>
      <c r="WQO489" s="1"/>
      <c r="WQP489" s="1"/>
      <c r="WQQ489" s="1"/>
      <c r="WQR489" s="1"/>
      <c r="WQS489" s="1"/>
      <c r="WQT489" s="1"/>
      <c r="WQU489" s="1"/>
      <c r="WQV489" s="1"/>
      <c r="WQW489" s="1"/>
      <c r="WQX489" s="1"/>
      <c r="WQY489" s="1"/>
      <c r="WQZ489" s="1"/>
      <c r="WRA489" s="1"/>
      <c r="WRB489" s="1"/>
      <c r="WRC489" s="1"/>
      <c r="WRD489" s="1"/>
      <c r="WRE489" s="1"/>
      <c r="WRF489" s="1"/>
      <c r="WRG489" s="1"/>
      <c r="WRH489" s="1"/>
      <c r="WRI489" s="1"/>
      <c r="WRJ489" s="1"/>
      <c r="WRK489" s="1"/>
      <c r="WRL489" s="1"/>
      <c r="WRM489" s="1"/>
      <c r="WRN489" s="1"/>
      <c r="WRO489" s="1"/>
      <c r="WRP489" s="1"/>
      <c r="WRQ489" s="1"/>
      <c r="WRR489" s="1"/>
      <c r="WRS489" s="1"/>
      <c r="WRT489" s="1"/>
      <c r="WRU489" s="1"/>
      <c r="WRV489" s="1"/>
      <c r="WRW489" s="1"/>
      <c r="WRX489" s="1"/>
      <c r="WRY489" s="1"/>
      <c r="WRZ489" s="1"/>
      <c r="WSA489" s="1"/>
      <c r="WSB489" s="1"/>
      <c r="WSC489" s="1"/>
      <c r="WSD489" s="1"/>
      <c r="WSE489" s="1"/>
      <c r="WSF489" s="1"/>
      <c r="WSG489" s="1"/>
      <c r="WSH489" s="1"/>
      <c r="WSI489" s="1"/>
      <c r="WSJ489" s="1"/>
      <c r="WSK489" s="1"/>
      <c r="WSL489" s="1"/>
      <c r="WSM489" s="1"/>
      <c r="WSN489" s="1"/>
      <c r="WSO489" s="1"/>
      <c r="WSP489" s="1"/>
      <c r="WSQ489" s="1"/>
      <c r="WSR489" s="1"/>
      <c r="WSS489" s="1"/>
      <c r="WST489" s="1"/>
      <c r="WSU489" s="1"/>
      <c r="WSV489" s="1"/>
      <c r="WSW489" s="1"/>
      <c r="WSX489" s="1"/>
      <c r="WSY489" s="1"/>
      <c r="WSZ489" s="1"/>
      <c r="WTA489" s="1"/>
      <c r="WTB489" s="1"/>
      <c r="WTC489" s="1"/>
      <c r="WTD489" s="1"/>
      <c r="WTE489" s="1"/>
      <c r="WTF489" s="1"/>
      <c r="WTG489" s="1"/>
      <c r="WTH489" s="1"/>
      <c r="WTI489" s="1"/>
      <c r="WTJ489" s="1"/>
      <c r="WTK489" s="1"/>
      <c r="WTL489" s="1"/>
      <c r="WTM489" s="1"/>
      <c r="WTN489" s="1"/>
      <c r="WTO489" s="1"/>
      <c r="WTP489" s="1"/>
      <c r="WTQ489" s="1"/>
      <c r="WTR489" s="1"/>
      <c r="WTS489" s="1"/>
      <c r="WTT489" s="1"/>
      <c r="WTU489" s="1"/>
      <c r="WTV489" s="1"/>
      <c r="WTW489" s="1"/>
      <c r="WTX489" s="1"/>
      <c r="WTY489" s="1"/>
      <c r="WTZ489" s="1"/>
      <c r="WUA489" s="1"/>
      <c r="WUB489" s="1"/>
      <c r="WUC489" s="1"/>
      <c r="WUD489" s="1"/>
      <c r="WUE489" s="1"/>
      <c r="WUF489" s="1"/>
      <c r="WUG489" s="1"/>
      <c r="WUH489" s="1"/>
      <c r="WUI489" s="1"/>
      <c r="WUJ489" s="1"/>
      <c r="WUK489" s="1"/>
      <c r="WUL489" s="1"/>
      <c r="WUM489" s="1"/>
      <c r="WUN489" s="1"/>
      <c r="WUO489" s="1"/>
      <c r="WUP489" s="1"/>
      <c r="WUQ489" s="1"/>
      <c r="WUR489" s="1"/>
      <c r="WUS489" s="1"/>
      <c r="WUT489" s="1"/>
      <c r="WUU489" s="1"/>
      <c r="WUV489" s="1"/>
      <c r="WUW489" s="1"/>
      <c r="WUX489" s="1"/>
      <c r="WUY489" s="1"/>
      <c r="WUZ489" s="1"/>
      <c r="WVA489" s="1"/>
      <c r="WVB489" s="1"/>
      <c r="WVC489" s="1"/>
      <c r="WVD489" s="1"/>
      <c r="WVE489" s="1"/>
      <c r="WVF489" s="1"/>
      <c r="WVG489" s="1"/>
      <c r="WVH489" s="1"/>
      <c r="WVI489" s="1"/>
      <c r="WVJ489" s="1"/>
      <c r="WVK489" s="1"/>
      <c r="WVL489" s="1"/>
      <c r="WVM489" s="1"/>
      <c r="WVN489" s="1"/>
      <c r="WVO489" s="1"/>
      <c r="WVP489" s="1"/>
      <c r="WVQ489" s="1"/>
      <c r="WVR489" s="1"/>
      <c r="WVS489" s="1"/>
      <c r="WVT489" s="1"/>
      <c r="WVU489" s="1"/>
      <c r="WVV489" s="1"/>
      <c r="WVW489" s="1"/>
      <c r="WVX489" s="1"/>
      <c r="WVY489" s="1"/>
      <c r="WVZ489" s="1"/>
      <c r="WWA489" s="1"/>
      <c r="WWB489" s="1"/>
      <c r="WWC489" s="1"/>
      <c r="WWD489" s="1"/>
      <c r="WWE489" s="1"/>
      <c r="WWF489" s="1"/>
      <c r="WWG489" s="1"/>
      <c r="WWH489" s="1"/>
      <c r="WWI489" s="1"/>
      <c r="WWJ489" s="1"/>
      <c r="WWK489" s="1"/>
      <c r="WWL489" s="1"/>
      <c r="WWM489" s="1"/>
      <c r="WWN489" s="1"/>
      <c r="WWO489" s="1"/>
      <c r="WWP489" s="1"/>
      <c r="WWQ489" s="1"/>
      <c r="WWR489" s="1"/>
      <c r="WWS489" s="1"/>
      <c r="WWT489" s="1"/>
      <c r="WWU489" s="1"/>
      <c r="WWV489" s="1"/>
      <c r="WWW489" s="1"/>
      <c r="WWX489" s="1"/>
      <c r="WWY489" s="1"/>
      <c r="WWZ489" s="1"/>
      <c r="WXA489" s="1"/>
      <c r="WXB489" s="1"/>
      <c r="WXC489" s="1"/>
      <c r="WXD489" s="1"/>
      <c r="WXE489" s="1"/>
      <c r="WXF489" s="1"/>
      <c r="WXG489" s="1"/>
      <c r="WXH489" s="1"/>
      <c r="WXI489" s="1"/>
      <c r="WXJ489" s="1"/>
      <c r="WXK489" s="1"/>
      <c r="WXL489" s="1"/>
      <c r="WXM489" s="1"/>
      <c r="WXN489" s="1"/>
      <c r="WXO489" s="1"/>
      <c r="WXP489" s="1"/>
      <c r="WXQ489" s="1"/>
      <c r="WXR489" s="1"/>
      <c r="WXS489" s="1"/>
      <c r="WXT489" s="1"/>
      <c r="WXU489" s="1"/>
      <c r="WXV489" s="1"/>
      <c r="WXW489" s="1"/>
      <c r="WXX489" s="1"/>
      <c r="WXY489" s="1"/>
      <c r="WXZ489" s="1"/>
      <c r="WYA489" s="1"/>
      <c r="WYB489" s="1"/>
      <c r="WYC489" s="1"/>
      <c r="WYD489" s="1"/>
      <c r="WYE489" s="1"/>
      <c r="WYF489" s="1"/>
      <c r="WYG489" s="1"/>
      <c r="WYH489" s="1"/>
      <c r="WYI489" s="1"/>
      <c r="WYJ489" s="1"/>
      <c r="WYK489" s="1"/>
      <c r="WYL489" s="1"/>
      <c r="WYM489" s="1"/>
      <c r="WYN489" s="1"/>
      <c r="WYO489" s="1"/>
      <c r="WYP489" s="1"/>
      <c r="WYQ489" s="1"/>
      <c r="WYR489" s="1"/>
      <c r="WYS489" s="1"/>
      <c r="WYT489" s="1"/>
      <c r="WYU489" s="1"/>
      <c r="WYV489" s="1"/>
      <c r="WYW489" s="1"/>
      <c r="WYX489" s="1"/>
      <c r="WYY489" s="1"/>
      <c r="WYZ489" s="1"/>
      <c r="WZA489" s="1"/>
      <c r="WZB489" s="1"/>
      <c r="WZC489" s="1"/>
      <c r="WZD489" s="1"/>
      <c r="WZE489" s="1"/>
      <c r="WZF489" s="1"/>
      <c r="WZG489" s="1"/>
      <c r="WZH489" s="1"/>
      <c r="WZI489" s="1"/>
      <c r="WZJ489" s="1"/>
      <c r="WZK489" s="1"/>
      <c r="WZL489" s="1"/>
      <c r="WZM489" s="1"/>
      <c r="WZN489" s="1"/>
      <c r="WZO489" s="1"/>
      <c r="WZP489" s="1"/>
      <c r="WZQ489" s="1"/>
      <c r="WZR489" s="1"/>
      <c r="WZS489" s="1"/>
    </row>
    <row r="490" spans="1:16248" s="98" customFormat="1" ht="12.75" customHeight="1">
      <c r="A490" s="89" t="s">
        <v>549</v>
      </c>
      <c r="B490" s="1" t="s">
        <v>159</v>
      </c>
      <c r="C490" s="1" t="s">
        <v>200</v>
      </c>
      <c r="D490" s="84">
        <v>0</v>
      </c>
      <c r="E490" s="1" t="s">
        <v>4</v>
      </c>
      <c r="F490" s="90">
        <v>43861</v>
      </c>
      <c r="G490" s="122">
        <v>4.9000000000000002E-2</v>
      </c>
      <c r="H490" s="91">
        <v>6.8597999999999999</v>
      </c>
      <c r="I490" s="2">
        <f>G490*K490/H490</f>
        <v>0</v>
      </c>
      <c r="J490" s="2">
        <f>G490*L490/H490</f>
        <v>0</v>
      </c>
      <c r="K490" s="2">
        <f t="shared" si="16"/>
        <v>0</v>
      </c>
      <c r="L490" s="2">
        <f t="shared" si="17"/>
        <v>0</v>
      </c>
      <c r="M490" s="86"/>
      <c r="N490" s="86"/>
      <c r="O490" s="86"/>
      <c r="P490" s="86"/>
      <c r="Q490" s="86"/>
      <c r="R490" s="86"/>
      <c r="S490" s="86"/>
      <c r="T490" s="86"/>
      <c r="U490" s="86"/>
      <c r="V490" s="101"/>
      <c r="W490" s="101"/>
      <c r="X490" s="101"/>
      <c r="Y490" s="101"/>
      <c r="Z490" s="101"/>
      <c r="AA490" s="101"/>
      <c r="AB490" s="101"/>
      <c r="AC490" s="101"/>
      <c r="AD490" s="101"/>
      <c r="AE490" s="101"/>
      <c r="AF490" s="101"/>
      <c r="AG490" s="101"/>
      <c r="AH490" s="101"/>
      <c r="AI490" s="101"/>
      <c r="AJ490" s="101"/>
      <c r="AK490" s="101"/>
      <c r="AL490" s="101"/>
      <c r="AM490" s="101"/>
      <c r="AN490" s="101"/>
      <c r="AO490" s="101"/>
      <c r="AP490" s="101"/>
      <c r="AQ490" s="101"/>
      <c r="AR490" s="101"/>
      <c r="AS490" s="101"/>
      <c r="WZT490" s="1"/>
      <c r="WZU490" s="1"/>
      <c r="WZV490" s="1"/>
      <c r="WZW490" s="1"/>
      <c r="WZX490" s="90"/>
    </row>
    <row r="491" spans="1:16248" s="98" customFormat="1" ht="12.75" customHeight="1">
      <c r="A491" s="1" t="s">
        <v>673</v>
      </c>
      <c r="B491" s="1" t="s">
        <v>672</v>
      </c>
      <c r="C491" s="1" t="s">
        <v>200</v>
      </c>
      <c r="D491" s="84">
        <v>0</v>
      </c>
      <c r="E491" s="1" t="s">
        <v>4</v>
      </c>
      <c r="F491" s="90">
        <v>43861</v>
      </c>
      <c r="G491" s="91">
        <v>4.1000000000000002E-2</v>
      </c>
      <c r="H491" s="91">
        <v>6.8597999999999999</v>
      </c>
      <c r="I491" s="2">
        <f>G491*K491/H491</f>
        <v>29453.919939356834</v>
      </c>
      <c r="J491" s="2">
        <f>G491*L491/H491</f>
        <v>32609.697075716493</v>
      </c>
      <c r="K491" s="2">
        <f t="shared" si="16"/>
        <v>4928000</v>
      </c>
      <c r="L491" s="2">
        <f t="shared" si="17"/>
        <v>5456000</v>
      </c>
      <c r="M491" s="86">
        <v>1232000</v>
      </c>
      <c r="N491" s="86">
        <v>1232000</v>
      </c>
      <c r="O491" s="86">
        <v>1232000</v>
      </c>
      <c r="P491" s="86">
        <v>1232000</v>
      </c>
      <c r="Q491" s="86">
        <v>1232000</v>
      </c>
      <c r="R491" s="86">
        <v>1232000</v>
      </c>
      <c r="S491" s="86">
        <v>1232000</v>
      </c>
      <c r="T491" s="86">
        <v>1232000</v>
      </c>
      <c r="U491" s="86">
        <v>1232000</v>
      </c>
      <c r="V491" s="101"/>
      <c r="W491" s="101"/>
      <c r="X491" s="101"/>
      <c r="Y491" s="101"/>
      <c r="Z491" s="101"/>
      <c r="AA491" s="101"/>
      <c r="AB491" s="101"/>
      <c r="AC491" s="101"/>
      <c r="AD491" s="101"/>
      <c r="AE491" s="101"/>
      <c r="AF491" s="101"/>
      <c r="AG491" s="101"/>
      <c r="AH491" s="101"/>
      <c r="AI491" s="101"/>
      <c r="AJ491" s="101"/>
      <c r="AK491" s="101"/>
      <c r="AL491" s="101"/>
      <c r="AM491" s="101"/>
      <c r="AN491" s="101"/>
      <c r="AO491" s="101"/>
      <c r="AP491" s="101"/>
      <c r="AQ491" s="101"/>
      <c r="AR491" s="101"/>
      <c r="AS491" s="101"/>
      <c r="WZT491" s="1"/>
      <c r="WZU491" s="1"/>
      <c r="WZV491" s="1"/>
      <c r="WZW491" s="1"/>
      <c r="WZX491" s="90"/>
    </row>
    <row r="492" spans="1:16248" s="3" customFormat="1" ht="12.75" customHeight="1">
      <c r="A492" s="95" t="s">
        <v>160</v>
      </c>
      <c r="B492" s="96" t="s">
        <v>161</v>
      </c>
      <c r="C492" s="96" t="s">
        <v>162</v>
      </c>
      <c r="D492" s="84">
        <v>0</v>
      </c>
      <c r="E492" s="96" t="s">
        <v>4</v>
      </c>
      <c r="F492" s="90">
        <v>43861</v>
      </c>
      <c r="G492" s="91">
        <v>8.1199999999999994E-2</v>
      </c>
      <c r="H492" s="91">
        <v>6.8597999999999999</v>
      </c>
      <c r="I492" s="2">
        <f>G492*K492/H492</f>
        <v>0</v>
      </c>
      <c r="J492" s="2">
        <f>G492*L492/H492</f>
        <v>0</v>
      </c>
      <c r="K492" s="2">
        <f t="shared" si="16"/>
        <v>0</v>
      </c>
      <c r="L492" s="2">
        <f t="shared" si="17"/>
        <v>0</v>
      </c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  <c r="AA492" s="86"/>
      <c r="AB492" s="86"/>
      <c r="AC492" s="86"/>
      <c r="AD492" s="86"/>
      <c r="AE492" s="86"/>
      <c r="AF492" s="86"/>
      <c r="AG492" s="86"/>
      <c r="AH492" s="86"/>
      <c r="AI492" s="86"/>
      <c r="AJ492" s="86"/>
      <c r="AK492" s="86"/>
      <c r="AL492" s="86"/>
      <c r="AM492" s="86"/>
      <c r="AN492" s="86"/>
      <c r="AO492" s="86"/>
      <c r="AP492" s="86"/>
      <c r="AQ492" s="86"/>
      <c r="AR492" s="86"/>
      <c r="AS492" s="86"/>
    </row>
    <row r="493" spans="1:16248" s="3" customFormat="1" ht="12.75" customHeight="1">
      <c r="A493" s="95" t="s">
        <v>163</v>
      </c>
      <c r="B493" s="96" t="s">
        <v>164</v>
      </c>
      <c r="C493" s="96" t="s">
        <v>162</v>
      </c>
      <c r="D493" s="84">
        <v>0</v>
      </c>
      <c r="E493" s="96" t="s">
        <v>4</v>
      </c>
      <c r="F493" s="90">
        <v>43861</v>
      </c>
      <c r="G493" s="113">
        <v>0.13350000000000001</v>
      </c>
      <c r="H493" s="91">
        <v>6.8597999999999999</v>
      </c>
      <c r="I493" s="2">
        <f>G493*K493/H493</f>
        <v>0</v>
      </c>
      <c r="J493" s="2">
        <f>G493*L493/H493</f>
        <v>0</v>
      </c>
      <c r="K493" s="2">
        <f t="shared" si="16"/>
        <v>0</v>
      </c>
      <c r="L493" s="2">
        <f t="shared" si="17"/>
        <v>0</v>
      </c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  <c r="AA493" s="86"/>
      <c r="AB493" s="86"/>
      <c r="AC493" s="86"/>
      <c r="AD493" s="86"/>
      <c r="AE493" s="86"/>
      <c r="AF493" s="86"/>
      <c r="AG493" s="86"/>
      <c r="AH493" s="86"/>
      <c r="AI493" s="86"/>
      <c r="AJ493" s="86"/>
      <c r="AK493" s="86"/>
      <c r="AL493" s="86"/>
      <c r="AM493" s="86"/>
      <c r="AN493" s="86"/>
      <c r="AO493" s="86"/>
      <c r="AP493" s="86"/>
      <c r="AQ493" s="86"/>
      <c r="AR493" s="86"/>
      <c r="AS493" s="86"/>
    </row>
    <row r="494" spans="1:16248" s="1" customFormat="1" ht="12.75" customHeight="1">
      <c r="A494" s="89" t="s">
        <v>478</v>
      </c>
      <c r="B494" s="1" t="s">
        <v>479</v>
      </c>
      <c r="C494" s="1" t="s">
        <v>162</v>
      </c>
      <c r="D494" s="84">
        <v>0</v>
      </c>
      <c r="E494" s="1" t="s">
        <v>4</v>
      </c>
      <c r="F494" s="90">
        <v>43861</v>
      </c>
      <c r="G494" s="122">
        <v>0.18110000000000001</v>
      </c>
      <c r="H494" s="91">
        <v>6.8597999999999999</v>
      </c>
      <c r="I494" s="2">
        <f>G494*K494/H494</f>
        <v>1858.5731362430392</v>
      </c>
      <c r="J494" s="2">
        <f>G494*L494/H494</f>
        <v>2057.7059722690792</v>
      </c>
      <c r="K494" s="2">
        <f t="shared" ref="K494:K558" si="18">SUM(M494:P494)</f>
        <v>70400</v>
      </c>
      <c r="L494" s="2">
        <f t="shared" ref="L494:L558" si="19">SUM(Q494:T494)+U494/7*3</f>
        <v>77942.857142857145</v>
      </c>
      <c r="M494" s="86">
        <v>17600</v>
      </c>
      <c r="N494" s="86">
        <v>17600</v>
      </c>
      <c r="O494" s="86">
        <v>17600</v>
      </c>
      <c r="P494" s="86">
        <v>17600</v>
      </c>
      <c r="Q494" s="86">
        <v>17600</v>
      </c>
      <c r="R494" s="86">
        <v>17600</v>
      </c>
      <c r="S494" s="86">
        <v>17600</v>
      </c>
      <c r="T494" s="86">
        <v>17600</v>
      </c>
      <c r="U494" s="86">
        <v>17600</v>
      </c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16248" s="1" customFormat="1" ht="12.75" customHeight="1">
      <c r="A495" s="89" t="s">
        <v>165</v>
      </c>
      <c r="B495" s="1" t="s">
        <v>166</v>
      </c>
      <c r="C495" s="1" t="s">
        <v>162</v>
      </c>
      <c r="D495" s="84">
        <v>0</v>
      </c>
      <c r="E495" s="1" t="s">
        <v>4</v>
      </c>
      <c r="F495" s="90">
        <v>43861</v>
      </c>
      <c r="G495" s="91">
        <v>0.16237800000000002</v>
      </c>
      <c r="H495" s="91">
        <v>6.8597999999999999</v>
      </c>
      <c r="I495" s="2">
        <f>G495*K495/H495</f>
        <v>0</v>
      </c>
      <c r="J495" s="2">
        <f>G495*L495/H495</f>
        <v>0</v>
      </c>
      <c r="K495" s="2">
        <f t="shared" si="18"/>
        <v>0</v>
      </c>
      <c r="L495" s="2">
        <f t="shared" si="19"/>
        <v>0</v>
      </c>
      <c r="M495" s="86"/>
      <c r="N495" s="86"/>
      <c r="O495" s="86"/>
      <c r="P495" s="86"/>
      <c r="Q495" s="86"/>
      <c r="R495" s="86"/>
      <c r="S495" s="86"/>
      <c r="T495" s="86"/>
      <c r="U495" s="86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16248" s="1" customFormat="1" ht="12.75" customHeight="1">
      <c r="A496" s="89" t="s">
        <v>460</v>
      </c>
      <c r="B496" s="89" t="s">
        <v>461</v>
      </c>
      <c r="C496" s="1" t="s">
        <v>162</v>
      </c>
      <c r="D496" s="84">
        <v>0</v>
      </c>
      <c r="E496" s="1" t="s">
        <v>4</v>
      </c>
      <c r="F496" s="90">
        <v>43861</v>
      </c>
      <c r="G496" s="122">
        <v>5.5300000000000002E-2</v>
      </c>
      <c r="H496" s="91">
        <v>6.8597999999999999</v>
      </c>
      <c r="I496" s="2">
        <f>G496*K496/H496</f>
        <v>36115.338639610483</v>
      </c>
      <c r="J496" s="2">
        <f>G496*L496/H496</f>
        <v>39984.839208140176</v>
      </c>
      <c r="K496" s="2">
        <f t="shared" si="18"/>
        <v>4480000</v>
      </c>
      <c r="L496" s="2">
        <f t="shared" si="19"/>
        <v>4960000</v>
      </c>
      <c r="M496" s="86">
        <v>1120000</v>
      </c>
      <c r="N496" s="86">
        <v>1120000</v>
      </c>
      <c r="O496" s="86">
        <v>1120000</v>
      </c>
      <c r="P496" s="86">
        <v>1120000</v>
      </c>
      <c r="Q496" s="86">
        <v>1120000</v>
      </c>
      <c r="R496" s="86">
        <v>1120000</v>
      </c>
      <c r="S496" s="86">
        <v>1120000</v>
      </c>
      <c r="T496" s="86">
        <v>1120000</v>
      </c>
      <c r="U496" s="86">
        <v>1120000</v>
      </c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s="1" customFormat="1" ht="12.75" customHeight="1">
      <c r="A497" s="89" t="s">
        <v>167</v>
      </c>
      <c r="B497" s="1" t="s">
        <v>168</v>
      </c>
      <c r="C497" s="1" t="s">
        <v>162</v>
      </c>
      <c r="D497" s="84">
        <v>0</v>
      </c>
      <c r="E497" s="1" t="s">
        <v>4</v>
      </c>
      <c r="F497" s="90">
        <v>43861</v>
      </c>
      <c r="G497" s="113">
        <v>2.35E-2</v>
      </c>
      <c r="H497" s="91">
        <v>6.8597999999999999</v>
      </c>
      <c r="I497" s="2">
        <f>G497*K497/H497</f>
        <v>15347.38622117263</v>
      </c>
      <c r="J497" s="2">
        <f>G497*L497/H497</f>
        <v>16991.749030583982</v>
      </c>
      <c r="K497" s="2">
        <f t="shared" si="18"/>
        <v>4480000</v>
      </c>
      <c r="L497" s="2">
        <f t="shared" si="19"/>
        <v>4960000</v>
      </c>
      <c r="M497" s="86">
        <v>1120000</v>
      </c>
      <c r="N497" s="86">
        <v>1120000</v>
      </c>
      <c r="O497" s="86">
        <v>1120000</v>
      </c>
      <c r="P497" s="86">
        <v>1120000</v>
      </c>
      <c r="Q497" s="86">
        <v>1120000</v>
      </c>
      <c r="R497" s="86">
        <v>1120000</v>
      </c>
      <c r="S497" s="86">
        <v>1120000</v>
      </c>
      <c r="T497" s="86">
        <v>1120000</v>
      </c>
      <c r="U497" s="86">
        <v>1120000</v>
      </c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s="1" customFormat="1" ht="12.75" customHeight="1">
      <c r="A498" s="1" t="s">
        <v>671</v>
      </c>
      <c r="B498" s="1" t="s">
        <v>670</v>
      </c>
      <c r="C498" s="1" t="s">
        <v>162</v>
      </c>
      <c r="D498" s="84">
        <v>0</v>
      </c>
      <c r="E498" s="1" t="s">
        <v>4</v>
      </c>
      <c r="F498" s="90">
        <v>43861</v>
      </c>
      <c r="G498" s="125">
        <v>2.231E-2</v>
      </c>
      <c r="H498" s="91">
        <v>6.8597999999999999</v>
      </c>
      <c r="I498" s="2">
        <f>G498*K498/H498</f>
        <v>3252.2814076212135</v>
      </c>
      <c r="J498" s="2">
        <f>G498*L498/H498</f>
        <v>2230.1358223688321</v>
      </c>
      <c r="K498" s="2">
        <f t="shared" si="18"/>
        <v>1000000</v>
      </c>
      <c r="L498" s="2">
        <f t="shared" si="19"/>
        <v>685714.28571428568</v>
      </c>
      <c r="M498" s="86">
        <v>350000</v>
      </c>
      <c r="N498" s="86">
        <v>350000</v>
      </c>
      <c r="O498" s="86">
        <v>150000</v>
      </c>
      <c r="P498" s="86">
        <v>150000</v>
      </c>
      <c r="Q498" s="86">
        <v>150000</v>
      </c>
      <c r="R498" s="86">
        <v>150000</v>
      </c>
      <c r="S498" s="86">
        <v>150000</v>
      </c>
      <c r="T498" s="86">
        <v>150000</v>
      </c>
      <c r="U498" s="86">
        <v>200000</v>
      </c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s="89" customFormat="1" ht="12.75" customHeight="1">
      <c r="A499" s="89" t="s">
        <v>169</v>
      </c>
      <c r="B499" s="89" t="s">
        <v>170</v>
      </c>
      <c r="C499" s="89" t="s">
        <v>162</v>
      </c>
      <c r="D499" s="84">
        <v>0</v>
      </c>
      <c r="E499" s="89" t="s">
        <v>4</v>
      </c>
      <c r="F499" s="90">
        <v>43861</v>
      </c>
      <c r="G499" s="91">
        <v>7.3999999999999996E-2</v>
      </c>
      <c r="H499" s="91">
        <v>6.8597999999999999</v>
      </c>
      <c r="I499" s="2">
        <f>G499*K499/H499</f>
        <v>0</v>
      </c>
      <c r="J499" s="2">
        <f>G499*L499/H499</f>
        <v>0</v>
      </c>
      <c r="K499" s="2">
        <f t="shared" si="18"/>
        <v>0</v>
      </c>
      <c r="L499" s="2">
        <f t="shared" si="19"/>
        <v>0</v>
      </c>
      <c r="M499" s="100"/>
      <c r="N499" s="100"/>
      <c r="O499" s="100"/>
      <c r="P499" s="100"/>
      <c r="Q499" s="100"/>
      <c r="R499" s="100"/>
      <c r="S499" s="100"/>
      <c r="T499" s="100"/>
      <c r="U499" s="100"/>
      <c r="V499" s="93"/>
      <c r="W499" s="93"/>
      <c r="X499" s="93"/>
      <c r="Y499" s="93"/>
      <c r="Z499" s="93"/>
      <c r="AA499" s="93"/>
      <c r="AB499" s="93"/>
      <c r="AC499" s="93"/>
      <c r="AD499" s="93"/>
      <c r="AE499" s="93"/>
      <c r="AF499" s="93"/>
      <c r="AG499" s="93"/>
      <c r="AH499" s="93"/>
      <c r="AI499" s="93"/>
      <c r="AJ499" s="93"/>
      <c r="AK499" s="93"/>
      <c r="AL499" s="93"/>
      <c r="AM499" s="93"/>
      <c r="AN499" s="93"/>
      <c r="AO499" s="93"/>
      <c r="AP499" s="93"/>
      <c r="AQ499" s="93"/>
      <c r="AR499" s="93"/>
      <c r="AS499" s="93"/>
    </row>
    <row r="500" spans="1:45" s="1" customFormat="1" ht="12.75" customHeight="1">
      <c r="A500" s="89" t="s">
        <v>171</v>
      </c>
      <c r="B500" s="1" t="s">
        <v>172</v>
      </c>
      <c r="C500" s="1" t="s">
        <v>162</v>
      </c>
      <c r="D500" s="84">
        <v>0</v>
      </c>
      <c r="E500" s="1" t="s">
        <v>4</v>
      </c>
      <c r="F500" s="90">
        <v>43861</v>
      </c>
      <c r="G500" s="122">
        <v>6.9000000000000006E-2</v>
      </c>
      <c r="H500" s="91">
        <v>6.8597999999999999</v>
      </c>
      <c r="I500" s="2">
        <f>G500*K500/H500</f>
        <v>85715.385288200821</v>
      </c>
      <c r="J500" s="2">
        <f>G500*L500/H500</f>
        <v>64216.416138746237</v>
      </c>
      <c r="K500" s="2">
        <f t="shared" si="18"/>
        <v>8521600</v>
      </c>
      <c r="L500" s="2">
        <f t="shared" si="19"/>
        <v>6384228.5714285709</v>
      </c>
      <c r="M500" s="86">
        <v>1441600</v>
      </c>
      <c r="N500" s="86">
        <v>1441600</v>
      </c>
      <c r="O500" s="86">
        <v>4196800</v>
      </c>
      <c r="P500" s="86">
        <v>1441600</v>
      </c>
      <c r="Q500" s="86">
        <v>1441600</v>
      </c>
      <c r="R500" s="86">
        <v>1441600</v>
      </c>
      <c r="S500" s="86">
        <v>1441600</v>
      </c>
      <c r="T500" s="86">
        <v>1441600</v>
      </c>
      <c r="U500" s="86">
        <v>1441600</v>
      </c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s="1" customFormat="1" ht="12.75" customHeight="1">
      <c r="A501" s="89" t="s">
        <v>173</v>
      </c>
      <c r="B501" s="1" t="s">
        <v>174</v>
      </c>
      <c r="C501" s="1" t="s">
        <v>175</v>
      </c>
      <c r="D501" s="84" t="s">
        <v>603</v>
      </c>
      <c r="E501" s="1" t="s">
        <v>4</v>
      </c>
      <c r="F501" s="90">
        <v>43861</v>
      </c>
      <c r="G501" s="91">
        <v>0.88280000000000003</v>
      </c>
      <c r="H501" s="91">
        <v>6.8597999999999999</v>
      </c>
      <c r="I501" s="2">
        <f>G501*K501/H501</f>
        <v>0</v>
      </c>
      <c r="J501" s="2">
        <f>G501*L501/H501</f>
        <v>0</v>
      </c>
      <c r="K501" s="2">
        <f t="shared" si="18"/>
        <v>0</v>
      </c>
      <c r="L501" s="2">
        <f t="shared" si="19"/>
        <v>0</v>
      </c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s="1" customFormat="1" ht="12.75" customHeight="1">
      <c r="A502" s="89" t="s">
        <v>176</v>
      </c>
      <c r="B502" s="1" t="s">
        <v>177</v>
      </c>
      <c r="C502" s="1" t="s">
        <v>175</v>
      </c>
      <c r="D502" s="84" t="s">
        <v>603</v>
      </c>
      <c r="E502" s="1" t="s">
        <v>4</v>
      </c>
      <c r="F502" s="90">
        <v>43861</v>
      </c>
      <c r="G502" s="91">
        <v>0.55820000000000003</v>
      </c>
      <c r="H502" s="91">
        <v>6.8597999999999999</v>
      </c>
      <c r="I502" s="2">
        <f>G502*K502/H502</f>
        <v>756.68413073267436</v>
      </c>
      <c r="J502" s="2">
        <f>G502*L502/H502</f>
        <v>779.38709583369791</v>
      </c>
      <c r="K502" s="2">
        <f t="shared" si="18"/>
        <v>9299</v>
      </c>
      <c r="L502" s="2">
        <f t="shared" si="19"/>
        <v>9578</v>
      </c>
      <c r="M502" s="86">
        <v>0</v>
      </c>
      <c r="N502" s="86">
        <v>0</v>
      </c>
      <c r="O502" s="86">
        <v>9299</v>
      </c>
      <c r="P502" s="86">
        <v>0</v>
      </c>
      <c r="Q502" s="86">
        <v>9578</v>
      </c>
      <c r="R502" s="86">
        <v>0</v>
      </c>
      <c r="S502" s="86">
        <v>0</v>
      </c>
      <c r="T502" s="86">
        <v>0</v>
      </c>
      <c r="U502" s="86">
        <v>0</v>
      </c>
      <c r="V502" s="86"/>
      <c r="W502" s="86"/>
      <c r="X502" s="86"/>
      <c r="Y502" s="86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s="1" customFormat="1" ht="12.75" customHeight="1">
      <c r="A503" s="89" t="s">
        <v>178</v>
      </c>
      <c r="B503" s="1" t="s">
        <v>179</v>
      </c>
      <c r="C503" s="1" t="s">
        <v>175</v>
      </c>
      <c r="D503" s="84">
        <v>0</v>
      </c>
      <c r="E503" s="1" t="s">
        <v>4</v>
      </c>
      <c r="F503" s="90">
        <v>43861</v>
      </c>
      <c r="G503" s="91">
        <v>4.8099999999999997E-2</v>
      </c>
      <c r="H503" s="91">
        <v>6.8597999999999999</v>
      </c>
      <c r="I503" s="2">
        <f>G503*K503/H503</f>
        <v>63.61165048543689</v>
      </c>
      <c r="J503" s="2">
        <f>G503*L503/H503</f>
        <v>64.726537216828476</v>
      </c>
      <c r="K503" s="2">
        <f t="shared" si="18"/>
        <v>9072</v>
      </c>
      <c r="L503" s="2">
        <f t="shared" si="19"/>
        <v>9231</v>
      </c>
      <c r="M503" s="86">
        <v>0</v>
      </c>
      <c r="N503" s="86">
        <v>0</v>
      </c>
      <c r="O503" s="86">
        <v>9072</v>
      </c>
      <c r="P503" s="86">
        <v>0</v>
      </c>
      <c r="Q503" s="86">
        <v>9231</v>
      </c>
      <c r="R503" s="86">
        <v>0</v>
      </c>
      <c r="S503" s="86">
        <v>0</v>
      </c>
      <c r="T503" s="86">
        <v>0</v>
      </c>
      <c r="U503" s="86">
        <v>0</v>
      </c>
      <c r="V503" s="86"/>
      <c r="W503" s="86"/>
      <c r="X503" s="86"/>
      <c r="Y503" s="86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s="1" customFormat="1" ht="12.75" customHeight="1">
      <c r="A504" s="89" t="s">
        <v>180</v>
      </c>
      <c r="B504" s="1" t="s">
        <v>181</v>
      </c>
      <c r="C504" s="1" t="s">
        <v>175</v>
      </c>
      <c r="D504" s="84" t="s">
        <v>603</v>
      </c>
      <c r="E504" s="1" t="s">
        <v>4</v>
      </c>
      <c r="F504" s="90">
        <v>43861</v>
      </c>
      <c r="G504" s="91">
        <v>0.5948</v>
      </c>
      <c r="H504" s="91">
        <v>6.8597999999999999</v>
      </c>
      <c r="I504" s="2">
        <f>G504*K504/H504</f>
        <v>0</v>
      </c>
      <c r="J504" s="2">
        <f>G504*L504/H504</f>
        <v>0</v>
      </c>
      <c r="K504" s="2">
        <f t="shared" si="18"/>
        <v>0</v>
      </c>
      <c r="L504" s="2">
        <f t="shared" si="19"/>
        <v>0</v>
      </c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s="1" customFormat="1" ht="12.75" customHeight="1">
      <c r="A505" s="89" t="s">
        <v>182</v>
      </c>
      <c r="B505" s="1" t="s">
        <v>183</v>
      </c>
      <c r="C505" s="1" t="s">
        <v>175</v>
      </c>
      <c r="D505" s="84">
        <v>0</v>
      </c>
      <c r="E505" s="1" t="s">
        <v>4</v>
      </c>
      <c r="F505" s="90">
        <v>43861</v>
      </c>
      <c r="G505" s="91">
        <v>6.9519215083000005E-2</v>
      </c>
      <c r="H505" s="91">
        <v>6.8597999999999999</v>
      </c>
      <c r="I505" s="2">
        <f>G505*K505/H505</f>
        <v>89.870899932365973</v>
      </c>
      <c r="J505" s="2">
        <f>G505*L505/H505</f>
        <v>93.549647865997997</v>
      </c>
      <c r="K505" s="2">
        <f t="shared" si="18"/>
        <v>8868</v>
      </c>
      <c r="L505" s="2">
        <f t="shared" si="19"/>
        <v>9231</v>
      </c>
      <c r="M505" s="86">
        <v>0</v>
      </c>
      <c r="N505" s="86">
        <v>0</v>
      </c>
      <c r="O505" s="86">
        <v>8868</v>
      </c>
      <c r="P505" s="86">
        <v>0</v>
      </c>
      <c r="Q505" s="86">
        <v>9231</v>
      </c>
      <c r="R505" s="86">
        <v>0</v>
      </c>
      <c r="S505" s="86">
        <v>0</v>
      </c>
      <c r="T505" s="86">
        <v>0</v>
      </c>
      <c r="U505" s="86">
        <v>0</v>
      </c>
      <c r="V505" s="86"/>
      <c r="W505" s="86"/>
      <c r="X505" s="86"/>
      <c r="Y505" s="86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s="1" customFormat="1" ht="12.75" customHeight="1">
      <c r="A506" s="89" t="s">
        <v>184</v>
      </c>
      <c r="B506" s="1" t="s">
        <v>185</v>
      </c>
      <c r="C506" s="1" t="s">
        <v>175</v>
      </c>
      <c r="D506" s="84">
        <v>0</v>
      </c>
      <c r="E506" s="1" t="s">
        <v>4</v>
      </c>
      <c r="F506" s="90">
        <v>43861</v>
      </c>
      <c r="G506" s="91">
        <v>6.59E-2</v>
      </c>
      <c r="H506" s="91">
        <v>6.8597999999999999</v>
      </c>
      <c r="I506" s="2">
        <f>G506*K506/H506</f>
        <v>0</v>
      </c>
      <c r="J506" s="2">
        <f>G506*L506/H506</f>
        <v>0</v>
      </c>
      <c r="K506" s="2">
        <f t="shared" si="18"/>
        <v>0</v>
      </c>
      <c r="L506" s="2">
        <f t="shared" si="19"/>
        <v>0</v>
      </c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s="89" customFormat="1" ht="12.75" customHeight="1">
      <c r="A507" s="89" t="s">
        <v>186</v>
      </c>
      <c r="B507" s="1" t="s">
        <v>187</v>
      </c>
      <c r="C507" s="1" t="s">
        <v>188</v>
      </c>
      <c r="D507" s="84">
        <v>0</v>
      </c>
      <c r="E507" s="1" t="s">
        <v>4</v>
      </c>
      <c r="F507" s="90">
        <v>43861</v>
      </c>
      <c r="G507" s="113">
        <v>0.10199999999999999</v>
      </c>
      <c r="H507" s="91">
        <v>6.8597999999999999</v>
      </c>
      <c r="I507" s="2">
        <f>G507*K507/H507</f>
        <v>0</v>
      </c>
      <c r="J507" s="2">
        <f>G507*L507/H507</f>
        <v>0</v>
      </c>
      <c r="K507" s="2">
        <f t="shared" si="18"/>
        <v>0</v>
      </c>
      <c r="L507" s="2">
        <f t="shared" si="19"/>
        <v>0</v>
      </c>
      <c r="M507" s="100"/>
      <c r="N507" s="100"/>
      <c r="O507" s="100"/>
      <c r="P507" s="100"/>
      <c r="Q507" s="100"/>
      <c r="R507" s="100"/>
      <c r="S507" s="100"/>
      <c r="T507" s="100"/>
      <c r="U507" s="100"/>
      <c r="V507" s="93"/>
      <c r="W507" s="93"/>
      <c r="X507" s="93"/>
      <c r="Y507" s="93"/>
      <c r="Z507" s="93"/>
      <c r="AA507" s="93"/>
      <c r="AB507" s="93"/>
      <c r="AC507" s="93"/>
      <c r="AD507" s="93"/>
      <c r="AE507" s="93"/>
      <c r="AF507" s="93"/>
      <c r="AG507" s="93"/>
      <c r="AH507" s="93"/>
      <c r="AI507" s="93"/>
      <c r="AJ507" s="93"/>
      <c r="AK507" s="93"/>
      <c r="AL507" s="93"/>
      <c r="AM507" s="93"/>
      <c r="AN507" s="93"/>
      <c r="AO507" s="93"/>
      <c r="AP507" s="93"/>
      <c r="AQ507" s="93"/>
      <c r="AR507" s="93"/>
      <c r="AS507" s="93"/>
    </row>
    <row r="508" spans="1:45" s="89" customFormat="1" ht="12.75" customHeight="1">
      <c r="A508" s="89" t="s">
        <v>189</v>
      </c>
      <c r="B508" s="1" t="s">
        <v>190</v>
      </c>
      <c r="C508" s="1" t="s">
        <v>188</v>
      </c>
      <c r="D508" s="84">
        <v>0</v>
      </c>
      <c r="E508" s="1" t="s">
        <v>4</v>
      </c>
      <c r="F508" s="90">
        <v>43861</v>
      </c>
      <c r="G508" s="91">
        <v>0.1547</v>
      </c>
      <c r="H508" s="91">
        <v>6.8597999999999999</v>
      </c>
      <c r="I508" s="2">
        <f>G508*K508/H508</f>
        <v>0</v>
      </c>
      <c r="J508" s="2">
        <f>G508*L508/H508</f>
        <v>0</v>
      </c>
      <c r="K508" s="2">
        <f t="shared" si="18"/>
        <v>0</v>
      </c>
      <c r="L508" s="2">
        <f t="shared" si="19"/>
        <v>0</v>
      </c>
      <c r="M508" s="100"/>
      <c r="N508" s="100"/>
      <c r="O508" s="100"/>
      <c r="P508" s="100"/>
      <c r="Q508" s="100"/>
      <c r="R508" s="100"/>
      <c r="S508" s="100"/>
      <c r="T508" s="100"/>
      <c r="U508" s="100"/>
      <c r="V508" s="93"/>
      <c r="W508" s="93"/>
      <c r="X508" s="93"/>
      <c r="Y508" s="93"/>
      <c r="Z508" s="93"/>
      <c r="AA508" s="93"/>
      <c r="AB508" s="93"/>
      <c r="AC508" s="93"/>
      <c r="AD508" s="93"/>
      <c r="AE508" s="93"/>
      <c r="AF508" s="93"/>
      <c r="AG508" s="93"/>
      <c r="AH508" s="93"/>
      <c r="AI508" s="93"/>
      <c r="AJ508" s="93"/>
      <c r="AK508" s="93"/>
      <c r="AL508" s="93"/>
      <c r="AM508" s="93"/>
      <c r="AN508" s="93"/>
      <c r="AO508" s="93"/>
      <c r="AP508" s="93"/>
      <c r="AQ508" s="93"/>
      <c r="AR508" s="93"/>
      <c r="AS508" s="93"/>
    </row>
    <row r="509" spans="1:45" s="89" customFormat="1" ht="12.75" customHeight="1">
      <c r="A509" s="1" t="s">
        <v>587</v>
      </c>
      <c r="B509" s="1" t="s">
        <v>586</v>
      </c>
      <c r="C509" s="1" t="s">
        <v>188</v>
      </c>
      <c r="D509" s="84">
        <v>0</v>
      </c>
      <c r="E509" s="1" t="s">
        <v>4</v>
      </c>
      <c r="F509" s="90">
        <v>43861</v>
      </c>
      <c r="G509" s="122">
        <v>0.10929999999999999</v>
      </c>
      <c r="H509" s="91">
        <v>6.8597999999999999</v>
      </c>
      <c r="I509" s="2">
        <f>G509*K509/H509</f>
        <v>0</v>
      </c>
      <c r="J509" s="2">
        <f>G509*L509/H509</f>
        <v>0</v>
      </c>
      <c r="K509" s="2">
        <f t="shared" si="18"/>
        <v>0</v>
      </c>
      <c r="L509" s="2">
        <f t="shared" si="19"/>
        <v>0</v>
      </c>
      <c r="M509" s="100"/>
      <c r="N509" s="100"/>
      <c r="O509" s="100"/>
      <c r="P509" s="100"/>
      <c r="Q509" s="100"/>
      <c r="R509" s="100"/>
      <c r="S509" s="100"/>
      <c r="T509" s="100"/>
      <c r="U509" s="100"/>
      <c r="V509" s="93"/>
      <c r="W509" s="93"/>
      <c r="X509" s="93"/>
      <c r="Y509" s="93"/>
      <c r="Z509" s="93"/>
      <c r="AA509" s="93"/>
      <c r="AB509" s="93"/>
      <c r="AC509" s="93"/>
      <c r="AD509" s="93"/>
      <c r="AE509" s="93"/>
      <c r="AF509" s="93"/>
      <c r="AG509" s="93"/>
      <c r="AH509" s="93"/>
      <c r="AI509" s="93"/>
      <c r="AJ509" s="93"/>
      <c r="AK509" s="93"/>
      <c r="AL509" s="93"/>
      <c r="AM509" s="93"/>
      <c r="AN509" s="93"/>
      <c r="AO509" s="93"/>
      <c r="AP509" s="93"/>
      <c r="AQ509" s="93"/>
      <c r="AR509" s="93"/>
      <c r="AS509" s="93"/>
    </row>
    <row r="510" spans="1:45" s="89" customFormat="1" ht="12.75" customHeight="1">
      <c r="A510" s="1" t="s">
        <v>575</v>
      </c>
      <c r="B510" s="1" t="s">
        <v>573</v>
      </c>
      <c r="C510" s="1" t="s">
        <v>188</v>
      </c>
      <c r="D510" s="84">
        <v>0</v>
      </c>
      <c r="E510" s="1" t="s">
        <v>4</v>
      </c>
      <c r="F510" s="90">
        <v>43861</v>
      </c>
      <c r="G510" s="122">
        <v>6.2399999999999997E-2</v>
      </c>
      <c r="H510" s="91">
        <v>6.8597999999999999</v>
      </c>
      <c r="I510" s="2">
        <f>G510*K510/H510</f>
        <v>0</v>
      </c>
      <c r="J510" s="2">
        <f>G510*L510/H510</f>
        <v>0</v>
      </c>
      <c r="K510" s="2">
        <f t="shared" si="18"/>
        <v>0</v>
      </c>
      <c r="L510" s="2">
        <f t="shared" si="19"/>
        <v>0</v>
      </c>
      <c r="M510" s="100"/>
      <c r="N510" s="100"/>
      <c r="O510" s="100"/>
      <c r="P510" s="100"/>
      <c r="Q510" s="100"/>
      <c r="R510" s="100"/>
      <c r="S510" s="100"/>
      <c r="T510" s="100"/>
      <c r="U510" s="100"/>
      <c r="V510" s="93"/>
      <c r="W510" s="93"/>
      <c r="X510" s="93"/>
      <c r="Y510" s="93"/>
      <c r="Z510" s="93"/>
      <c r="AA510" s="93"/>
      <c r="AB510" s="93"/>
      <c r="AC510" s="93"/>
      <c r="AD510" s="93"/>
      <c r="AE510" s="93"/>
      <c r="AF510" s="93"/>
      <c r="AG510" s="93"/>
      <c r="AH510" s="93"/>
      <c r="AI510" s="93"/>
      <c r="AJ510" s="93"/>
      <c r="AK510" s="93"/>
      <c r="AL510" s="93"/>
      <c r="AM510" s="93"/>
      <c r="AN510" s="93"/>
      <c r="AO510" s="93"/>
      <c r="AP510" s="93"/>
      <c r="AQ510" s="93"/>
      <c r="AR510" s="93"/>
      <c r="AS510" s="93"/>
    </row>
    <row r="511" spans="1:45" s="89" customFormat="1" ht="12.75" customHeight="1">
      <c r="A511" s="1" t="s">
        <v>576</v>
      </c>
      <c r="B511" s="1" t="s">
        <v>574</v>
      </c>
      <c r="C511" s="1" t="s">
        <v>188</v>
      </c>
      <c r="D511" s="84">
        <v>0</v>
      </c>
      <c r="E511" s="1" t="s">
        <v>4</v>
      </c>
      <c r="F511" s="90">
        <v>43861</v>
      </c>
      <c r="G511" s="113">
        <v>0.15647167000000001</v>
      </c>
      <c r="H511" s="91">
        <v>6.8597999999999999</v>
      </c>
      <c r="I511" s="2">
        <f>G511*K511/H511</f>
        <v>0</v>
      </c>
      <c r="J511" s="2">
        <f>G511*L511/H511</f>
        <v>0</v>
      </c>
      <c r="K511" s="2">
        <f t="shared" si="18"/>
        <v>0</v>
      </c>
      <c r="L511" s="2">
        <f t="shared" si="19"/>
        <v>0</v>
      </c>
      <c r="M511" s="100"/>
      <c r="N511" s="100"/>
      <c r="O511" s="100"/>
      <c r="P511" s="100"/>
      <c r="Q511" s="100"/>
      <c r="R511" s="100"/>
      <c r="S511" s="100"/>
      <c r="T511" s="100"/>
      <c r="U511" s="100"/>
      <c r="V511" s="93"/>
      <c r="W511" s="93"/>
      <c r="X511" s="93"/>
      <c r="Y511" s="93"/>
      <c r="Z511" s="93"/>
      <c r="AA511" s="93"/>
      <c r="AB511" s="93"/>
      <c r="AC511" s="93"/>
      <c r="AD511" s="93"/>
      <c r="AE511" s="93"/>
      <c r="AF511" s="93"/>
      <c r="AG511" s="93"/>
      <c r="AH511" s="93"/>
      <c r="AI511" s="93"/>
      <c r="AJ511" s="93"/>
      <c r="AK511" s="93"/>
      <c r="AL511" s="93"/>
      <c r="AM511" s="93"/>
      <c r="AN511" s="93"/>
      <c r="AO511" s="93"/>
      <c r="AP511" s="93"/>
      <c r="AQ511" s="93"/>
      <c r="AR511" s="93"/>
      <c r="AS511" s="93"/>
    </row>
    <row r="512" spans="1:45" s="99" customFormat="1" ht="12.75" customHeight="1">
      <c r="A512" s="89" t="s">
        <v>191</v>
      </c>
      <c r="B512" s="1" t="s">
        <v>192</v>
      </c>
      <c r="C512" s="1" t="s">
        <v>188</v>
      </c>
      <c r="D512" s="84">
        <v>0</v>
      </c>
      <c r="E512" s="1" t="s">
        <v>4</v>
      </c>
      <c r="F512" s="90">
        <v>43861</v>
      </c>
      <c r="G512" s="91">
        <v>0.17195700000000003</v>
      </c>
      <c r="H512" s="91">
        <v>6.8597999999999999</v>
      </c>
      <c r="I512" s="2">
        <f>G512*K512/H512</f>
        <v>0</v>
      </c>
      <c r="J512" s="2">
        <f>G512*L512/H512</f>
        <v>0</v>
      </c>
      <c r="K512" s="2">
        <f t="shared" si="18"/>
        <v>0</v>
      </c>
      <c r="L512" s="2">
        <f t="shared" si="19"/>
        <v>0</v>
      </c>
      <c r="M512" s="100"/>
      <c r="N512" s="100"/>
      <c r="O512" s="100"/>
      <c r="P512" s="100"/>
      <c r="Q512" s="100"/>
      <c r="R512" s="100"/>
      <c r="S512" s="100"/>
      <c r="T512" s="100"/>
      <c r="U512" s="100"/>
      <c r="V512" s="106"/>
      <c r="W512" s="106"/>
      <c r="X512" s="106"/>
      <c r="Y512" s="106"/>
      <c r="Z512" s="106"/>
      <c r="AA512" s="106"/>
      <c r="AB512" s="106"/>
      <c r="AC512" s="106"/>
      <c r="AD512" s="106"/>
      <c r="AE512" s="106"/>
      <c r="AF512" s="106"/>
      <c r="AG512" s="106"/>
      <c r="AH512" s="106"/>
      <c r="AI512" s="106"/>
      <c r="AJ512" s="106"/>
      <c r="AK512" s="106"/>
      <c r="AL512" s="106"/>
      <c r="AM512" s="106"/>
      <c r="AN512" s="106"/>
      <c r="AO512" s="106"/>
      <c r="AP512" s="106"/>
      <c r="AQ512" s="106"/>
      <c r="AR512" s="106"/>
      <c r="AS512" s="106"/>
    </row>
    <row r="513" spans="1:45" s="99" customFormat="1" ht="12.75" customHeight="1">
      <c r="A513" s="89" t="s">
        <v>193</v>
      </c>
      <c r="B513" s="1" t="s">
        <v>194</v>
      </c>
      <c r="C513" s="1" t="s">
        <v>188</v>
      </c>
      <c r="D513" s="84" t="s">
        <v>604</v>
      </c>
      <c r="E513" s="1" t="s">
        <v>4</v>
      </c>
      <c r="F513" s="90">
        <v>43861</v>
      </c>
      <c r="G513" s="113">
        <v>6.3760932957749997E-2</v>
      </c>
      <c r="H513" s="91">
        <v>6.8597999999999999</v>
      </c>
      <c r="I513" s="2">
        <f>G513*K513/H513</f>
        <v>0</v>
      </c>
      <c r="J513" s="2">
        <f>G513*L513/H513</f>
        <v>0</v>
      </c>
      <c r="K513" s="2">
        <f t="shared" si="18"/>
        <v>0</v>
      </c>
      <c r="L513" s="2">
        <f t="shared" si="19"/>
        <v>0</v>
      </c>
      <c r="M513" s="100"/>
      <c r="N513" s="100"/>
      <c r="O513" s="100"/>
      <c r="P513" s="100"/>
      <c r="Q513" s="100"/>
      <c r="R513" s="100"/>
      <c r="S513" s="100"/>
      <c r="T513" s="100"/>
      <c r="U513" s="100"/>
      <c r="V513" s="106"/>
      <c r="W513" s="106"/>
      <c r="X513" s="106"/>
      <c r="Y513" s="106"/>
      <c r="Z513" s="106"/>
      <c r="AA513" s="106"/>
      <c r="AB513" s="106"/>
      <c r="AC513" s="106"/>
      <c r="AD513" s="106"/>
      <c r="AE513" s="106"/>
      <c r="AF513" s="106"/>
      <c r="AG513" s="106"/>
      <c r="AH513" s="106"/>
      <c r="AI513" s="106"/>
      <c r="AJ513" s="106"/>
      <c r="AK513" s="106"/>
      <c r="AL513" s="106"/>
      <c r="AM513" s="106"/>
      <c r="AN513" s="106"/>
      <c r="AO513" s="106"/>
      <c r="AP513" s="106"/>
      <c r="AQ513" s="106"/>
      <c r="AR513" s="106"/>
      <c r="AS513" s="106"/>
    </row>
    <row r="514" spans="1:45" s="99" customFormat="1" ht="12.75" customHeight="1">
      <c r="A514" s="89" t="s">
        <v>450</v>
      </c>
      <c r="B514" s="1" t="s">
        <v>194</v>
      </c>
      <c r="C514" s="1" t="s">
        <v>188</v>
      </c>
      <c r="D514" s="84">
        <v>0</v>
      </c>
      <c r="E514" s="1" t="s">
        <v>4</v>
      </c>
      <c r="F514" s="90">
        <v>43861</v>
      </c>
      <c r="G514" s="113">
        <v>6.3760932957749997E-2</v>
      </c>
      <c r="H514" s="91">
        <v>6.8597999999999999</v>
      </c>
      <c r="I514" s="2">
        <f>G514*K514/H514</f>
        <v>8701.8550737697242</v>
      </c>
      <c r="J514" s="2">
        <f>G514*L514/H514</f>
        <v>8758.1554148335726</v>
      </c>
      <c r="K514" s="2">
        <f t="shared" si="18"/>
        <v>936200</v>
      </c>
      <c r="L514" s="2">
        <f t="shared" si="19"/>
        <v>942257.14285714284</v>
      </c>
      <c r="M514" s="100">
        <v>297900</v>
      </c>
      <c r="N514" s="100">
        <v>212800</v>
      </c>
      <c r="O514" s="100">
        <v>212800</v>
      </c>
      <c r="P514" s="100">
        <v>212700</v>
      </c>
      <c r="Q514" s="100">
        <v>212800</v>
      </c>
      <c r="R514" s="100">
        <v>212700</v>
      </c>
      <c r="S514" s="100">
        <v>212800</v>
      </c>
      <c r="T514" s="100">
        <v>212800</v>
      </c>
      <c r="U514" s="100">
        <v>212700</v>
      </c>
      <c r="V514" s="106"/>
      <c r="W514" s="106"/>
      <c r="X514" s="106"/>
      <c r="Y514" s="106"/>
      <c r="Z514" s="106"/>
      <c r="AA514" s="106"/>
      <c r="AB514" s="106"/>
      <c r="AC514" s="106"/>
      <c r="AD514" s="106"/>
      <c r="AE514" s="106"/>
      <c r="AF514" s="106"/>
      <c r="AG514" s="106"/>
      <c r="AH514" s="106"/>
      <c r="AI514" s="106"/>
      <c r="AJ514" s="106"/>
      <c r="AK514" s="106"/>
      <c r="AL514" s="106"/>
      <c r="AM514" s="106"/>
      <c r="AN514" s="106"/>
      <c r="AO514" s="106"/>
      <c r="AP514" s="106"/>
      <c r="AQ514" s="106"/>
      <c r="AR514" s="106"/>
      <c r="AS514" s="106"/>
    </row>
    <row r="515" spans="1:45" s="99" customFormat="1" ht="12.75" customHeight="1">
      <c r="A515" s="89" t="s">
        <v>597</v>
      </c>
      <c r="B515" s="1" t="s">
        <v>195</v>
      </c>
      <c r="C515" s="1" t="s">
        <v>188</v>
      </c>
      <c r="D515" s="84">
        <v>0</v>
      </c>
      <c r="E515" s="1" t="s">
        <v>4</v>
      </c>
      <c r="F515" s="90">
        <v>43861</v>
      </c>
      <c r="G515" s="91">
        <v>8.1699999999999995E-2</v>
      </c>
      <c r="H515" s="91">
        <v>6.8597999999999999</v>
      </c>
      <c r="I515" s="2">
        <f>G515*K515/H515</f>
        <v>0</v>
      </c>
      <c r="J515" s="2">
        <f>G515*L515/H515</f>
        <v>0</v>
      </c>
      <c r="K515" s="2">
        <f t="shared" si="18"/>
        <v>0</v>
      </c>
      <c r="L515" s="2">
        <f t="shared" si="19"/>
        <v>0</v>
      </c>
      <c r="M515" s="100"/>
      <c r="N515" s="100"/>
      <c r="O515" s="100"/>
      <c r="P515" s="100"/>
      <c r="Q515" s="100"/>
      <c r="R515" s="100"/>
      <c r="S515" s="100"/>
      <c r="T515" s="100"/>
      <c r="U515" s="100"/>
      <c r="V515" s="106"/>
      <c r="W515" s="106"/>
      <c r="X515" s="106"/>
      <c r="Y515" s="106"/>
      <c r="Z515" s="106"/>
      <c r="AA515" s="106"/>
      <c r="AB515" s="106"/>
      <c r="AC515" s="106"/>
      <c r="AD515" s="106"/>
      <c r="AE515" s="106"/>
      <c r="AF515" s="106"/>
      <c r="AG515" s="106"/>
      <c r="AH515" s="106"/>
      <c r="AI515" s="106"/>
      <c r="AJ515" s="106"/>
      <c r="AK515" s="106"/>
      <c r="AL515" s="106"/>
      <c r="AM515" s="106"/>
      <c r="AN515" s="106"/>
      <c r="AO515" s="106"/>
      <c r="AP515" s="106"/>
      <c r="AQ515" s="106"/>
      <c r="AR515" s="106"/>
      <c r="AS515" s="106"/>
    </row>
    <row r="516" spans="1:45" s="99" customFormat="1" ht="12.75" customHeight="1">
      <c r="A516" s="1" t="s">
        <v>611</v>
      </c>
      <c r="B516" s="1" t="s">
        <v>610</v>
      </c>
      <c r="C516" s="1" t="s">
        <v>188</v>
      </c>
      <c r="D516" s="84">
        <v>0</v>
      </c>
      <c r="E516" s="1" t="s">
        <v>4</v>
      </c>
      <c r="F516" s="90">
        <v>43861</v>
      </c>
      <c r="G516" s="125">
        <v>4.8509999999999998E-2</v>
      </c>
      <c r="H516" s="91">
        <v>6.8597999999999999</v>
      </c>
      <c r="I516" s="2">
        <f>G516*K516/H516</f>
        <v>0</v>
      </c>
      <c r="J516" s="2">
        <f>G516*L516/H516</f>
        <v>0</v>
      </c>
      <c r="K516" s="2">
        <f t="shared" si="18"/>
        <v>0</v>
      </c>
      <c r="L516" s="2">
        <f t="shared" si="19"/>
        <v>0</v>
      </c>
      <c r="M516" s="100"/>
      <c r="N516" s="100"/>
      <c r="O516" s="100"/>
      <c r="P516" s="100"/>
      <c r="Q516" s="100"/>
      <c r="R516" s="100"/>
      <c r="S516" s="100"/>
      <c r="T516" s="100"/>
      <c r="U516" s="100"/>
      <c r="V516" s="106"/>
      <c r="W516" s="106"/>
      <c r="X516" s="106"/>
      <c r="Y516" s="106"/>
      <c r="Z516" s="106"/>
      <c r="AA516" s="106"/>
      <c r="AB516" s="106"/>
      <c r="AC516" s="106"/>
      <c r="AD516" s="106"/>
      <c r="AE516" s="106"/>
      <c r="AF516" s="106"/>
      <c r="AG516" s="106"/>
      <c r="AH516" s="106"/>
      <c r="AI516" s="106"/>
      <c r="AJ516" s="106"/>
      <c r="AK516" s="106"/>
      <c r="AL516" s="106"/>
      <c r="AM516" s="106"/>
      <c r="AN516" s="106"/>
      <c r="AO516" s="106"/>
      <c r="AP516" s="106"/>
      <c r="AQ516" s="106"/>
      <c r="AR516" s="106"/>
      <c r="AS516" s="106"/>
    </row>
    <row r="517" spans="1:45" s="99" customFormat="1" ht="12.75" customHeight="1">
      <c r="A517" s="89" t="s">
        <v>196</v>
      </c>
      <c r="B517" s="1" t="s">
        <v>197</v>
      </c>
      <c r="C517" s="1" t="s">
        <v>188</v>
      </c>
      <c r="D517" s="84">
        <v>0</v>
      </c>
      <c r="E517" s="1" t="s">
        <v>4</v>
      </c>
      <c r="F517" s="90">
        <v>43861</v>
      </c>
      <c r="G517" s="91">
        <v>0.10979999999999999</v>
      </c>
      <c r="H517" s="91">
        <v>6.8597999999999999</v>
      </c>
      <c r="I517" s="2">
        <f>G517*K517/H517</f>
        <v>0</v>
      </c>
      <c r="J517" s="2">
        <f>G517*L517/H517</f>
        <v>0</v>
      </c>
      <c r="K517" s="2">
        <f t="shared" si="18"/>
        <v>0</v>
      </c>
      <c r="L517" s="2">
        <f t="shared" si="19"/>
        <v>0</v>
      </c>
      <c r="M517" s="100"/>
      <c r="N517" s="100"/>
      <c r="O517" s="100"/>
      <c r="P517" s="100"/>
      <c r="Q517" s="100"/>
      <c r="R517" s="100"/>
      <c r="S517" s="100"/>
      <c r="T517" s="100"/>
      <c r="U517" s="100"/>
      <c r="V517" s="106"/>
      <c r="W517" s="106"/>
      <c r="X517" s="106"/>
      <c r="Y517" s="106"/>
      <c r="Z517" s="106"/>
      <c r="AA517" s="106"/>
      <c r="AB517" s="106"/>
      <c r="AC517" s="106"/>
      <c r="AD517" s="106"/>
      <c r="AE517" s="106"/>
      <c r="AF517" s="106"/>
      <c r="AG517" s="106"/>
      <c r="AH517" s="106"/>
      <c r="AI517" s="106"/>
      <c r="AJ517" s="106"/>
      <c r="AK517" s="106"/>
      <c r="AL517" s="106"/>
      <c r="AM517" s="106"/>
      <c r="AN517" s="106"/>
      <c r="AO517" s="106"/>
      <c r="AP517" s="106"/>
      <c r="AQ517" s="106"/>
      <c r="AR517" s="106"/>
      <c r="AS517" s="106"/>
    </row>
    <row r="518" spans="1:45" s="99" customFormat="1" ht="12.75" customHeight="1">
      <c r="A518" s="1" t="s">
        <v>621</v>
      </c>
      <c r="B518" s="1" t="s">
        <v>620</v>
      </c>
      <c r="C518" s="1" t="s">
        <v>188</v>
      </c>
      <c r="D518" s="84">
        <v>0</v>
      </c>
      <c r="E518" s="1" t="s">
        <v>4</v>
      </c>
      <c r="F518" s="90">
        <v>43861</v>
      </c>
      <c r="G518" s="122">
        <v>8.8200000000000001E-2</v>
      </c>
      <c r="H518" s="91">
        <v>6.8597999999999999</v>
      </c>
      <c r="I518" s="2">
        <f>G518*K518/H518</f>
        <v>0</v>
      </c>
      <c r="J518" s="2">
        <f>G518*L518/H518</f>
        <v>0</v>
      </c>
      <c r="K518" s="2">
        <f t="shared" si="18"/>
        <v>0</v>
      </c>
      <c r="L518" s="2">
        <f t="shared" si="19"/>
        <v>0</v>
      </c>
      <c r="M518" s="100"/>
      <c r="N518" s="100"/>
      <c r="O518" s="100"/>
      <c r="P518" s="100"/>
      <c r="Q518" s="100"/>
      <c r="R518" s="100"/>
      <c r="S518" s="100"/>
      <c r="T518" s="100"/>
      <c r="U518" s="100"/>
      <c r="V518" s="106"/>
      <c r="W518" s="106"/>
      <c r="X518" s="106"/>
      <c r="Y518" s="106"/>
      <c r="Z518" s="106"/>
      <c r="AA518" s="106"/>
      <c r="AB518" s="106"/>
      <c r="AC518" s="106"/>
      <c r="AD518" s="106"/>
      <c r="AE518" s="106"/>
      <c r="AF518" s="106"/>
      <c r="AG518" s="106"/>
      <c r="AH518" s="106"/>
      <c r="AI518" s="106"/>
      <c r="AJ518" s="106"/>
      <c r="AK518" s="106"/>
      <c r="AL518" s="106"/>
      <c r="AM518" s="106"/>
      <c r="AN518" s="106"/>
      <c r="AO518" s="106"/>
      <c r="AP518" s="106"/>
      <c r="AQ518" s="106"/>
      <c r="AR518" s="106"/>
      <c r="AS518" s="106"/>
    </row>
    <row r="519" spans="1:45" s="98" customFormat="1">
      <c r="A519" s="89" t="s">
        <v>198</v>
      </c>
      <c r="B519" s="1" t="s">
        <v>199</v>
      </c>
      <c r="C519" s="1" t="s">
        <v>200</v>
      </c>
      <c r="D519" s="84">
        <v>0</v>
      </c>
      <c r="E519" s="1" t="s">
        <v>4</v>
      </c>
      <c r="F519" s="90">
        <v>43861</v>
      </c>
      <c r="G519" s="91">
        <v>4.5999999999999999E-2</v>
      </c>
      <c r="H519" s="91">
        <v>6.8597999999999999</v>
      </c>
      <c r="I519" s="2">
        <f>G519*K519/H519</f>
        <v>0</v>
      </c>
      <c r="J519" s="2">
        <f>G519*L519/H519</f>
        <v>0</v>
      </c>
      <c r="K519" s="2">
        <f t="shared" si="18"/>
        <v>0</v>
      </c>
      <c r="L519" s="2">
        <f t="shared" si="19"/>
        <v>0</v>
      </c>
      <c r="M519" s="86"/>
      <c r="N519" s="86"/>
      <c r="O519" s="86"/>
      <c r="P519" s="86"/>
      <c r="Q519" s="86"/>
      <c r="R519" s="86"/>
      <c r="S519" s="86"/>
      <c r="T519" s="86"/>
      <c r="U519" s="86"/>
      <c r="V519" s="101"/>
      <c r="W519" s="101"/>
      <c r="X519" s="101"/>
      <c r="Y519" s="101"/>
      <c r="Z519" s="101"/>
      <c r="AA519" s="101"/>
      <c r="AB519" s="101"/>
      <c r="AC519" s="101"/>
      <c r="AD519" s="101"/>
      <c r="AE519" s="101"/>
      <c r="AF519" s="101"/>
      <c r="AG519" s="101"/>
      <c r="AH519" s="101"/>
      <c r="AI519" s="101"/>
      <c r="AJ519" s="101"/>
      <c r="AK519" s="101"/>
      <c r="AL519" s="101"/>
      <c r="AM519" s="101"/>
      <c r="AN519" s="101"/>
      <c r="AO519" s="101"/>
      <c r="AP519" s="101"/>
      <c r="AQ519" s="101"/>
      <c r="AR519" s="101"/>
      <c r="AS519" s="101"/>
    </row>
    <row r="520" spans="1:45" s="98" customFormat="1" ht="12.75" customHeight="1">
      <c r="A520" s="89" t="s">
        <v>201</v>
      </c>
      <c r="B520" s="1" t="s">
        <v>202</v>
      </c>
      <c r="C520" s="1" t="s">
        <v>200</v>
      </c>
      <c r="D520" s="2">
        <v>0</v>
      </c>
      <c r="E520" s="1" t="s">
        <v>4</v>
      </c>
      <c r="F520" s="90">
        <v>43861</v>
      </c>
      <c r="G520" s="91">
        <v>4.5999999999999999E-2</v>
      </c>
      <c r="H520" s="91">
        <v>6.8597999999999999</v>
      </c>
      <c r="I520" s="2">
        <f>G520*K520/H520</f>
        <v>0</v>
      </c>
      <c r="J520" s="2">
        <f>G520*L520/H520</f>
        <v>0</v>
      </c>
      <c r="K520" s="2">
        <f t="shared" si="18"/>
        <v>0</v>
      </c>
      <c r="L520" s="2">
        <f t="shared" si="19"/>
        <v>0</v>
      </c>
      <c r="M520" s="86"/>
      <c r="N520" s="86"/>
      <c r="O520" s="86"/>
      <c r="P520" s="86"/>
      <c r="Q520" s="86"/>
      <c r="R520" s="86"/>
      <c r="S520" s="86"/>
      <c r="T520" s="86"/>
      <c r="U520" s="86"/>
      <c r="V520" s="101"/>
      <c r="W520" s="101"/>
      <c r="X520" s="101"/>
      <c r="Y520" s="101"/>
      <c r="Z520" s="101"/>
      <c r="AA520" s="101"/>
      <c r="AB520" s="101"/>
      <c r="AC520" s="101"/>
      <c r="AD520" s="101"/>
      <c r="AE520" s="101"/>
      <c r="AF520" s="101"/>
      <c r="AG520" s="101"/>
      <c r="AH520" s="101"/>
      <c r="AI520" s="101"/>
      <c r="AJ520" s="101"/>
      <c r="AK520" s="101"/>
      <c r="AL520" s="101"/>
      <c r="AM520" s="101"/>
      <c r="AN520" s="101"/>
      <c r="AO520" s="101"/>
      <c r="AP520" s="101"/>
      <c r="AQ520" s="101"/>
      <c r="AR520" s="101"/>
      <c r="AS520" s="101"/>
    </row>
    <row r="521" spans="1:45" s="98" customFormat="1" ht="12.75" customHeight="1">
      <c r="A521" s="1" t="s">
        <v>546</v>
      </c>
      <c r="B521" s="1" t="s">
        <v>543</v>
      </c>
      <c r="C521" s="1" t="s">
        <v>200</v>
      </c>
      <c r="D521" s="2">
        <v>0</v>
      </c>
      <c r="E521" s="1" t="s">
        <v>4</v>
      </c>
      <c r="F521" s="90">
        <v>43861</v>
      </c>
      <c r="G521" s="122">
        <v>2.9600000000000001E-2</v>
      </c>
      <c r="H521" s="91">
        <v>6.8597999999999999</v>
      </c>
      <c r="I521" s="2">
        <f>G521*K521/H521</f>
        <v>18770.226537216829</v>
      </c>
      <c r="J521" s="2">
        <f>G521*L521/H521</f>
        <v>20767.452612112804</v>
      </c>
      <c r="K521" s="2">
        <f t="shared" si="18"/>
        <v>4350000</v>
      </c>
      <c r="L521" s="2">
        <f t="shared" si="19"/>
        <v>4812857.1428571427</v>
      </c>
      <c r="M521" s="86">
        <v>1090000</v>
      </c>
      <c r="N521" s="86">
        <v>1090000</v>
      </c>
      <c r="O521" s="86">
        <v>1080000</v>
      </c>
      <c r="P521" s="86">
        <v>1090000</v>
      </c>
      <c r="Q521" s="86">
        <v>1090000</v>
      </c>
      <c r="R521" s="86">
        <v>1080000</v>
      </c>
      <c r="S521" s="86">
        <v>1090000</v>
      </c>
      <c r="T521" s="86">
        <v>1090000</v>
      </c>
      <c r="U521" s="86">
        <v>1080000</v>
      </c>
      <c r="V521" s="101"/>
      <c r="W521" s="101"/>
      <c r="X521" s="101"/>
      <c r="Y521" s="101"/>
      <c r="Z521" s="101"/>
      <c r="AA521" s="101"/>
      <c r="AB521" s="101"/>
      <c r="AC521" s="101"/>
      <c r="AD521" s="101"/>
      <c r="AE521" s="101"/>
      <c r="AF521" s="101"/>
      <c r="AG521" s="101"/>
      <c r="AH521" s="101"/>
      <c r="AI521" s="101"/>
      <c r="AJ521" s="101"/>
      <c r="AK521" s="101"/>
      <c r="AL521" s="101"/>
      <c r="AM521" s="101"/>
      <c r="AN521" s="101"/>
      <c r="AO521" s="101"/>
      <c r="AP521" s="101"/>
      <c r="AQ521" s="101"/>
      <c r="AR521" s="101"/>
      <c r="AS521" s="101"/>
    </row>
    <row r="522" spans="1:45" s="98" customFormat="1" ht="12.75" customHeight="1">
      <c r="A522" s="1" t="s">
        <v>547</v>
      </c>
      <c r="B522" s="1" t="s">
        <v>544</v>
      </c>
      <c r="C522" s="1" t="s">
        <v>200</v>
      </c>
      <c r="D522" s="2">
        <v>0</v>
      </c>
      <c r="E522" s="1" t="s">
        <v>4</v>
      </c>
      <c r="F522" s="90">
        <v>43861</v>
      </c>
      <c r="G522" s="122">
        <v>2.1899999999999999E-2</v>
      </c>
      <c r="H522" s="91">
        <v>6.8597999999999999</v>
      </c>
      <c r="I522" s="2">
        <f>G522*K522/H522</f>
        <v>27711.011982856642</v>
      </c>
      <c r="J522" s="2">
        <f>G522*L522/H522</f>
        <v>30680.048981019856</v>
      </c>
      <c r="K522" s="2">
        <f t="shared" si="18"/>
        <v>8680000</v>
      </c>
      <c r="L522" s="2">
        <f t="shared" si="19"/>
        <v>9610000</v>
      </c>
      <c r="M522" s="86">
        <v>2170000</v>
      </c>
      <c r="N522" s="86">
        <v>2170000</v>
      </c>
      <c r="O522" s="86">
        <v>2170000</v>
      </c>
      <c r="P522" s="86">
        <v>2170000</v>
      </c>
      <c r="Q522" s="86">
        <v>2170000</v>
      </c>
      <c r="R522" s="86">
        <v>2170000</v>
      </c>
      <c r="S522" s="86">
        <v>2170000</v>
      </c>
      <c r="T522" s="86">
        <v>2170000</v>
      </c>
      <c r="U522" s="86">
        <v>2170000</v>
      </c>
      <c r="V522" s="101"/>
      <c r="W522" s="101"/>
      <c r="X522" s="101"/>
      <c r="Y522" s="101"/>
      <c r="Z522" s="101"/>
      <c r="AA522" s="101"/>
      <c r="AB522" s="101"/>
      <c r="AC522" s="101"/>
      <c r="AD522" s="101"/>
      <c r="AE522" s="101"/>
      <c r="AF522" s="101"/>
      <c r="AG522" s="101"/>
      <c r="AH522" s="101"/>
      <c r="AI522" s="101"/>
      <c r="AJ522" s="101"/>
      <c r="AK522" s="101"/>
      <c r="AL522" s="101"/>
      <c r="AM522" s="101"/>
      <c r="AN522" s="101"/>
      <c r="AO522" s="101"/>
      <c r="AP522" s="101"/>
      <c r="AQ522" s="101"/>
      <c r="AR522" s="101"/>
      <c r="AS522" s="101"/>
    </row>
    <row r="523" spans="1:45" s="98" customFormat="1" ht="12.75" customHeight="1">
      <c r="A523" s="1" t="s">
        <v>548</v>
      </c>
      <c r="B523" s="1" t="s">
        <v>545</v>
      </c>
      <c r="C523" s="1" t="s">
        <v>200</v>
      </c>
      <c r="D523" s="2">
        <v>0</v>
      </c>
      <c r="E523" s="1" t="s">
        <v>4</v>
      </c>
      <c r="F523" s="90">
        <v>43861</v>
      </c>
      <c r="G523" s="122">
        <v>2.9600000000000001E-2</v>
      </c>
      <c r="H523" s="91">
        <v>6.8597999999999999</v>
      </c>
      <c r="I523" s="2">
        <f>G523*K523/H523</f>
        <v>22222.222222222223</v>
      </c>
      <c r="J523" s="2">
        <f>G523*L523/H523</f>
        <v>20742.795500077056</v>
      </c>
      <c r="K523" s="2">
        <f t="shared" si="18"/>
        <v>5150000</v>
      </c>
      <c r="L523" s="2">
        <f t="shared" si="19"/>
        <v>4807142.8571428573</v>
      </c>
      <c r="M523" s="86">
        <v>1890000</v>
      </c>
      <c r="N523" s="86">
        <v>1080000</v>
      </c>
      <c r="O523" s="86">
        <v>1090000</v>
      </c>
      <c r="P523" s="86">
        <v>1090000</v>
      </c>
      <c r="Q523" s="86">
        <v>1080000</v>
      </c>
      <c r="R523" s="86">
        <v>1090000</v>
      </c>
      <c r="S523" s="86">
        <v>1090000</v>
      </c>
      <c r="T523" s="86">
        <v>1080000</v>
      </c>
      <c r="U523" s="86">
        <v>1090000</v>
      </c>
      <c r="V523" s="101"/>
      <c r="W523" s="101"/>
      <c r="X523" s="101"/>
      <c r="Y523" s="101"/>
      <c r="Z523" s="101"/>
      <c r="AA523" s="101"/>
      <c r="AB523" s="101"/>
      <c r="AC523" s="101"/>
      <c r="AD523" s="101"/>
      <c r="AE523" s="101"/>
      <c r="AF523" s="101"/>
      <c r="AG523" s="101"/>
      <c r="AH523" s="101"/>
      <c r="AI523" s="101"/>
      <c r="AJ523" s="101"/>
      <c r="AK523" s="101"/>
      <c r="AL523" s="101"/>
      <c r="AM523" s="101"/>
      <c r="AN523" s="101"/>
      <c r="AO523" s="101"/>
      <c r="AP523" s="101"/>
      <c r="AQ523" s="101"/>
      <c r="AR523" s="101"/>
      <c r="AS523" s="101"/>
    </row>
    <row r="524" spans="1:45" s="98" customFormat="1" ht="12.75" customHeight="1">
      <c r="A524" s="89" t="s">
        <v>486</v>
      </c>
      <c r="B524" s="89" t="s">
        <v>484</v>
      </c>
      <c r="C524" s="1" t="s">
        <v>200</v>
      </c>
      <c r="D524" s="2">
        <v>0</v>
      </c>
      <c r="E524" s="1" t="s">
        <v>4</v>
      </c>
      <c r="F524" s="90">
        <v>43861</v>
      </c>
      <c r="G524" s="127">
        <v>4.1099999999999998E-2</v>
      </c>
      <c r="H524" s="91">
        <v>6.8597999999999999</v>
      </c>
      <c r="I524" s="2">
        <f>G524*K524/H524</f>
        <v>4026.2398320650746</v>
      </c>
      <c r="J524" s="2">
        <f>G524*L524/H524</f>
        <v>4457.6226712149037</v>
      </c>
      <c r="K524" s="2">
        <f t="shared" si="18"/>
        <v>672000</v>
      </c>
      <c r="L524" s="2">
        <f t="shared" si="19"/>
        <v>744000</v>
      </c>
      <c r="M524" s="86">
        <v>168000</v>
      </c>
      <c r="N524" s="86">
        <v>168000</v>
      </c>
      <c r="O524" s="86">
        <v>168000</v>
      </c>
      <c r="P524" s="86">
        <v>168000</v>
      </c>
      <c r="Q524" s="86">
        <v>168000</v>
      </c>
      <c r="R524" s="86">
        <v>168000</v>
      </c>
      <c r="S524" s="86">
        <v>168000</v>
      </c>
      <c r="T524" s="86">
        <v>168000</v>
      </c>
      <c r="U524" s="86">
        <v>168000</v>
      </c>
      <c r="V524" s="101"/>
      <c r="W524" s="101"/>
      <c r="X524" s="101"/>
      <c r="Y524" s="101"/>
      <c r="Z524" s="101"/>
      <c r="AA524" s="101"/>
      <c r="AB524" s="101"/>
      <c r="AC524" s="101"/>
      <c r="AD524" s="101"/>
      <c r="AE524" s="101"/>
      <c r="AF524" s="101"/>
      <c r="AG524" s="101"/>
      <c r="AH524" s="101"/>
      <c r="AI524" s="101"/>
      <c r="AJ524" s="101"/>
      <c r="AK524" s="101"/>
      <c r="AL524" s="101"/>
      <c r="AM524" s="101"/>
      <c r="AN524" s="101"/>
      <c r="AO524" s="101"/>
      <c r="AP524" s="101"/>
      <c r="AQ524" s="101"/>
      <c r="AR524" s="101"/>
      <c r="AS524" s="101"/>
    </row>
    <row r="525" spans="1:45" s="98" customFormat="1" ht="12.75" customHeight="1">
      <c r="A525" s="89" t="s">
        <v>765</v>
      </c>
      <c r="B525" s="89" t="s">
        <v>766</v>
      </c>
      <c r="C525" s="1" t="s">
        <v>200</v>
      </c>
      <c r="D525" s="2">
        <v>0</v>
      </c>
      <c r="E525" s="1" t="s">
        <v>4</v>
      </c>
      <c r="F525" s="90">
        <v>43861</v>
      </c>
      <c r="G525" s="127">
        <v>4.1099999999999998E-2</v>
      </c>
      <c r="H525" s="91">
        <v>6.8597999999999999</v>
      </c>
      <c r="I525" s="2">
        <f>G525*K525/H525</f>
        <v>37027.027027027027</v>
      </c>
      <c r="J525" s="2">
        <f>G525*L525/H525</f>
        <v>34493.508765353428</v>
      </c>
      <c r="K525" s="2">
        <f t="shared" si="18"/>
        <v>6180000</v>
      </c>
      <c r="L525" s="2">
        <f t="shared" si="19"/>
        <v>5757142.8571428573</v>
      </c>
      <c r="M525" s="86">
        <v>2280000</v>
      </c>
      <c r="N525" s="86">
        <v>1300000</v>
      </c>
      <c r="O525" s="86">
        <v>1300000</v>
      </c>
      <c r="P525" s="86">
        <v>1300000</v>
      </c>
      <c r="Q525" s="86">
        <v>1300000</v>
      </c>
      <c r="R525" s="86">
        <v>1300000</v>
      </c>
      <c r="S525" s="86">
        <v>1300000</v>
      </c>
      <c r="T525" s="86">
        <v>1300000</v>
      </c>
      <c r="U525" s="86">
        <v>1300000</v>
      </c>
      <c r="V525" s="101"/>
      <c r="W525" s="101"/>
      <c r="X525" s="101"/>
      <c r="Y525" s="101"/>
      <c r="Z525" s="101"/>
      <c r="AA525" s="101"/>
      <c r="AB525" s="101"/>
      <c r="AC525" s="101"/>
      <c r="AD525" s="101"/>
      <c r="AE525" s="101"/>
      <c r="AF525" s="101"/>
      <c r="AG525" s="101"/>
      <c r="AH525" s="101"/>
      <c r="AI525" s="101"/>
      <c r="AJ525" s="101"/>
      <c r="AK525" s="101"/>
      <c r="AL525" s="101"/>
      <c r="AM525" s="101"/>
      <c r="AN525" s="101"/>
      <c r="AO525" s="101"/>
      <c r="AP525" s="101"/>
      <c r="AQ525" s="101"/>
      <c r="AR525" s="101"/>
      <c r="AS525" s="101"/>
    </row>
    <row r="526" spans="1:45" s="98" customFormat="1" ht="12.75" customHeight="1">
      <c r="A526" s="89" t="s">
        <v>487</v>
      </c>
      <c r="B526" s="89" t="s">
        <v>485</v>
      </c>
      <c r="C526" s="1" t="s">
        <v>200</v>
      </c>
      <c r="D526" s="2">
        <v>0</v>
      </c>
      <c r="E526" s="1" t="s">
        <v>4</v>
      </c>
      <c r="F526" s="90">
        <v>43861</v>
      </c>
      <c r="G526" s="127">
        <v>4.1099999999999998E-2</v>
      </c>
      <c r="H526" s="91">
        <v>6.8597999999999999</v>
      </c>
      <c r="I526" s="2">
        <f>G526*K526/H526</f>
        <v>34894.078544563978</v>
      </c>
      <c r="J526" s="2">
        <f>G526*L526/H526</f>
        <v>38608.764103909729</v>
      </c>
      <c r="K526" s="2">
        <f t="shared" si="18"/>
        <v>5824000</v>
      </c>
      <c r="L526" s="2">
        <f t="shared" si="19"/>
        <v>6444000</v>
      </c>
      <c r="M526" s="86">
        <v>1456000</v>
      </c>
      <c r="N526" s="86">
        <v>1456000</v>
      </c>
      <c r="O526" s="86">
        <v>1456000</v>
      </c>
      <c r="P526" s="86">
        <v>1456000</v>
      </c>
      <c r="Q526" s="86">
        <v>1456000</v>
      </c>
      <c r="R526" s="86">
        <v>1456000</v>
      </c>
      <c r="S526" s="86">
        <v>1456000</v>
      </c>
      <c r="T526" s="86">
        <v>1452000</v>
      </c>
      <c r="U526" s="86">
        <v>1456000</v>
      </c>
      <c r="V526" s="101"/>
      <c r="W526" s="101"/>
      <c r="X526" s="101"/>
      <c r="Y526" s="101"/>
      <c r="Z526" s="101"/>
      <c r="AA526" s="101"/>
      <c r="AB526" s="101"/>
      <c r="AC526" s="101"/>
      <c r="AD526" s="101"/>
      <c r="AE526" s="101"/>
      <c r="AF526" s="101"/>
      <c r="AG526" s="101"/>
      <c r="AH526" s="101"/>
      <c r="AI526" s="101"/>
      <c r="AJ526" s="101"/>
      <c r="AK526" s="101"/>
      <c r="AL526" s="101"/>
      <c r="AM526" s="101"/>
      <c r="AN526" s="101"/>
      <c r="AO526" s="101"/>
      <c r="AP526" s="101"/>
      <c r="AQ526" s="101"/>
      <c r="AR526" s="101"/>
      <c r="AS526" s="101"/>
    </row>
    <row r="527" spans="1:45" s="98" customFormat="1" ht="12.75" customHeight="1">
      <c r="A527" s="89" t="s">
        <v>203</v>
      </c>
      <c r="B527" s="1" t="s">
        <v>204</v>
      </c>
      <c r="C527" s="1" t="s">
        <v>200</v>
      </c>
      <c r="D527" s="2">
        <v>0</v>
      </c>
      <c r="E527" s="1" t="s">
        <v>4</v>
      </c>
      <c r="F527" s="90">
        <v>43861</v>
      </c>
      <c r="G527" s="122">
        <v>5.6899999999999999E-2</v>
      </c>
      <c r="H527" s="91">
        <v>6.8597999999999999</v>
      </c>
      <c r="I527" s="2">
        <f>G527*K527/H527</f>
        <v>0</v>
      </c>
      <c r="J527" s="2">
        <f>G527*L527/H527</f>
        <v>0</v>
      </c>
      <c r="K527" s="2">
        <f t="shared" si="18"/>
        <v>0</v>
      </c>
      <c r="L527" s="2">
        <f t="shared" si="19"/>
        <v>0</v>
      </c>
      <c r="M527" s="86"/>
      <c r="N527" s="86"/>
      <c r="O527" s="86"/>
      <c r="P527" s="86"/>
      <c r="Q527" s="86"/>
      <c r="R527" s="86"/>
      <c r="S527" s="86"/>
      <c r="T527" s="86"/>
      <c r="U527" s="86"/>
      <c r="V527" s="101"/>
      <c r="W527" s="101"/>
      <c r="X527" s="101"/>
      <c r="Y527" s="101"/>
      <c r="Z527" s="101"/>
      <c r="AA527" s="101"/>
      <c r="AB527" s="101"/>
      <c r="AC527" s="101"/>
      <c r="AD527" s="101"/>
      <c r="AE527" s="101"/>
      <c r="AF527" s="101"/>
      <c r="AG527" s="101"/>
      <c r="AH527" s="101"/>
      <c r="AI527" s="101"/>
      <c r="AJ527" s="101"/>
      <c r="AK527" s="101"/>
      <c r="AL527" s="101"/>
      <c r="AM527" s="101"/>
      <c r="AN527" s="101"/>
      <c r="AO527" s="101"/>
      <c r="AP527" s="101"/>
      <c r="AQ527" s="101"/>
      <c r="AR527" s="101"/>
      <c r="AS527" s="101"/>
    </row>
    <row r="528" spans="1:45" s="98" customFormat="1" ht="12.75" customHeight="1">
      <c r="A528" s="89" t="s">
        <v>205</v>
      </c>
      <c r="B528" s="1" t="s">
        <v>206</v>
      </c>
      <c r="C528" s="1" t="s">
        <v>200</v>
      </c>
      <c r="D528" s="2">
        <v>0</v>
      </c>
      <c r="E528" s="1" t="s">
        <v>4</v>
      </c>
      <c r="F528" s="90">
        <v>43861</v>
      </c>
      <c r="G528" s="122">
        <v>5.6899999999999999E-2</v>
      </c>
      <c r="H528" s="91">
        <v>6.8597999999999999</v>
      </c>
      <c r="I528" s="2">
        <f>G528*K528/H528</f>
        <v>0</v>
      </c>
      <c r="J528" s="2">
        <f>G528*L528/H528</f>
        <v>0</v>
      </c>
      <c r="K528" s="2">
        <f t="shared" si="18"/>
        <v>0</v>
      </c>
      <c r="L528" s="2">
        <f t="shared" si="19"/>
        <v>0</v>
      </c>
      <c r="M528" s="86"/>
      <c r="N528" s="86"/>
      <c r="O528" s="86"/>
      <c r="P528" s="86"/>
      <c r="Q528" s="86"/>
      <c r="R528" s="86"/>
      <c r="S528" s="86"/>
      <c r="T528" s="86"/>
      <c r="U528" s="86"/>
      <c r="V528" s="101"/>
      <c r="W528" s="101"/>
      <c r="X528" s="101"/>
      <c r="Y528" s="101"/>
      <c r="Z528" s="101"/>
      <c r="AA528" s="101"/>
      <c r="AB528" s="101"/>
      <c r="AC528" s="101"/>
      <c r="AD528" s="101"/>
      <c r="AE528" s="101"/>
      <c r="AF528" s="101"/>
      <c r="AG528" s="101"/>
      <c r="AH528" s="101"/>
      <c r="AI528" s="101"/>
      <c r="AJ528" s="101"/>
      <c r="AK528" s="101"/>
      <c r="AL528" s="101"/>
      <c r="AM528" s="101"/>
      <c r="AN528" s="101"/>
      <c r="AO528" s="101"/>
      <c r="AP528" s="101"/>
      <c r="AQ528" s="101"/>
      <c r="AR528" s="101"/>
      <c r="AS528" s="101"/>
    </row>
    <row r="529" spans="1:45" s="98" customFormat="1" ht="12.75" customHeight="1">
      <c r="A529" s="89" t="s">
        <v>207</v>
      </c>
      <c r="B529" s="1" t="s">
        <v>208</v>
      </c>
      <c r="C529" s="1" t="s">
        <v>200</v>
      </c>
      <c r="D529" s="2">
        <v>0</v>
      </c>
      <c r="E529" s="1" t="s">
        <v>4</v>
      </c>
      <c r="F529" s="90">
        <v>43861</v>
      </c>
      <c r="G529" s="91">
        <v>5.8400000000000001E-2</v>
      </c>
      <c r="H529" s="91">
        <v>6.8597999999999999</v>
      </c>
      <c r="I529" s="2">
        <f>G529*K529/H529</f>
        <v>0</v>
      </c>
      <c r="J529" s="2">
        <f>G529*L529/H529</f>
        <v>0</v>
      </c>
      <c r="K529" s="2">
        <f t="shared" si="18"/>
        <v>0</v>
      </c>
      <c r="L529" s="2">
        <f t="shared" si="19"/>
        <v>0</v>
      </c>
      <c r="M529" s="86"/>
      <c r="N529" s="86"/>
      <c r="O529" s="86"/>
      <c r="P529" s="86"/>
      <c r="Q529" s="86"/>
      <c r="R529" s="86"/>
      <c r="S529" s="86"/>
      <c r="T529" s="86"/>
      <c r="U529" s="86"/>
      <c r="V529" s="101"/>
      <c r="W529" s="101"/>
      <c r="X529" s="101"/>
      <c r="Y529" s="101"/>
      <c r="Z529" s="101"/>
      <c r="AA529" s="101"/>
      <c r="AB529" s="101"/>
      <c r="AC529" s="101"/>
      <c r="AD529" s="101"/>
      <c r="AE529" s="101"/>
      <c r="AF529" s="101"/>
      <c r="AG529" s="101"/>
      <c r="AH529" s="101"/>
      <c r="AI529" s="101"/>
      <c r="AJ529" s="101"/>
      <c r="AK529" s="101"/>
      <c r="AL529" s="101"/>
      <c r="AM529" s="101"/>
      <c r="AN529" s="101"/>
      <c r="AO529" s="101"/>
      <c r="AP529" s="101"/>
      <c r="AQ529" s="101"/>
      <c r="AR529" s="101"/>
      <c r="AS529" s="101"/>
    </row>
    <row r="530" spans="1:45" s="98" customFormat="1" ht="12.75" customHeight="1">
      <c r="A530" s="89" t="s">
        <v>452</v>
      </c>
      <c r="B530" s="1" t="s">
        <v>451</v>
      </c>
      <c r="C530" s="1" t="s">
        <v>200</v>
      </c>
      <c r="D530" s="2">
        <v>0</v>
      </c>
      <c r="E530" s="1" t="s">
        <v>4</v>
      </c>
      <c r="F530" s="90">
        <v>43861</v>
      </c>
      <c r="G530" s="122">
        <v>3.78E-2</v>
      </c>
      <c r="H530" s="91">
        <v>6.8597999999999999</v>
      </c>
      <c r="I530" s="2">
        <f>G530*K530/H530</f>
        <v>49372.868013644715</v>
      </c>
      <c r="J530" s="2">
        <f>G530*L530/H530</f>
        <v>54662.818157963789</v>
      </c>
      <c r="K530" s="2">
        <f t="shared" si="18"/>
        <v>8960000</v>
      </c>
      <c r="L530" s="2">
        <f t="shared" si="19"/>
        <v>9920000</v>
      </c>
      <c r="M530" s="86">
        <v>2240000</v>
      </c>
      <c r="N530" s="86">
        <v>2240000</v>
      </c>
      <c r="O530" s="86">
        <v>2240000</v>
      </c>
      <c r="P530" s="86">
        <v>2240000</v>
      </c>
      <c r="Q530" s="86">
        <v>2240000</v>
      </c>
      <c r="R530" s="86">
        <v>2240000</v>
      </c>
      <c r="S530" s="86">
        <v>2240000</v>
      </c>
      <c r="T530" s="86">
        <v>2240000</v>
      </c>
      <c r="U530" s="86">
        <v>2240000</v>
      </c>
      <c r="V530" s="101"/>
      <c r="W530" s="101"/>
      <c r="X530" s="101"/>
      <c r="Y530" s="101"/>
      <c r="Z530" s="101"/>
      <c r="AA530" s="101"/>
      <c r="AB530" s="101"/>
      <c r="AC530" s="101"/>
      <c r="AD530" s="101"/>
      <c r="AE530" s="101"/>
      <c r="AF530" s="101"/>
      <c r="AG530" s="101"/>
      <c r="AH530" s="101"/>
      <c r="AI530" s="101"/>
      <c r="AJ530" s="101"/>
      <c r="AK530" s="101"/>
      <c r="AL530" s="101"/>
      <c r="AM530" s="101"/>
      <c r="AN530" s="101"/>
      <c r="AO530" s="101"/>
      <c r="AP530" s="101"/>
      <c r="AQ530" s="101"/>
      <c r="AR530" s="101"/>
      <c r="AS530" s="101"/>
    </row>
    <row r="531" spans="1:45" s="98" customFormat="1" ht="12.75" customHeight="1">
      <c r="A531" s="89" t="s">
        <v>209</v>
      </c>
      <c r="B531" s="1" t="s">
        <v>210</v>
      </c>
      <c r="C531" s="1" t="s">
        <v>200</v>
      </c>
      <c r="D531" s="2">
        <v>0</v>
      </c>
      <c r="E531" s="1" t="s">
        <v>4</v>
      </c>
      <c r="F531" s="90">
        <v>43861</v>
      </c>
      <c r="G531" s="122">
        <v>1.9599999999999999E-2</v>
      </c>
      <c r="H531" s="91">
        <v>6.8597999999999999</v>
      </c>
      <c r="I531" s="2">
        <f>G531*K531/H531</f>
        <v>0</v>
      </c>
      <c r="J531" s="2">
        <f>G531*L531/H531</f>
        <v>0</v>
      </c>
      <c r="K531" s="2">
        <f t="shared" si="18"/>
        <v>0</v>
      </c>
      <c r="L531" s="2">
        <f t="shared" si="19"/>
        <v>0</v>
      </c>
      <c r="M531" s="86">
        <v>0</v>
      </c>
      <c r="N531" s="86">
        <v>0</v>
      </c>
      <c r="O531" s="86">
        <v>0</v>
      </c>
      <c r="P531" s="86">
        <v>0</v>
      </c>
      <c r="Q531" s="86"/>
      <c r="R531" s="86">
        <v>0</v>
      </c>
      <c r="S531" s="86"/>
      <c r="T531" s="86">
        <v>0</v>
      </c>
      <c r="U531" s="86"/>
      <c r="V531" s="101"/>
      <c r="W531" s="101"/>
      <c r="X531" s="101"/>
      <c r="Y531" s="101"/>
      <c r="Z531" s="101"/>
      <c r="AA531" s="101"/>
      <c r="AB531" s="101"/>
      <c r="AC531" s="101"/>
      <c r="AD531" s="101"/>
      <c r="AE531" s="101"/>
      <c r="AF531" s="101"/>
      <c r="AG531" s="101"/>
      <c r="AH531" s="101"/>
      <c r="AI531" s="101"/>
      <c r="AJ531" s="101"/>
      <c r="AK531" s="101"/>
      <c r="AL531" s="101"/>
      <c r="AM531" s="101"/>
      <c r="AN531" s="101"/>
      <c r="AO531" s="101"/>
      <c r="AP531" s="101"/>
      <c r="AQ531" s="101"/>
      <c r="AR531" s="101"/>
      <c r="AS531" s="101"/>
    </row>
    <row r="532" spans="1:45" s="98" customFormat="1" ht="12.75" customHeight="1">
      <c r="A532" s="89" t="s">
        <v>750</v>
      </c>
      <c r="B532" s="89" t="s">
        <v>751</v>
      </c>
      <c r="C532" s="1" t="s">
        <v>200</v>
      </c>
      <c r="D532" s="2">
        <v>0</v>
      </c>
      <c r="E532" s="1" t="s">
        <v>4</v>
      </c>
      <c r="F532" s="90">
        <v>43861</v>
      </c>
      <c r="G532" s="126">
        <v>0.245</v>
      </c>
      <c r="H532" s="91">
        <v>6.8597999999999999</v>
      </c>
      <c r="I532" s="2">
        <f>G532*K532/H532</f>
        <v>3557.2465669553048</v>
      </c>
      <c r="J532" s="2">
        <f>G532*L532/H532</f>
        <v>3939.9107845709786</v>
      </c>
      <c r="K532" s="2">
        <f t="shared" si="18"/>
        <v>99600</v>
      </c>
      <c r="L532" s="2">
        <f t="shared" si="19"/>
        <v>110314.28571428571</v>
      </c>
      <c r="M532" s="86">
        <v>24800</v>
      </c>
      <c r="N532" s="86">
        <v>25000</v>
      </c>
      <c r="O532" s="86">
        <v>25000</v>
      </c>
      <c r="P532" s="86">
        <v>24800</v>
      </c>
      <c r="Q532" s="86">
        <v>25000</v>
      </c>
      <c r="R532" s="86">
        <v>24800</v>
      </c>
      <c r="S532" s="86">
        <v>25000</v>
      </c>
      <c r="T532" s="86">
        <v>24800</v>
      </c>
      <c r="U532" s="86">
        <v>25000</v>
      </c>
      <c r="V532" s="101"/>
      <c r="W532" s="101"/>
      <c r="X532" s="101"/>
      <c r="Y532" s="101"/>
      <c r="Z532" s="101"/>
      <c r="AA532" s="101"/>
      <c r="AB532" s="101"/>
      <c r="AC532" s="101"/>
      <c r="AD532" s="101"/>
      <c r="AE532" s="101"/>
      <c r="AF532" s="101"/>
      <c r="AG532" s="101"/>
      <c r="AH532" s="101"/>
      <c r="AI532" s="101"/>
      <c r="AJ532" s="101"/>
      <c r="AK532" s="101"/>
      <c r="AL532" s="101"/>
      <c r="AM532" s="101"/>
      <c r="AN532" s="101"/>
      <c r="AO532" s="101"/>
      <c r="AP532" s="101"/>
      <c r="AQ532" s="101"/>
      <c r="AR532" s="101"/>
      <c r="AS532" s="101"/>
    </row>
    <row r="533" spans="1:45" s="89" customFormat="1" ht="12.75" customHeight="1">
      <c r="A533" s="89" t="s">
        <v>456</v>
      </c>
      <c r="B533" s="89" t="s">
        <v>358</v>
      </c>
      <c r="C533" s="89" t="s">
        <v>359</v>
      </c>
      <c r="D533" s="2">
        <v>0</v>
      </c>
      <c r="E533" s="89" t="s">
        <v>4</v>
      </c>
      <c r="F533" s="90">
        <v>43861</v>
      </c>
      <c r="G533" s="122">
        <v>0.16439999999999999</v>
      </c>
      <c r="H533" s="91">
        <v>6.8597999999999999</v>
      </c>
      <c r="I533" s="2">
        <f>G533*K533/H533</f>
        <v>258.82970348989767</v>
      </c>
      <c r="J533" s="2">
        <f>G533*L533/H533</f>
        <v>265.33468281041098</v>
      </c>
      <c r="K533" s="2">
        <f t="shared" si="18"/>
        <v>10800</v>
      </c>
      <c r="L533" s="2">
        <f t="shared" si="19"/>
        <v>11071.428571428572</v>
      </c>
      <c r="M533" s="100">
        <v>3300</v>
      </c>
      <c r="N533" s="100">
        <v>2500</v>
      </c>
      <c r="O533" s="100">
        <v>2500</v>
      </c>
      <c r="P533" s="100">
        <v>2500</v>
      </c>
      <c r="Q533" s="100">
        <v>2500</v>
      </c>
      <c r="R533" s="100">
        <v>2500</v>
      </c>
      <c r="S533" s="100">
        <v>2500</v>
      </c>
      <c r="T533" s="100">
        <v>2500</v>
      </c>
      <c r="U533" s="100">
        <v>2500</v>
      </c>
      <c r="V533" s="93"/>
      <c r="W533" s="93"/>
      <c r="X533" s="93"/>
      <c r="Y533" s="93"/>
      <c r="Z533" s="93"/>
      <c r="AA533" s="93"/>
      <c r="AB533" s="93"/>
      <c r="AC533" s="93"/>
      <c r="AD533" s="93"/>
      <c r="AE533" s="93"/>
      <c r="AF533" s="93"/>
      <c r="AG533" s="93"/>
      <c r="AH533" s="93"/>
      <c r="AI533" s="93"/>
      <c r="AJ533" s="93"/>
      <c r="AK533" s="93"/>
      <c r="AL533" s="93"/>
      <c r="AM533" s="93"/>
      <c r="AN533" s="93"/>
      <c r="AO533" s="93"/>
      <c r="AP533" s="93"/>
      <c r="AQ533" s="93"/>
      <c r="AR533" s="93"/>
      <c r="AS533" s="93"/>
    </row>
    <row r="534" spans="1:45" s="1" customFormat="1">
      <c r="A534" s="89" t="s">
        <v>457</v>
      </c>
      <c r="B534" s="1" t="s">
        <v>360</v>
      </c>
      <c r="C534" s="1" t="s">
        <v>361</v>
      </c>
      <c r="D534" s="2">
        <v>0</v>
      </c>
      <c r="E534" s="1" t="s">
        <v>4</v>
      </c>
      <c r="F534" s="90">
        <v>43861</v>
      </c>
      <c r="G534" s="91">
        <v>8.4612469499999995E-2</v>
      </c>
      <c r="H534" s="91">
        <v>6.8597999999999999</v>
      </c>
      <c r="I534" s="2">
        <f>G534*K534/H534</f>
        <v>0</v>
      </c>
      <c r="J534" s="2">
        <f>G534*L534/H534</f>
        <v>0</v>
      </c>
      <c r="K534" s="2">
        <f t="shared" si="18"/>
        <v>0</v>
      </c>
      <c r="L534" s="2">
        <f t="shared" si="19"/>
        <v>0</v>
      </c>
      <c r="M534" s="86">
        <v>0</v>
      </c>
      <c r="N534" s="86">
        <v>0</v>
      </c>
      <c r="O534" s="86">
        <v>0</v>
      </c>
      <c r="P534" s="86">
        <v>0</v>
      </c>
      <c r="Q534" s="86"/>
      <c r="R534" s="86"/>
      <c r="S534" s="86"/>
      <c r="T534" s="86"/>
      <c r="U534" s="86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s="1" customFormat="1">
      <c r="A535" s="1" t="s">
        <v>634</v>
      </c>
      <c r="B535" s="1" t="s">
        <v>633</v>
      </c>
      <c r="C535" s="1" t="s">
        <v>361</v>
      </c>
      <c r="D535" s="2">
        <v>0</v>
      </c>
      <c r="E535" s="1" t="s">
        <v>4</v>
      </c>
      <c r="F535" s="90">
        <v>43861</v>
      </c>
      <c r="G535" s="91">
        <v>8.8499999999999995E-2</v>
      </c>
      <c r="H535" s="91">
        <v>6.8597999999999999</v>
      </c>
      <c r="I535" s="2">
        <f>G535*K535/H535</f>
        <v>67086.503979707864</v>
      </c>
      <c r="J535" s="2">
        <f>G535*L535/H535</f>
        <v>74274.34369181942</v>
      </c>
      <c r="K535" s="2">
        <f t="shared" si="18"/>
        <v>5200000</v>
      </c>
      <c r="L535" s="2">
        <f t="shared" si="19"/>
        <v>5757142.8571428573</v>
      </c>
      <c r="M535" s="86">
        <v>1300000</v>
      </c>
      <c r="N535" s="86">
        <v>1300000</v>
      </c>
      <c r="O535" s="86">
        <v>1300000</v>
      </c>
      <c r="P535" s="86">
        <v>1300000</v>
      </c>
      <c r="Q535" s="86">
        <v>1300000</v>
      </c>
      <c r="R535" s="86">
        <v>1300000</v>
      </c>
      <c r="S535" s="86">
        <v>1300000</v>
      </c>
      <c r="T535" s="86">
        <v>1300000</v>
      </c>
      <c r="U535" s="86">
        <v>1300000</v>
      </c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s="1" customFormat="1">
      <c r="A536" s="1" t="s">
        <v>553</v>
      </c>
      <c r="B536" s="1" t="s">
        <v>552</v>
      </c>
      <c r="C536" s="1" t="s">
        <v>536</v>
      </c>
      <c r="D536" s="2">
        <v>0</v>
      </c>
      <c r="E536" s="1" t="s">
        <v>4</v>
      </c>
      <c r="F536" s="90">
        <v>43861</v>
      </c>
      <c r="G536" s="91">
        <v>118.8</v>
      </c>
      <c r="H536" s="91">
        <v>6.8597999999999999</v>
      </c>
      <c r="I536" s="2">
        <f>G536*K536/H536</f>
        <v>2511.1519286276566</v>
      </c>
      <c r="J536" s="2">
        <f>G536*L536/H536</f>
        <v>2684.3348202571506</v>
      </c>
      <c r="K536" s="2">
        <f t="shared" si="18"/>
        <v>145</v>
      </c>
      <c r="L536" s="2">
        <f t="shared" si="19"/>
        <v>155</v>
      </c>
      <c r="M536" s="86">
        <v>34</v>
      </c>
      <c r="N536" s="86">
        <v>37</v>
      </c>
      <c r="O536" s="86">
        <v>37</v>
      </c>
      <c r="P536" s="86">
        <v>37</v>
      </c>
      <c r="Q536" s="92">
        <v>35</v>
      </c>
      <c r="R536" s="92">
        <v>35</v>
      </c>
      <c r="S536" s="92">
        <v>35</v>
      </c>
      <c r="T536" s="92">
        <v>35</v>
      </c>
      <c r="U536" s="92">
        <v>35</v>
      </c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s="1" customFormat="1">
      <c r="A537" s="1" t="s">
        <v>528</v>
      </c>
      <c r="B537" s="1" t="s">
        <v>520</v>
      </c>
      <c r="C537" s="1" t="s">
        <v>536</v>
      </c>
      <c r="D537" s="2">
        <v>0</v>
      </c>
      <c r="E537" s="1" t="s">
        <v>4</v>
      </c>
      <c r="F537" s="90">
        <v>43861</v>
      </c>
      <c r="G537" s="122">
        <v>6.1600000000000002E-2</v>
      </c>
      <c r="H537" s="91">
        <v>6.8597999999999999</v>
      </c>
      <c r="I537" s="2">
        <f>G537*K537/H537</f>
        <v>0</v>
      </c>
      <c r="J537" s="2">
        <f>G537*L537/H537</f>
        <v>0</v>
      </c>
      <c r="K537" s="2">
        <f t="shared" si="18"/>
        <v>0</v>
      </c>
      <c r="L537" s="2">
        <f t="shared" si="19"/>
        <v>0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s="1" customFormat="1">
      <c r="A538" s="1" t="s">
        <v>531</v>
      </c>
      <c r="B538" s="1" t="s">
        <v>523</v>
      </c>
      <c r="C538" s="1" t="s">
        <v>536</v>
      </c>
      <c r="D538" s="2">
        <v>0</v>
      </c>
      <c r="E538" s="1" t="s">
        <v>4</v>
      </c>
      <c r="F538" s="90">
        <v>43861</v>
      </c>
      <c r="G538" s="122">
        <v>6.0299999999999999E-2</v>
      </c>
      <c r="H538" s="91">
        <v>6.8597999999999999</v>
      </c>
      <c r="I538" s="2">
        <f>G538*K538/H538</f>
        <v>0</v>
      </c>
      <c r="J538" s="2">
        <f>G538*L538/H538</f>
        <v>0</v>
      </c>
      <c r="K538" s="2">
        <f t="shared" si="18"/>
        <v>0</v>
      </c>
      <c r="L538" s="2">
        <f t="shared" si="19"/>
        <v>0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s="1" customFormat="1">
      <c r="A539" s="1" t="s">
        <v>476</v>
      </c>
      <c r="B539" s="1" t="s">
        <v>477</v>
      </c>
      <c r="C539" s="1" t="s">
        <v>536</v>
      </c>
      <c r="D539" s="2">
        <v>0</v>
      </c>
      <c r="E539" s="1" t="s">
        <v>4</v>
      </c>
      <c r="F539" s="90">
        <v>43861</v>
      </c>
      <c r="G539" s="91">
        <v>2.7779999999999999E-2</v>
      </c>
      <c r="H539" s="91">
        <v>6.8597999999999999</v>
      </c>
      <c r="I539" s="2">
        <f>G539*K539/H539</f>
        <v>0</v>
      </c>
      <c r="J539" s="2">
        <f>G539*L539/H539</f>
        <v>0</v>
      </c>
      <c r="K539" s="2">
        <f t="shared" si="18"/>
        <v>0</v>
      </c>
      <c r="L539" s="2">
        <f t="shared" si="19"/>
        <v>0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s="1" customFormat="1">
      <c r="A540" s="1" t="s">
        <v>532</v>
      </c>
      <c r="B540" s="1" t="s">
        <v>524</v>
      </c>
      <c r="C540" s="1" t="s">
        <v>536</v>
      </c>
      <c r="D540" s="2">
        <v>0</v>
      </c>
      <c r="E540" s="1" t="s">
        <v>4</v>
      </c>
      <c r="F540" s="90">
        <v>43861</v>
      </c>
      <c r="G540" s="122">
        <v>2.1700000000000001E-2</v>
      </c>
      <c r="H540" s="91">
        <v>6.8597999999999999</v>
      </c>
      <c r="I540" s="2">
        <f>G540*K540/H540</f>
        <v>0</v>
      </c>
      <c r="J540" s="2">
        <f>G540*L540/H540</f>
        <v>0</v>
      </c>
      <c r="K540" s="2">
        <f t="shared" si="18"/>
        <v>0</v>
      </c>
      <c r="L540" s="2">
        <f t="shared" si="19"/>
        <v>0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s="1" customFormat="1">
      <c r="A541" s="1" t="s">
        <v>533</v>
      </c>
      <c r="B541" s="1" t="s">
        <v>525</v>
      </c>
      <c r="C541" s="1" t="s">
        <v>536</v>
      </c>
      <c r="D541" s="2">
        <v>0</v>
      </c>
      <c r="E541" s="1" t="s">
        <v>4</v>
      </c>
      <c r="F541" s="90">
        <v>43861</v>
      </c>
      <c r="G541" s="122">
        <v>1.7000000000000001E-2</v>
      </c>
      <c r="H541" s="91">
        <v>6.8597999999999999</v>
      </c>
      <c r="I541" s="2">
        <f>G541*K541/H541</f>
        <v>0</v>
      </c>
      <c r="J541" s="2">
        <f>G541*L541/H541</f>
        <v>0</v>
      </c>
      <c r="K541" s="2">
        <f t="shared" si="18"/>
        <v>0</v>
      </c>
      <c r="L541" s="2">
        <f t="shared" si="19"/>
        <v>0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s="1" customFormat="1">
      <c r="A542" s="1" t="s">
        <v>534</v>
      </c>
      <c r="B542" s="1" t="s">
        <v>526</v>
      </c>
      <c r="C542" s="1" t="s">
        <v>536</v>
      </c>
      <c r="D542" s="2">
        <v>0</v>
      </c>
      <c r="E542" s="1" t="s">
        <v>4</v>
      </c>
      <c r="F542" s="90">
        <v>43861</v>
      </c>
      <c r="G542" s="122">
        <v>2.1899999999999999E-2</v>
      </c>
      <c r="H542" s="91">
        <v>6.8597999999999999</v>
      </c>
      <c r="I542" s="2">
        <f>G542*K542/H542</f>
        <v>0</v>
      </c>
      <c r="J542" s="2">
        <f>G542*L542/H542</f>
        <v>0</v>
      </c>
      <c r="K542" s="2">
        <f t="shared" si="18"/>
        <v>0</v>
      </c>
      <c r="L542" s="2">
        <f t="shared" si="19"/>
        <v>0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s="1" customFormat="1">
      <c r="A543" s="1" t="s">
        <v>535</v>
      </c>
      <c r="B543" s="1" t="s">
        <v>527</v>
      </c>
      <c r="C543" s="1" t="s">
        <v>536</v>
      </c>
      <c r="D543" s="2">
        <v>0</v>
      </c>
      <c r="E543" s="1" t="s">
        <v>4</v>
      </c>
      <c r="F543" s="90">
        <v>43861</v>
      </c>
      <c r="G543" s="122">
        <v>1.72E-2</v>
      </c>
      <c r="H543" s="91">
        <v>6.8597999999999999</v>
      </c>
      <c r="I543" s="2">
        <f>G543*K543/H543</f>
        <v>0</v>
      </c>
      <c r="J543" s="2">
        <f>G543*L543/H543</f>
        <v>0</v>
      </c>
      <c r="K543" s="2">
        <f t="shared" si="18"/>
        <v>0</v>
      </c>
      <c r="L543" s="2">
        <f t="shared" si="19"/>
        <v>0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s="1" customFormat="1">
      <c r="A544" s="1" t="s">
        <v>596</v>
      </c>
      <c r="B544" s="1" t="s">
        <v>595</v>
      </c>
      <c r="C544" s="1" t="s">
        <v>536</v>
      </c>
      <c r="D544" s="2">
        <v>0</v>
      </c>
      <c r="E544" s="1" t="s">
        <v>4</v>
      </c>
      <c r="F544" s="90">
        <v>43861</v>
      </c>
      <c r="G544" s="122">
        <v>3.1E-2</v>
      </c>
      <c r="H544" s="91">
        <v>6.8597999999999999</v>
      </c>
      <c r="I544" s="2">
        <f>G544*K544/H544</f>
        <v>0</v>
      </c>
      <c r="J544" s="2">
        <f>G544*L544/H544</f>
        <v>0</v>
      </c>
      <c r="K544" s="2">
        <f t="shared" si="18"/>
        <v>0</v>
      </c>
      <c r="L544" s="2">
        <f t="shared" si="19"/>
        <v>0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s="1" customFormat="1">
      <c r="A545" s="1" t="s">
        <v>658</v>
      </c>
      <c r="B545" s="1" t="s">
        <v>655</v>
      </c>
      <c r="C545" s="1" t="s">
        <v>536</v>
      </c>
      <c r="D545" s="2">
        <v>0</v>
      </c>
      <c r="E545" s="1" t="s">
        <v>4</v>
      </c>
      <c r="F545" s="90">
        <v>43861</v>
      </c>
      <c r="G545" s="122">
        <v>2.5100000000000001E-2</v>
      </c>
      <c r="H545" s="91">
        <v>6.8597999999999999</v>
      </c>
      <c r="I545" s="2">
        <f>G545*K545/H545</f>
        <v>10245.196652963643</v>
      </c>
      <c r="J545" s="2">
        <f>G545*L545/H545</f>
        <v>9722.4825380165203</v>
      </c>
      <c r="K545" s="2">
        <f t="shared" si="18"/>
        <v>2800000</v>
      </c>
      <c r="L545" s="2">
        <f t="shared" si="19"/>
        <v>2657142.8571428573</v>
      </c>
      <c r="M545" s="86">
        <v>700000</v>
      </c>
      <c r="N545" s="86">
        <v>700000</v>
      </c>
      <c r="O545" s="86">
        <v>700000</v>
      </c>
      <c r="P545" s="86">
        <v>700000</v>
      </c>
      <c r="Q545" s="92">
        <v>600000</v>
      </c>
      <c r="R545" s="92">
        <v>600000</v>
      </c>
      <c r="S545" s="92">
        <v>600000</v>
      </c>
      <c r="T545" s="92">
        <v>600000</v>
      </c>
      <c r="U545" s="92">
        <v>600000</v>
      </c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s="1" customFormat="1">
      <c r="A546" s="1" t="s">
        <v>659</v>
      </c>
      <c r="B546" s="1" t="s">
        <v>656</v>
      </c>
      <c r="C546" s="1" t="s">
        <v>536</v>
      </c>
      <c r="D546" s="2">
        <v>0</v>
      </c>
      <c r="E546" s="1" t="s">
        <v>4</v>
      </c>
      <c r="F546" s="90">
        <v>43861</v>
      </c>
      <c r="G546" s="122">
        <v>1.8800000000000001E-2</v>
      </c>
      <c r="H546" s="91">
        <v>6.8597999999999999</v>
      </c>
      <c r="I546" s="2">
        <f>G546*K546/H546</f>
        <v>7673.693110586315</v>
      </c>
      <c r="J546" s="2">
        <f>G546*L546/H546</f>
        <v>7282.1781559645642</v>
      </c>
      <c r="K546" s="2">
        <f t="shared" si="18"/>
        <v>2800000</v>
      </c>
      <c r="L546" s="2">
        <f t="shared" si="19"/>
        <v>2657142.8571428573</v>
      </c>
      <c r="M546" s="86">
        <v>700000</v>
      </c>
      <c r="N546" s="86">
        <v>700000</v>
      </c>
      <c r="O546" s="86">
        <v>700000</v>
      </c>
      <c r="P546" s="86">
        <v>700000</v>
      </c>
      <c r="Q546" s="92">
        <v>600000</v>
      </c>
      <c r="R546" s="92">
        <v>600000</v>
      </c>
      <c r="S546" s="92">
        <v>600000</v>
      </c>
      <c r="T546" s="92">
        <v>600000</v>
      </c>
      <c r="U546" s="92">
        <v>600000</v>
      </c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s="1" customFormat="1">
      <c r="A547" s="1" t="s">
        <v>660</v>
      </c>
      <c r="B547" s="1" t="s">
        <v>657</v>
      </c>
      <c r="C547" s="1" t="s">
        <v>536</v>
      </c>
      <c r="D547" s="2">
        <v>0</v>
      </c>
      <c r="E547" s="1" t="s">
        <v>4</v>
      </c>
      <c r="F547" s="90">
        <v>43861</v>
      </c>
      <c r="G547" s="122">
        <v>2.5100000000000001E-2</v>
      </c>
      <c r="H547" s="91">
        <v>6.8597999999999999</v>
      </c>
      <c r="I547" s="2">
        <f>G547*K547/H547</f>
        <v>10245.196652963643</v>
      </c>
      <c r="J547" s="2">
        <f>G547*L547/H547</f>
        <v>9722.4825380165203</v>
      </c>
      <c r="K547" s="2">
        <f t="shared" si="18"/>
        <v>2800000</v>
      </c>
      <c r="L547" s="2">
        <f t="shared" si="19"/>
        <v>2657142.8571428573</v>
      </c>
      <c r="M547" s="86">
        <v>700000</v>
      </c>
      <c r="N547" s="86">
        <v>700000</v>
      </c>
      <c r="O547" s="86">
        <v>700000</v>
      </c>
      <c r="P547" s="86">
        <v>700000</v>
      </c>
      <c r="Q547" s="92">
        <v>600000</v>
      </c>
      <c r="R547" s="92">
        <v>600000</v>
      </c>
      <c r="S547" s="92">
        <v>600000</v>
      </c>
      <c r="T547" s="92">
        <v>600000</v>
      </c>
      <c r="U547" s="92">
        <v>600000</v>
      </c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s="1" customFormat="1">
      <c r="A548" s="1" t="s">
        <v>608</v>
      </c>
      <c r="B548" s="1" t="s">
        <v>606</v>
      </c>
      <c r="C548" s="1" t="s">
        <v>536</v>
      </c>
      <c r="D548" s="2">
        <v>0</v>
      </c>
      <c r="E548" s="1" t="s">
        <v>4</v>
      </c>
      <c r="F548" s="90">
        <v>43861</v>
      </c>
      <c r="G548" s="113">
        <v>3.1E-2</v>
      </c>
      <c r="H548" s="91">
        <v>6.8597999999999999</v>
      </c>
      <c r="I548" s="2">
        <f>G548*K548/H548</f>
        <v>0</v>
      </c>
      <c r="J548" s="2">
        <f>G548*L548/H548</f>
        <v>0</v>
      </c>
      <c r="K548" s="2">
        <f t="shared" si="18"/>
        <v>0</v>
      </c>
      <c r="L548" s="2">
        <f t="shared" si="19"/>
        <v>0</v>
      </c>
      <c r="M548" s="2">
        <v>0</v>
      </c>
      <c r="N548" s="2">
        <v>0</v>
      </c>
      <c r="O548" s="2">
        <v>0</v>
      </c>
      <c r="P548" s="2">
        <v>0</v>
      </c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s="1" customFormat="1">
      <c r="A549" s="1" t="s">
        <v>609</v>
      </c>
      <c r="B549" s="1" t="s">
        <v>607</v>
      </c>
      <c r="C549" s="1" t="s">
        <v>536</v>
      </c>
      <c r="D549" s="2">
        <v>0</v>
      </c>
      <c r="E549" s="1" t="s">
        <v>4</v>
      </c>
      <c r="F549" s="90">
        <v>43861</v>
      </c>
      <c r="G549" s="91">
        <v>0.05</v>
      </c>
      <c r="H549" s="91">
        <v>6.8597999999999999</v>
      </c>
      <c r="I549" s="2">
        <f>G549*K549/H549</f>
        <v>1107.9040205253798</v>
      </c>
      <c r="J549" s="2">
        <f>G549*L549/H549</f>
        <v>1097.4913887535249</v>
      </c>
      <c r="K549" s="2">
        <f t="shared" si="18"/>
        <v>152000</v>
      </c>
      <c r="L549" s="2">
        <f t="shared" si="19"/>
        <v>150571.42857142858</v>
      </c>
      <c r="M549" s="86">
        <v>38000</v>
      </c>
      <c r="N549" s="86">
        <v>38000</v>
      </c>
      <c r="O549" s="86">
        <v>38000</v>
      </c>
      <c r="P549" s="86">
        <v>38000</v>
      </c>
      <c r="Q549" s="92">
        <v>34000</v>
      </c>
      <c r="R549" s="92">
        <v>34000</v>
      </c>
      <c r="S549" s="92">
        <v>34000</v>
      </c>
      <c r="T549" s="92">
        <v>34000</v>
      </c>
      <c r="U549" s="92">
        <v>34000</v>
      </c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s="1" customFormat="1">
      <c r="A550" s="1" t="s">
        <v>645</v>
      </c>
      <c r="B550" s="1" t="s">
        <v>641</v>
      </c>
      <c r="C550" s="1" t="s">
        <v>536</v>
      </c>
      <c r="D550" s="2">
        <v>0</v>
      </c>
      <c r="E550" s="1" t="s">
        <v>4</v>
      </c>
      <c r="F550" s="90">
        <v>43861</v>
      </c>
      <c r="G550" s="122">
        <v>1.9400000000000001E-2</v>
      </c>
      <c r="H550" s="91">
        <v>6.8597999999999999</v>
      </c>
      <c r="I550" s="2">
        <f>G550*K550/H550</f>
        <v>7918.5982098603463</v>
      </c>
      <c r="J550" s="2">
        <f>G550*L550/H550</f>
        <v>8015.5606369198613</v>
      </c>
      <c r="K550" s="2">
        <f t="shared" si="18"/>
        <v>2800000</v>
      </c>
      <c r="L550" s="2">
        <f t="shared" si="19"/>
        <v>2834285.7142857146</v>
      </c>
      <c r="M550" s="86">
        <v>700000</v>
      </c>
      <c r="N550" s="86">
        <v>700000</v>
      </c>
      <c r="O550" s="86">
        <v>700000</v>
      </c>
      <c r="P550" s="86">
        <v>700000</v>
      </c>
      <c r="Q550" s="92">
        <v>640000</v>
      </c>
      <c r="R550" s="92">
        <v>640000</v>
      </c>
      <c r="S550" s="92">
        <v>640000</v>
      </c>
      <c r="T550" s="92">
        <v>640000</v>
      </c>
      <c r="U550" s="92">
        <v>640000</v>
      </c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s="1" customFormat="1">
      <c r="A551" s="1" t="s">
        <v>646</v>
      </c>
      <c r="B551" s="1" t="s">
        <v>642</v>
      </c>
      <c r="C551" s="1" t="s">
        <v>536</v>
      </c>
      <c r="D551" s="2">
        <v>0</v>
      </c>
      <c r="E551" s="1" t="s">
        <v>4</v>
      </c>
      <c r="F551" s="90">
        <v>43861</v>
      </c>
      <c r="G551" s="122">
        <v>1.9400000000000001E-2</v>
      </c>
      <c r="H551" s="91">
        <v>6.8597999999999999</v>
      </c>
      <c r="I551" s="2">
        <f>G551*K551/H551</f>
        <v>7918.5982098603463</v>
      </c>
      <c r="J551" s="2">
        <f>G551*L551/H551</f>
        <v>8015.5606369198613</v>
      </c>
      <c r="K551" s="2">
        <f t="shared" si="18"/>
        <v>2800000</v>
      </c>
      <c r="L551" s="2">
        <f t="shared" si="19"/>
        <v>2834285.7142857146</v>
      </c>
      <c r="M551" s="86">
        <v>700000</v>
      </c>
      <c r="N551" s="86">
        <v>700000</v>
      </c>
      <c r="O551" s="86">
        <v>700000</v>
      </c>
      <c r="P551" s="86">
        <v>700000</v>
      </c>
      <c r="Q551" s="92">
        <v>640000</v>
      </c>
      <c r="R551" s="92">
        <v>640000</v>
      </c>
      <c r="S551" s="92">
        <v>640000</v>
      </c>
      <c r="T551" s="92">
        <v>640000</v>
      </c>
      <c r="U551" s="92">
        <v>640000</v>
      </c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s="1" customFormat="1">
      <c r="A552" s="1" t="s">
        <v>647</v>
      </c>
      <c r="B552" s="1" t="s">
        <v>643</v>
      </c>
      <c r="C552" s="1" t="s">
        <v>536</v>
      </c>
      <c r="D552" s="2">
        <v>0</v>
      </c>
      <c r="E552" s="1" t="s">
        <v>4</v>
      </c>
      <c r="F552" s="90">
        <v>43861</v>
      </c>
      <c r="G552" s="122">
        <v>2.69E-2</v>
      </c>
      <c r="H552" s="91">
        <v>6.8597999999999999</v>
      </c>
      <c r="I552" s="2">
        <f>G552*K552/H552</f>
        <v>0</v>
      </c>
      <c r="J552" s="2">
        <f>G552*L552/H552</f>
        <v>0</v>
      </c>
      <c r="K552" s="2">
        <f t="shared" si="18"/>
        <v>0</v>
      </c>
      <c r="L552" s="2">
        <f t="shared" si="19"/>
        <v>0</v>
      </c>
      <c r="M552" s="86"/>
      <c r="N552" s="86"/>
      <c r="O552" s="86"/>
      <c r="P552" s="86"/>
      <c r="Q552" s="86"/>
      <c r="R552" s="86"/>
      <c r="S552" s="86"/>
      <c r="T552" s="86"/>
      <c r="U552" s="86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s="1" customFormat="1">
      <c r="A553" s="1" t="s">
        <v>648</v>
      </c>
      <c r="B553" s="1" t="s">
        <v>644</v>
      </c>
      <c r="C553" s="1" t="s">
        <v>536</v>
      </c>
      <c r="D553" s="2">
        <v>0</v>
      </c>
      <c r="E553" s="1" t="s">
        <v>4</v>
      </c>
      <c r="F553" s="90">
        <v>43861</v>
      </c>
      <c r="G553" s="122">
        <v>2.69E-2</v>
      </c>
      <c r="H553" s="91">
        <v>6.8597999999999999</v>
      </c>
      <c r="I553" s="2">
        <f>G553*K553/H553</f>
        <v>0</v>
      </c>
      <c r="J553" s="2">
        <f>G553*L553/H553</f>
        <v>0</v>
      </c>
      <c r="K553" s="2">
        <f t="shared" si="18"/>
        <v>0</v>
      </c>
      <c r="L553" s="2">
        <f t="shared" si="19"/>
        <v>0</v>
      </c>
      <c r="M553" s="86"/>
      <c r="N553" s="86"/>
      <c r="O553" s="86"/>
      <c r="P553" s="86"/>
      <c r="Q553" s="86"/>
      <c r="R553" s="86"/>
      <c r="S553" s="86"/>
      <c r="T553" s="86"/>
      <c r="U553" s="86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s="1" customFormat="1">
      <c r="A554" s="1" t="s">
        <v>723</v>
      </c>
      <c r="B554" s="1" t="s">
        <v>721</v>
      </c>
      <c r="C554" s="1" t="s">
        <v>536</v>
      </c>
      <c r="D554" s="2">
        <v>0</v>
      </c>
      <c r="E554" s="1" t="s">
        <v>4</v>
      </c>
      <c r="F554" s="90">
        <v>43861</v>
      </c>
      <c r="G554" s="91">
        <v>4.5999999999999999E-2</v>
      </c>
      <c r="H554" s="91">
        <v>6.8597999999999999</v>
      </c>
      <c r="I554" s="2">
        <f>G554*K554/H554</f>
        <v>18776.057611009066</v>
      </c>
      <c r="J554" s="2">
        <f>G554*L554/H554</f>
        <v>17818.095487998402</v>
      </c>
      <c r="K554" s="2">
        <f t="shared" si="18"/>
        <v>2800000</v>
      </c>
      <c r="L554" s="2">
        <f t="shared" si="19"/>
        <v>2657142.8571428573</v>
      </c>
      <c r="M554" s="86">
        <v>700000</v>
      </c>
      <c r="N554" s="86">
        <v>700000</v>
      </c>
      <c r="O554" s="86">
        <v>700000</v>
      </c>
      <c r="P554" s="86">
        <v>700000</v>
      </c>
      <c r="Q554" s="92">
        <v>600000</v>
      </c>
      <c r="R554" s="92">
        <v>600000</v>
      </c>
      <c r="S554" s="92">
        <v>600000</v>
      </c>
      <c r="T554" s="92">
        <v>600000</v>
      </c>
      <c r="U554" s="92">
        <v>600000</v>
      </c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s="1" customFormat="1">
      <c r="A555" s="1" t="s">
        <v>724</v>
      </c>
      <c r="B555" s="1" t="s">
        <v>722</v>
      </c>
      <c r="C555" s="1" t="s">
        <v>536</v>
      </c>
      <c r="D555" s="2">
        <v>0</v>
      </c>
      <c r="E555" s="1" t="s">
        <v>4</v>
      </c>
      <c r="F555" s="90">
        <v>43861</v>
      </c>
      <c r="G555" s="91">
        <v>4.5999999999999999E-2</v>
      </c>
      <c r="H555" s="91">
        <v>6.8597999999999999</v>
      </c>
      <c r="I555" s="2">
        <f>G555*K555/H555</f>
        <v>18776.057611009066</v>
      </c>
      <c r="J555" s="2">
        <f>G555*L555/H555</f>
        <v>17818.095487998402</v>
      </c>
      <c r="K555" s="2">
        <f t="shared" si="18"/>
        <v>2800000</v>
      </c>
      <c r="L555" s="2">
        <f t="shared" si="19"/>
        <v>2657142.8571428573</v>
      </c>
      <c r="M555" s="86">
        <v>700000</v>
      </c>
      <c r="N555" s="86">
        <v>700000</v>
      </c>
      <c r="O555" s="86">
        <v>700000</v>
      </c>
      <c r="P555" s="86">
        <v>700000</v>
      </c>
      <c r="Q555" s="92">
        <v>600000</v>
      </c>
      <c r="R555" s="92">
        <v>600000</v>
      </c>
      <c r="S555" s="92">
        <v>600000</v>
      </c>
      <c r="T555" s="92">
        <v>600000</v>
      </c>
      <c r="U555" s="92">
        <v>600000</v>
      </c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s="1" customFormat="1">
      <c r="A556" s="1" t="s">
        <v>650</v>
      </c>
      <c r="B556" s="1" t="s">
        <v>649</v>
      </c>
      <c r="C556" s="1" t="s">
        <v>536</v>
      </c>
      <c r="D556" s="2">
        <v>0</v>
      </c>
      <c r="E556" s="1" t="s">
        <v>4</v>
      </c>
      <c r="F556" s="90">
        <v>43861</v>
      </c>
      <c r="G556" s="122">
        <v>1.8800000000000001E-2</v>
      </c>
      <c r="H556" s="91">
        <v>6.8597999999999999</v>
      </c>
      <c r="I556" s="2">
        <f>G556*K556/H556</f>
        <v>7673.693110586315</v>
      </c>
      <c r="J556" s="2">
        <f>G556*L556/H556</f>
        <v>7282.1781559645642</v>
      </c>
      <c r="K556" s="2">
        <f t="shared" si="18"/>
        <v>2800000</v>
      </c>
      <c r="L556" s="2">
        <f t="shared" si="19"/>
        <v>2657142.8571428573</v>
      </c>
      <c r="M556" s="86">
        <v>700000</v>
      </c>
      <c r="N556" s="86">
        <v>700000</v>
      </c>
      <c r="O556" s="86">
        <v>700000</v>
      </c>
      <c r="P556" s="86">
        <v>700000</v>
      </c>
      <c r="Q556" s="92">
        <v>600000</v>
      </c>
      <c r="R556" s="92">
        <v>600000</v>
      </c>
      <c r="S556" s="92">
        <v>600000</v>
      </c>
      <c r="T556" s="92">
        <v>600000</v>
      </c>
      <c r="U556" s="92">
        <v>600000</v>
      </c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s="1" customFormat="1">
      <c r="A557" s="1" t="s">
        <v>613</v>
      </c>
      <c r="B557" s="1" t="s">
        <v>612</v>
      </c>
      <c r="C557" s="1" t="s">
        <v>539</v>
      </c>
      <c r="D557" s="2">
        <v>0</v>
      </c>
      <c r="E557" s="1" t="s">
        <v>4</v>
      </c>
      <c r="F557" s="90">
        <v>43861</v>
      </c>
      <c r="G557" s="91">
        <v>0.26508999999999999</v>
      </c>
      <c r="H557" s="91">
        <v>6.8597999999999999</v>
      </c>
      <c r="I557" s="2">
        <f>G557*K557/H557</f>
        <v>0</v>
      </c>
      <c r="J557" s="2">
        <f>G557*L557/H557</f>
        <v>0</v>
      </c>
      <c r="K557" s="2">
        <f t="shared" si="18"/>
        <v>0</v>
      </c>
      <c r="L557" s="2">
        <f t="shared" si="19"/>
        <v>0</v>
      </c>
      <c r="M557" s="86"/>
      <c r="N557" s="86"/>
      <c r="O557" s="86"/>
      <c r="P557" s="86"/>
      <c r="Q557" s="86"/>
      <c r="R557" s="86"/>
      <c r="S557" s="86"/>
      <c r="T557" s="86"/>
      <c r="U557" s="86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s="1" customFormat="1">
      <c r="A558" s="1" t="s">
        <v>529</v>
      </c>
      <c r="B558" s="1" t="s">
        <v>521</v>
      </c>
      <c r="C558" s="1" t="s">
        <v>539</v>
      </c>
      <c r="D558" s="2">
        <v>0</v>
      </c>
      <c r="E558" s="1" t="s">
        <v>4</v>
      </c>
      <c r="F558" s="90">
        <v>43861</v>
      </c>
      <c r="G558" s="91">
        <v>0.33312700000000001</v>
      </c>
      <c r="H558" s="91">
        <v>6.8597999999999999</v>
      </c>
      <c r="I558" s="2">
        <f>G558*K558/H558</f>
        <v>0</v>
      </c>
      <c r="J558" s="2">
        <f>G558*L558/H558</f>
        <v>0</v>
      </c>
      <c r="K558" s="2">
        <f t="shared" si="18"/>
        <v>0</v>
      </c>
      <c r="L558" s="2">
        <f t="shared" si="19"/>
        <v>0</v>
      </c>
      <c r="M558" s="86"/>
      <c r="N558" s="86"/>
      <c r="O558" s="86"/>
      <c r="P558" s="86"/>
      <c r="Q558" s="86"/>
      <c r="R558" s="86"/>
      <c r="S558" s="86"/>
      <c r="T558" s="86"/>
      <c r="U558" s="86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s="1" customFormat="1">
      <c r="A559" s="1" t="s">
        <v>530</v>
      </c>
      <c r="B559" s="1" t="s">
        <v>522</v>
      </c>
      <c r="C559" s="1" t="s">
        <v>539</v>
      </c>
      <c r="D559" s="2">
        <v>0</v>
      </c>
      <c r="E559" s="1" t="s">
        <v>4</v>
      </c>
      <c r="F559" s="90">
        <v>43861</v>
      </c>
      <c r="G559" s="91">
        <v>0.40438799999999997</v>
      </c>
      <c r="H559" s="91">
        <v>6.8597999999999999</v>
      </c>
      <c r="I559" s="2">
        <f>G559*K559/H559</f>
        <v>0</v>
      </c>
      <c r="J559" s="2">
        <f>G559*L559/H559</f>
        <v>0</v>
      </c>
      <c r="K559" s="2">
        <f t="shared" ref="K559:K593" si="20">SUM(M559:P559)</f>
        <v>0</v>
      </c>
      <c r="L559" s="2">
        <f t="shared" ref="L559:L593" si="21">SUM(Q559:T559)+U559/7*3</f>
        <v>0</v>
      </c>
      <c r="M559" s="86"/>
      <c r="N559" s="86"/>
      <c r="O559" s="86"/>
      <c r="P559" s="86"/>
      <c r="Q559" s="86"/>
      <c r="R559" s="86"/>
      <c r="S559" s="86"/>
      <c r="T559" s="86"/>
      <c r="U559" s="86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s="1" customFormat="1">
      <c r="A560" s="1" t="s">
        <v>571</v>
      </c>
      <c r="B560" s="1" t="s">
        <v>572</v>
      </c>
      <c r="C560" s="1" t="s">
        <v>539</v>
      </c>
      <c r="D560" s="2">
        <v>0</v>
      </c>
      <c r="E560" s="1" t="s">
        <v>4</v>
      </c>
      <c r="F560" s="90">
        <v>43861</v>
      </c>
      <c r="G560" s="91">
        <v>0.2208</v>
      </c>
      <c r="H560" s="91">
        <v>6.8597999999999999</v>
      </c>
      <c r="I560" s="2">
        <f>G560*K560/H560</f>
        <v>0</v>
      </c>
      <c r="J560" s="2">
        <f>G560*L560/H560</f>
        <v>0</v>
      </c>
      <c r="K560" s="2">
        <f t="shared" si="20"/>
        <v>0</v>
      </c>
      <c r="L560" s="2">
        <f t="shared" si="21"/>
        <v>0</v>
      </c>
      <c r="M560" s="86"/>
      <c r="N560" s="86"/>
      <c r="O560" s="86"/>
      <c r="P560" s="86"/>
      <c r="Q560" s="86"/>
      <c r="R560" s="86"/>
      <c r="S560" s="86"/>
      <c r="T560" s="86"/>
      <c r="U560" s="86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s="1" customFormat="1">
      <c r="A561" s="1" t="s">
        <v>567</v>
      </c>
      <c r="B561" s="1" t="s">
        <v>568</v>
      </c>
      <c r="C561" s="1" t="s">
        <v>539</v>
      </c>
      <c r="D561" s="2">
        <v>0</v>
      </c>
      <c r="E561" s="1" t="s">
        <v>4</v>
      </c>
      <c r="F561" s="90">
        <v>43861</v>
      </c>
      <c r="G561" s="91">
        <v>0.2208</v>
      </c>
      <c r="H561" s="91">
        <v>6.8597999999999999</v>
      </c>
      <c r="I561" s="2">
        <f>G561*K561/H561</f>
        <v>0</v>
      </c>
      <c r="J561" s="2">
        <f>G561*L561/H561</f>
        <v>0</v>
      </c>
      <c r="K561" s="2">
        <f t="shared" si="20"/>
        <v>0</v>
      </c>
      <c r="L561" s="2">
        <f t="shared" si="21"/>
        <v>0</v>
      </c>
      <c r="M561" s="86"/>
      <c r="N561" s="86"/>
      <c r="O561" s="86"/>
      <c r="P561" s="86"/>
      <c r="Q561" s="86"/>
      <c r="R561" s="86"/>
      <c r="S561" s="86"/>
      <c r="T561" s="86"/>
      <c r="U561" s="86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s="1" customFormat="1">
      <c r="A562" s="1" t="s">
        <v>570</v>
      </c>
      <c r="B562" s="1" t="s">
        <v>569</v>
      </c>
      <c r="C562" s="1" t="s">
        <v>539</v>
      </c>
      <c r="D562" s="2">
        <v>0</v>
      </c>
      <c r="E562" s="1" t="s">
        <v>4</v>
      </c>
      <c r="F562" s="90">
        <v>43861</v>
      </c>
      <c r="G562" s="113">
        <v>0.15675393999999998</v>
      </c>
      <c r="H562" s="91">
        <v>6.8597999999999999</v>
      </c>
      <c r="I562" s="2">
        <f>G562*K562/H562</f>
        <v>0</v>
      </c>
      <c r="J562" s="2">
        <f>G562*L562/H562</f>
        <v>0</v>
      </c>
      <c r="K562" s="2">
        <f t="shared" si="20"/>
        <v>0</v>
      </c>
      <c r="L562" s="2">
        <f t="shared" si="21"/>
        <v>0</v>
      </c>
      <c r="M562" s="86"/>
      <c r="N562" s="86"/>
      <c r="O562" s="86"/>
      <c r="P562" s="86"/>
      <c r="Q562" s="86"/>
      <c r="R562" s="86"/>
      <c r="S562" s="86"/>
      <c r="T562" s="86"/>
      <c r="U562" s="86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s="1" customFormat="1">
      <c r="A563" s="1" t="s">
        <v>592</v>
      </c>
      <c r="B563" s="1" t="s">
        <v>589</v>
      </c>
      <c r="C563" s="1" t="s">
        <v>539</v>
      </c>
      <c r="D563" s="2">
        <v>0</v>
      </c>
      <c r="E563" s="1" t="s">
        <v>4</v>
      </c>
      <c r="F563" s="90">
        <v>43861</v>
      </c>
      <c r="G563" s="91">
        <v>0.14630000000000001</v>
      </c>
      <c r="H563" s="91">
        <v>6.8597999999999999</v>
      </c>
      <c r="I563" s="2">
        <f>G563*K563/H563</f>
        <v>0</v>
      </c>
      <c r="J563" s="2">
        <f>G563*L563/H563</f>
        <v>0</v>
      </c>
      <c r="K563" s="2">
        <f t="shared" si="20"/>
        <v>0</v>
      </c>
      <c r="L563" s="2">
        <f t="shared" si="21"/>
        <v>0</v>
      </c>
      <c r="M563" s="86"/>
      <c r="N563" s="86"/>
      <c r="O563" s="86"/>
      <c r="P563" s="86"/>
      <c r="Q563" s="86"/>
      <c r="R563" s="86"/>
      <c r="S563" s="86"/>
      <c r="T563" s="86"/>
      <c r="U563" s="86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s="1" customFormat="1">
      <c r="A564" s="1" t="s">
        <v>593</v>
      </c>
      <c r="B564" s="1" t="s">
        <v>590</v>
      </c>
      <c r="C564" s="1" t="s">
        <v>539</v>
      </c>
      <c r="D564" s="2">
        <v>0</v>
      </c>
      <c r="E564" s="1" t="s">
        <v>4</v>
      </c>
      <c r="F564" s="90">
        <v>43861</v>
      </c>
      <c r="G564" s="91">
        <v>4.1799999999999997E-2</v>
      </c>
      <c r="H564" s="91">
        <v>6.8597999999999999</v>
      </c>
      <c r="I564" s="2">
        <f>G564*K564/H564</f>
        <v>0</v>
      </c>
      <c r="J564" s="2">
        <f>G564*L564/H564</f>
        <v>0</v>
      </c>
      <c r="K564" s="2">
        <f t="shared" si="20"/>
        <v>0</v>
      </c>
      <c r="L564" s="2">
        <f t="shared" si="21"/>
        <v>0</v>
      </c>
      <c r="M564" s="86"/>
      <c r="N564" s="86"/>
      <c r="O564" s="86"/>
      <c r="P564" s="86"/>
      <c r="Q564" s="86"/>
      <c r="R564" s="86"/>
      <c r="S564" s="86"/>
      <c r="T564" s="86"/>
      <c r="U564" s="86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s="1" customFormat="1">
      <c r="A565" s="1" t="s">
        <v>594</v>
      </c>
      <c r="B565" s="1" t="s">
        <v>591</v>
      </c>
      <c r="C565" s="1" t="s">
        <v>539</v>
      </c>
      <c r="D565" s="84">
        <v>0</v>
      </c>
      <c r="E565" s="1" t="s">
        <v>4</v>
      </c>
      <c r="F565" s="90">
        <v>43861</v>
      </c>
      <c r="G565" s="91">
        <v>6.7799999999999999E-2</v>
      </c>
      <c r="H565" s="91">
        <v>6.8597999999999999</v>
      </c>
      <c r="I565" s="2">
        <f>G565*K565/H565</f>
        <v>0</v>
      </c>
      <c r="J565" s="2">
        <f>G565*L565/H565</f>
        <v>0</v>
      </c>
      <c r="K565" s="2">
        <f t="shared" si="20"/>
        <v>0</v>
      </c>
      <c r="L565" s="2">
        <f t="shared" si="21"/>
        <v>0</v>
      </c>
      <c r="M565" s="86"/>
      <c r="N565" s="86"/>
      <c r="O565" s="86"/>
      <c r="P565" s="86"/>
      <c r="Q565" s="86"/>
      <c r="R565" s="86"/>
      <c r="S565" s="86"/>
      <c r="T565" s="86"/>
      <c r="U565" s="86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s="1" customFormat="1">
      <c r="A566" s="89" t="s">
        <v>507</v>
      </c>
      <c r="B566" s="89" t="s">
        <v>508</v>
      </c>
      <c r="C566" s="1" t="s">
        <v>496</v>
      </c>
      <c r="D566" s="84">
        <v>0</v>
      </c>
      <c r="E566" s="1" t="s">
        <v>4</v>
      </c>
      <c r="F566" s="90">
        <v>43861</v>
      </c>
      <c r="G566" s="91">
        <v>8.9099999999999999E-2</v>
      </c>
      <c r="H566" s="91">
        <v>6.8597999999999999</v>
      </c>
      <c r="I566" s="2">
        <f>G566*K566/H566</f>
        <v>0</v>
      </c>
      <c r="J566" s="2">
        <f>G566*L566/H566</f>
        <v>0</v>
      </c>
      <c r="K566" s="2">
        <f t="shared" si="20"/>
        <v>0</v>
      </c>
      <c r="L566" s="2">
        <f t="shared" si="21"/>
        <v>0</v>
      </c>
      <c r="M566" s="86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s="1" customFormat="1">
      <c r="A567" s="1" t="s">
        <v>500</v>
      </c>
      <c r="B567" s="1" t="s">
        <v>498</v>
      </c>
      <c r="C567" s="1" t="s">
        <v>496</v>
      </c>
      <c r="D567" s="84">
        <v>0</v>
      </c>
      <c r="E567" s="1" t="s">
        <v>4</v>
      </c>
      <c r="F567" s="90">
        <v>43861</v>
      </c>
      <c r="G567" s="122">
        <v>6.3200000000000006E-2</v>
      </c>
      <c r="H567" s="91">
        <v>6.8597999999999999</v>
      </c>
      <c r="I567" s="2">
        <f>G567*K567/H567</f>
        <v>0</v>
      </c>
      <c r="J567" s="2">
        <f>G567*L567/H567</f>
        <v>0</v>
      </c>
      <c r="K567" s="2">
        <f t="shared" si="20"/>
        <v>0</v>
      </c>
      <c r="L567" s="2">
        <f t="shared" si="21"/>
        <v>0</v>
      </c>
      <c r="M567" s="86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s="1" customFormat="1">
      <c r="A568" s="1" t="s">
        <v>501</v>
      </c>
      <c r="B568" s="1" t="s">
        <v>497</v>
      </c>
      <c r="C568" s="1" t="s">
        <v>496</v>
      </c>
      <c r="D568" s="84" t="s">
        <v>603</v>
      </c>
      <c r="E568" s="1" t="s">
        <v>4</v>
      </c>
      <c r="F568" s="90">
        <v>43861</v>
      </c>
      <c r="G568" s="91">
        <v>0.27734490000000001</v>
      </c>
      <c r="H568" s="91">
        <v>6.8597999999999999</v>
      </c>
      <c r="I568" s="2">
        <f>G568*K568/H568</f>
        <v>0</v>
      </c>
      <c r="J568" s="2">
        <f>G568*L568/H568</f>
        <v>0</v>
      </c>
      <c r="K568" s="2">
        <f t="shared" si="20"/>
        <v>0</v>
      </c>
      <c r="L568" s="2">
        <f t="shared" si="21"/>
        <v>0</v>
      </c>
      <c r="M568" s="86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s="1" customFormat="1">
      <c r="A569" s="1" t="s">
        <v>502</v>
      </c>
      <c r="B569" s="1" t="s">
        <v>499</v>
      </c>
      <c r="C569" s="1" t="s">
        <v>496</v>
      </c>
      <c r="D569" s="84" t="s">
        <v>603</v>
      </c>
      <c r="E569" s="1" t="s">
        <v>4</v>
      </c>
      <c r="F569" s="90">
        <v>43861</v>
      </c>
      <c r="G569" s="91">
        <v>0.95762194500000009</v>
      </c>
      <c r="H569" s="91">
        <v>6.8597999999999999</v>
      </c>
      <c r="I569" s="2">
        <f>G569*K569/H569</f>
        <v>0</v>
      </c>
      <c r="J569" s="2">
        <f>G569*L569/H569</f>
        <v>0</v>
      </c>
      <c r="K569" s="2">
        <f t="shared" si="20"/>
        <v>0</v>
      </c>
      <c r="L569" s="2">
        <f t="shared" si="21"/>
        <v>0</v>
      </c>
      <c r="M569" s="86"/>
      <c r="N569" s="86"/>
      <c r="O569" s="86"/>
      <c r="P569" s="86"/>
      <c r="Q569" s="86"/>
      <c r="R569" s="86"/>
      <c r="S569" s="86"/>
      <c r="T569" s="86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s="1" customFormat="1">
      <c r="A570" s="1" t="s">
        <v>504</v>
      </c>
      <c r="B570" s="1" t="s">
        <v>503</v>
      </c>
      <c r="C570" s="1" t="s">
        <v>496</v>
      </c>
      <c r="D570" s="84">
        <v>0</v>
      </c>
      <c r="E570" s="1" t="s">
        <v>288</v>
      </c>
      <c r="F570" s="90">
        <v>43861</v>
      </c>
      <c r="G570" s="91">
        <v>10</v>
      </c>
      <c r="H570" s="91">
        <v>6.8597999999999999</v>
      </c>
      <c r="I570" s="2">
        <f>G570*K570/H570</f>
        <v>0</v>
      </c>
      <c r="J570" s="2">
        <f>G570*L570/H570</f>
        <v>0</v>
      </c>
      <c r="K570" s="2">
        <f t="shared" si="20"/>
        <v>0</v>
      </c>
      <c r="L570" s="2">
        <f t="shared" si="21"/>
        <v>0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s="1" customFormat="1">
      <c r="A571" s="89" t="s">
        <v>447</v>
      </c>
      <c r="B571" s="1" t="s">
        <v>446</v>
      </c>
      <c r="C571" s="1" t="s">
        <v>448</v>
      </c>
      <c r="D571" s="84">
        <v>0</v>
      </c>
      <c r="E571" s="1" t="s">
        <v>4</v>
      </c>
      <c r="F571" s="90">
        <v>43861</v>
      </c>
      <c r="G571" s="91">
        <v>0.205128</v>
      </c>
      <c r="H571" s="91">
        <v>6.8597999999999999</v>
      </c>
      <c r="I571" s="2">
        <f>G571*K571/H571</f>
        <v>0</v>
      </c>
      <c r="J571" s="2">
        <f>G571*L571/H571</f>
        <v>0</v>
      </c>
      <c r="K571" s="2">
        <f t="shared" si="20"/>
        <v>0</v>
      </c>
      <c r="L571" s="2">
        <f t="shared" si="21"/>
        <v>0</v>
      </c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s="1" customFormat="1">
      <c r="A572" s="89" t="s">
        <v>462</v>
      </c>
      <c r="B572" s="1" t="s">
        <v>463</v>
      </c>
      <c r="C572" s="1" t="s">
        <v>448</v>
      </c>
      <c r="D572" s="84" t="s">
        <v>603</v>
      </c>
      <c r="E572" s="1" t="s">
        <v>4</v>
      </c>
      <c r="F572" s="90">
        <v>43861</v>
      </c>
      <c r="G572" s="91">
        <v>0.16830000000000001</v>
      </c>
      <c r="H572" s="91">
        <v>6.8597999999999999</v>
      </c>
      <c r="I572" s="2">
        <f>G572*K572/H572</f>
        <v>0</v>
      </c>
      <c r="J572" s="2">
        <f>G572*L572/H572</f>
        <v>0</v>
      </c>
      <c r="K572" s="2">
        <f t="shared" si="20"/>
        <v>0</v>
      </c>
      <c r="L572" s="2">
        <f t="shared" si="21"/>
        <v>0</v>
      </c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s="1" customFormat="1">
      <c r="A573" s="89" t="s">
        <v>464</v>
      </c>
      <c r="B573" s="1" t="s">
        <v>465</v>
      </c>
      <c r="C573" s="1" t="s">
        <v>448</v>
      </c>
      <c r="D573" s="84" t="s">
        <v>603</v>
      </c>
      <c r="E573" s="1" t="s">
        <v>4</v>
      </c>
      <c r="F573" s="90">
        <v>43861</v>
      </c>
      <c r="G573" s="91">
        <v>0.18809999999999999</v>
      </c>
      <c r="H573" s="91">
        <v>6.8597999999999999</v>
      </c>
      <c r="I573" s="2">
        <f>G573*K573/H573</f>
        <v>0</v>
      </c>
      <c r="J573" s="2">
        <f>G573*L573/H573</f>
        <v>0</v>
      </c>
      <c r="K573" s="2">
        <f t="shared" si="20"/>
        <v>0</v>
      </c>
      <c r="L573" s="2">
        <f>SUM(Q573:S573)+T573/7*3</f>
        <v>0</v>
      </c>
      <c r="M573" s="86"/>
      <c r="N573" s="86"/>
      <c r="O573" s="86"/>
      <c r="P573" s="86"/>
      <c r="Q573" s="86"/>
      <c r="R573" s="86"/>
      <c r="S573" s="86"/>
      <c r="T573" s="86"/>
      <c r="V573" s="86"/>
      <c r="W573" s="86"/>
      <c r="X573" s="86"/>
      <c r="Y573" s="86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s="1" customFormat="1">
      <c r="A574" s="89" t="s">
        <v>674</v>
      </c>
      <c r="B574" s="89" t="s">
        <v>675</v>
      </c>
      <c r="C574" s="1" t="s">
        <v>667</v>
      </c>
      <c r="D574" s="84"/>
      <c r="E574" s="1" t="s">
        <v>4</v>
      </c>
      <c r="F574" s="90">
        <v>43861</v>
      </c>
      <c r="G574" s="91">
        <v>0.11</v>
      </c>
      <c r="H574" s="91">
        <v>6.8597999999999999</v>
      </c>
      <c r="I574" s="2">
        <f>G574*K574/H574</f>
        <v>0</v>
      </c>
      <c r="J574" s="2">
        <f>G574*L574/H574</f>
        <v>0</v>
      </c>
      <c r="K574" s="2">
        <f t="shared" si="20"/>
        <v>0</v>
      </c>
      <c r="L574" s="2">
        <f t="shared" si="21"/>
        <v>0</v>
      </c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s="1" customFormat="1">
      <c r="A575" s="89" t="s">
        <v>693</v>
      </c>
      <c r="B575" s="89" t="s">
        <v>692</v>
      </c>
      <c r="C575" s="1" t="s">
        <v>667</v>
      </c>
      <c r="D575" s="84"/>
      <c r="E575" s="1" t="s">
        <v>4</v>
      </c>
      <c r="F575" s="90">
        <v>43861</v>
      </c>
      <c r="G575" s="91">
        <v>6.4500000000000002E-2</v>
      </c>
      <c r="H575" s="91">
        <v>6.8597999999999999</v>
      </c>
      <c r="I575" s="2">
        <f>G575*K575/H575</f>
        <v>0</v>
      </c>
      <c r="J575" s="2">
        <f>G575*L575/H575</f>
        <v>0</v>
      </c>
      <c r="K575" s="2">
        <f t="shared" si="20"/>
        <v>0</v>
      </c>
      <c r="L575" s="2">
        <f t="shared" si="21"/>
        <v>0</v>
      </c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s="1" customFormat="1">
      <c r="A576" s="89" t="s">
        <v>706</v>
      </c>
      <c r="B576" s="89" t="s">
        <v>705</v>
      </c>
      <c r="C576" s="1" t="s">
        <v>448</v>
      </c>
      <c r="D576" s="84"/>
      <c r="E576" s="1" t="s">
        <v>4</v>
      </c>
      <c r="F576" s="90">
        <v>43861</v>
      </c>
      <c r="G576" s="91">
        <v>0.49759999999999999</v>
      </c>
      <c r="H576" s="91">
        <v>6.8597999999999999</v>
      </c>
      <c r="I576" s="2">
        <f>G576*K576/H576</f>
        <v>279.76671039972013</v>
      </c>
      <c r="J576" s="2">
        <f>G576*L576/H576</f>
        <v>4287.2940602183326</v>
      </c>
      <c r="K576" s="2">
        <f t="shared" si="20"/>
        <v>3856.8</v>
      </c>
      <c r="L576" s="2">
        <f t="shared" si="21"/>
        <v>59103.657142857148</v>
      </c>
      <c r="M576" s="86">
        <v>3856.8</v>
      </c>
      <c r="N576" s="86">
        <v>0</v>
      </c>
      <c r="O576" s="86">
        <v>0</v>
      </c>
      <c r="P576" s="86">
        <v>0</v>
      </c>
      <c r="Q576" s="86">
        <v>7232.8</v>
      </c>
      <c r="R576" s="86">
        <v>0</v>
      </c>
      <c r="S576" s="86">
        <v>9885.6</v>
      </c>
      <c r="T576" s="86">
        <v>27367.200000000001</v>
      </c>
      <c r="U576" s="86">
        <v>34108.800000000003</v>
      </c>
      <c r="V576" s="86">
        <v>1260.8000000000002</v>
      </c>
      <c r="W576" s="86">
        <v>0</v>
      </c>
      <c r="X576" s="86">
        <v>11821.6</v>
      </c>
      <c r="Y576" s="86">
        <v>31676.800000000003</v>
      </c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s="1" customFormat="1">
      <c r="A577" s="89" t="s">
        <v>651</v>
      </c>
      <c r="B577" s="89" t="s">
        <v>653</v>
      </c>
      <c r="C577" s="1" t="s">
        <v>448</v>
      </c>
      <c r="D577" s="84"/>
      <c r="E577" s="1" t="s">
        <v>4</v>
      </c>
      <c r="F577" s="90">
        <v>43861</v>
      </c>
      <c r="G577" s="91">
        <v>0.42</v>
      </c>
      <c r="H577" s="91">
        <v>6.8597999999999999</v>
      </c>
      <c r="I577" s="2">
        <f>G577*K577/H577</f>
        <v>2785.6485611825419</v>
      </c>
      <c r="J577" s="2">
        <f>G577*L577/H577</f>
        <v>2389.0702352838271</v>
      </c>
      <c r="K577" s="2">
        <f t="shared" si="20"/>
        <v>45497.600000000006</v>
      </c>
      <c r="L577" s="2">
        <f t="shared" si="21"/>
        <v>39020.342857142852</v>
      </c>
      <c r="M577" s="86">
        <v>23396.800000000003</v>
      </c>
      <c r="N577" s="86">
        <v>22100.800000000003</v>
      </c>
      <c r="O577" s="86">
        <v>0</v>
      </c>
      <c r="P577" s="86">
        <v>0</v>
      </c>
      <c r="Q577" s="86">
        <v>4775.2</v>
      </c>
      <c r="R577" s="86">
        <v>0</v>
      </c>
      <c r="S577" s="86">
        <v>6526.4000000000005</v>
      </c>
      <c r="T577" s="86">
        <v>18068</v>
      </c>
      <c r="U577" s="86">
        <v>22518.400000000001</v>
      </c>
      <c r="V577" s="86">
        <v>832.80000000000007</v>
      </c>
      <c r="W577" s="86">
        <v>0</v>
      </c>
      <c r="X577" s="86">
        <v>7804.8</v>
      </c>
      <c r="Y577" s="86">
        <v>20912.800000000003</v>
      </c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s="1" customFormat="1">
      <c r="A578" s="89" t="s">
        <v>652</v>
      </c>
      <c r="B578" s="89" t="s">
        <v>654</v>
      </c>
      <c r="C578" s="1" t="s">
        <v>448</v>
      </c>
      <c r="D578" s="84"/>
      <c r="E578" s="1" t="s">
        <v>4</v>
      </c>
      <c r="F578" s="90">
        <v>43861</v>
      </c>
      <c r="G578" s="91">
        <v>0.11360000000000001</v>
      </c>
      <c r="H578" s="91">
        <v>6.8597999999999999</v>
      </c>
      <c r="I578" s="2">
        <f>G578*K578/H578</f>
        <v>722.13286684743002</v>
      </c>
      <c r="J578" s="2">
        <f>G578*L578/H578</f>
        <v>1736.7575930993407</v>
      </c>
      <c r="K578" s="2">
        <f t="shared" si="20"/>
        <v>43606.400000000001</v>
      </c>
      <c r="L578" s="2">
        <f t="shared" si="21"/>
        <v>104875.08571428571</v>
      </c>
      <c r="M578" s="86">
        <v>5768</v>
      </c>
      <c r="N578" s="86">
        <v>4079.2000000000003</v>
      </c>
      <c r="O578" s="86">
        <v>22575.200000000001</v>
      </c>
      <c r="P578" s="86">
        <v>11184</v>
      </c>
      <c r="Q578" s="86">
        <v>40704.800000000003</v>
      </c>
      <c r="R578" s="86">
        <v>16867.2</v>
      </c>
      <c r="S578" s="86">
        <v>35132.800000000003</v>
      </c>
      <c r="T578" s="86">
        <v>9186.4</v>
      </c>
      <c r="U578" s="86">
        <v>6962.4000000000005</v>
      </c>
      <c r="V578" s="86">
        <v>10384</v>
      </c>
      <c r="W578" s="86">
        <v>5592</v>
      </c>
      <c r="X578" s="86">
        <v>14010.400000000001</v>
      </c>
      <c r="Y578" s="86">
        <v>5592</v>
      </c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s="1" customFormat="1">
      <c r="A579" s="102" t="s">
        <v>662</v>
      </c>
      <c r="B579" s="89" t="s">
        <v>661</v>
      </c>
      <c r="C579" s="1" t="s">
        <v>663</v>
      </c>
      <c r="D579" s="84"/>
      <c r="E579" s="1" t="s">
        <v>614</v>
      </c>
      <c r="F579" s="90">
        <v>43861</v>
      </c>
      <c r="G579" s="91">
        <v>0.27312599999999998</v>
      </c>
      <c r="H579" s="91">
        <v>6.8597999999999999</v>
      </c>
      <c r="I579" s="2">
        <f>G579*K579/H579</f>
        <v>0</v>
      </c>
      <c r="J579" s="2">
        <f>G579*L579/H579</f>
        <v>0</v>
      </c>
      <c r="K579" s="2">
        <f t="shared" si="20"/>
        <v>0</v>
      </c>
      <c r="L579" s="2">
        <f t="shared" si="21"/>
        <v>0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s="1" customFormat="1">
      <c r="A580" s="102" t="s">
        <v>616</v>
      </c>
      <c r="B580" s="1" t="s">
        <v>618</v>
      </c>
      <c r="C580" s="1" t="s">
        <v>438</v>
      </c>
      <c r="D580" s="84"/>
      <c r="E580" s="1" t="s">
        <v>614</v>
      </c>
      <c r="F580" s="90">
        <v>43861</v>
      </c>
      <c r="G580" s="91">
        <v>3.7631999999999999E-2</v>
      </c>
      <c r="H580" s="91">
        <v>6.8597999999999999</v>
      </c>
      <c r="I580" s="2">
        <f>G580*K580/H580</f>
        <v>0</v>
      </c>
      <c r="J580" s="2">
        <f>G580*L580/H580</f>
        <v>0</v>
      </c>
      <c r="K580" s="2">
        <f t="shared" si="20"/>
        <v>0</v>
      </c>
      <c r="L580" s="2">
        <f t="shared" si="21"/>
        <v>0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s="1" customFormat="1">
      <c r="A581" s="102" t="s">
        <v>615</v>
      </c>
      <c r="B581" s="1" t="s">
        <v>619</v>
      </c>
      <c r="C581" s="1" t="s">
        <v>617</v>
      </c>
      <c r="D581" s="84"/>
      <c r="E581" s="1" t="s">
        <v>614</v>
      </c>
      <c r="F581" s="90">
        <v>43861</v>
      </c>
      <c r="G581" s="91">
        <v>0.21804999999999999</v>
      </c>
      <c r="H581" s="91">
        <v>6.8597999999999999</v>
      </c>
      <c r="I581" s="2">
        <f>G581*K581/H581</f>
        <v>0</v>
      </c>
      <c r="J581" s="2">
        <f>G581*L581/H581</f>
        <v>0</v>
      </c>
      <c r="K581" s="2">
        <f t="shared" si="20"/>
        <v>0</v>
      </c>
      <c r="L581" s="2">
        <f t="shared" si="21"/>
        <v>0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s="1" customFormat="1" ht="12" customHeight="1">
      <c r="A582" s="102" t="s">
        <v>626</v>
      </c>
      <c r="B582" s="1" t="s">
        <v>630</v>
      </c>
      <c r="C582" s="1" t="s">
        <v>629</v>
      </c>
      <c r="D582" s="84"/>
      <c r="E582" s="1" t="s">
        <v>614</v>
      </c>
      <c r="F582" s="90">
        <v>43861</v>
      </c>
      <c r="G582" s="91">
        <v>0.371</v>
      </c>
      <c r="H582" s="91">
        <v>6.8597999999999999</v>
      </c>
      <c r="I582" s="2">
        <f>G582*K582/H582</f>
        <v>0</v>
      </c>
      <c r="J582" s="2">
        <f>G582*L582/H582</f>
        <v>0</v>
      </c>
      <c r="K582" s="2">
        <f t="shared" si="20"/>
        <v>0</v>
      </c>
      <c r="L582" s="2">
        <f t="shared" si="21"/>
        <v>0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s="1" customFormat="1">
      <c r="A583" s="102" t="s">
        <v>627</v>
      </c>
      <c r="B583" s="1" t="s">
        <v>631</v>
      </c>
      <c r="C583" s="1" t="s">
        <v>629</v>
      </c>
      <c r="D583" s="84"/>
      <c r="E583" s="1" t="s">
        <v>614</v>
      </c>
      <c r="F583" s="90">
        <v>43861</v>
      </c>
      <c r="G583" s="91">
        <v>0.20913000000000001</v>
      </c>
      <c r="H583" s="91">
        <v>6.8597999999999999</v>
      </c>
      <c r="I583" s="2">
        <f>G583*K583/H583</f>
        <v>0</v>
      </c>
      <c r="J583" s="2">
        <f>G583*L583/H583</f>
        <v>0</v>
      </c>
      <c r="K583" s="2">
        <f t="shared" si="20"/>
        <v>0</v>
      </c>
      <c r="L583" s="2">
        <f t="shared" si="21"/>
        <v>0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s="1" customFormat="1">
      <c r="A584" s="102" t="s">
        <v>628</v>
      </c>
      <c r="B584" s="1" t="s">
        <v>632</v>
      </c>
      <c r="C584" s="1" t="s">
        <v>617</v>
      </c>
      <c r="D584" s="84"/>
      <c r="E584" s="1" t="s">
        <v>614</v>
      </c>
      <c r="F584" s="90">
        <v>43861</v>
      </c>
      <c r="G584" s="91">
        <v>3.2599999999999997E-2</v>
      </c>
      <c r="H584" s="91">
        <v>6.8597999999999999</v>
      </c>
      <c r="I584" s="2">
        <f>G584*K584/H584</f>
        <v>0</v>
      </c>
      <c r="J584" s="2">
        <f>G584*L584/H584</f>
        <v>0</v>
      </c>
      <c r="K584" s="2">
        <f t="shared" si="20"/>
        <v>0</v>
      </c>
      <c r="L584" s="2">
        <f t="shared" si="21"/>
        <v>0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s="1" customFormat="1">
      <c r="A585" s="102" t="s">
        <v>639</v>
      </c>
      <c r="B585" s="1" t="s">
        <v>637</v>
      </c>
      <c r="C585" s="1" t="s">
        <v>629</v>
      </c>
      <c r="D585" s="84"/>
      <c r="E585" s="1" t="s">
        <v>614</v>
      </c>
      <c r="F585" s="90">
        <v>43861</v>
      </c>
      <c r="G585" s="91">
        <v>0.26891199999999998</v>
      </c>
      <c r="H585" s="91">
        <v>6.8597999999999999</v>
      </c>
      <c r="I585" s="2">
        <f>G585*K585/H585</f>
        <v>0</v>
      </c>
      <c r="J585" s="2">
        <f>G585*L585/H585</f>
        <v>0</v>
      </c>
      <c r="K585" s="2">
        <f t="shared" si="20"/>
        <v>0</v>
      </c>
      <c r="L585" s="2">
        <f t="shared" si="21"/>
        <v>0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s="1" customFormat="1" ht="12" customHeight="1">
      <c r="A586" s="102" t="s">
        <v>640</v>
      </c>
      <c r="B586" s="1" t="s">
        <v>638</v>
      </c>
      <c r="C586" s="1" t="s">
        <v>629</v>
      </c>
      <c r="D586" s="84"/>
      <c r="E586" s="1" t="s">
        <v>614</v>
      </c>
      <c r="F586" s="90">
        <v>43861</v>
      </c>
      <c r="G586" s="91">
        <v>0.30830000000000002</v>
      </c>
      <c r="H586" s="91">
        <v>6.8597999999999999</v>
      </c>
      <c r="I586" s="2">
        <f>G586*K586/H586</f>
        <v>0</v>
      </c>
      <c r="J586" s="2">
        <f>G586*L586/H586</f>
        <v>0</v>
      </c>
      <c r="K586" s="2">
        <f t="shared" si="20"/>
        <v>0</v>
      </c>
      <c r="L586" s="2">
        <f t="shared" si="21"/>
        <v>0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s="1" customFormat="1" ht="12.75" customHeight="1">
      <c r="A587" s="102" t="s">
        <v>676</v>
      </c>
      <c r="B587" s="1" t="s">
        <v>685</v>
      </c>
      <c r="C587" s="1" t="s">
        <v>682</v>
      </c>
      <c r="D587" s="84"/>
      <c r="E587" s="1" t="s">
        <v>614</v>
      </c>
      <c r="F587" s="90">
        <v>43861</v>
      </c>
      <c r="G587" s="91">
        <v>0.19159000000000001</v>
      </c>
      <c r="H587" s="91">
        <v>6.8597999999999999</v>
      </c>
      <c r="I587" s="2">
        <f>G587*K587/H587</f>
        <v>0</v>
      </c>
      <c r="J587" s="2">
        <f>G587*L587/H587</f>
        <v>0</v>
      </c>
      <c r="K587" s="2">
        <f t="shared" si="20"/>
        <v>0</v>
      </c>
      <c r="L587" s="2">
        <f t="shared" si="21"/>
        <v>0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s="1" customFormat="1" ht="12.75" customHeight="1">
      <c r="A588" s="102" t="s">
        <v>677</v>
      </c>
      <c r="B588" s="1" t="s">
        <v>686</v>
      </c>
      <c r="C588" s="1" t="s">
        <v>683</v>
      </c>
      <c r="D588" s="84"/>
      <c r="E588" s="1" t="s">
        <v>614</v>
      </c>
      <c r="F588" s="90">
        <v>43861</v>
      </c>
      <c r="G588" s="91">
        <v>8.8389999999999996E-2</v>
      </c>
      <c r="H588" s="91">
        <v>6.8597999999999999</v>
      </c>
      <c r="I588" s="2">
        <f>G588*K588/H588</f>
        <v>0</v>
      </c>
      <c r="J588" s="2">
        <f>G588*L588/H588</f>
        <v>0</v>
      </c>
      <c r="K588" s="2">
        <f t="shared" si="20"/>
        <v>0</v>
      </c>
      <c r="L588" s="2">
        <f t="shared" si="21"/>
        <v>0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s="1" customFormat="1" ht="12.75" customHeight="1">
      <c r="A589" s="102" t="s">
        <v>678</v>
      </c>
      <c r="B589" s="1" t="s">
        <v>684</v>
      </c>
      <c r="C589" s="1" t="s">
        <v>683</v>
      </c>
      <c r="D589" s="84"/>
      <c r="E589" s="1" t="s">
        <v>614</v>
      </c>
      <c r="F589" s="90">
        <v>43861</v>
      </c>
      <c r="G589" s="91">
        <v>0.12514600000000001</v>
      </c>
      <c r="H589" s="91">
        <v>6.8597999999999999</v>
      </c>
      <c r="I589" s="2">
        <f>G589*K589/H589</f>
        <v>0</v>
      </c>
      <c r="J589" s="2">
        <f>G589*L589/H589</f>
        <v>0</v>
      </c>
      <c r="K589" s="2">
        <f t="shared" si="20"/>
        <v>0</v>
      </c>
      <c r="L589" s="2">
        <f t="shared" si="21"/>
        <v>0</v>
      </c>
      <c r="M589" s="2">
        <v>0</v>
      </c>
      <c r="N589" s="2">
        <v>0</v>
      </c>
      <c r="O589" s="2">
        <v>0</v>
      </c>
      <c r="P589" s="2">
        <v>0</v>
      </c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s="1" customFormat="1" ht="12.75" customHeight="1">
      <c r="A590" s="102" t="s">
        <v>679</v>
      </c>
      <c r="B590" s="1" t="s">
        <v>687</v>
      </c>
      <c r="C590" s="1" t="s">
        <v>683</v>
      </c>
      <c r="D590" s="84"/>
      <c r="E590" s="1" t="s">
        <v>614</v>
      </c>
      <c r="F590" s="90">
        <v>43861</v>
      </c>
      <c r="G590" s="91">
        <v>0.47941600000000001</v>
      </c>
      <c r="H590" s="91">
        <v>6.8597999999999999</v>
      </c>
      <c r="I590" s="2">
        <f>G590*K590/H590</f>
        <v>0</v>
      </c>
      <c r="J590" s="2">
        <f>G590*L590/H590</f>
        <v>0</v>
      </c>
      <c r="K590" s="2">
        <f t="shared" si="20"/>
        <v>0</v>
      </c>
      <c r="L590" s="2">
        <f t="shared" si="21"/>
        <v>0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s="1" customFormat="1" ht="12.75" customHeight="1">
      <c r="A591" s="102" t="s">
        <v>680</v>
      </c>
      <c r="B591" s="1" t="s">
        <v>688</v>
      </c>
      <c r="C591" s="1" t="s">
        <v>683</v>
      </c>
      <c r="D591" s="84"/>
      <c r="E591" s="1" t="s">
        <v>614</v>
      </c>
      <c r="F591" s="90">
        <v>43861</v>
      </c>
      <c r="G591" s="91">
        <v>4.7432000000000002E-2</v>
      </c>
      <c r="H591" s="91">
        <v>6.8597999999999999</v>
      </c>
      <c r="I591" s="2">
        <f>G591*K591/H591</f>
        <v>0</v>
      </c>
      <c r="J591" s="2">
        <f>G591*L591/H591</f>
        <v>0</v>
      </c>
      <c r="K591" s="2">
        <f t="shared" si="20"/>
        <v>0</v>
      </c>
      <c r="L591" s="2">
        <f t="shared" si="21"/>
        <v>0</v>
      </c>
      <c r="M591" s="2">
        <v>0</v>
      </c>
      <c r="N591" s="2">
        <v>0</v>
      </c>
      <c r="O591" s="2">
        <v>0</v>
      </c>
      <c r="P591" s="2">
        <v>0</v>
      </c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s="1" customFormat="1" ht="12.75" customHeight="1">
      <c r="A592" s="102" t="s">
        <v>681</v>
      </c>
      <c r="B592" s="1" t="s">
        <v>689</v>
      </c>
      <c r="C592" s="1" t="s">
        <v>683</v>
      </c>
      <c r="D592" s="84"/>
      <c r="E592" s="1" t="s">
        <v>614</v>
      </c>
      <c r="F592" s="90">
        <v>43861</v>
      </c>
      <c r="G592" s="91">
        <v>0.33457199999999998</v>
      </c>
      <c r="H592" s="91">
        <v>6.8597999999999999</v>
      </c>
      <c r="I592" s="2">
        <f>G592*K592/H592</f>
        <v>0</v>
      </c>
      <c r="J592" s="2">
        <f>G592*L592/H592</f>
        <v>0</v>
      </c>
      <c r="K592" s="2">
        <f t="shared" si="20"/>
        <v>0</v>
      </c>
      <c r="L592" s="2">
        <f t="shared" si="21"/>
        <v>0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6" s="1" customFormat="1" ht="12.75" customHeight="1">
      <c r="A593" s="1" t="s">
        <v>746</v>
      </c>
      <c r="B593" s="1" t="s">
        <v>745</v>
      </c>
      <c r="C593" s="1" t="s">
        <v>629</v>
      </c>
      <c r="D593" s="84"/>
      <c r="E593" s="1" t="s">
        <v>614</v>
      </c>
      <c r="F593" s="90">
        <v>43861</v>
      </c>
      <c r="G593" s="91">
        <v>5.9192000000000002E-2</v>
      </c>
      <c r="H593" s="91">
        <v>6.8597999999999999</v>
      </c>
      <c r="I593" s="2">
        <f>G593*K593/H593</f>
        <v>0</v>
      </c>
      <c r="J593" s="2">
        <f>G593*L593/H593</f>
        <v>0</v>
      </c>
      <c r="K593" s="2">
        <f t="shared" si="20"/>
        <v>0</v>
      </c>
      <c r="L593" s="2">
        <f t="shared" si="21"/>
        <v>0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6" s="1" customFormat="1" ht="12.75" customHeight="1">
      <c r="A594" s="105">
        <v>86406861</v>
      </c>
      <c r="B594" s="105">
        <v>6406861</v>
      </c>
      <c r="C594" s="1" t="s">
        <v>666</v>
      </c>
      <c r="D594" s="84"/>
      <c r="E594" s="1" t="s">
        <v>694</v>
      </c>
      <c r="F594" s="90">
        <v>43861</v>
      </c>
      <c r="G594" s="91">
        <v>4.9500000000000002E-2</v>
      </c>
      <c r="H594" s="91">
        <v>6.8597999999999999</v>
      </c>
      <c r="I594" s="2">
        <f>G594*K594/H594</f>
        <v>1424.5515940697981</v>
      </c>
      <c r="J594" s="2">
        <f>G594*L594/H594</f>
        <v>434.52553932226289</v>
      </c>
      <c r="K594" s="2">
        <f>SUM(M594:O594)</f>
        <v>197416.95</v>
      </c>
      <c r="L594" s="2">
        <f>SUM(P594:S594)+T594/7*3</f>
        <v>60217.339285714319</v>
      </c>
      <c r="M594" s="86">
        <v>150771</v>
      </c>
      <c r="N594" s="86">
        <v>0</v>
      </c>
      <c r="O594" s="86">
        <v>46645.950000000012</v>
      </c>
      <c r="P594" s="2">
        <v>0</v>
      </c>
      <c r="Q594" s="2">
        <v>0</v>
      </c>
      <c r="R594" s="2">
        <v>0</v>
      </c>
      <c r="S594" s="2">
        <v>43743.337500000023</v>
      </c>
      <c r="T594" s="2">
        <v>38439.337500000023</v>
      </c>
      <c r="U594" s="2">
        <v>38439.337500000023</v>
      </c>
      <c r="V594" s="2">
        <v>38439.337500000023</v>
      </c>
      <c r="W594" s="2">
        <v>54426.074999999953</v>
      </c>
      <c r="X594" s="2">
        <v>42882.074999999953</v>
      </c>
      <c r="Y594" s="2">
        <v>42882.074999999953</v>
      </c>
      <c r="Z594" s="2">
        <v>42882.074999999953</v>
      </c>
      <c r="AA594" s="2">
        <v>0</v>
      </c>
      <c r="AB594" s="2">
        <v>50356.550000000047</v>
      </c>
      <c r="AC594" s="2">
        <v>39748.550000000047</v>
      </c>
      <c r="AD594" s="2">
        <v>39748.550000000047</v>
      </c>
      <c r="AE594" s="2">
        <v>0</v>
      </c>
      <c r="AF594" s="2">
        <v>48626.025000000023</v>
      </c>
      <c r="AG594" s="2">
        <v>34898.025000000023</v>
      </c>
      <c r="AH594" s="2">
        <v>34898.025000000023</v>
      </c>
      <c r="AI594" s="2">
        <v>34898.025000000023</v>
      </c>
      <c r="AJ594" s="2">
        <v>50582.699999999953</v>
      </c>
      <c r="AK594" s="2">
        <v>39662.699999999953</v>
      </c>
      <c r="AL594" s="2">
        <v>39662.700000000186</v>
      </c>
      <c r="AM594" s="2">
        <v>0</v>
      </c>
      <c r="AN594" s="2">
        <v>55771.449999999953</v>
      </c>
      <c r="AO594" s="2">
        <v>42667.449999999953</v>
      </c>
      <c r="AP594" s="2">
        <v>42667.449999999953</v>
      </c>
      <c r="AQ594" s="2">
        <v>0</v>
      </c>
      <c r="AR594" s="2">
        <v>0</v>
      </c>
      <c r="AS594" s="1">
        <v>69927.112500000047</v>
      </c>
      <c r="AT594" s="1">
        <v>43719.112500000047</v>
      </c>
    </row>
    <row r="595" spans="1:46" s="1" customFormat="1" ht="12.75" customHeight="1">
      <c r="A595" s="105">
        <v>86406862</v>
      </c>
      <c r="B595" s="105">
        <v>6406862</v>
      </c>
      <c r="C595" s="1" t="s">
        <v>666</v>
      </c>
      <c r="D595" s="84"/>
      <c r="E595" s="1" t="s">
        <v>694</v>
      </c>
      <c r="F595" s="90">
        <v>43861</v>
      </c>
      <c r="G595" s="91">
        <v>0.34229999999999999</v>
      </c>
      <c r="H595" s="91">
        <v>6.8597999999999999</v>
      </c>
      <c r="I595" s="2">
        <f>G595*K595/H595</f>
        <v>7409.9032974722295</v>
      </c>
      <c r="J595" s="2">
        <f>G595*L595/H595</f>
        <v>2346.1157570191563</v>
      </c>
      <c r="K595" s="2">
        <f>SUM(M595:O595)</f>
        <v>148496.79999999999</v>
      </c>
      <c r="L595" s="2">
        <f>SUM(P595:S595)+T595/7*3</f>
        <v>47016.900000000023</v>
      </c>
      <c r="M595" s="86">
        <v>104800</v>
      </c>
      <c r="N595" s="86">
        <v>43696.799999999988</v>
      </c>
      <c r="O595" s="86">
        <v>0</v>
      </c>
      <c r="P595" s="2">
        <v>0</v>
      </c>
      <c r="Q595" s="2">
        <v>47016.900000000023</v>
      </c>
      <c r="R595" s="2">
        <v>0</v>
      </c>
      <c r="S595" s="2">
        <v>0</v>
      </c>
      <c r="T595" s="2">
        <v>0</v>
      </c>
      <c r="U595" s="2">
        <v>44021.924999999988</v>
      </c>
      <c r="V595" s="2">
        <v>38819.924999999988</v>
      </c>
      <c r="W595" s="2">
        <v>38819.924999999988</v>
      </c>
      <c r="X595" s="2">
        <v>38819.925000000047</v>
      </c>
      <c r="Y595" s="2">
        <v>54628.650000000023</v>
      </c>
      <c r="Z595" s="2">
        <v>43306.650000000023</v>
      </c>
      <c r="AA595" s="2">
        <v>43306.650000000023</v>
      </c>
      <c r="AB595" s="2">
        <v>43306.650000000023</v>
      </c>
      <c r="AC595" s="2">
        <v>0</v>
      </c>
      <c r="AD595" s="2">
        <v>50546.099999999977</v>
      </c>
      <c r="AE595" s="2">
        <v>40142.099999999977</v>
      </c>
      <c r="AF595" s="2">
        <v>40142.099999999977</v>
      </c>
      <c r="AG595" s="2">
        <v>0</v>
      </c>
      <c r="AH595" s="2">
        <v>48707.550000000047</v>
      </c>
      <c r="AI595" s="2">
        <v>35243.550000000047</v>
      </c>
      <c r="AJ595" s="2">
        <v>35243.550000000047</v>
      </c>
      <c r="AK595" s="2">
        <v>35243.550000000047</v>
      </c>
      <c r="AL595" s="2">
        <v>50765.400000000023</v>
      </c>
      <c r="AM595" s="2">
        <v>40055.399999999907</v>
      </c>
      <c r="AN595" s="2">
        <v>40055.399999999907</v>
      </c>
      <c r="AO595" s="2">
        <v>0</v>
      </c>
      <c r="AP595" s="2">
        <v>55941.899999999907</v>
      </c>
      <c r="AQ595" s="2">
        <v>43089.899999999907</v>
      </c>
      <c r="AR595" s="2">
        <v>43089.899999999907</v>
      </c>
      <c r="AS595" s="1">
        <v>0</v>
      </c>
      <c r="AT595" s="1">
        <v>0</v>
      </c>
    </row>
    <row r="596" spans="1:46" s="1" customFormat="1" ht="12.75" customHeight="1">
      <c r="A596" s="138">
        <v>86406863</v>
      </c>
      <c r="B596" s="105">
        <v>6406863</v>
      </c>
      <c r="C596" s="1" t="s">
        <v>666</v>
      </c>
      <c r="D596" s="84"/>
      <c r="E596" s="1" t="s">
        <v>694</v>
      </c>
      <c r="F596" s="90">
        <v>43861</v>
      </c>
      <c r="G596" s="91">
        <v>9.1999999999999998E-2</v>
      </c>
      <c r="H596" s="91">
        <v>6.8597999999999999</v>
      </c>
      <c r="I596" s="2">
        <f>G596*K596/H596</f>
        <v>4158.7224117321202</v>
      </c>
      <c r="J596" s="2">
        <f>G596*L596/H596</f>
        <v>625.80600017493214</v>
      </c>
      <c r="K596" s="2">
        <f>SUM(M596:O596)</f>
        <v>310087</v>
      </c>
      <c r="L596" s="2">
        <f>SUM(P596:S596)+T596/7*3</f>
        <v>46662</v>
      </c>
      <c r="M596" s="121">
        <v>266960</v>
      </c>
      <c r="N596" s="2">
        <v>43127</v>
      </c>
      <c r="O596" s="2">
        <v>0</v>
      </c>
      <c r="P596" s="2">
        <v>0</v>
      </c>
      <c r="Q596" s="2">
        <v>46662</v>
      </c>
      <c r="R596" s="2">
        <v>0</v>
      </c>
      <c r="S596" s="2">
        <v>0</v>
      </c>
      <c r="T596" s="2">
        <v>0</v>
      </c>
      <c r="U596" s="2">
        <v>43556.25</v>
      </c>
      <c r="V596" s="2">
        <v>38405.25</v>
      </c>
      <c r="W596" s="2">
        <v>38405.25</v>
      </c>
      <c r="X596" s="2">
        <v>38405.25</v>
      </c>
      <c r="Y596" s="2">
        <v>54085.5</v>
      </c>
      <c r="Z596" s="2">
        <v>42874.5</v>
      </c>
      <c r="AA596" s="2">
        <v>42874.5</v>
      </c>
      <c r="AB596" s="2">
        <v>42874.5</v>
      </c>
      <c r="AC596" s="2">
        <v>0</v>
      </c>
      <c r="AD596" s="2">
        <v>50096</v>
      </c>
      <c r="AE596" s="2">
        <v>39794</v>
      </c>
      <c r="AF596" s="2">
        <v>39794</v>
      </c>
      <c r="AG596" s="2">
        <v>0</v>
      </c>
      <c r="AH596" s="2">
        <v>48252.75</v>
      </c>
      <c r="AI596" s="2">
        <v>34920.75</v>
      </c>
      <c r="AJ596" s="2">
        <v>34920.75</v>
      </c>
      <c r="AK596" s="2">
        <v>34920.75</v>
      </c>
      <c r="AL596" s="2">
        <v>50298.000000000116</v>
      </c>
      <c r="AM596" s="2">
        <v>39693</v>
      </c>
      <c r="AN596" s="2">
        <v>39693</v>
      </c>
      <c r="AO596" s="2">
        <v>0</v>
      </c>
      <c r="AP596" s="2">
        <v>55348</v>
      </c>
      <c r="AQ596" s="2">
        <v>42622</v>
      </c>
      <c r="AR596" s="2">
        <v>42622</v>
      </c>
      <c r="AS596" s="1">
        <v>0</v>
      </c>
      <c r="AT596" s="1">
        <v>0</v>
      </c>
    </row>
    <row r="597" spans="1:46" s="1" customFormat="1" ht="12.75" customHeight="1">
      <c r="A597" s="138">
        <v>86406875</v>
      </c>
      <c r="B597" s="105">
        <v>6406875</v>
      </c>
      <c r="C597" s="1" t="s">
        <v>666</v>
      </c>
      <c r="D597" s="84"/>
      <c r="E597" s="1" t="s">
        <v>694</v>
      </c>
      <c r="F597" s="90">
        <v>43861</v>
      </c>
      <c r="G597" s="91">
        <v>0.14280000000000001</v>
      </c>
      <c r="H597" s="91">
        <v>6.8597999999999999</v>
      </c>
      <c r="I597" s="2">
        <f>G597*K597/H597</f>
        <v>6208.504679436719</v>
      </c>
      <c r="J597" s="2">
        <f>G597*L597/H597</f>
        <v>971.35974809761228</v>
      </c>
      <c r="K597" s="2">
        <f>SUM(M597:O597)</f>
        <v>298243</v>
      </c>
      <c r="L597" s="2">
        <f>SUM(P597:S597)+T597/7*3</f>
        <v>46662</v>
      </c>
      <c r="M597" s="121">
        <v>255116</v>
      </c>
      <c r="N597" s="2">
        <v>43127</v>
      </c>
      <c r="O597" s="2">
        <v>0</v>
      </c>
      <c r="P597" s="2">
        <v>0</v>
      </c>
      <c r="Q597" s="2">
        <v>46662</v>
      </c>
      <c r="R597" s="2">
        <v>0</v>
      </c>
      <c r="S597" s="2">
        <v>0</v>
      </c>
      <c r="T597" s="2">
        <v>0</v>
      </c>
      <c r="U597" s="2">
        <v>43556.25</v>
      </c>
      <c r="V597" s="2">
        <v>38405.25</v>
      </c>
      <c r="W597" s="2">
        <v>38405.25</v>
      </c>
      <c r="X597" s="2">
        <v>38405.25</v>
      </c>
      <c r="Y597" s="2">
        <v>54085.5</v>
      </c>
      <c r="Z597" s="2">
        <v>42874.5</v>
      </c>
      <c r="AA597" s="2">
        <v>42874.5</v>
      </c>
      <c r="AB597" s="2">
        <v>42874.5</v>
      </c>
      <c r="AC597" s="2">
        <v>0</v>
      </c>
      <c r="AD597" s="2">
        <v>50096</v>
      </c>
      <c r="AE597" s="2">
        <v>39794</v>
      </c>
      <c r="AF597" s="2">
        <v>39794</v>
      </c>
      <c r="AG597" s="2">
        <v>0</v>
      </c>
      <c r="AH597" s="2">
        <v>48252.75</v>
      </c>
      <c r="AI597" s="2">
        <v>34920.75</v>
      </c>
      <c r="AJ597" s="2">
        <v>34920.75</v>
      </c>
      <c r="AK597" s="2">
        <v>34920.75</v>
      </c>
      <c r="AL597" s="2">
        <v>50298.000000000116</v>
      </c>
      <c r="AM597" s="2">
        <v>39693</v>
      </c>
      <c r="AN597" s="2">
        <v>39693</v>
      </c>
      <c r="AO597" s="2">
        <v>0</v>
      </c>
      <c r="AP597" s="2">
        <v>55348</v>
      </c>
      <c r="AQ597" s="2">
        <v>42622</v>
      </c>
      <c r="AR597" s="2">
        <v>42622</v>
      </c>
      <c r="AS597" s="1">
        <v>0</v>
      </c>
      <c r="AT597" s="1">
        <v>0</v>
      </c>
    </row>
  </sheetData>
  <autoFilter ref="A1:XCM299" xr:uid="{42439C03-63D1-4D1B-9210-255D46A6C45F}"/>
  <phoneticPr fontId="4" type="noConversion"/>
  <conditionalFormatting sqref="A1:B1">
    <cfRule type="duplicateValues" dxfId="44" priority="265"/>
  </conditionalFormatting>
  <conditionalFormatting sqref="A78:B78">
    <cfRule type="duplicateValues" dxfId="43" priority="41"/>
  </conditionalFormatting>
  <conditionalFormatting sqref="B296 A38:B50 A59:B77 A292:B292 A79:B103 A8:B36 A106:B226 A228:B290">
    <cfRule type="duplicateValues" dxfId="42" priority="42"/>
  </conditionalFormatting>
  <conditionalFormatting sqref="A56:B57">
    <cfRule type="duplicateValues" dxfId="41" priority="40"/>
  </conditionalFormatting>
  <conditionalFormatting sqref="A54:B55">
    <cfRule type="duplicateValues" dxfId="40" priority="39"/>
  </conditionalFormatting>
  <conditionalFormatting sqref="A58:B58">
    <cfRule type="duplicateValues" dxfId="39" priority="38"/>
  </conditionalFormatting>
  <conditionalFormatting sqref="A294:B295">
    <cfRule type="duplicateValues" dxfId="38" priority="37"/>
  </conditionalFormatting>
  <conditionalFormatting sqref="B297">
    <cfRule type="duplicateValues" dxfId="37" priority="36"/>
  </conditionalFormatting>
  <conditionalFormatting sqref="A296">
    <cfRule type="duplicateValues" dxfId="36" priority="35"/>
  </conditionalFormatting>
  <conditionalFormatting sqref="A297">
    <cfRule type="duplicateValues" dxfId="35" priority="34"/>
  </conditionalFormatting>
  <conditionalFormatting sqref="B298:B299">
    <cfRule type="duplicateValues" dxfId="34" priority="43"/>
  </conditionalFormatting>
  <conditionalFormatting sqref="A298:A299">
    <cfRule type="duplicateValues" dxfId="33" priority="44"/>
  </conditionalFormatting>
  <conditionalFormatting sqref="A51:B51">
    <cfRule type="duplicateValues" dxfId="32" priority="33"/>
  </conditionalFormatting>
  <conditionalFormatting sqref="B53">
    <cfRule type="duplicateValues" dxfId="31" priority="32"/>
  </conditionalFormatting>
  <conditionalFormatting sqref="B52">
    <cfRule type="duplicateValues" dxfId="30" priority="31"/>
  </conditionalFormatting>
  <conditionalFormatting sqref="A53">
    <cfRule type="duplicateValues" dxfId="29" priority="30"/>
  </conditionalFormatting>
  <conditionalFormatting sqref="A52">
    <cfRule type="duplicateValues" dxfId="28" priority="29"/>
  </conditionalFormatting>
  <conditionalFormatting sqref="A291:B291">
    <cfRule type="duplicateValues" dxfId="27" priority="28"/>
  </conditionalFormatting>
  <conditionalFormatting sqref="A293:B293">
    <cfRule type="duplicateValues" dxfId="26" priority="27"/>
  </conditionalFormatting>
  <conditionalFormatting sqref="A37:B37">
    <cfRule type="duplicateValues" dxfId="25" priority="26"/>
  </conditionalFormatting>
  <conditionalFormatting sqref="A104:B105">
    <cfRule type="duplicateValues" dxfId="24" priority="25"/>
  </conditionalFormatting>
  <conditionalFormatting sqref="A2:B7">
    <cfRule type="duplicateValues" dxfId="23" priority="24"/>
  </conditionalFormatting>
  <conditionalFormatting sqref="A227:B227">
    <cfRule type="duplicateValues" dxfId="22" priority="23"/>
  </conditionalFormatting>
  <conditionalFormatting sqref="A376:B376">
    <cfRule type="duplicateValues" dxfId="21" priority="19"/>
  </conditionalFormatting>
  <conditionalFormatting sqref="B594 A336:B348 A357:B375 A590:B590 A377:B401 A306:B334 A404:B524 A526:B588">
    <cfRule type="duplicateValues" dxfId="20" priority="20"/>
  </conditionalFormatting>
  <conditionalFormatting sqref="A354:B355">
    <cfRule type="duplicateValues" dxfId="19" priority="18"/>
  </conditionalFormatting>
  <conditionalFormatting sqref="A352:B353">
    <cfRule type="duplicateValues" dxfId="18" priority="17"/>
  </conditionalFormatting>
  <conditionalFormatting sqref="A356:B356">
    <cfRule type="duplicateValues" dxfId="17" priority="16"/>
  </conditionalFormatting>
  <conditionalFormatting sqref="A592:B593">
    <cfRule type="duplicateValues" dxfId="16" priority="15"/>
  </conditionalFormatting>
  <conditionalFormatting sqref="B595">
    <cfRule type="duplicateValues" dxfId="15" priority="14"/>
  </conditionalFormatting>
  <conditionalFormatting sqref="A594">
    <cfRule type="duplicateValues" dxfId="14" priority="13"/>
  </conditionalFormatting>
  <conditionalFormatting sqref="A595">
    <cfRule type="duplicateValues" dxfId="13" priority="12"/>
  </conditionalFormatting>
  <conditionalFormatting sqref="B596:B597">
    <cfRule type="duplicateValues" dxfId="12" priority="21"/>
  </conditionalFormatting>
  <conditionalFormatting sqref="A596:A597">
    <cfRule type="duplicateValues" dxfId="11" priority="22"/>
  </conditionalFormatting>
  <conditionalFormatting sqref="A349:B349">
    <cfRule type="duplicateValues" dxfId="10" priority="11"/>
  </conditionalFormatting>
  <conditionalFormatting sqref="B351">
    <cfRule type="duplicateValues" dxfId="9" priority="10"/>
  </conditionalFormatting>
  <conditionalFormatting sqref="B350">
    <cfRule type="duplicateValues" dxfId="8" priority="9"/>
  </conditionalFormatting>
  <conditionalFormatting sqref="A351">
    <cfRule type="duplicateValues" dxfId="7" priority="8"/>
  </conditionalFormatting>
  <conditionalFormatting sqref="A350">
    <cfRule type="duplicateValues" dxfId="6" priority="7"/>
  </conditionalFormatting>
  <conditionalFormatting sqref="A589:B589">
    <cfRule type="duplicateValues" dxfId="5" priority="6"/>
  </conditionalFormatting>
  <conditionalFormatting sqref="A591:B591">
    <cfRule type="duplicateValues" dxfId="4" priority="5"/>
  </conditionalFormatting>
  <conditionalFormatting sqref="A335:B335">
    <cfRule type="duplicateValues" dxfId="3" priority="4"/>
  </conditionalFormatting>
  <conditionalFormatting sqref="A402:B403">
    <cfRule type="duplicateValues" dxfId="2" priority="3"/>
  </conditionalFormatting>
  <conditionalFormatting sqref="A300:B305">
    <cfRule type="duplicateValues" dxfId="1" priority="2"/>
  </conditionalFormatting>
  <conditionalFormatting sqref="A525:B525">
    <cfRule type="duplicateValues" dxfId="0" priority="1"/>
  </conditionalFormatting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05A4-50CF-4242-99CD-14E062D19182}">
  <dimension ref="A1:AC190"/>
  <sheetViews>
    <sheetView topLeftCell="O1" zoomScaleNormal="100" workbookViewId="0">
      <pane ySplit="3" topLeftCell="A4" activePane="bottomLeft" state="frozen"/>
      <selection pane="bottomLeft" activeCell="T190" sqref="T190"/>
    </sheetView>
  </sheetViews>
  <sheetFormatPr defaultColWidth="8.85546875" defaultRowHeight="12.75" outlineLevelRow="1"/>
  <cols>
    <col min="1" max="1" width="17.28515625" style="66" hidden="1" customWidth="1"/>
    <col min="2" max="2" width="13" style="66" hidden="1" customWidth="1"/>
    <col min="3" max="3" width="13.42578125" style="66" hidden="1" customWidth="1"/>
    <col min="4" max="6" width="10.7109375" style="11" hidden="1" customWidth="1"/>
    <col min="7" max="7" width="17.28515625" style="11" hidden="1" customWidth="1"/>
    <col min="8" max="8" width="11.85546875" style="21" hidden="1" customWidth="1"/>
    <col min="9" max="9" width="17.28515625" style="66" hidden="1" customWidth="1"/>
    <col min="10" max="10" width="10.140625" style="11" hidden="1" customWidth="1"/>
    <col min="11" max="11" width="9.42578125" style="11" hidden="1" customWidth="1"/>
    <col min="12" max="12" width="10.28515625" style="11" hidden="1" customWidth="1"/>
    <col min="13" max="13" width="9.85546875" style="11" hidden="1" customWidth="1"/>
    <col min="14" max="14" width="11" style="21" hidden="1" customWidth="1"/>
    <col min="15" max="15" width="17.28515625" style="11" customWidth="1"/>
    <col min="16" max="16" width="11.85546875" style="11" customWidth="1"/>
    <col min="17" max="17" width="11.85546875" style="11" bestFit="1" customWidth="1"/>
    <col min="18" max="18" width="11.85546875" style="11" customWidth="1"/>
    <col min="19" max="19" width="11.42578125" style="67" bestFit="1" customWidth="1"/>
    <col min="20" max="20" width="49.140625" style="21" bestFit="1" customWidth="1"/>
    <col min="21" max="21" width="20.42578125" style="66" hidden="1" customWidth="1"/>
    <col min="22" max="24" width="12.42578125" style="11" hidden="1" customWidth="1"/>
    <col min="25" max="25" width="12.42578125" style="67" hidden="1" customWidth="1"/>
    <col min="26" max="26" width="34" style="11" hidden="1" customWidth="1"/>
    <col min="27" max="27" width="12.140625" style="11" bestFit="1" customWidth="1"/>
    <col min="28" max="16384" width="8.85546875" style="11"/>
  </cols>
  <sheetData>
    <row r="1" spans="1:25">
      <c r="A1" s="5" t="s">
        <v>371</v>
      </c>
      <c r="B1" s="6">
        <f>H2</f>
        <v>0</v>
      </c>
      <c r="C1" s="7" t="e">
        <f>D3+E3+F3-D67-E67-F67</f>
        <v>#REF!</v>
      </c>
      <c r="D1" s="8" t="e">
        <f>#REF!</f>
        <v>#REF!</v>
      </c>
      <c r="E1" s="8" t="e">
        <f>#REF!</f>
        <v>#REF!</v>
      </c>
      <c r="F1" s="8" t="e">
        <f>#REF!</f>
        <v>#REF!</v>
      </c>
      <c r="G1" s="8" t="e">
        <f>#REF!</f>
        <v>#REF!</v>
      </c>
      <c r="H1" s="9"/>
      <c r="I1" s="5" t="s">
        <v>372</v>
      </c>
      <c r="J1" s="10" t="e">
        <f>#REF!</f>
        <v>#REF!</v>
      </c>
      <c r="K1" s="10" t="e">
        <f>#REF!</f>
        <v>#REF!</v>
      </c>
      <c r="L1" s="10" t="e">
        <f>#REF!</f>
        <v>#REF!</v>
      </c>
      <c r="M1" s="10" t="e">
        <f>#REF!</f>
        <v>#REF!</v>
      </c>
      <c r="N1" s="9"/>
      <c r="O1" s="5" t="s">
        <v>373</v>
      </c>
      <c r="P1" s="8">
        <f>P131</f>
        <v>-289312.52990459191</v>
      </c>
      <c r="Q1" s="8">
        <f>Q131</f>
        <v>-416322.12304485647</v>
      </c>
      <c r="R1" s="8">
        <f>R131</f>
        <v>-147299.75688388385</v>
      </c>
      <c r="S1" s="8">
        <f>S131</f>
        <v>-857812.2196820156</v>
      </c>
      <c r="T1" s="9"/>
      <c r="U1" s="5" t="s">
        <v>374</v>
      </c>
      <c r="V1" s="8" t="e">
        <f>#REF!</f>
        <v>#REF!</v>
      </c>
      <c r="W1" s="8" t="e">
        <f>#REF!</f>
        <v>#REF!</v>
      </c>
      <c r="X1" s="8" t="e">
        <f>#REF!</f>
        <v>#REF!</v>
      </c>
      <c r="Y1" s="8" t="e">
        <f>#REF!</f>
        <v>#REF!</v>
      </c>
    </row>
    <row r="2" spans="1:25">
      <c r="A2" s="12">
        <v>6.8775000000000004</v>
      </c>
      <c r="B2" s="13"/>
      <c r="C2" s="14" t="s">
        <v>375</v>
      </c>
      <c r="D2" s="15">
        <v>43344</v>
      </c>
      <c r="E2" s="15">
        <v>43374</v>
      </c>
      <c r="F2" s="15">
        <v>43405</v>
      </c>
      <c r="G2" s="15" t="s">
        <v>376</v>
      </c>
      <c r="H2" s="16"/>
      <c r="I2" s="14" t="s">
        <v>375</v>
      </c>
      <c r="J2" s="15">
        <f>D2</f>
        <v>43344</v>
      </c>
      <c r="K2" s="15">
        <f>E2</f>
        <v>43374</v>
      </c>
      <c r="L2" s="15">
        <f>F2</f>
        <v>43405</v>
      </c>
      <c r="M2" s="15" t="s">
        <v>377</v>
      </c>
      <c r="N2" s="16"/>
      <c r="O2" s="14" t="s">
        <v>375</v>
      </c>
      <c r="P2" s="15">
        <v>43800</v>
      </c>
      <c r="Q2" s="15">
        <v>43831</v>
      </c>
      <c r="R2" s="15">
        <v>43862</v>
      </c>
      <c r="S2" s="15" t="s">
        <v>378</v>
      </c>
      <c r="T2" s="16"/>
      <c r="U2" s="14" t="s">
        <v>375</v>
      </c>
      <c r="V2" s="15" t="e">
        <f>#REF!</f>
        <v>#REF!</v>
      </c>
      <c r="W2" s="15">
        <f>P2</f>
        <v>43800</v>
      </c>
      <c r="X2" s="15">
        <f>Q2</f>
        <v>43831</v>
      </c>
      <c r="Y2" s="15" t="s">
        <v>379</v>
      </c>
    </row>
    <row r="3" spans="1:25">
      <c r="A3" s="17" t="s">
        <v>380</v>
      </c>
      <c r="B3" s="17" t="s">
        <v>381</v>
      </c>
      <c r="C3" s="17" t="s">
        <v>382</v>
      </c>
      <c r="D3" s="17" t="e">
        <f>SUM(D4:D63)</f>
        <v>#REF!</v>
      </c>
      <c r="E3" s="17">
        <f>SUM(E4:E63)</f>
        <v>1251647.23495201</v>
      </c>
      <c r="F3" s="17">
        <f>SUM(F4:F63)</f>
        <v>1090173.2036461155</v>
      </c>
      <c r="G3" s="17">
        <f>SUM(G4:G63)</f>
        <v>3258379.1083834907</v>
      </c>
      <c r="H3" s="18"/>
      <c r="I3" s="19" t="s">
        <v>380</v>
      </c>
      <c r="J3" s="17">
        <f>SUM(J4:J63)</f>
        <v>0</v>
      </c>
      <c r="K3" s="17">
        <f>SUM(K4:K63)</f>
        <v>0</v>
      </c>
      <c r="L3" s="17">
        <f>SUM(L4:L63)</f>
        <v>0</v>
      </c>
      <c r="M3" s="17">
        <f>SUM(M4:M63)</f>
        <v>0</v>
      </c>
      <c r="N3" s="18"/>
      <c r="O3" s="17" t="s">
        <v>380</v>
      </c>
      <c r="P3" s="17">
        <f>SUM(P4:P62)</f>
        <v>1405911.6835564934</v>
      </c>
      <c r="Q3" s="17">
        <f>SUM(Q4:Q62)</f>
        <v>1309033.7850463726</v>
      </c>
      <c r="R3" s="17">
        <f>SUM(R4:R62)</f>
        <v>1129356.6753871327</v>
      </c>
      <c r="S3" s="17">
        <f>SUM(S4:S63)</f>
        <v>3844302.1439899984</v>
      </c>
      <c r="T3" s="18"/>
      <c r="U3" s="19" t="s">
        <v>380</v>
      </c>
      <c r="V3" s="17">
        <f>SUM(V4:V63)</f>
        <v>0</v>
      </c>
      <c r="W3" s="17">
        <f>SUM(W4:W63)</f>
        <v>0</v>
      </c>
      <c r="X3" s="17">
        <f>SUM(X4:X63)</f>
        <v>0</v>
      </c>
      <c r="Y3" s="17">
        <f>SUM(Y4:Y63)</f>
        <v>0</v>
      </c>
    </row>
    <row r="4" spans="1:25">
      <c r="A4" s="114" t="s">
        <v>384</v>
      </c>
      <c r="B4" s="114" t="s">
        <v>385</v>
      </c>
      <c r="C4" s="114" t="s">
        <v>386</v>
      </c>
      <c r="D4" s="22" t="e">
        <f>J4+#REF!+V4</f>
        <v>#REF!</v>
      </c>
      <c r="E4" s="22">
        <f t="shared" ref="E4:F51" si="0">K4+P4+W4</f>
        <v>0</v>
      </c>
      <c r="F4" s="22">
        <f t="shared" si="0"/>
        <v>0</v>
      </c>
      <c r="G4" s="23">
        <f t="shared" ref="G4:G51" si="1">M4+S4+Y4</f>
        <v>0</v>
      </c>
      <c r="H4" s="20"/>
      <c r="I4" s="115" t="str">
        <f t="shared" ref="I4:I58" si="2">A4</f>
        <v>New York</v>
      </c>
      <c r="J4" s="24">
        <v>0</v>
      </c>
      <c r="K4" s="24">
        <v>0</v>
      </c>
      <c r="L4" s="24">
        <v>0</v>
      </c>
      <c r="M4" s="23">
        <f t="shared" ref="M4:M46" si="3">SUM(J4:L4)</f>
        <v>0</v>
      </c>
      <c r="N4" s="20"/>
      <c r="O4" s="114" t="str">
        <f t="shared" ref="O4:O41" si="4">A4</f>
        <v>New York</v>
      </c>
      <c r="P4" s="25">
        <v>0</v>
      </c>
      <c r="Q4" s="25">
        <v>0</v>
      </c>
      <c r="R4" s="25">
        <v>0</v>
      </c>
      <c r="S4" s="26">
        <f t="shared" ref="S4:S62" si="5">SUM(P4:R4)</f>
        <v>0</v>
      </c>
      <c r="T4" s="20"/>
      <c r="U4" s="115" t="str">
        <f t="shared" ref="U4:U51" si="6">A4</f>
        <v>New York</v>
      </c>
      <c r="V4" s="27"/>
      <c r="W4" s="27"/>
      <c r="X4" s="27"/>
      <c r="Y4" s="28">
        <f t="shared" ref="Y4:Y58" si="7">SUM(V4:X4)</f>
        <v>0</v>
      </c>
    </row>
    <row r="5" spans="1:25">
      <c r="A5" s="114" t="s">
        <v>387</v>
      </c>
      <c r="B5" s="114" t="s">
        <v>385</v>
      </c>
      <c r="C5" s="114" t="s">
        <v>386</v>
      </c>
      <c r="D5" s="22" t="e">
        <f>J5+#REF!+V5</f>
        <v>#REF!</v>
      </c>
      <c r="E5" s="22">
        <f t="shared" si="0"/>
        <v>0</v>
      </c>
      <c r="F5" s="22">
        <f t="shared" si="0"/>
        <v>0</v>
      </c>
      <c r="G5" s="23">
        <f t="shared" si="1"/>
        <v>0</v>
      </c>
      <c r="H5" s="20"/>
      <c r="I5" s="115" t="str">
        <f t="shared" si="2"/>
        <v>Milan</v>
      </c>
      <c r="J5" s="24">
        <v>0</v>
      </c>
      <c r="K5" s="24">
        <v>0</v>
      </c>
      <c r="L5" s="24">
        <v>0</v>
      </c>
      <c r="M5" s="23">
        <f t="shared" si="3"/>
        <v>0</v>
      </c>
      <c r="N5" s="20"/>
      <c r="O5" s="114" t="str">
        <f t="shared" si="4"/>
        <v>Milan</v>
      </c>
      <c r="P5" s="25">
        <v>0</v>
      </c>
      <c r="Q5" s="25">
        <v>0</v>
      </c>
      <c r="R5" s="25">
        <v>0</v>
      </c>
      <c r="S5" s="26">
        <f t="shared" si="5"/>
        <v>0</v>
      </c>
      <c r="T5" s="20"/>
      <c r="U5" s="115" t="str">
        <f t="shared" si="6"/>
        <v>Milan</v>
      </c>
      <c r="V5" s="27"/>
      <c r="W5" s="27"/>
      <c r="X5" s="27"/>
      <c r="Y5" s="28">
        <f t="shared" si="7"/>
        <v>0</v>
      </c>
    </row>
    <row r="6" spans="1:25">
      <c r="A6" s="114" t="s">
        <v>324</v>
      </c>
      <c r="B6" s="114" t="s">
        <v>311</v>
      </c>
      <c r="C6" s="114" t="s">
        <v>324</v>
      </c>
      <c r="D6" s="22" t="e">
        <f>J6+#REF!+V6</f>
        <v>#REF!</v>
      </c>
      <c r="E6" s="22">
        <f t="shared" si="0"/>
        <v>0</v>
      </c>
      <c r="F6" s="22">
        <f t="shared" si="0"/>
        <v>0</v>
      </c>
      <c r="G6" s="23">
        <f t="shared" si="1"/>
        <v>0</v>
      </c>
      <c r="H6" s="20"/>
      <c r="I6" s="115" t="str">
        <f t="shared" si="2"/>
        <v>Electrolux</v>
      </c>
      <c r="J6" s="24">
        <v>0</v>
      </c>
      <c r="K6" s="24">
        <v>0</v>
      </c>
      <c r="L6" s="24">
        <v>0</v>
      </c>
      <c r="M6" s="23">
        <f t="shared" si="3"/>
        <v>0</v>
      </c>
      <c r="N6" s="20"/>
      <c r="O6" s="114" t="str">
        <f t="shared" si="4"/>
        <v>Electrolux</v>
      </c>
      <c r="P6" s="25">
        <v>0</v>
      </c>
      <c r="Q6" s="25">
        <v>0</v>
      </c>
      <c r="R6" s="25">
        <v>0</v>
      </c>
      <c r="S6" s="26">
        <f t="shared" si="5"/>
        <v>0</v>
      </c>
      <c r="T6" s="20"/>
      <c r="U6" s="115" t="str">
        <f t="shared" si="6"/>
        <v>Electrolux</v>
      </c>
      <c r="V6" s="27"/>
      <c r="W6" s="27"/>
      <c r="X6" s="27"/>
      <c r="Y6" s="28">
        <f t="shared" si="7"/>
        <v>0</v>
      </c>
    </row>
    <row r="7" spans="1:25">
      <c r="A7" s="114" t="s">
        <v>338</v>
      </c>
      <c r="B7" s="114" t="s">
        <v>339</v>
      </c>
      <c r="C7" s="114" t="s">
        <v>338</v>
      </c>
      <c r="D7" s="22" t="e">
        <f>J7+#REF!+V7</f>
        <v>#REF!</v>
      </c>
      <c r="E7" s="22">
        <f t="shared" si="0"/>
        <v>455.180153350843</v>
      </c>
      <c r="F7" s="22">
        <f t="shared" si="0"/>
        <v>455.180153350843</v>
      </c>
      <c r="G7" s="23">
        <f t="shared" si="1"/>
        <v>1365.5404600525289</v>
      </c>
      <c r="H7" s="20"/>
      <c r="I7" s="115" t="str">
        <f t="shared" si="2"/>
        <v>Ingenico</v>
      </c>
      <c r="J7" s="24">
        <v>0</v>
      </c>
      <c r="K7" s="24">
        <v>0</v>
      </c>
      <c r="L7" s="24">
        <v>0</v>
      </c>
      <c r="M7" s="23">
        <f t="shared" si="3"/>
        <v>0</v>
      </c>
      <c r="N7" s="20"/>
      <c r="O7" s="114" t="str">
        <f t="shared" si="4"/>
        <v>Ingenico</v>
      </c>
      <c r="P7" s="29">
        <v>455.180153350843</v>
      </c>
      <c r="Q7" s="29">
        <v>455.180153350843</v>
      </c>
      <c r="R7" s="29">
        <v>455.180153350843</v>
      </c>
      <c r="S7" s="26">
        <f t="shared" si="5"/>
        <v>1365.5404600525289</v>
      </c>
      <c r="T7" s="20"/>
      <c r="U7" s="115" t="str">
        <f t="shared" si="6"/>
        <v>Ingenico</v>
      </c>
      <c r="V7" s="27"/>
      <c r="W7" s="27"/>
      <c r="X7" s="27"/>
      <c r="Y7" s="28">
        <f t="shared" si="7"/>
        <v>0</v>
      </c>
    </row>
    <row r="8" spans="1:25">
      <c r="A8" s="114" t="s">
        <v>388</v>
      </c>
      <c r="B8" s="114" t="s">
        <v>4</v>
      </c>
      <c r="C8" s="114" t="s">
        <v>389</v>
      </c>
      <c r="D8" s="22" t="e">
        <f>J8+#REF!+V8</f>
        <v>#REF!</v>
      </c>
      <c r="E8" s="22">
        <f t="shared" si="0"/>
        <v>0</v>
      </c>
      <c r="F8" s="22">
        <f t="shared" si="0"/>
        <v>0</v>
      </c>
      <c r="G8" s="23">
        <f t="shared" si="1"/>
        <v>0</v>
      </c>
      <c r="H8" s="20"/>
      <c r="I8" s="115" t="str">
        <f t="shared" si="2"/>
        <v>POPLAR(Sony)</v>
      </c>
      <c r="J8" s="24">
        <v>0</v>
      </c>
      <c r="K8" s="24">
        <v>0</v>
      </c>
      <c r="L8" s="24">
        <v>0</v>
      </c>
      <c r="M8" s="23">
        <f t="shared" si="3"/>
        <v>0</v>
      </c>
      <c r="N8" s="20"/>
      <c r="O8" s="114" t="str">
        <f t="shared" si="4"/>
        <v>POPLAR(Sony)</v>
      </c>
      <c r="P8" s="25">
        <v>0</v>
      </c>
      <c r="Q8" s="25">
        <v>0</v>
      </c>
      <c r="R8" s="25">
        <v>0</v>
      </c>
      <c r="S8" s="26">
        <f t="shared" si="5"/>
        <v>0</v>
      </c>
      <c r="T8" s="20"/>
      <c r="U8" s="115" t="str">
        <f t="shared" si="6"/>
        <v>POPLAR(Sony)</v>
      </c>
      <c r="V8" s="27"/>
      <c r="W8" s="27"/>
      <c r="X8" s="27"/>
      <c r="Y8" s="28">
        <f t="shared" si="7"/>
        <v>0</v>
      </c>
    </row>
    <row r="9" spans="1:25">
      <c r="A9" s="114" t="s">
        <v>390</v>
      </c>
      <c r="B9" s="114" t="s">
        <v>4</v>
      </c>
      <c r="C9" s="114" t="s">
        <v>391</v>
      </c>
      <c r="D9" s="22" t="e">
        <f>J9+#REF!+V9</f>
        <v>#REF!</v>
      </c>
      <c r="E9" s="22">
        <f t="shared" si="0"/>
        <v>0</v>
      </c>
      <c r="F9" s="22">
        <f t="shared" si="0"/>
        <v>0</v>
      </c>
      <c r="G9" s="23">
        <f t="shared" si="1"/>
        <v>0</v>
      </c>
      <c r="H9" s="20"/>
      <c r="I9" s="115" t="str">
        <f t="shared" si="2"/>
        <v>N69_CG</v>
      </c>
      <c r="J9" s="24">
        <v>0</v>
      </c>
      <c r="K9" s="24">
        <v>0</v>
      </c>
      <c r="L9" s="24">
        <v>0</v>
      </c>
      <c r="M9" s="23">
        <f t="shared" si="3"/>
        <v>0</v>
      </c>
      <c r="N9" s="20"/>
      <c r="O9" s="114" t="str">
        <f t="shared" si="4"/>
        <v>N69_CG</v>
      </c>
      <c r="P9" s="25">
        <v>0</v>
      </c>
      <c r="Q9" s="25">
        <v>0</v>
      </c>
      <c r="R9" s="25">
        <v>0</v>
      </c>
      <c r="S9" s="26">
        <f t="shared" si="5"/>
        <v>0</v>
      </c>
      <c r="T9" s="20"/>
      <c r="U9" s="115" t="str">
        <f t="shared" si="6"/>
        <v>N69_CG</v>
      </c>
      <c r="V9" s="27"/>
      <c r="W9" s="27"/>
      <c r="X9" s="27"/>
      <c r="Y9" s="28">
        <f t="shared" si="7"/>
        <v>0</v>
      </c>
    </row>
    <row r="10" spans="1:25">
      <c r="A10" s="114" t="s">
        <v>334</v>
      </c>
      <c r="B10" s="114" t="s">
        <v>392</v>
      </c>
      <c r="C10" s="114" t="s">
        <v>391</v>
      </c>
      <c r="D10" s="22" t="e">
        <f>J10+#REF!+V10</f>
        <v>#REF!</v>
      </c>
      <c r="E10" s="22">
        <f t="shared" si="0"/>
        <v>0</v>
      </c>
      <c r="F10" s="22">
        <f t="shared" si="0"/>
        <v>0</v>
      </c>
      <c r="G10" s="23">
        <f t="shared" si="1"/>
        <v>0</v>
      </c>
      <c r="H10" s="20"/>
      <c r="I10" s="115" t="str">
        <f t="shared" si="2"/>
        <v>MN</v>
      </c>
      <c r="J10" s="24">
        <v>0</v>
      </c>
      <c r="K10" s="24">
        <v>0</v>
      </c>
      <c r="L10" s="24">
        <v>0</v>
      </c>
      <c r="M10" s="23">
        <f t="shared" si="3"/>
        <v>0</v>
      </c>
      <c r="N10" s="20"/>
      <c r="O10" s="114" t="str">
        <f t="shared" si="4"/>
        <v>MN</v>
      </c>
      <c r="P10" s="25">
        <v>0</v>
      </c>
      <c r="Q10" s="25">
        <v>0</v>
      </c>
      <c r="R10" s="25">
        <v>0</v>
      </c>
      <c r="S10" s="26">
        <f t="shared" si="5"/>
        <v>0</v>
      </c>
      <c r="T10" s="20"/>
      <c r="U10" s="115" t="str">
        <f t="shared" si="6"/>
        <v>MN</v>
      </c>
      <c r="V10" s="27"/>
      <c r="W10" s="27"/>
      <c r="X10" s="27"/>
      <c r="Y10" s="28">
        <f t="shared" si="7"/>
        <v>0</v>
      </c>
    </row>
    <row r="11" spans="1:25">
      <c r="A11" s="114" t="s">
        <v>310</v>
      </c>
      <c r="B11" s="114" t="s">
        <v>311</v>
      </c>
      <c r="C11" s="114" t="s">
        <v>310</v>
      </c>
      <c r="D11" s="22" t="e">
        <f>J11+#REF!+V11</f>
        <v>#REF!</v>
      </c>
      <c r="E11" s="22">
        <f t="shared" si="0"/>
        <v>10428.448492756079</v>
      </c>
      <c r="F11" s="22">
        <f t="shared" si="0"/>
        <v>10285.262567652291</v>
      </c>
      <c r="G11" s="23">
        <f t="shared" si="1"/>
        <v>29126.95023688893</v>
      </c>
      <c r="H11" s="20"/>
      <c r="I11" s="115" t="str">
        <f t="shared" si="2"/>
        <v>Whirlpool</v>
      </c>
      <c r="J11" s="24">
        <v>0</v>
      </c>
      <c r="K11" s="24">
        <v>0</v>
      </c>
      <c r="L11" s="24">
        <v>0</v>
      </c>
      <c r="M11" s="23">
        <f t="shared" si="3"/>
        <v>0</v>
      </c>
      <c r="N11" s="20"/>
      <c r="O11" s="114" t="str">
        <f t="shared" si="4"/>
        <v>Whirlpool</v>
      </c>
      <c r="P11" s="29">
        <v>10428.448492756079</v>
      </c>
      <c r="Q11" s="29">
        <v>10285.262567652291</v>
      </c>
      <c r="R11" s="29">
        <v>8413.2391764805561</v>
      </c>
      <c r="S11" s="26">
        <f t="shared" si="5"/>
        <v>29126.95023688893</v>
      </c>
      <c r="T11" s="20"/>
      <c r="U11" s="115" t="str">
        <f t="shared" si="6"/>
        <v>Whirlpool</v>
      </c>
      <c r="V11" s="27"/>
      <c r="W11" s="27"/>
      <c r="X11" s="27"/>
      <c r="Y11" s="28">
        <f t="shared" si="7"/>
        <v>0</v>
      </c>
    </row>
    <row r="12" spans="1:25">
      <c r="A12" s="114" t="s">
        <v>393</v>
      </c>
      <c r="B12" s="114" t="s">
        <v>394</v>
      </c>
      <c r="C12" s="114" t="s">
        <v>391</v>
      </c>
      <c r="D12" s="22" t="e">
        <f>J12+#REF!+V12</f>
        <v>#REF!</v>
      </c>
      <c r="E12" s="22">
        <f t="shared" si="0"/>
        <v>32009.192589454655</v>
      </c>
      <c r="F12" s="22">
        <f t="shared" si="0"/>
        <v>68581.030105340455</v>
      </c>
      <c r="G12" s="23">
        <f t="shared" si="1"/>
        <v>129772.38022536643</v>
      </c>
      <c r="H12" s="20"/>
      <c r="I12" s="115" t="str">
        <f t="shared" si="2"/>
        <v>M21(ABC)</v>
      </c>
      <c r="J12" s="24">
        <v>0</v>
      </c>
      <c r="K12" s="24">
        <v>0</v>
      </c>
      <c r="L12" s="24">
        <v>0</v>
      </c>
      <c r="M12" s="23">
        <f t="shared" si="3"/>
        <v>0</v>
      </c>
      <c r="N12" s="20"/>
      <c r="O12" s="114" t="str">
        <f t="shared" si="4"/>
        <v>M21(ABC)</v>
      </c>
      <c r="P12" s="29">
        <v>32009.192589454655</v>
      </c>
      <c r="Q12" s="29">
        <v>68581.030105340455</v>
      </c>
      <c r="R12" s="29">
        <v>29182.157530571323</v>
      </c>
      <c r="S12" s="26">
        <f t="shared" si="5"/>
        <v>129772.38022536643</v>
      </c>
      <c r="T12" s="20"/>
      <c r="U12" s="115" t="str">
        <f t="shared" si="6"/>
        <v>M21(ABC)</v>
      </c>
      <c r="V12" s="27"/>
      <c r="W12" s="27"/>
      <c r="X12" s="27"/>
      <c r="Y12" s="28">
        <f t="shared" si="7"/>
        <v>0</v>
      </c>
    </row>
    <row r="13" spans="1:25">
      <c r="A13" s="114" t="s">
        <v>242</v>
      </c>
      <c r="B13" s="114" t="s">
        <v>394</v>
      </c>
      <c r="C13" s="114" t="s">
        <v>391</v>
      </c>
      <c r="D13" s="22" t="e">
        <f>J13+#REF!+V13</f>
        <v>#REF!</v>
      </c>
      <c r="E13" s="22">
        <f t="shared" si="0"/>
        <v>65479.873629536029</v>
      </c>
      <c r="F13" s="22">
        <f t="shared" si="0"/>
        <v>68271.771372331175</v>
      </c>
      <c r="G13" s="23">
        <f t="shared" si="1"/>
        <v>180897.24476050647</v>
      </c>
      <c r="H13" s="20"/>
      <c r="I13" s="115" t="str">
        <f t="shared" si="2"/>
        <v>M25</v>
      </c>
      <c r="J13" s="24">
        <v>0</v>
      </c>
      <c r="K13" s="24">
        <v>0</v>
      </c>
      <c r="L13" s="24">
        <v>0</v>
      </c>
      <c r="M13" s="23">
        <f t="shared" si="3"/>
        <v>0</v>
      </c>
      <c r="N13" s="20"/>
      <c r="O13" s="114" t="str">
        <f t="shared" si="4"/>
        <v>M25</v>
      </c>
      <c r="P13" s="29">
        <v>65479.873629536029</v>
      </c>
      <c r="Q13" s="29">
        <v>68271.771372331175</v>
      </c>
      <c r="R13" s="29">
        <v>47145.599758639255</v>
      </c>
      <c r="S13" s="26">
        <f t="shared" si="5"/>
        <v>180897.24476050647</v>
      </c>
      <c r="T13" s="20"/>
      <c r="U13" s="115" t="str">
        <f t="shared" si="6"/>
        <v>M25</v>
      </c>
      <c r="V13" s="27"/>
      <c r="W13" s="27"/>
      <c r="X13" s="27"/>
      <c r="Y13" s="28">
        <f t="shared" si="7"/>
        <v>0</v>
      </c>
    </row>
    <row r="14" spans="1:25">
      <c r="A14" s="30" t="s">
        <v>262</v>
      </c>
      <c r="B14" s="30" t="s">
        <v>394</v>
      </c>
      <c r="C14" s="30" t="s">
        <v>391</v>
      </c>
      <c r="D14" s="22" t="e">
        <f>J14+#REF!+V14</f>
        <v>#REF!</v>
      </c>
      <c r="E14" s="22">
        <f t="shared" si="0"/>
        <v>0</v>
      </c>
      <c r="F14" s="22">
        <f t="shared" si="0"/>
        <v>0</v>
      </c>
      <c r="G14" s="23">
        <f t="shared" si="1"/>
        <v>0</v>
      </c>
      <c r="H14" s="20"/>
      <c r="I14" s="115" t="str">
        <f t="shared" si="2"/>
        <v>M26</v>
      </c>
      <c r="J14" s="24">
        <v>0</v>
      </c>
      <c r="K14" s="24">
        <v>0</v>
      </c>
      <c r="L14" s="24">
        <v>0</v>
      </c>
      <c r="M14" s="23">
        <f t="shared" si="3"/>
        <v>0</v>
      </c>
      <c r="N14" s="20"/>
      <c r="O14" s="114" t="str">
        <f t="shared" si="4"/>
        <v>M26</v>
      </c>
      <c r="P14" s="25">
        <v>0</v>
      </c>
      <c r="Q14" s="25">
        <v>0</v>
      </c>
      <c r="R14" s="25">
        <v>0</v>
      </c>
      <c r="S14" s="26">
        <f t="shared" si="5"/>
        <v>0</v>
      </c>
      <c r="T14" s="20"/>
      <c r="U14" s="115" t="str">
        <f t="shared" si="6"/>
        <v>M26</v>
      </c>
      <c r="V14" s="27"/>
      <c r="W14" s="27"/>
      <c r="X14" s="27"/>
      <c r="Y14" s="28">
        <f t="shared" si="7"/>
        <v>0</v>
      </c>
    </row>
    <row r="15" spans="1:25">
      <c r="A15" s="114" t="s">
        <v>395</v>
      </c>
      <c r="B15" s="114" t="s">
        <v>4</v>
      </c>
      <c r="C15" s="114" t="s">
        <v>389</v>
      </c>
      <c r="D15" s="22" t="e">
        <f>J15+#REF!+V15</f>
        <v>#REF!</v>
      </c>
      <c r="E15" s="22">
        <f t="shared" si="0"/>
        <v>0</v>
      </c>
      <c r="F15" s="22">
        <f t="shared" si="0"/>
        <v>0</v>
      </c>
      <c r="G15" s="23">
        <f t="shared" si="1"/>
        <v>0</v>
      </c>
      <c r="H15" s="20"/>
      <c r="I15" s="115" t="str">
        <f t="shared" si="2"/>
        <v>KEYAKI(Sony)</v>
      </c>
      <c r="J15" s="24">
        <v>0</v>
      </c>
      <c r="K15" s="24">
        <v>0</v>
      </c>
      <c r="L15" s="24">
        <v>0</v>
      </c>
      <c r="M15" s="23">
        <f t="shared" si="3"/>
        <v>0</v>
      </c>
      <c r="N15" s="20"/>
      <c r="O15" s="114" t="str">
        <f t="shared" si="4"/>
        <v>KEYAKI(Sony)</v>
      </c>
      <c r="P15" s="25">
        <v>0</v>
      </c>
      <c r="Q15" s="25">
        <v>0</v>
      </c>
      <c r="R15" s="25">
        <v>0</v>
      </c>
      <c r="S15" s="26">
        <f t="shared" si="5"/>
        <v>0</v>
      </c>
      <c r="T15" s="20"/>
      <c r="U15" s="115" t="str">
        <f t="shared" si="6"/>
        <v>KEYAKI(Sony)</v>
      </c>
      <c r="V15" s="27"/>
      <c r="W15" s="27"/>
      <c r="X15" s="27"/>
      <c r="Y15" s="28">
        <f t="shared" si="7"/>
        <v>0</v>
      </c>
    </row>
    <row r="16" spans="1:25">
      <c r="A16" s="114" t="s">
        <v>396</v>
      </c>
      <c r="B16" s="114" t="s">
        <v>385</v>
      </c>
      <c r="C16" s="114" t="s">
        <v>391</v>
      </c>
      <c r="D16" s="22" t="e">
        <f>J16+#REF!+V16</f>
        <v>#REF!</v>
      </c>
      <c r="E16" s="22">
        <f t="shared" si="0"/>
        <v>114703.11978322883</v>
      </c>
      <c r="F16" s="22">
        <f t="shared" si="0"/>
        <v>189474.81560734348</v>
      </c>
      <c r="G16" s="23">
        <f t="shared" si="1"/>
        <v>374477.88686999242</v>
      </c>
      <c r="H16" s="20"/>
      <c r="I16" s="115" t="str">
        <f t="shared" si="2"/>
        <v>M101</v>
      </c>
      <c r="J16" s="24">
        <v>0</v>
      </c>
      <c r="K16" s="24">
        <v>0</v>
      </c>
      <c r="L16" s="24">
        <v>0</v>
      </c>
      <c r="M16" s="23">
        <f t="shared" si="3"/>
        <v>0</v>
      </c>
      <c r="N16" s="20"/>
      <c r="O16" s="114" t="s">
        <v>396</v>
      </c>
      <c r="P16" s="29">
        <v>114703.11978322883</v>
      </c>
      <c r="Q16" s="29">
        <v>189474.81560734348</v>
      </c>
      <c r="R16" s="29">
        <v>70299.95147942011</v>
      </c>
      <c r="S16" s="26">
        <f t="shared" si="5"/>
        <v>374477.88686999242</v>
      </c>
      <c r="T16" s="20"/>
      <c r="U16" s="115" t="str">
        <f t="shared" si="6"/>
        <v>M101</v>
      </c>
      <c r="V16" s="27"/>
      <c r="W16" s="27"/>
      <c r="X16" s="27"/>
      <c r="Y16" s="28">
        <f t="shared" si="7"/>
        <v>0</v>
      </c>
    </row>
    <row r="17" spans="1:25">
      <c r="A17" s="114"/>
      <c r="B17" s="114"/>
      <c r="C17" s="114"/>
      <c r="D17" s="22"/>
      <c r="E17" s="22"/>
      <c r="F17" s="22"/>
      <c r="G17" s="23"/>
      <c r="H17" s="20"/>
      <c r="I17" s="115"/>
      <c r="J17" s="24"/>
      <c r="K17" s="24"/>
      <c r="L17" s="24"/>
      <c r="M17" s="23"/>
      <c r="N17" s="20"/>
      <c r="O17" s="114" t="s">
        <v>712</v>
      </c>
      <c r="P17" s="25">
        <v>0</v>
      </c>
      <c r="Q17" s="25">
        <v>0</v>
      </c>
      <c r="R17" s="25">
        <v>0</v>
      </c>
      <c r="S17" s="26">
        <f t="shared" ref="S17:S18" si="8">SUM(P17:R17)</f>
        <v>0</v>
      </c>
      <c r="T17" s="20"/>
      <c r="U17" s="115"/>
      <c r="V17" s="27"/>
      <c r="W17" s="27"/>
      <c r="X17" s="27"/>
      <c r="Y17" s="28"/>
    </row>
    <row r="18" spans="1:25">
      <c r="A18" s="114"/>
      <c r="B18" s="114"/>
      <c r="C18" s="114"/>
      <c r="D18" s="22"/>
      <c r="E18" s="22"/>
      <c r="F18" s="22"/>
      <c r="G18" s="23"/>
      <c r="H18" s="20"/>
      <c r="I18" s="115"/>
      <c r="J18" s="24"/>
      <c r="K18" s="24"/>
      <c r="L18" s="24"/>
      <c r="M18" s="23"/>
      <c r="N18" s="20"/>
      <c r="O18" s="114" t="s">
        <v>714</v>
      </c>
      <c r="P18" s="25">
        <v>0</v>
      </c>
      <c r="Q18" s="25">
        <v>0</v>
      </c>
      <c r="R18" s="25">
        <v>0</v>
      </c>
      <c r="S18" s="26">
        <f t="shared" si="8"/>
        <v>0</v>
      </c>
      <c r="T18" s="20"/>
      <c r="U18" s="115"/>
      <c r="V18" s="27"/>
      <c r="W18" s="27"/>
      <c r="X18" s="27"/>
      <c r="Y18" s="28"/>
    </row>
    <row r="19" spans="1:25">
      <c r="A19" s="114" t="s">
        <v>397</v>
      </c>
      <c r="B19" s="114" t="s">
        <v>398</v>
      </c>
      <c r="C19" s="114" t="s">
        <v>391</v>
      </c>
      <c r="D19" s="22" t="e">
        <f>J19+#REF!+V19</f>
        <v>#REF!</v>
      </c>
      <c r="E19" s="22">
        <f t="shared" si="0"/>
        <v>0</v>
      </c>
      <c r="F19" s="22">
        <f t="shared" si="0"/>
        <v>0</v>
      </c>
      <c r="G19" s="23">
        <f t="shared" si="1"/>
        <v>0</v>
      </c>
      <c r="H19" s="20"/>
      <c r="I19" s="115" t="str">
        <f t="shared" si="2"/>
        <v>C70</v>
      </c>
      <c r="J19" s="24">
        <v>0</v>
      </c>
      <c r="K19" s="24">
        <v>0</v>
      </c>
      <c r="L19" s="24">
        <v>0</v>
      </c>
      <c r="M19" s="23">
        <f t="shared" si="3"/>
        <v>0</v>
      </c>
      <c r="N19" s="20"/>
      <c r="O19" s="114" t="str">
        <f t="shared" si="4"/>
        <v>C70</v>
      </c>
      <c r="P19" s="25">
        <v>0</v>
      </c>
      <c r="Q19" s="25">
        <v>0</v>
      </c>
      <c r="R19" s="25">
        <v>0</v>
      </c>
      <c r="S19" s="26">
        <f t="shared" si="5"/>
        <v>0</v>
      </c>
      <c r="T19" s="20"/>
      <c r="U19" s="115" t="str">
        <f t="shared" si="6"/>
        <v>C70</v>
      </c>
      <c r="V19" s="27"/>
      <c r="W19" s="27"/>
      <c r="X19" s="27"/>
      <c r="Y19" s="28">
        <f t="shared" si="7"/>
        <v>0</v>
      </c>
    </row>
    <row r="20" spans="1:25">
      <c r="A20" s="114" t="s">
        <v>359</v>
      </c>
      <c r="B20" s="114" t="s">
        <v>398</v>
      </c>
      <c r="C20" s="114" t="s">
        <v>391</v>
      </c>
      <c r="D20" s="22" t="e">
        <f>J20+#REF!+V20</f>
        <v>#REF!</v>
      </c>
      <c r="E20" s="22">
        <f t="shared" si="0"/>
        <v>0</v>
      </c>
      <c r="F20" s="22">
        <f t="shared" si="0"/>
        <v>0</v>
      </c>
      <c r="G20" s="23">
        <f t="shared" si="1"/>
        <v>0</v>
      </c>
      <c r="H20" s="20"/>
      <c r="I20" s="115" t="str">
        <f t="shared" si="2"/>
        <v>F7</v>
      </c>
      <c r="J20" s="24">
        <v>0</v>
      </c>
      <c r="K20" s="24">
        <v>0</v>
      </c>
      <c r="L20" s="24">
        <v>0</v>
      </c>
      <c r="M20" s="23">
        <f t="shared" si="3"/>
        <v>0</v>
      </c>
      <c r="N20" s="20"/>
      <c r="O20" s="114" t="str">
        <f t="shared" si="4"/>
        <v>F7</v>
      </c>
      <c r="P20" s="25">
        <v>0</v>
      </c>
      <c r="Q20" s="25">
        <v>0</v>
      </c>
      <c r="R20" s="25">
        <v>0</v>
      </c>
      <c r="S20" s="26">
        <f t="shared" si="5"/>
        <v>0</v>
      </c>
      <c r="T20" s="20"/>
      <c r="U20" s="115" t="str">
        <f t="shared" si="6"/>
        <v>F7</v>
      </c>
      <c r="V20" s="27"/>
      <c r="W20" s="27"/>
      <c r="X20" s="27"/>
      <c r="Y20" s="28">
        <f t="shared" si="7"/>
        <v>0</v>
      </c>
    </row>
    <row r="21" spans="1:25">
      <c r="A21" s="114" t="s">
        <v>399</v>
      </c>
      <c r="B21" s="114" t="s">
        <v>398</v>
      </c>
      <c r="C21" s="114" t="s">
        <v>391</v>
      </c>
      <c r="D21" s="22" t="e">
        <f>J21+#REF!+V21</f>
        <v>#REF!</v>
      </c>
      <c r="E21" s="22">
        <f t="shared" si="0"/>
        <v>0</v>
      </c>
      <c r="F21" s="22">
        <f t="shared" si="0"/>
        <v>0</v>
      </c>
      <c r="G21" s="23">
        <f t="shared" si="1"/>
        <v>0</v>
      </c>
      <c r="H21" s="20"/>
      <c r="I21" s="115" t="str">
        <f t="shared" si="2"/>
        <v>M13</v>
      </c>
      <c r="J21" s="24">
        <v>0</v>
      </c>
      <c r="K21" s="24">
        <v>0</v>
      </c>
      <c r="L21" s="24">
        <v>0</v>
      </c>
      <c r="M21" s="23">
        <f t="shared" si="3"/>
        <v>0</v>
      </c>
      <c r="N21" s="20"/>
      <c r="O21" s="114" t="str">
        <f t="shared" si="4"/>
        <v>M13</v>
      </c>
      <c r="P21" s="25">
        <v>0</v>
      </c>
      <c r="Q21" s="25">
        <v>0</v>
      </c>
      <c r="R21" s="25">
        <v>0</v>
      </c>
      <c r="S21" s="26">
        <f t="shared" si="5"/>
        <v>0</v>
      </c>
      <c r="T21" s="20"/>
      <c r="U21" s="115" t="str">
        <f t="shared" si="6"/>
        <v>M13</v>
      </c>
      <c r="V21" s="27"/>
      <c r="W21" s="27"/>
      <c r="X21" s="27"/>
      <c r="Y21" s="28">
        <f t="shared" si="7"/>
        <v>0</v>
      </c>
    </row>
    <row r="22" spans="1:25">
      <c r="A22" s="114" t="s">
        <v>400</v>
      </c>
      <c r="B22" s="114" t="s">
        <v>398</v>
      </c>
      <c r="C22" s="114" t="s">
        <v>391</v>
      </c>
      <c r="D22" s="22" t="e">
        <f>J22+#REF!+V22</f>
        <v>#REF!</v>
      </c>
      <c r="E22" s="22">
        <f t="shared" si="0"/>
        <v>0</v>
      </c>
      <c r="F22" s="22">
        <f t="shared" si="0"/>
        <v>0</v>
      </c>
      <c r="G22" s="23">
        <f t="shared" si="1"/>
        <v>0</v>
      </c>
      <c r="H22" s="20"/>
      <c r="I22" s="115" t="str">
        <f t="shared" si="2"/>
        <v>M15 &amp; M16</v>
      </c>
      <c r="J22" s="24">
        <v>0</v>
      </c>
      <c r="K22" s="24">
        <v>0</v>
      </c>
      <c r="L22" s="24">
        <v>0</v>
      </c>
      <c r="M22" s="23">
        <f t="shared" si="3"/>
        <v>0</v>
      </c>
      <c r="N22" s="20"/>
      <c r="O22" s="114" t="str">
        <f t="shared" si="4"/>
        <v>M15 &amp; M16</v>
      </c>
      <c r="P22" s="25">
        <v>0</v>
      </c>
      <c r="Q22" s="25">
        <v>0</v>
      </c>
      <c r="R22" s="25">
        <v>0</v>
      </c>
      <c r="S22" s="26">
        <f t="shared" si="5"/>
        <v>0</v>
      </c>
      <c r="T22" s="20"/>
      <c r="U22" s="115" t="str">
        <f t="shared" si="6"/>
        <v>M15 &amp; M16</v>
      </c>
      <c r="V22" s="27"/>
      <c r="W22" s="27"/>
      <c r="X22" s="27"/>
      <c r="Y22" s="28">
        <f t="shared" si="7"/>
        <v>0</v>
      </c>
    </row>
    <row r="23" spans="1:25">
      <c r="A23" s="114" t="s">
        <v>401</v>
      </c>
      <c r="B23" s="114" t="s">
        <v>398</v>
      </c>
      <c r="C23" s="114" t="s">
        <v>391</v>
      </c>
      <c r="D23" s="22" t="e">
        <f>J23+#REF!+V23</f>
        <v>#REF!</v>
      </c>
      <c r="E23" s="22">
        <f t="shared" si="0"/>
        <v>0</v>
      </c>
      <c r="F23" s="22">
        <f t="shared" si="0"/>
        <v>0</v>
      </c>
      <c r="G23" s="23">
        <f t="shared" si="1"/>
        <v>0</v>
      </c>
      <c r="H23" s="20"/>
      <c r="I23" s="115" t="str">
        <f t="shared" si="2"/>
        <v>M16</v>
      </c>
      <c r="J23" s="24">
        <v>0</v>
      </c>
      <c r="K23" s="24">
        <v>0</v>
      </c>
      <c r="L23" s="24">
        <v>0</v>
      </c>
      <c r="M23" s="23">
        <f t="shared" si="3"/>
        <v>0</v>
      </c>
      <c r="N23" s="20"/>
      <c r="O23" s="114" t="str">
        <f t="shared" si="4"/>
        <v>M16</v>
      </c>
      <c r="P23" s="25">
        <v>0</v>
      </c>
      <c r="Q23" s="25">
        <v>0</v>
      </c>
      <c r="R23" s="25">
        <v>0</v>
      </c>
      <c r="S23" s="26">
        <f t="shared" si="5"/>
        <v>0</v>
      </c>
      <c r="T23" s="20"/>
      <c r="U23" s="115" t="str">
        <f t="shared" si="6"/>
        <v>M16</v>
      </c>
      <c r="V23" s="27"/>
      <c r="W23" s="27"/>
      <c r="X23" s="27"/>
      <c r="Y23" s="28">
        <f t="shared" si="7"/>
        <v>0</v>
      </c>
    </row>
    <row r="24" spans="1:25">
      <c r="A24" s="114" t="s">
        <v>402</v>
      </c>
      <c r="B24" s="114" t="s">
        <v>385</v>
      </c>
      <c r="C24" s="114" t="s">
        <v>403</v>
      </c>
      <c r="D24" s="22" t="e">
        <f>J24+#REF!+V24</f>
        <v>#REF!</v>
      </c>
      <c r="E24" s="22">
        <f t="shared" si="0"/>
        <v>0</v>
      </c>
      <c r="F24" s="22">
        <f t="shared" si="0"/>
        <v>0</v>
      </c>
      <c r="G24" s="23">
        <f t="shared" si="1"/>
        <v>0</v>
      </c>
      <c r="H24" s="20"/>
      <c r="I24" s="115" t="str">
        <f t="shared" si="2"/>
        <v>Coral</v>
      </c>
      <c r="J24" s="24">
        <v>0</v>
      </c>
      <c r="K24" s="24">
        <v>0</v>
      </c>
      <c r="L24" s="24">
        <v>0</v>
      </c>
      <c r="M24" s="23">
        <f t="shared" si="3"/>
        <v>0</v>
      </c>
      <c r="N24" s="20"/>
      <c r="O24" s="114" t="str">
        <f t="shared" si="4"/>
        <v>Coral</v>
      </c>
      <c r="P24" s="25">
        <v>0</v>
      </c>
      <c r="Q24" s="25">
        <v>0</v>
      </c>
      <c r="R24" s="25">
        <v>0</v>
      </c>
      <c r="S24" s="26">
        <f t="shared" si="5"/>
        <v>0</v>
      </c>
      <c r="T24" s="20"/>
      <c r="U24" s="115" t="str">
        <f t="shared" si="6"/>
        <v>Coral</v>
      </c>
      <c r="V24" s="27"/>
      <c r="W24" s="27"/>
      <c r="X24" s="27"/>
      <c r="Y24" s="28">
        <f t="shared" si="7"/>
        <v>0</v>
      </c>
    </row>
    <row r="25" spans="1:25">
      <c r="A25" s="114" t="s">
        <v>404</v>
      </c>
      <c r="B25" s="114" t="s">
        <v>4</v>
      </c>
      <c r="C25" s="114" t="s">
        <v>391</v>
      </c>
      <c r="D25" s="22" t="e">
        <f>J25+#REF!+V25</f>
        <v>#REF!</v>
      </c>
      <c r="E25" s="22">
        <f t="shared" si="0"/>
        <v>0</v>
      </c>
      <c r="F25" s="22">
        <f t="shared" si="0"/>
        <v>0</v>
      </c>
      <c r="G25" s="23">
        <f t="shared" si="1"/>
        <v>0</v>
      </c>
      <c r="H25" s="20"/>
      <c r="I25" s="115" t="str">
        <f t="shared" si="2"/>
        <v>BEIJING</v>
      </c>
      <c r="J25" s="24">
        <v>0</v>
      </c>
      <c r="K25" s="24">
        <v>0</v>
      </c>
      <c r="L25" s="24">
        <v>0</v>
      </c>
      <c r="M25" s="23">
        <f t="shared" si="3"/>
        <v>0</v>
      </c>
      <c r="N25" s="20"/>
      <c r="O25" s="114" t="str">
        <f t="shared" si="4"/>
        <v>BEIJING</v>
      </c>
      <c r="P25" s="25">
        <v>0</v>
      </c>
      <c r="Q25" s="25">
        <v>0</v>
      </c>
      <c r="R25" s="25">
        <v>0</v>
      </c>
      <c r="S25" s="26">
        <f t="shared" si="5"/>
        <v>0</v>
      </c>
      <c r="T25" s="20"/>
      <c r="U25" s="115" t="str">
        <f t="shared" si="6"/>
        <v>BEIJING</v>
      </c>
      <c r="V25" s="27"/>
      <c r="W25" s="27"/>
      <c r="X25" s="27"/>
      <c r="Y25" s="28">
        <f t="shared" si="7"/>
        <v>0</v>
      </c>
    </row>
    <row r="26" spans="1:25">
      <c r="A26" s="114" t="s">
        <v>146</v>
      </c>
      <c r="B26" s="114" t="s">
        <v>4</v>
      </c>
      <c r="C26" s="114" t="s">
        <v>391</v>
      </c>
      <c r="D26" s="22" t="e">
        <f>J26+#REF!+V26</f>
        <v>#REF!</v>
      </c>
      <c r="E26" s="22">
        <f t="shared" si="0"/>
        <v>0</v>
      </c>
      <c r="F26" s="22">
        <f t="shared" si="0"/>
        <v>0</v>
      </c>
      <c r="G26" s="23">
        <f t="shared" si="1"/>
        <v>0</v>
      </c>
      <c r="H26" s="20"/>
      <c r="I26" s="115" t="str">
        <f t="shared" si="2"/>
        <v>F6</v>
      </c>
      <c r="J26" s="24">
        <v>0</v>
      </c>
      <c r="K26" s="24">
        <v>0</v>
      </c>
      <c r="L26" s="24">
        <v>0</v>
      </c>
      <c r="M26" s="23">
        <f t="shared" si="3"/>
        <v>0</v>
      </c>
      <c r="N26" s="20"/>
      <c r="O26" s="114" t="str">
        <f t="shared" si="4"/>
        <v>F6</v>
      </c>
      <c r="P26" s="25">
        <v>0</v>
      </c>
      <c r="Q26" s="25">
        <v>0</v>
      </c>
      <c r="R26" s="25">
        <v>0</v>
      </c>
      <c r="S26" s="26">
        <f t="shared" si="5"/>
        <v>0</v>
      </c>
      <c r="T26" s="20"/>
      <c r="U26" s="115" t="str">
        <f t="shared" si="6"/>
        <v>F6</v>
      </c>
      <c r="V26" s="27"/>
      <c r="W26" s="27"/>
      <c r="X26" s="27"/>
      <c r="Y26" s="28">
        <f t="shared" si="7"/>
        <v>0</v>
      </c>
    </row>
    <row r="27" spans="1:25">
      <c r="A27" s="114" t="s">
        <v>405</v>
      </c>
      <c r="B27" s="114" t="s">
        <v>4</v>
      </c>
      <c r="C27" s="114" t="s">
        <v>389</v>
      </c>
      <c r="D27" s="22" t="e">
        <f>J27+#REF!+V27</f>
        <v>#REF!</v>
      </c>
      <c r="E27" s="22">
        <f t="shared" si="0"/>
        <v>0</v>
      </c>
      <c r="F27" s="22">
        <f t="shared" si="0"/>
        <v>0</v>
      </c>
      <c r="G27" s="23">
        <f t="shared" si="1"/>
        <v>0</v>
      </c>
      <c r="H27" s="20"/>
      <c r="I27" s="115" t="str">
        <f t="shared" si="2"/>
        <v>Suzuran(Sony)</v>
      </c>
      <c r="J27" s="24">
        <v>0</v>
      </c>
      <c r="K27" s="24">
        <v>0</v>
      </c>
      <c r="L27" s="24">
        <v>0</v>
      </c>
      <c r="M27" s="23">
        <f t="shared" si="3"/>
        <v>0</v>
      </c>
      <c r="N27" s="20"/>
      <c r="O27" s="114" t="str">
        <f t="shared" si="4"/>
        <v>Suzuran(Sony)</v>
      </c>
      <c r="P27" s="25">
        <v>0</v>
      </c>
      <c r="Q27" s="25">
        <v>0</v>
      </c>
      <c r="R27" s="25">
        <v>0</v>
      </c>
      <c r="S27" s="26">
        <f t="shared" si="5"/>
        <v>0</v>
      </c>
      <c r="T27" s="20"/>
      <c r="U27" s="115" t="str">
        <f t="shared" si="6"/>
        <v>Suzuran(Sony)</v>
      </c>
      <c r="V27" s="27"/>
      <c r="W27" s="27"/>
      <c r="X27" s="27"/>
      <c r="Y27" s="28">
        <f t="shared" si="7"/>
        <v>0</v>
      </c>
    </row>
    <row r="28" spans="1:25">
      <c r="A28" s="114" t="s">
        <v>406</v>
      </c>
      <c r="B28" s="114" t="s">
        <v>394</v>
      </c>
      <c r="C28" s="114" t="s">
        <v>389</v>
      </c>
      <c r="D28" s="22" t="e">
        <f>J28+#REF!+V28</f>
        <v>#REF!</v>
      </c>
      <c r="E28" s="22">
        <f t="shared" si="0"/>
        <v>0</v>
      </c>
      <c r="F28" s="22">
        <f t="shared" si="0"/>
        <v>0</v>
      </c>
      <c r="G28" s="23">
        <f t="shared" si="1"/>
        <v>0</v>
      </c>
      <c r="H28" s="20"/>
      <c r="I28" s="115" t="str">
        <f t="shared" si="2"/>
        <v>Suzu(Sony)</v>
      </c>
      <c r="J28" s="24">
        <v>0</v>
      </c>
      <c r="K28" s="24">
        <v>0</v>
      </c>
      <c r="L28" s="24">
        <v>0</v>
      </c>
      <c r="M28" s="23">
        <f t="shared" si="3"/>
        <v>0</v>
      </c>
      <c r="N28" s="20"/>
      <c r="O28" s="114" t="str">
        <f t="shared" si="4"/>
        <v>Suzu(Sony)</v>
      </c>
      <c r="P28" s="25">
        <v>0</v>
      </c>
      <c r="Q28" s="25">
        <v>0</v>
      </c>
      <c r="R28" s="25">
        <v>0</v>
      </c>
      <c r="S28" s="26">
        <f t="shared" si="5"/>
        <v>0</v>
      </c>
      <c r="T28" s="20"/>
      <c r="U28" s="115" t="str">
        <f t="shared" si="6"/>
        <v>Suzu(Sony)</v>
      </c>
      <c r="V28" s="27"/>
      <c r="W28" s="27"/>
      <c r="X28" s="27"/>
      <c r="Y28" s="28">
        <f t="shared" si="7"/>
        <v>0</v>
      </c>
    </row>
    <row r="29" spans="1:25">
      <c r="A29" s="114" t="s">
        <v>407</v>
      </c>
      <c r="B29" s="114" t="s">
        <v>394</v>
      </c>
      <c r="C29" s="114" t="s">
        <v>389</v>
      </c>
      <c r="D29" s="22" t="e">
        <f>J29+#REF!+V29</f>
        <v>#REF!</v>
      </c>
      <c r="E29" s="22">
        <f t="shared" si="0"/>
        <v>0</v>
      </c>
      <c r="F29" s="22">
        <f t="shared" si="0"/>
        <v>0</v>
      </c>
      <c r="G29" s="23">
        <f t="shared" si="1"/>
        <v>0</v>
      </c>
      <c r="H29" s="20"/>
      <c r="I29" s="115" t="str">
        <f t="shared" si="2"/>
        <v>V16BG</v>
      </c>
      <c r="J29" s="24">
        <v>0</v>
      </c>
      <c r="K29" s="24">
        <v>0</v>
      </c>
      <c r="L29" s="24">
        <v>0</v>
      </c>
      <c r="M29" s="23">
        <f t="shared" si="3"/>
        <v>0</v>
      </c>
      <c r="N29" s="20"/>
      <c r="O29" s="114" t="str">
        <f t="shared" si="4"/>
        <v>V16BG</v>
      </c>
      <c r="P29" s="25">
        <v>0</v>
      </c>
      <c r="Q29" s="25">
        <v>0</v>
      </c>
      <c r="R29" s="25">
        <v>0</v>
      </c>
      <c r="S29" s="26">
        <f t="shared" si="5"/>
        <v>0</v>
      </c>
      <c r="T29" s="20"/>
      <c r="U29" s="115" t="str">
        <f t="shared" si="6"/>
        <v>V16BG</v>
      </c>
      <c r="V29" s="27"/>
      <c r="W29" s="27"/>
      <c r="X29" s="27"/>
      <c r="Y29" s="28">
        <f t="shared" si="7"/>
        <v>0</v>
      </c>
    </row>
    <row r="30" spans="1:25">
      <c r="A30" s="114" t="s">
        <v>59</v>
      </c>
      <c r="B30" s="114" t="s">
        <v>4</v>
      </c>
      <c r="C30" s="114" t="s">
        <v>389</v>
      </c>
      <c r="D30" s="22" t="e">
        <f>J30+#REF!+V30</f>
        <v>#REF!</v>
      </c>
      <c r="E30" s="22">
        <f t="shared" si="0"/>
        <v>0</v>
      </c>
      <c r="F30" s="22">
        <f t="shared" si="0"/>
        <v>0</v>
      </c>
      <c r="G30" s="23">
        <f t="shared" si="1"/>
        <v>0</v>
      </c>
      <c r="H30" s="20"/>
      <c r="I30" s="115" t="str">
        <f t="shared" si="2"/>
        <v>Kagura</v>
      </c>
      <c r="J30" s="24">
        <v>0</v>
      </c>
      <c r="K30" s="24">
        <v>0</v>
      </c>
      <c r="L30" s="24">
        <v>0</v>
      </c>
      <c r="M30" s="23">
        <f t="shared" si="3"/>
        <v>0</v>
      </c>
      <c r="N30" s="20"/>
      <c r="O30" s="114" t="str">
        <f t="shared" si="4"/>
        <v>Kagura</v>
      </c>
      <c r="P30" s="25">
        <v>0</v>
      </c>
      <c r="Q30" s="25">
        <v>0</v>
      </c>
      <c r="R30" s="25">
        <v>0</v>
      </c>
      <c r="S30" s="26">
        <f t="shared" si="5"/>
        <v>0</v>
      </c>
      <c r="T30" s="20"/>
      <c r="U30" s="115" t="str">
        <f t="shared" si="6"/>
        <v>Kagura</v>
      </c>
      <c r="V30" s="27"/>
      <c r="W30" s="27"/>
      <c r="X30" s="27"/>
      <c r="Y30" s="28">
        <f t="shared" si="7"/>
        <v>0</v>
      </c>
    </row>
    <row r="31" spans="1:25">
      <c r="A31" s="114" t="s">
        <v>408</v>
      </c>
      <c r="B31" s="114" t="s">
        <v>398</v>
      </c>
      <c r="C31" s="114" t="s">
        <v>391</v>
      </c>
      <c r="D31" s="22" t="e">
        <f>J31+#REF!+V31</f>
        <v>#REF!</v>
      </c>
      <c r="E31" s="22">
        <f t="shared" si="0"/>
        <v>0</v>
      </c>
      <c r="F31" s="22">
        <f t="shared" si="0"/>
        <v>0</v>
      </c>
      <c r="G31" s="23">
        <f t="shared" si="1"/>
        <v>0</v>
      </c>
      <c r="H31" s="20"/>
      <c r="I31" s="115" t="str">
        <f t="shared" si="2"/>
        <v>Potential-6</v>
      </c>
      <c r="J31" s="24">
        <v>0</v>
      </c>
      <c r="K31" s="24">
        <v>0</v>
      </c>
      <c r="L31" s="24">
        <v>0</v>
      </c>
      <c r="M31" s="23">
        <f t="shared" si="3"/>
        <v>0</v>
      </c>
      <c r="N31" s="20"/>
      <c r="O31" s="114" t="str">
        <f t="shared" si="4"/>
        <v>Potential-6</v>
      </c>
      <c r="P31" s="25">
        <v>0</v>
      </c>
      <c r="Q31" s="25">
        <v>0</v>
      </c>
      <c r="R31" s="25">
        <v>0</v>
      </c>
      <c r="S31" s="26">
        <f t="shared" si="5"/>
        <v>0</v>
      </c>
      <c r="T31" s="20"/>
      <c r="U31" s="115" t="str">
        <f t="shared" si="6"/>
        <v>Potential-6</v>
      </c>
      <c r="V31" s="27"/>
      <c r="W31" s="27"/>
      <c r="X31" s="27"/>
      <c r="Y31" s="28">
        <f t="shared" si="7"/>
        <v>0</v>
      </c>
    </row>
    <row r="32" spans="1:25">
      <c r="A32" s="114" t="s">
        <v>289</v>
      </c>
      <c r="B32" s="114" t="s">
        <v>409</v>
      </c>
      <c r="C32" s="114" t="s">
        <v>391</v>
      </c>
      <c r="D32" s="22" t="e">
        <f>J32+#REF!+V32</f>
        <v>#REF!</v>
      </c>
      <c r="E32" s="22">
        <f t="shared" si="0"/>
        <v>0</v>
      </c>
      <c r="F32" s="22">
        <f t="shared" si="0"/>
        <v>0</v>
      </c>
      <c r="G32" s="23">
        <f t="shared" si="1"/>
        <v>0</v>
      </c>
      <c r="H32" s="20"/>
      <c r="I32" s="115" t="str">
        <f t="shared" si="2"/>
        <v>Shanghai</v>
      </c>
      <c r="J32" s="24">
        <v>0</v>
      </c>
      <c r="K32" s="24">
        <v>0</v>
      </c>
      <c r="L32" s="24">
        <v>0</v>
      </c>
      <c r="M32" s="23">
        <f t="shared" si="3"/>
        <v>0</v>
      </c>
      <c r="N32" s="20"/>
      <c r="O32" s="114" t="str">
        <f t="shared" si="4"/>
        <v>Shanghai</v>
      </c>
      <c r="P32" s="25">
        <v>0</v>
      </c>
      <c r="Q32" s="25">
        <v>0</v>
      </c>
      <c r="R32" s="25">
        <v>0</v>
      </c>
      <c r="S32" s="26">
        <f t="shared" si="5"/>
        <v>0</v>
      </c>
      <c r="T32" s="20"/>
      <c r="U32" s="115" t="str">
        <f t="shared" si="6"/>
        <v>Shanghai</v>
      </c>
      <c r="V32" s="27"/>
      <c r="W32" s="27"/>
      <c r="X32" s="27"/>
      <c r="Y32" s="28">
        <f t="shared" si="7"/>
        <v>0</v>
      </c>
    </row>
    <row r="33" spans="1:25">
      <c r="A33" s="114" t="s">
        <v>410</v>
      </c>
      <c r="B33" s="114" t="s">
        <v>398</v>
      </c>
      <c r="C33" s="114" t="s">
        <v>391</v>
      </c>
      <c r="D33" s="22" t="e">
        <f>J33+#REF!+V33</f>
        <v>#REF!</v>
      </c>
      <c r="E33" s="22">
        <f t="shared" si="0"/>
        <v>13786.043096387923</v>
      </c>
      <c r="F33" s="22">
        <f t="shared" si="0"/>
        <v>13786.043096387923</v>
      </c>
      <c r="G33" s="23">
        <f t="shared" si="1"/>
        <v>46724.086192775845</v>
      </c>
      <c r="H33" s="20"/>
      <c r="I33" s="115" t="str">
        <f t="shared" si="2"/>
        <v>B24B</v>
      </c>
      <c r="J33" s="24">
        <v>0</v>
      </c>
      <c r="K33" s="24">
        <v>0</v>
      </c>
      <c r="L33" s="24">
        <v>0</v>
      </c>
      <c r="M33" s="23">
        <f t="shared" si="3"/>
        <v>0</v>
      </c>
      <c r="N33" s="20"/>
      <c r="O33" s="114" t="s">
        <v>741</v>
      </c>
      <c r="P33" s="29">
        <v>13786.043096387923</v>
      </c>
      <c r="Q33" s="29">
        <v>13786.043096387923</v>
      </c>
      <c r="R33" s="29">
        <v>19152</v>
      </c>
      <c r="S33" s="26">
        <f t="shared" si="5"/>
        <v>46724.086192775845</v>
      </c>
      <c r="T33" s="20"/>
      <c r="U33" s="115" t="str">
        <f t="shared" si="6"/>
        <v>B24B</v>
      </c>
      <c r="V33" s="27"/>
      <c r="W33" s="27"/>
      <c r="X33" s="27"/>
      <c r="Y33" s="28">
        <f t="shared" si="7"/>
        <v>0</v>
      </c>
    </row>
    <row r="34" spans="1:25">
      <c r="A34" s="114"/>
      <c r="B34" s="114"/>
      <c r="C34" s="114"/>
      <c r="D34" s="22"/>
      <c r="E34" s="22"/>
      <c r="F34" s="22"/>
      <c r="G34" s="23"/>
      <c r="H34" s="20"/>
      <c r="I34" s="115"/>
      <c r="J34" s="24"/>
      <c r="K34" s="24"/>
      <c r="L34" s="24"/>
      <c r="M34" s="23"/>
      <c r="N34" s="20"/>
      <c r="O34" s="114" t="s">
        <v>355</v>
      </c>
      <c r="P34" s="25">
        <v>0</v>
      </c>
      <c r="Q34" s="25">
        <v>0</v>
      </c>
      <c r="R34" s="25">
        <v>0</v>
      </c>
      <c r="S34" s="26">
        <f t="shared" ref="S34" si="9">SUM(P34:R34)</f>
        <v>0</v>
      </c>
      <c r="T34" s="20"/>
      <c r="U34" s="115"/>
      <c r="V34" s="27"/>
      <c r="W34" s="27"/>
      <c r="X34" s="27"/>
      <c r="Y34" s="28"/>
    </row>
    <row r="35" spans="1:25">
      <c r="A35" s="114" t="s">
        <v>361</v>
      </c>
      <c r="B35" s="114" t="s">
        <v>4</v>
      </c>
      <c r="C35" s="114" t="s">
        <v>391</v>
      </c>
      <c r="D35" s="22" t="e">
        <f>J35+#REF!+V35</f>
        <v>#REF!</v>
      </c>
      <c r="E35" s="22">
        <f t="shared" si="0"/>
        <v>109413.46911263802</v>
      </c>
      <c r="F35" s="22">
        <f t="shared" si="0"/>
        <v>73201.813621949215</v>
      </c>
      <c r="G35" s="23">
        <f t="shared" si="1"/>
        <v>267887.64818676608</v>
      </c>
      <c r="H35" s="20"/>
      <c r="I35" s="115" t="str">
        <f t="shared" si="2"/>
        <v>C11</v>
      </c>
      <c r="J35" s="24">
        <v>0</v>
      </c>
      <c r="K35" s="24">
        <v>0</v>
      </c>
      <c r="L35" s="24">
        <v>0</v>
      </c>
      <c r="M35" s="23">
        <f t="shared" si="3"/>
        <v>0</v>
      </c>
      <c r="N35" s="20"/>
      <c r="O35" s="114" t="str">
        <f t="shared" si="4"/>
        <v>C11</v>
      </c>
      <c r="P35" s="29">
        <v>109413.46911263802</v>
      </c>
      <c r="Q35" s="29">
        <v>73201.813621949215</v>
      </c>
      <c r="R35" s="29">
        <v>85272.365452178827</v>
      </c>
      <c r="S35" s="26">
        <f t="shared" si="5"/>
        <v>267887.64818676608</v>
      </c>
      <c r="T35" s="20"/>
      <c r="U35" s="115" t="str">
        <f t="shared" si="6"/>
        <v>C11</v>
      </c>
      <c r="V35" s="27"/>
      <c r="W35" s="27"/>
      <c r="X35" s="27"/>
      <c r="Y35" s="28">
        <f t="shared" si="7"/>
        <v>0</v>
      </c>
    </row>
    <row r="36" spans="1:25">
      <c r="A36" s="114" t="s">
        <v>411</v>
      </c>
      <c r="B36" s="114" t="s">
        <v>4</v>
      </c>
      <c r="C36" s="114" t="s">
        <v>391</v>
      </c>
      <c r="D36" s="22" t="e">
        <f>J36+#REF!+V36</f>
        <v>#REF!</v>
      </c>
      <c r="E36" s="22">
        <f t="shared" si="0"/>
        <v>177792.93399983057</v>
      </c>
      <c r="F36" s="22">
        <f t="shared" si="0"/>
        <v>110115.56383970176</v>
      </c>
      <c r="G36" s="23">
        <f t="shared" si="1"/>
        <v>416376.65565251769</v>
      </c>
      <c r="H36" s="20"/>
      <c r="I36" s="115" t="str">
        <f t="shared" si="2"/>
        <v>F9</v>
      </c>
      <c r="J36" s="24">
        <v>0</v>
      </c>
      <c r="K36" s="24">
        <v>0</v>
      </c>
      <c r="L36" s="24">
        <v>0</v>
      </c>
      <c r="M36" s="23">
        <f t="shared" si="3"/>
        <v>0</v>
      </c>
      <c r="N36" s="20"/>
      <c r="O36" s="114" t="str">
        <f t="shared" si="4"/>
        <v>F9</v>
      </c>
      <c r="P36" s="29">
        <v>177792.93399983057</v>
      </c>
      <c r="Q36" s="29">
        <v>110115.56383970176</v>
      </c>
      <c r="R36" s="29">
        <v>128468.15781298539</v>
      </c>
      <c r="S36" s="26">
        <f t="shared" si="5"/>
        <v>416376.65565251769</v>
      </c>
      <c r="T36" s="20"/>
      <c r="U36" s="115" t="str">
        <f t="shared" si="6"/>
        <v>F9</v>
      </c>
      <c r="V36" s="27"/>
      <c r="W36" s="27"/>
      <c r="X36" s="27"/>
      <c r="Y36" s="28">
        <f t="shared" si="7"/>
        <v>0</v>
      </c>
    </row>
    <row r="37" spans="1:25">
      <c r="A37" s="114" t="s">
        <v>359</v>
      </c>
      <c r="B37" s="114" t="s">
        <v>4</v>
      </c>
      <c r="C37" s="114" t="s">
        <v>391</v>
      </c>
      <c r="D37" s="22" t="e">
        <f>J37+#REF!+V37</f>
        <v>#REF!</v>
      </c>
      <c r="E37" s="22">
        <f t="shared" si="0"/>
        <v>47811.799260075117</v>
      </c>
      <c r="F37" s="22">
        <f t="shared" si="0"/>
        <v>22030.670168601202</v>
      </c>
      <c r="G37" s="23">
        <f t="shared" si="1"/>
        <v>113903.80976587873</v>
      </c>
      <c r="H37" s="20"/>
      <c r="I37" s="115" t="str">
        <f t="shared" si="2"/>
        <v>F7</v>
      </c>
      <c r="J37" s="24">
        <v>0</v>
      </c>
      <c r="K37" s="24">
        <v>0</v>
      </c>
      <c r="L37" s="24">
        <v>0</v>
      </c>
      <c r="M37" s="23">
        <f t="shared" si="3"/>
        <v>0</v>
      </c>
      <c r="N37" s="20"/>
      <c r="O37" s="114" t="str">
        <f>A37</f>
        <v>F7</v>
      </c>
      <c r="P37" s="29">
        <v>47811.799260075117</v>
      </c>
      <c r="Q37" s="29">
        <v>22030.670168601202</v>
      </c>
      <c r="R37" s="29">
        <v>44061.340337202404</v>
      </c>
      <c r="S37" s="26">
        <f t="shared" si="5"/>
        <v>113903.80976587873</v>
      </c>
      <c r="T37" s="20"/>
      <c r="U37" s="115" t="str">
        <f t="shared" si="6"/>
        <v>F7</v>
      </c>
      <c r="V37" s="27"/>
      <c r="W37" s="27"/>
      <c r="X37" s="27"/>
      <c r="Y37" s="28">
        <f t="shared" si="7"/>
        <v>0</v>
      </c>
    </row>
    <row r="38" spans="1:25">
      <c r="A38" s="114" t="s">
        <v>412</v>
      </c>
      <c r="B38" s="114" t="s">
        <v>4</v>
      </c>
      <c r="C38" s="114" t="s">
        <v>413</v>
      </c>
      <c r="D38" s="22" t="e">
        <f>J38+#REF!+V38</f>
        <v>#REF!</v>
      </c>
      <c r="E38" s="22">
        <f t="shared" si="0"/>
        <v>0</v>
      </c>
      <c r="F38" s="22">
        <f t="shared" si="0"/>
        <v>0</v>
      </c>
      <c r="G38" s="23">
        <f t="shared" si="1"/>
        <v>0</v>
      </c>
      <c r="H38" s="20"/>
      <c r="I38" s="115" t="str">
        <f t="shared" si="2"/>
        <v>GE</v>
      </c>
      <c r="J38" s="24">
        <v>0</v>
      </c>
      <c r="K38" s="24">
        <v>0</v>
      </c>
      <c r="L38" s="24">
        <v>0</v>
      </c>
      <c r="M38" s="23">
        <f t="shared" si="3"/>
        <v>0</v>
      </c>
      <c r="N38" s="20"/>
      <c r="O38" s="114" t="s">
        <v>413</v>
      </c>
      <c r="P38" s="25">
        <v>0</v>
      </c>
      <c r="Q38" s="25">
        <v>0</v>
      </c>
      <c r="R38" s="25">
        <v>0</v>
      </c>
      <c r="S38" s="26">
        <f t="shared" si="5"/>
        <v>0</v>
      </c>
      <c r="T38" s="20"/>
      <c r="U38" s="115" t="str">
        <f t="shared" si="6"/>
        <v>GE</v>
      </c>
      <c r="V38" s="27"/>
      <c r="W38" s="27"/>
      <c r="X38" s="27"/>
      <c r="Y38" s="28">
        <f t="shared" si="7"/>
        <v>0</v>
      </c>
    </row>
    <row r="39" spans="1:25">
      <c r="A39" s="114" t="s">
        <v>414</v>
      </c>
      <c r="B39" s="114" t="s">
        <v>4</v>
      </c>
      <c r="C39" s="114" t="s">
        <v>415</v>
      </c>
      <c r="D39" s="22" t="e">
        <f>J39+#REF!+V39</f>
        <v>#REF!</v>
      </c>
      <c r="E39" s="22">
        <f t="shared" si="0"/>
        <v>0</v>
      </c>
      <c r="F39" s="22">
        <f t="shared" si="0"/>
        <v>0</v>
      </c>
      <c r="G39" s="23">
        <f t="shared" si="1"/>
        <v>0</v>
      </c>
      <c r="H39" s="20"/>
      <c r="I39" s="115" t="str">
        <f t="shared" si="2"/>
        <v>MU</v>
      </c>
      <c r="J39" s="24">
        <v>0</v>
      </c>
      <c r="K39" s="24">
        <v>0</v>
      </c>
      <c r="L39" s="24">
        <v>0</v>
      </c>
      <c r="M39" s="23">
        <f t="shared" si="3"/>
        <v>0</v>
      </c>
      <c r="N39" s="20"/>
      <c r="O39" s="114" t="str">
        <f t="shared" si="4"/>
        <v>MU</v>
      </c>
      <c r="P39" s="25">
        <v>0</v>
      </c>
      <c r="Q39" s="25">
        <v>0</v>
      </c>
      <c r="R39" s="25">
        <v>0</v>
      </c>
      <c r="S39" s="26">
        <f t="shared" si="5"/>
        <v>0</v>
      </c>
      <c r="T39" s="20"/>
      <c r="U39" s="115" t="str">
        <f t="shared" si="6"/>
        <v>MU</v>
      </c>
      <c r="V39" s="27"/>
      <c r="W39" s="27"/>
      <c r="X39" s="27"/>
      <c r="Y39" s="28">
        <f t="shared" si="7"/>
        <v>0</v>
      </c>
    </row>
    <row r="40" spans="1:25">
      <c r="A40" s="114" t="s">
        <v>416</v>
      </c>
      <c r="B40" s="114" t="s">
        <v>4</v>
      </c>
      <c r="C40" s="114" t="s">
        <v>415</v>
      </c>
      <c r="D40" s="22" t="e">
        <f>J40+#REF!+V40</f>
        <v>#REF!</v>
      </c>
      <c r="E40" s="22">
        <f t="shared" si="0"/>
        <v>0</v>
      </c>
      <c r="F40" s="22">
        <f t="shared" si="0"/>
        <v>0</v>
      </c>
      <c r="G40" s="23">
        <f t="shared" si="1"/>
        <v>0</v>
      </c>
      <c r="H40" s="20"/>
      <c r="I40" s="115" t="str">
        <f t="shared" si="2"/>
        <v>TSH</v>
      </c>
      <c r="J40" s="24">
        <v>0</v>
      </c>
      <c r="K40" s="24">
        <v>0</v>
      </c>
      <c r="L40" s="24">
        <v>0</v>
      </c>
      <c r="M40" s="23">
        <f t="shared" si="3"/>
        <v>0</v>
      </c>
      <c r="N40" s="20"/>
      <c r="O40" s="114" t="str">
        <f t="shared" si="4"/>
        <v>TSH</v>
      </c>
      <c r="P40" s="25">
        <v>0</v>
      </c>
      <c r="Q40" s="25">
        <v>0</v>
      </c>
      <c r="R40" s="25">
        <v>0</v>
      </c>
      <c r="S40" s="26">
        <f t="shared" si="5"/>
        <v>0</v>
      </c>
      <c r="T40" s="20"/>
      <c r="U40" s="115" t="str">
        <f t="shared" si="6"/>
        <v>TSH</v>
      </c>
      <c r="V40" s="27"/>
      <c r="W40" s="27"/>
      <c r="X40" s="27"/>
      <c r="Y40" s="28">
        <f t="shared" si="7"/>
        <v>0</v>
      </c>
    </row>
    <row r="41" spans="1:25">
      <c r="A41" s="114" t="s">
        <v>417</v>
      </c>
      <c r="B41" s="114" t="s">
        <v>4</v>
      </c>
      <c r="C41" s="114" t="s">
        <v>418</v>
      </c>
      <c r="D41" s="22" t="e">
        <f>J41+#REF!+V41</f>
        <v>#REF!</v>
      </c>
      <c r="E41" s="22">
        <f t="shared" si="0"/>
        <v>0</v>
      </c>
      <c r="F41" s="22">
        <f t="shared" si="0"/>
        <v>0</v>
      </c>
      <c r="G41" s="23">
        <f t="shared" si="1"/>
        <v>0</v>
      </c>
      <c r="H41" s="20"/>
      <c r="I41" s="115" t="str">
        <f t="shared" si="2"/>
        <v>AKARI</v>
      </c>
      <c r="J41" s="24">
        <v>0</v>
      </c>
      <c r="K41" s="24">
        <v>0</v>
      </c>
      <c r="L41" s="24">
        <v>0</v>
      </c>
      <c r="M41" s="23">
        <f t="shared" si="3"/>
        <v>0</v>
      </c>
      <c r="N41" s="20"/>
      <c r="O41" s="114" t="str">
        <f t="shared" si="4"/>
        <v>AKARI</v>
      </c>
      <c r="P41" s="25">
        <v>0</v>
      </c>
      <c r="Q41" s="25">
        <v>0</v>
      </c>
      <c r="R41" s="25">
        <v>0</v>
      </c>
      <c r="S41" s="26">
        <f t="shared" si="5"/>
        <v>0</v>
      </c>
      <c r="T41" s="20"/>
      <c r="U41" s="115" t="str">
        <f t="shared" si="6"/>
        <v>AKARI</v>
      </c>
      <c r="V41" s="27"/>
      <c r="W41" s="27"/>
      <c r="X41" s="27"/>
      <c r="Y41" s="28">
        <f t="shared" si="7"/>
        <v>0</v>
      </c>
    </row>
    <row r="42" spans="1:25">
      <c r="A42" s="114"/>
      <c r="B42" s="114"/>
      <c r="C42" s="114"/>
      <c r="D42" s="22" t="e">
        <f>J42+#REF!+V42</f>
        <v>#REF!</v>
      </c>
      <c r="E42" s="22">
        <f t="shared" si="0"/>
        <v>21078.3672512638</v>
      </c>
      <c r="F42" s="22">
        <f t="shared" si="0"/>
        <v>21078.3672512638</v>
      </c>
      <c r="G42" s="23">
        <f t="shared" si="1"/>
        <v>63701.499562258177</v>
      </c>
      <c r="H42" s="20"/>
      <c r="I42" s="115">
        <f t="shared" si="2"/>
        <v>0</v>
      </c>
      <c r="J42" s="24">
        <v>0</v>
      </c>
      <c r="K42" s="24">
        <v>0</v>
      </c>
      <c r="L42" s="24">
        <v>0</v>
      </c>
      <c r="M42" s="23">
        <f t="shared" si="3"/>
        <v>0</v>
      </c>
      <c r="N42" s="20"/>
      <c r="O42" s="114" t="s">
        <v>454</v>
      </c>
      <c r="P42" s="25">
        <v>21078.3672512638</v>
      </c>
      <c r="Q42" s="25">
        <v>21078.3672512638</v>
      </c>
      <c r="R42" s="25">
        <v>21544.765059730576</v>
      </c>
      <c r="S42" s="26">
        <f t="shared" si="5"/>
        <v>63701.499562258177</v>
      </c>
      <c r="T42" s="20"/>
      <c r="U42" s="115">
        <f t="shared" si="6"/>
        <v>0</v>
      </c>
      <c r="V42" s="27"/>
      <c r="W42" s="27"/>
      <c r="X42" s="27"/>
      <c r="Y42" s="28">
        <f t="shared" si="7"/>
        <v>0</v>
      </c>
    </row>
    <row r="43" spans="1:25">
      <c r="A43" s="114"/>
      <c r="B43" s="114"/>
      <c r="C43" s="114"/>
      <c r="D43" s="22" t="e">
        <f>J43+#REF!+V43</f>
        <v>#REF!</v>
      </c>
      <c r="E43" s="22">
        <f t="shared" si="0"/>
        <v>746.96719516224698</v>
      </c>
      <c r="F43" s="22">
        <f t="shared" si="0"/>
        <v>870.58504176904194</v>
      </c>
      <c r="G43" s="23">
        <f t="shared" si="1"/>
        <v>2581.3810457934428</v>
      </c>
      <c r="H43" s="20"/>
      <c r="I43" s="115">
        <f t="shared" si="2"/>
        <v>0</v>
      </c>
      <c r="J43" s="24">
        <v>0</v>
      </c>
      <c r="K43" s="24">
        <v>0</v>
      </c>
      <c r="L43" s="24">
        <v>0</v>
      </c>
      <c r="M43" s="23">
        <f t="shared" si="3"/>
        <v>0</v>
      </c>
      <c r="N43" s="20"/>
      <c r="O43" s="114" t="s">
        <v>509</v>
      </c>
      <c r="P43" s="25">
        <v>746.96719516224698</v>
      </c>
      <c r="Q43" s="25">
        <v>870.58504176904194</v>
      </c>
      <c r="R43" s="25">
        <v>963.82880886215378</v>
      </c>
      <c r="S43" s="26">
        <f t="shared" si="5"/>
        <v>2581.3810457934428</v>
      </c>
      <c r="T43" s="20"/>
      <c r="U43" s="115">
        <f t="shared" si="6"/>
        <v>0</v>
      </c>
      <c r="V43" s="27"/>
      <c r="W43" s="27"/>
      <c r="X43" s="27"/>
      <c r="Y43" s="28">
        <f t="shared" si="7"/>
        <v>0</v>
      </c>
    </row>
    <row r="44" spans="1:25">
      <c r="A44" s="114"/>
      <c r="B44" s="114"/>
      <c r="C44" s="114"/>
      <c r="D44" s="22" t="e">
        <f>J44+#REF!+V44</f>
        <v>#REF!</v>
      </c>
      <c r="E44" s="22">
        <f t="shared" si="0"/>
        <v>368.55036855036855</v>
      </c>
      <c r="F44" s="22">
        <f t="shared" si="0"/>
        <v>368.55036855036855</v>
      </c>
      <c r="G44" s="23">
        <f t="shared" si="1"/>
        <v>1105.6511056511056</v>
      </c>
      <c r="H44" s="20"/>
      <c r="I44" s="115">
        <f t="shared" si="2"/>
        <v>0</v>
      </c>
      <c r="J44" s="24">
        <v>0</v>
      </c>
      <c r="K44" s="24">
        <v>0</v>
      </c>
      <c r="L44" s="24">
        <v>0</v>
      </c>
      <c r="M44" s="23">
        <f t="shared" si="3"/>
        <v>0</v>
      </c>
      <c r="N44" s="20"/>
      <c r="O44" s="114" t="s">
        <v>510</v>
      </c>
      <c r="P44" s="25">
        <v>368.55036855036855</v>
      </c>
      <c r="Q44" s="25">
        <v>368.55036855036855</v>
      </c>
      <c r="R44" s="25">
        <v>368.55036855036855</v>
      </c>
      <c r="S44" s="26">
        <f t="shared" si="5"/>
        <v>1105.6511056511056</v>
      </c>
      <c r="T44" s="20"/>
      <c r="U44" s="115">
        <f t="shared" si="6"/>
        <v>0</v>
      </c>
      <c r="V44" s="27"/>
      <c r="W44" s="27"/>
      <c r="X44" s="27"/>
      <c r="Y44" s="28">
        <f t="shared" si="7"/>
        <v>0</v>
      </c>
    </row>
    <row r="45" spans="1:25">
      <c r="A45" s="114"/>
      <c r="B45" s="114"/>
      <c r="C45" s="114"/>
      <c r="D45" s="22" t="e">
        <f>J45+#REF!+V45</f>
        <v>#REF!</v>
      </c>
      <c r="E45" s="22">
        <f t="shared" si="0"/>
        <v>0</v>
      </c>
      <c r="F45" s="22">
        <f t="shared" si="0"/>
        <v>0</v>
      </c>
      <c r="G45" s="23">
        <f t="shared" si="1"/>
        <v>0</v>
      </c>
      <c r="H45" s="20"/>
      <c r="I45" s="115">
        <f t="shared" si="2"/>
        <v>0</v>
      </c>
      <c r="J45" s="24">
        <v>0</v>
      </c>
      <c r="K45" s="24">
        <v>0</v>
      </c>
      <c r="L45" s="24">
        <v>0</v>
      </c>
      <c r="M45" s="23">
        <f t="shared" si="3"/>
        <v>0</v>
      </c>
      <c r="N45" s="20"/>
      <c r="O45" s="114" t="s">
        <v>513</v>
      </c>
      <c r="P45" s="25">
        <v>0</v>
      </c>
      <c r="Q45" s="25">
        <v>0</v>
      </c>
      <c r="R45" s="25">
        <v>0</v>
      </c>
      <c r="S45" s="26">
        <f t="shared" si="5"/>
        <v>0</v>
      </c>
      <c r="T45" s="20"/>
      <c r="U45" s="115">
        <f t="shared" si="6"/>
        <v>0</v>
      </c>
      <c r="V45" s="27"/>
      <c r="W45" s="27"/>
      <c r="X45" s="27"/>
      <c r="Y45" s="28">
        <f t="shared" si="7"/>
        <v>0</v>
      </c>
    </row>
    <row r="46" spans="1:25">
      <c r="A46" s="114"/>
      <c r="B46" s="114"/>
      <c r="C46" s="114"/>
      <c r="D46" s="22" t="e">
        <f>J46+#REF!+V46</f>
        <v>#REF!</v>
      </c>
      <c r="E46" s="22">
        <f t="shared" si="0"/>
        <v>162619.20932480498</v>
      </c>
      <c r="F46" s="22">
        <f t="shared" si="0"/>
        <v>143546.31231666694</v>
      </c>
      <c r="G46" s="23">
        <f t="shared" si="1"/>
        <v>436747.60954949027</v>
      </c>
      <c r="H46" s="20"/>
      <c r="I46" s="115">
        <f t="shared" si="2"/>
        <v>0</v>
      </c>
      <c r="J46" s="24">
        <v>0</v>
      </c>
      <c r="K46" s="24">
        <v>0</v>
      </c>
      <c r="L46" s="24">
        <v>0</v>
      </c>
      <c r="M46" s="23">
        <f t="shared" si="3"/>
        <v>0</v>
      </c>
      <c r="N46" s="20"/>
      <c r="O46" s="114" t="s">
        <v>516</v>
      </c>
      <c r="P46" s="25">
        <v>162619.20932480498</v>
      </c>
      <c r="Q46" s="25">
        <v>143546.31231666694</v>
      </c>
      <c r="R46" s="25">
        <v>130582.08790801839</v>
      </c>
      <c r="S46" s="26">
        <f t="shared" si="5"/>
        <v>436747.60954949027</v>
      </c>
      <c r="T46" s="20"/>
      <c r="U46" s="115">
        <f t="shared" si="6"/>
        <v>0</v>
      </c>
      <c r="V46" s="27"/>
      <c r="W46" s="27"/>
      <c r="X46" s="27"/>
      <c r="Y46" s="28">
        <f t="shared" si="7"/>
        <v>0</v>
      </c>
    </row>
    <row r="47" spans="1:25">
      <c r="A47" s="114"/>
      <c r="B47" s="114"/>
      <c r="C47" s="114"/>
      <c r="D47" s="22" t="e">
        <f>J47+#REF!+V47</f>
        <v>#REF!</v>
      </c>
      <c r="E47" s="22">
        <f t="shared" si="0"/>
        <v>254825.60930836789</v>
      </c>
      <c r="F47" s="22">
        <f t="shared" si="0"/>
        <v>208883.89392527321</v>
      </c>
      <c r="G47" s="23">
        <f t="shared" si="1"/>
        <v>568146.12392329623</v>
      </c>
      <c r="H47" s="20"/>
      <c r="I47" s="115">
        <f t="shared" si="2"/>
        <v>0</v>
      </c>
      <c r="J47" s="24">
        <v>0</v>
      </c>
      <c r="K47" s="24">
        <v>0</v>
      </c>
      <c r="L47" s="24">
        <v>0</v>
      </c>
      <c r="M47" s="23">
        <f t="shared" ref="M47:M57" si="10">SUM(J47:L47)</f>
        <v>0</v>
      </c>
      <c r="N47" s="20"/>
      <c r="O47" s="114" t="s">
        <v>537</v>
      </c>
      <c r="P47" s="25">
        <v>254825.60930836789</v>
      </c>
      <c r="Q47" s="25">
        <v>208883.89392527321</v>
      </c>
      <c r="R47" s="25">
        <v>104436.62068965516</v>
      </c>
      <c r="S47" s="26">
        <f t="shared" si="5"/>
        <v>568146.12392329623</v>
      </c>
      <c r="T47" s="20"/>
      <c r="U47" s="115">
        <f t="shared" si="6"/>
        <v>0</v>
      </c>
      <c r="V47" s="27"/>
      <c r="W47" s="27"/>
      <c r="X47" s="27"/>
      <c r="Y47" s="28">
        <f t="shared" si="7"/>
        <v>0</v>
      </c>
    </row>
    <row r="48" spans="1:25">
      <c r="A48" s="114"/>
      <c r="B48" s="114"/>
      <c r="C48" s="114"/>
      <c r="D48" s="22" t="e">
        <f>J48+#REF!+V48</f>
        <v>#REF!</v>
      </c>
      <c r="E48" s="22">
        <f t="shared" si="0"/>
        <v>114661.8444463272</v>
      </c>
      <c r="F48" s="22">
        <f t="shared" si="0"/>
        <v>46881.428450393956</v>
      </c>
      <c r="G48" s="23">
        <f t="shared" si="1"/>
        <v>249846.06667796319</v>
      </c>
      <c r="H48" s="20"/>
      <c r="I48" s="115">
        <f t="shared" si="2"/>
        <v>0</v>
      </c>
      <c r="J48" s="24">
        <v>0</v>
      </c>
      <c r="K48" s="24">
        <v>0</v>
      </c>
      <c r="L48" s="24">
        <v>0</v>
      </c>
      <c r="M48" s="23">
        <f t="shared" si="10"/>
        <v>0</v>
      </c>
      <c r="N48" s="20"/>
      <c r="O48" s="114" t="s">
        <v>536</v>
      </c>
      <c r="P48" s="25">
        <v>114661.8444463272</v>
      </c>
      <c r="Q48" s="25">
        <v>46881.428450393956</v>
      </c>
      <c r="R48" s="25">
        <v>88302.793781242057</v>
      </c>
      <c r="S48" s="26">
        <f t="shared" si="5"/>
        <v>249846.06667796319</v>
      </c>
      <c r="T48" s="20"/>
      <c r="U48" s="115">
        <f t="shared" si="6"/>
        <v>0</v>
      </c>
      <c r="V48" s="27"/>
      <c r="W48" s="27"/>
      <c r="X48" s="27"/>
      <c r="Y48" s="28">
        <f t="shared" si="7"/>
        <v>0</v>
      </c>
    </row>
    <row r="49" spans="1:25">
      <c r="A49" s="114"/>
      <c r="B49" s="114"/>
      <c r="C49" s="114"/>
      <c r="D49" s="22" t="e">
        <f>J49+#REF!+V49</f>
        <v>#REF!</v>
      </c>
      <c r="E49" s="22">
        <f t="shared" si="0"/>
        <v>0</v>
      </c>
      <c r="F49" s="22">
        <f t="shared" si="0"/>
        <v>0</v>
      </c>
      <c r="G49" s="23">
        <f t="shared" si="1"/>
        <v>0</v>
      </c>
      <c r="H49" s="20"/>
      <c r="I49" s="115">
        <f t="shared" si="2"/>
        <v>0</v>
      </c>
      <c r="J49" s="24">
        <v>0</v>
      </c>
      <c r="K49" s="24">
        <v>0</v>
      </c>
      <c r="L49" s="24">
        <v>0</v>
      </c>
      <c r="M49" s="23">
        <f t="shared" si="10"/>
        <v>0</v>
      </c>
      <c r="N49" s="20"/>
      <c r="O49" s="114" t="s">
        <v>539</v>
      </c>
      <c r="P49" s="25">
        <v>0</v>
      </c>
      <c r="Q49" s="25">
        <v>0</v>
      </c>
      <c r="R49" s="25">
        <v>0</v>
      </c>
      <c r="S49" s="26">
        <f t="shared" si="5"/>
        <v>0</v>
      </c>
      <c r="T49" s="20"/>
      <c r="U49" s="115">
        <f t="shared" si="6"/>
        <v>0</v>
      </c>
      <c r="V49" s="27"/>
      <c r="W49" s="27"/>
      <c r="X49" s="27"/>
      <c r="Y49" s="28">
        <f t="shared" si="7"/>
        <v>0</v>
      </c>
    </row>
    <row r="50" spans="1:25">
      <c r="A50" s="114"/>
      <c r="B50" s="114"/>
      <c r="C50" s="114"/>
      <c r="D50" s="22" t="e">
        <f>J50+#REF!+V50</f>
        <v>#REF!</v>
      </c>
      <c r="E50" s="22">
        <f t="shared" si="0"/>
        <v>8864.8790465694783</v>
      </c>
      <c r="F50" s="22">
        <f t="shared" si="0"/>
        <v>7899.364798073334</v>
      </c>
      <c r="G50" s="23">
        <f t="shared" si="1"/>
        <v>20916.447658715508</v>
      </c>
      <c r="H50" s="20"/>
      <c r="I50" s="115">
        <f t="shared" si="2"/>
        <v>0</v>
      </c>
      <c r="J50" s="24">
        <v>0</v>
      </c>
      <c r="K50" s="24">
        <v>0</v>
      </c>
      <c r="L50" s="24">
        <v>0</v>
      </c>
      <c r="M50" s="23">
        <f t="shared" si="10"/>
        <v>0</v>
      </c>
      <c r="N50" s="20"/>
      <c r="O50" s="114" t="s">
        <v>538</v>
      </c>
      <c r="P50" s="25">
        <v>8864.8790465694783</v>
      </c>
      <c r="Q50" s="25">
        <v>7899.364798073334</v>
      </c>
      <c r="R50" s="25">
        <v>4152.2038140726936</v>
      </c>
      <c r="S50" s="26">
        <f t="shared" si="5"/>
        <v>20916.447658715508</v>
      </c>
      <c r="T50" s="20"/>
      <c r="U50" s="115">
        <f t="shared" si="6"/>
        <v>0</v>
      </c>
      <c r="V50" s="27"/>
      <c r="W50" s="27"/>
      <c r="X50" s="27"/>
      <c r="Y50" s="28">
        <f t="shared" si="7"/>
        <v>0</v>
      </c>
    </row>
    <row r="51" spans="1:25">
      <c r="A51" s="114"/>
      <c r="B51" s="114"/>
      <c r="C51" s="114"/>
      <c r="D51" s="22" t="e">
        <f>J51+#REF!+V51</f>
        <v>#REF!</v>
      </c>
      <c r="E51" s="22">
        <f t="shared" si="0"/>
        <v>28064.898754553924</v>
      </c>
      <c r="F51" s="22">
        <f t="shared" si="0"/>
        <v>28064.898754553924</v>
      </c>
      <c r="G51" s="23">
        <f t="shared" si="1"/>
        <v>84194.696263661768</v>
      </c>
      <c r="H51" s="20"/>
      <c r="I51" s="115">
        <f t="shared" si="2"/>
        <v>0</v>
      </c>
      <c r="J51" s="24">
        <v>0</v>
      </c>
      <c r="K51" s="24">
        <v>0</v>
      </c>
      <c r="L51" s="24">
        <v>0</v>
      </c>
      <c r="M51" s="23">
        <f t="shared" si="10"/>
        <v>0</v>
      </c>
      <c r="N51" s="20"/>
      <c r="O51" s="114" t="s">
        <v>488</v>
      </c>
      <c r="P51" s="25">
        <v>28064.898754553924</v>
      </c>
      <c r="Q51" s="25">
        <v>28064.898754553924</v>
      </c>
      <c r="R51" s="25">
        <v>28064.898754553924</v>
      </c>
      <c r="S51" s="26">
        <f t="shared" si="5"/>
        <v>84194.696263661768</v>
      </c>
      <c r="T51" s="20"/>
      <c r="U51" s="115">
        <f t="shared" si="6"/>
        <v>0</v>
      </c>
      <c r="V51" s="22"/>
      <c r="W51" s="22"/>
      <c r="X51" s="22"/>
      <c r="Y51" s="28">
        <f t="shared" si="7"/>
        <v>0</v>
      </c>
    </row>
    <row r="52" spans="1:25">
      <c r="A52" s="114"/>
      <c r="B52" s="114"/>
      <c r="C52" s="114"/>
      <c r="D52" s="22"/>
      <c r="E52" s="22"/>
      <c r="F52" s="22"/>
      <c r="G52" s="23"/>
      <c r="H52" s="20"/>
      <c r="I52" s="115"/>
      <c r="J52" s="24"/>
      <c r="K52" s="24"/>
      <c r="L52" s="24"/>
      <c r="M52" s="23"/>
      <c r="N52" s="20"/>
      <c r="O52" s="114" t="s">
        <v>599</v>
      </c>
      <c r="P52" s="25">
        <v>0</v>
      </c>
      <c r="Q52" s="25">
        <v>0</v>
      </c>
      <c r="R52" s="25">
        <v>0</v>
      </c>
      <c r="S52" s="26">
        <f t="shared" si="5"/>
        <v>0</v>
      </c>
      <c r="T52" s="20"/>
      <c r="U52" s="115"/>
      <c r="V52" s="22"/>
      <c r="W52" s="22"/>
      <c r="X52" s="22"/>
      <c r="Y52" s="28"/>
    </row>
    <row r="53" spans="1:25">
      <c r="A53" s="114"/>
      <c r="B53" s="114"/>
      <c r="C53" s="114"/>
      <c r="D53" s="22"/>
      <c r="E53" s="22"/>
      <c r="F53" s="22"/>
      <c r="G53" s="23"/>
      <c r="H53" s="20"/>
      <c r="I53" s="115"/>
      <c r="J53" s="24"/>
      <c r="K53" s="24"/>
      <c r="L53" s="24"/>
      <c r="M53" s="23"/>
      <c r="N53" s="20"/>
      <c r="O53" s="114" t="s">
        <v>598</v>
      </c>
      <c r="P53" s="25">
        <v>0</v>
      </c>
      <c r="Q53" s="25">
        <v>0</v>
      </c>
      <c r="R53" s="25">
        <v>0</v>
      </c>
      <c r="S53" s="26">
        <f t="shared" si="5"/>
        <v>0</v>
      </c>
      <c r="T53" s="20"/>
      <c r="U53" s="115"/>
      <c r="V53" s="22"/>
      <c r="W53" s="22"/>
      <c r="X53" s="22"/>
      <c r="Y53" s="28"/>
    </row>
    <row r="54" spans="1:25">
      <c r="A54" s="114"/>
      <c r="B54" s="114"/>
      <c r="C54" s="114"/>
      <c r="D54" s="22"/>
      <c r="E54" s="22"/>
      <c r="F54" s="22"/>
      <c r="G54" s="23"/>
      <c r="H54" s="20"/>
      <c r="I54" s="115"/>
      <c r="J54" s="24"/>
      <c r="K54" s="24"/>
      <c r="L54" s="24"/>
      <c r="M54" s="23"/>
      <c r="N54" s="20"/>
      <c r="O54" s="114" t="s">
        <v>683</v>
      </c>
      <c r="P54" s="25">
        <v>30332.950994575556</v>
      </c>
      <c r="Q54" s="25">
        <v>23973.516699904583</v>
      </c>
      <c r="R54" s="25">
        <v>0</v>
      </c>
      <c r="S54" s="26">
        <f t="shared" si="5"/>
        <v>54306.467694480139</v>
      </c>
      <c r="T54" s="20"/>
      <c r="U54" s="115"/>
      <c r="V54" s="22"/>
      <c r="W54" s="22"/>
      <c r="X54" s="22"/>
      <c r="Y54" s="28"/>
    </row>
    <row r="55" spans="1:25">
      <c r="A55" s="114"/>
      <c r="B55" s="114"/>
      <c r="C55" s="114"/>
      <c r="D55" s="22"/>
      <c r="E55" s="22"/>
      <c r="F55" s="22"/>
      <c r="G55" s="23"/>
      <c r="H55" s="20"/>
      <c r="I55" s="115"/>
      <c r="J55" s="24"/>
      <c r="K55" s="24"/>
      <c r="L55" s="24"/>
      <c r="M55" s="23"/>
      <c r="N55" s="20"/>
      <c r="O55" s="114" t="s">
        <v>629</v>
      </c>
      <c r="P55" s="25">
        <v>0</v>
      </c>
      <c r="Q55" s="25">
        <v>0</v>
      </c>
      <c r="R55" s="25">
        <v>0</v>
      </c>
      <c r="S55" s="26">
        <f t="shared" si="5"/>
        <v>0</v>
      </c>
      <c r="T55" s="20"/>
      <c r="U55" s="115"/>
      <c r="V55" s="22"/>
      <c r="W55" s="22"/>
      <c r="X55" s="22"/>
      <c r="Y55" s="28"/>
    </row>
    <row r="56" spans="1:25">
      <c r="A56" s="114"/>
      <c r="B56" s="114"/>
      <c r="C56" s="114"/>
      <c r="D56" s="22" t="e">
        <f>J56+#REF!+V56</f>
        <v>#REF!</v>
      </c>
      <c r="E56" s="22">
        <f t="shared" ref="E56:F58" si="11">K56+P56+W56</f>
        <v>13422.43497415911</v>
      </c>
      <c r="F56" s="22">
        <f t="shared" si="11"/>
        <v>6711.2174870795552</v>
      </c>
      <c r="G56" s="23">
        <f>M56+S56+Y56</f>
        <v>33556.087435397771</v>
      </c>
      <c r="H56" s="20"/>
      <c r="I56" s="115">
        <f t="shared" si="2"/>
        <v>0</v>
      </c>
      <c r="J56" s="24">
        <v>0</v>
      </c>
      <c r="K56" s="24">
        <v>0</v>
      </c>
      <c r="L56" s="24">
        <v>0</v>
      </c>
      <c r="M56" s="23">
        <f t="shared" si="10"/>
        <v>0</v>
      </c>
      <c r="N56" s="20"/>
      <c r="O56" s="114" t="s">
        <v>666</v>
      </c>
      <c r="P56" s="25">
        <v>13422.43497415911</v>
      </c>
      <c r="Q56" s="25">
        <v>6711.2174870795552</v>
      </c>
      <c r="R56" s="25">
        <v>13422.43497415911</v>
      </c>
      <c r="S56" s="26">
        <f t="shared" si="5"/>
        <v>33556.087435397771</v>
      </c>
      <c r="T56" s="20"/>
      <c r="U56" s="115">
        <f>A56</f>
        <v>0</v>
      </c>
      <c r="V56" s="22"/>
      <c r="W56" s="22"/>
      <c r="X56" s="22"/>
      <c r="Y56" s="28">
        <f t="shared" si="7"/>
        <v>0</v>
      </c>
    </row>
    <row r="57" spans="1:25">
      <c r="A57" s="114"/>
      <c r="B57" s="114"/>
      <c r="C57" s="114"/>
      <c r="D57" s="22" t="e">
        <f>J57+#REF!+V57</f>
        <v>#REF!</v>
      </c>
      <c r="E57" s="22">
        <f t="shared" si="11"/>
        <v>72925.705079732084</v>
      </c>
      <c r="F57" s="22">
        <f t="shared" si="11"/>
        <v>67477.725634572183</v>
      </c>
      <c r="G57" s="23">
        <f>M57+S57+Y57</f>
        <v>230485.21555473559</v>
      </c>
      <c r="H57" s="20"/>
      <c r="I57" s="115">
        <f t="shared" si="2"/>
        <v>0</v>
      </c>
      <c r="J57" s="24">
        <v>0</v>
      </c>
      <c r="K57" s="24">
        <v>0</v>
      </c>
      <c r="L57" s="24">
        <v>0</v>
      </c>
      <c r="M57" s="23">
        <f t="shared" si="10"/>
        <v>0</v>
      </c>
      <c r="N57" s="20"/>
      <c r="O57" s="114" t="s">
        <v>667</v>
      </c>
      <c r="P57" s="25">
        <v>72925.705079732084</v>
      </c>
      <c r="Q57" s="25">
        <v>67477.725634572183</v>
      </c>
      <c r="R57" s="25">
        <v>90081.784840431326</v>
      </c>
      <c r="S57" s="26">
        <f t="shared" si="5"/>
        <v>230485.21555473559</v>
      </c>
      <c r="T57" s="20"/>
      <c r="U57" s="115">
        <f>A57</f>
        <v>0</v>
      </c>
      <c r="V57" s="22"/>
      <c r="W57" s="22"/>
      <c r="X57" s="22"/>
      <c r="Y57" s="28">
        <f t="shared" si="7"/>
        <v>0</v>
      </c>
    </row>
    <row r="58" spans="1:25">
      <c r="A58" s="114"/>
      <c r="B58" s="114"/>
      <c r="C58" s="114"/>
      <c r="D58" s="22" t="e">
        <f>J58+#REF!+V58</f>
        <v>#REF!</v>
      </c>
      <c r="E58" s="22">
        <f t="shared" si="11"/>
        <v>2188.7090852608094</v>
      </c>
      <c r="F58" s="22">
        <f t="shared" si="11"/>
        <v>2188.7090852608094</v>
      </c>
      <c r="G58" s="23">
        <f>M58+S58+Y58</f>
        <v>6566.1272557824286</v>
      </c>
      <c r="H58" s="20"/>
      <c r="I58" s="115">
        <f t="shared" si="2"/>
        <v>0</v>
      </c>
      <c r="J58" s="24">
        <v>0</v>
      </c>
      <c r="K58" s="24">
        <v>0</v>
      </c>
      <c r="L58" s="24">
        <v>0</v>
      </c>
      <c r="M58" s="23">
        <f t="shared" ref="M58" si="12">SUM(J58:L58)</f>
        <v>0</v>
      </c>
      <c r="N58" s="20"/>
      <c r="O58" s="114" t="s">
        <v>668</v>
      </c>
      <c r="P58" s="25">
        <v>2188.7090852608094</v>
      </c>
      <c r="Q58" s="25">
        <v>2188.7090852608094</v>
      </c>
      <c r="R58" s="25">
        <v>2188.7090852608094</v>
      </c>
      <c r="S58" s="26">
        <f t="shared" si="5"/>
        <v>6566.1272557824286</v>
      </c>
      <c r="T58" s="20"/>
      <c r="U58" s="115">
        <f>A58</f>
        <v>0</v>
      </c>
      <c r="V58" s="22"/>
      <c r="W58" s="22"/>
      <c r="X58" s="22"/>
      <c r="Y58" s="28">
        <f t="shared" si="7"/>
        <v>0</v>
      </c>
    </row>
    <row r="59" spans="1:25">
      <c r="A59" s="114"/>
      <c r="B59" s="114"/>
      <c r="C59" s="114"/>
      <c r="D59" s="22"/>
      <c r="E59" s="22"/>
      <c r="F59" s="22"/>
      <c r="G59" s="23"/>
      <c r="H59" s="20"/>
      <c r="I59" s="115"/>
      <c r="J59" s="24"/>
      <c r="K59" s="24"/>
      <c r="L59" s="24"/>
      <c r="M59" s="23"/>
      <c r="N59" s="20"/>
      <c r="O59" s="114" t="s">
        <v>729</v>
      </c>
      <c r="P59" s="25">
        <v>8967.9580520245108</v>
      </c>
      <c r="Q59" s="25">
        <v>4483.9790260122554</v>
      </c>
      <c r="R59" s="25">
        <v>8967.9580520245108</v>
      </c>
      <c r="S59" s="26">
        <f t="shared" si="5"/>
        <v>22419.895130061275</v>
      </c>
      <c r="T59" s="20"/>
      <c r="U59" s="115"/>
      <c r="V59" s="22"/>
      <c r="W59" s="22"/>
      <c r="X59" s="22"/>
      <c r="Y59" s="28"/>
    </row>
    <row r="60" spans="1:25">
      <c r="A60" s="114"/>
      <c r="B60" s="114"/>
      <c r="C60" s="114"/>
      <c r="D60" s="22"/>
      <c r="E60" s="22"/>
      <c r="F60" s="22"/>
      <c r="G60" s="23"/>
      <c r="H60" s="20"/>
      <c r="I60" s="115"/>
      <c r="J60" s="24"/>
      <c r="K60" s="24"/>
      <c r="L60" s="24"/>
      <c r="M60" s="23"/>
      <c r="N60" s="20"/>
      <c r="O60" s="114" t="s">
        <v>730</v>
      </c>
      <c r="P60" s="25">
        <v>26853.923750805436</v>
      </c>
      <c r="Q60" s="25">
        <v>13426.961875402718</v>
      </c>
      <c r="R60" s="25">
        <v>26853.923750805436</v>
      </c>
      <c r="S60" s="26">
        <f t="shared" si="5"/>
        <v>67134.809377013589</v>
      </c>
      <c r="T60" s="20"/>
      <c r="U60" s="115"/>
      <c r="V60" s="22"/>
      <c r="W60" s="22"/>
      <c r="X60" s="22"/>
      <c r="Y60" s="28"/>
    </row>
    <row r="61" spans="1:25">
      <c r="A61" s="114"/>
      <c r="B61" s="114"/>
      <c r="C61" s="114"/>
      <c r="D61" s="22"/>
      <c r="E61" s="22"/>
      <c r="F61" s="22"/>
      <c r="G61" s="23"/>
      <c r="H61" s="20"/>
      <c r="I61" s="115"/>
      <c r="J61" s="24"/>
      <c r="K61" s="24"/>
      <c r="L61" s="24"/>
      <c r="M61" s="23"/>
      <c r="N61" s="20"/>
      <c r="O61" s="114" t="s">
        <v>731</v>
      </c>
      <c r="P61" s="25">
        <v>45190.146180711687</v>
      </c>
      <c r="Q61" s="25">
        <v>105443.6744216606</v>
      </c>
      <c r="R61" s="25">
        <v>105443.6744216606</v>
      </c>
      <c r="S61" s="26">
        <f t="shared" si="5"/>
        <v>256077.49502403289</v>
      </c>
      <c r="T61" s="20"/>
      <c r="U61" s="115"/>
      <c r="V61" s="22"/>
      <c r="W61" s="22"/>
      <c r="X61" s="22"/>
      <c r="Y61" s="28"/>
    </row>
    <row r="62" spans="1:25">
      <c r="A62" s="114"/>
      <c r="B62" s="114"/>
      <c r="C62" s="114"/>
      <c r="D62" s="22"/>
      <c r="E62" s="22"/>
      <c r="F62" s="22"/>
      <c r="G62" s="23"/>
      <c r="H62" s="20"/>
      <c r="I62" s="115"/>
      <c r="J62" s="24"/>
      <c r="K62" s="24"/>
      <c r="L62" s="24"/>
      <c r="M62" s="23"/>
      <c r="N62" s="20"/>
      <c r="O62" s="114" t="s">
        <v>732</v>
      </c>
      <c r="P62" s="25">
        <v>42919.469626366175</v>
      </c>
      <c r="Q62" s="25">
        <v>71532.449377276949</v>
      </c>
      <c r="R62" s="25">
        <v>71532.449377276949</v>
      </c>
      <c r="S62" s="26">
        <f t="shared" si="5"/>
        <v>185984.36838092009</v>
      </c>
      <c r="T62" s="20"/>
      <c r="U62" s="115"/>
      <c r="V62" s="22"/>
      <c r="W62" s="22"/>
      <c r="X62" s="22"/>
      <c r="Y62" s="28"/>
    </row>
    <row r="63" spans="1:25" s="21" customFormat="1">
      <c r="A63" s="9"/>
      <c r="B63" s="116"/>
      <c r="C63" s="116"/>
      <c r="D63" s="31"/>
      <c r="E63" s="31"/>
      <c r="F63" s="31"/>
      <c r="G63" s="32"/>
      <c r="H63" s="20"/>
      <c r="I63" s="116"/>
      <c r="J63" s="31"/>
      <c r="K63" s="31"/>
      <c r="L63" s="31"/>
      <c r="M63" s="32"/>
      <c r="N63" s="20"/>
      <c r="O63" s="9"/>
      <c r="P63" s="33"/>
      <c r="Q63" s="33"/>
      <c r="R63" s="33"/>
      <c r="S63" s="34"/>
      <c r="T63" s="20"/>
      <c r="U63" s="116"/>
      <c r="V63" s="33"/>
      <c r="W63" s="33"/>
      <c r="X63" s="33"/>
      <c r="Y63" s="34"/>
    </row>
    <row r="64" spans="1:25" s="21" customFormat="1">
      <c r="A64" s="9"/>
      <c r="B64" s="116"/>
      <c r="C64" s="116"/>
      <c r="D64" s="31"/>
      <c r="E64" s="31"/>
      <c r="F64" s="31"/>
      <c r="G64" s="32"/>
      <c r="H64" s="20"/>
      <c r="I64" s="116"/>
      <c r="J64" s="31"/>
      <c r="K64" s="31"/>
      <c r="L64" s="31"/>
      <c r="M64" s="32"/>
      <c r="N64" s="20"/>
      <c r="O64" s="9"/>
      <c r="P64" s="33"/>
      <c r="Q64" s="33"/>
      <c r="R64" s="33"/>
      <c r="S64" s="34"/>
      <c r="T64" s="20"/>
      <c r="U64" s="116"/>
      <c r="V64" s="33"/>
      <c r="W64" s="33"/>
      <c r="X64" s="33"/>
      <c r="Y64" s="34"/>
    </row>
    <row r="65" spans="1:27">
      <c r="A65" s="35" t="s">
        <v>419</v>
      </c>
      <c r="B65" s="5"/>
      <c r="C65" s="5"/>
      <c r="D65" s="36"/>
      <c r="E65" s="36"/>
      <c r="F65" s="36"/>
      <c r="G65" s="37"/>
      <c r="H65" s="9"/>
      <c r="I65" s="5" t="s">
        <v>420</v>
      </c>
      <c r="J65" s="38"/>
      <c r="K65" s="38"/>
      <c r="L65" s="38"/>
      <c r="M65" s="38"/>
      <c r="N65" s="9"/>
      <c r="O65" s="5" t="s">
        <v>421</v>
      </c>
      <c r="P65" s="38"/>
      <c r="Q65" s="38"/>
      <c r="R65" s="38"/>
      <c r="S65" s="39"/>
      <c r="T65" s="9"/>
      <c r="U65" s="5" t="s">
        <v>422</v>
      </c>
      <c r="V65" s="40"/>
      <c r="W65" s="40"/>
      <c r="X65" s="40"/>
      <c r="Y65" s="41"/>
    </row>
    <row r="66" spans="1:27">
      <c r="A66" s="42">
        <f>A2</f>
        <v>6.8775000000000004</v>
      </c>
      <c r="B66" s="43"/>
      <c r="C66" s="43"/>
      <c r="D66" s="15">
        <f>D2</f>
        <v>43344</v>
      </c>
      <c r="E66" s="15">
        <f>E2</f>
        <v>43374</v>
      </c>
      <c r="F66" s="15">
        <f>F2</f>
        <v>43405</v>
      </c>
      <c r="G66" s="44" t="s">
        <v>423</v>
      </c>
      <c r="H66" s="9"/>
      <c r="I66" s="5" t="s">
        <v>424</v>
      </c>
      <c r="J66" s="15">
        <f>J2</f>
        <v>43344</v>
      </c>
      <c r="K66" s="15">
        <f>K2</f>
        <v>43374</v>
      </c>
      <c r="L66" s="15">
        <f>L2</f>
        <v>43405</v>
      </c>
      <c r="M66" s="15" t="s">
        <v>425</v>
      </c>
      <c r="N66" s="9"/>
      <c r="O66" s="14" t="s">
        <v>375</v>
      </c>
      <c r="P66" s="15">
        <v>43800</v>
      </c>
      <c r="Q66" s="15">
        <v>43831</v>
      </c>
      <c r="R66" s="15">
        <v>43862</v>
      </c>
      <c r="S66" s="15" t="s">
        <v>378</v>
      </c>
      <c r="T66" s="9"/>
      <c r="U66" s="14" t="s">
        <v>375</v>
      </c>
      <c r="V66" s="15" t="e">
        <f>#REF!</f>
        <v>#REF!</v>
      </c>
      <c r="W66" s="15">
        <f>P66</f>
        <v>43800</v>
      </c>
      <c r="X66" s="15">
        <f>Q66</f>
        <v>43831</v>
      </c>
      <c r="Y66" s="15" t="s">
        <v>379</v>
      </c>
    </row>
    <row r="67" spans="1:27" ht="13.5" thickBot="1">
      <c r="A67" s="45" t="s">
        <v>380</v>
      </c>
      <c r="B67" s="45" t="s">
        <v>426</v>
      </c>
      <c r="C67" s="45"/>
      <c r="D67" s="45" t="e">
        <f>SUM(D68:D127)</f>
        <v>#REF!</v>
      </c>
      <c r="E67" s="45">
        <f>SUM(E68:E127)</f>
        <v>1107505.2012234726</v>
      </c>
      <c r="F67" s="45">
        <f>SUM(F68:F127)</f>
        <v>874561.30484824616</v>
      </c>
      <c r="G67" s="45">
        <f>SUM(G68:G127)</f>
        <v>2874167.7012499436</v>
      </c>
      <c r="H67" s="46"/>
      <c r="I67" s="45" t="s">
        <v>380</v>
      </c>
      <c r="J67" s="45">
        <f>SUM(J68:J127)</f>
        <v>0</v>
      </c>
      <c r="K67" s="45">
        <f>SUM(K68:K127)</f>
        <v>0</v>
      </c>
      <c r="L67" s="45">
        <f>SUM(L68:L127)</f>
        <v>0</v>
      </c>
      <c r="M67" s="45">
        <f>SUM(M68:M127)</f>
        <v>0</v>
      </c>
      <c r="N67" s="46"/>
      <c r="O67" s="45" t="s">
        <v>380</v>
      </c>
      <c r="P67" s="45">
        <f>SUM(P68:P126)</f>
        <v>1116599.1536519018</v>
      </c>
      <c r="Q67" s="45">
        <f>SUM(Q68:Q127)</f>
        <v>892711.66200151609</v>
      </c>
      <c r="R67" s="45">
        <f>SUM(R68:R127)</f>
        <v>982056.91850324871</v>
      </c>
      <c r="S67" s="45">
        <f>SUM(S68:S127)</f>
        <v>2986489.9243079829</v>
      </c>
      <c r="T67" s="46"/>
      <c r="U67" s="47" t="s">
        <v>380</v>
      </c>
      <c r="V67" s="45">
        <f>SUM(V68:V127)</f>
        <v>0</v>
      </c>
      <c r="W67" s="45">
        <f>SUM(W68:W127)</f>
        <v>0</v>
      </c>
      <c r="X67" s="45">
        <f>SUM(X68:X127)</f>
        <v>0</v>
      </c>
      <c r="Y67" s="45">
        <f>SUM(Y68:Y127)</f>
        <v>0</v>
      </c>
    </row>
    <row r="68" spans="1:27" ht="13.5" outlineLevel="1" thickTop="1">
      <c r="A68" s="114" t="s">
        <v>384</v>
      </c>
      <c r="B68" s="48" t="s">
        <v>385</v>
      </c>
      <c r="C68" s="48" t="s">
        <v>386</v>
      </c>
      <c r="D68" s="49" t="e">
        <f>J68+#REF!+V68</f>
        <v>#REF!</v>
      </c>
      <c r="E68" s="49">
        <f t="shared" ref="E68:F117" si="13">K68+P68+W68</f>
        <v>46689.118359208092</v>
      </c>
      <c r="F68" s="49">
        <f t="shared" si="13"/>
        <v>40530.901775561972</v>
      </c>
      <c r="G68" s="50">
        <f t="shared" ref="G68:G117" si="14">M68+S68+Y68</f>
        <v>87220.020134770064</v>
      </c>
      <c r="H68" s="46"/>
      <c r="I68" s="48" t="str">
        <f t="shared" ref="I68:I117" si="15">A68</f>
        <v>New York</v>
      </c>
      <c r="J68" s="49">
        <v>0</v>
      </c>
      <c r="K68" s="49">
        <v>0</v>
      </c>
      <c r="L68" s="49">
        <v>0</v>
      </c>
      <c r="M68" s="50"/>
      <c r="N68" s="46"/>
      <c r="O68" s="69" t="str">
        <f t="shared" ref="O68:O105" si="16">A68</f>
        <v>New York</v>
      </c>
      <c r="P68" s="51">
        <v>46689.118359208092</v>
      </c>
      <c r="Q68" s="51">
        <v>40530.901775561972</v>
      </c>
      <c r="R68" s="51">
        <v>0</v>
      </c>
      <c r="S68" s="52">
        <f t="shared" ref="S68:S122" si="17">SUM(P68:R68)</f>
        <v>87220.020134770064</v>
      </c>
      <c r="T68" s="46"/>
      <c r="U68" s="53" t="str">
        <f t="shared" ref="U68:U117" si="18">A68</f>
        <v>New York</v>
      </c>
      <c r="V68" s="51"/>
      <c r="W68" s="51"/>
      <c r="X68" s="51"/>
      <c r="Y68" s="52">
        <f t="shared" ref="Y68:Y117" si="19">SUM(V68:X68)</f>
        <v>0</v>
      </c>
      <c r="Z68" s="21"/>
      <c r="AA68" s="134"/>
    </row>
    <row r="69" spans="1:27" outlineLevel="1">
      <c r="A69" s="114" t="s">
        <v>387</v>
      </c>
      <c r="B69" s="114" t="s">
        <v>385</v>
      </c>
      <c r="C69" s="114" t="s">
        <v>386</v>
      </c>
      <c r="D69" s="22" t="e">
        <f>J69+#REF!+V69</f>
        <v>#REF!</v>
      </c>
      <c r="E69" s="22">
        <f t="shared" si="13"/>
        <v>20704.29995727104</v>
      </c>
      <c r="F69" s="22">
        <f t="shared" si="13"/>
        <v>6591.6673955508904</v>
      </c>
      <c r="G69" s="23">
        <f t="shared" si="14"/>
        <v>39733.742579134669</v>
      </c>
      <c r="H69" s="46"/>
      <c r="I69" s="114" t="str">
        <f t="shared" si="15"/>
        <v>Milan</v>
      </c>
      <c r="J69" s="22">
        <v>0</v>
      </c>
      <c r="K69" s="22">
        <v>0</v>
      </c>
      <c r="L69" s="22">
        <v>0</v>
      </c>
      <c r="M69" s="23"/>
      <c r="N69" s="46"/>
      <c r="O69" s="117" t="str">
        <f t="shared" si="16"/>
        <v>Milan</v>
      </c>
      <c r="P69" s="68">
        <v>20704.29995727104</v>
      </c>
      <c r="Q69" s="68">
        <v>6591.6673955508904</v>
      </c>
      <c r="R69" s="68">
        <v>12437.77522631274</v>
      </c>
      <c r="S69" s="54">
        <f t="shared" si="17"/>
        <v>39733.742579134669</v>
      </c>
      <c r="T69" s="46"/>
      <c r="U69" s="115" t="str">
        <f t="shared" si="18"/>
        <v>Milan</v>
      </c>
      <c r="V69" s="24"/>
      <c r="W69" s="24"/>
      <c r="X69" s="24"/>
      <c r="Y69" s="54">
        <f t="shared" si="19"/>
        <v>0</v>
      </c>
      <c r="Z69" s="21"/>
      <c r="AA69" s="134"/>
    </row>
    <row r="70" spans="1:27" outlineLevel="1">
      <c r="A70" s="114" t="s">
        <v>324</v>
      </c>
      <c r="B70" s="114" t="s">
        <v>311</v>
      </c>
      <c r="C70" s="114" t="s">
        <v>324</v>
      </c>
      <c r="D70" s="22" t="e">
        <f>J70+#REF!+V70</f>
        <v>#REF!</v>
      </c>
      <c r="E70" s="22">
        <f t="shared" si="13"/>
        <v>1781.9900000000002</v>
      </c>
      <c r="F70" s="22">
        <f t="shared" si="13"/>
        <v>6071.27</v>
      </c>
      <c r="G70" s="23">
        <f t="shared" si="14"/>
        <v>7853.26</v>
      </c>
      <c r="H70" s="46"/>
      <c r="I70" s="114" t="str">
        <f t="shared" si="15"/>
        <v>Electrolux</v>
      </c>
      <c r="J70" s="22">
        <v>0</v>
      </c>
      <c r="K70" s="22">
        <v>0</v>
      </c>
      <c r="L70" s="22">
        <v>0</v>
      </c>
      <c r="M70" s="23"/>
      <c r="N70" s="46"/>
      <c r="O70" s="117" t="str">
        <f t="shared" si="16"/>
        <v>Electrolux</v>
      </c>
      <c r="P70" s="68">
        <v>1781.9900000000002</v>
      </c>
      <c r="Q70" s="68">
        <v>6071.27</v>
      </c>
      <c r="R70" s="68">
        <v>0</v>
      </c>
      <c r="S70" s="54">
        <f t="shared" si="17"/>
        <v>7853.26</v>
      </c>
      <c r="T70" s="46"/>
      <c r="U70" s="115" t="str">
        <f t="shared" si="18"/>
        <v>Electrolux</v>
      </c>
      <c r="V70" s="24"/>
      <c r="W70" s="24"/>
      <c r="X70" s="24"/>
      <c r="Y70" s="54">
        <f t="shared" si="19"/>
        <v>0</v>
      </c>
      <c r="Z70" s="21"/>
      <c r="AA70" s="134"/>
    </row>
    <row r="71" spans="1:27" outlineLevel="1">
      <c r="A71" s="114" t="s">
        <v>338</v>
      </c>
      <c r="B71" s="114" t="s">
        <v>339</v>
      </c>
      <c r="C71" s="114" t="s">
        <v>338</v>
      </c>
      <c r="D71" s="22" t="e">
        <f>J71+#REF!+V71</f>
        <v>#REF!</v>
      </c>
      <c r="E71" s="22">
        <f t="shared" si="13"/>
        <v>0</v>
      </c>
      <c r="F71" s="22">
        <f t="shared" si="13"/>
        <v>480.74</v>
      </c>
      <c r="G71" s="23">
        <f t="shared" si="14"/>
        <v>480.74</v>
      </c>
      <c r="H71" s="46"/>
      <c r="I71" s="114" t="str">
        <f t="shared" si="15"/>
        <v>Ingenico</v>
      </c>
      <c r="J71" s="22">
        <v>0</v>
      </c>
      <c r="K71" s="22">
        <v>0</v>
      </c>
      <c r="L71" s="22">
        <v>0</v>
      </c>
      <c r="M71" s="23"/>
      <c r="N71" s="46"/>
      <c r="O71" s="117" t="str">
        <f t="shared" si="16"/>
        <v>Ingenico</v>
      </c>
      <c r="P71" s="68">
        <v>0</v>
      </c>
      <c r="Q71" s="68">
        <v>480.74</v>
      </c>
      <c r="R71" s="68">
        <v>0</v>
      </c>
      <c r="S71" s="54">
        <f t="shared" si="17"/>
        <v>480.74</v>
      </c>
      <c r="T71" s="46"/>
      <c r="U71" s="115" t="str">
        <f t="shared" si="18"/>
        <v>Ingenico</v>
      </c>
      <c r="V71" s="24"/>
      <c r="W71" s="24"/>
      <c r="X71" s="24"/>
      <c r="Y71" s="54">
        <f t="shared" si="19"/>
        <v>0</v>
      </c>
      <c r="Z71" s="21"/>
      <c r="AA71" s="134"/>
    </row>
    <row r="72" spans="1:27" ht="13.5" customHeight="1" outlineLevel="1">
      <c r="A72" s="114" t="s">
        <v>388</v>
      </c>
      <c r="B72" s="114" t="s">
        <v>4</v>
      </c>
      <c r="C72" s="114" t="s">
        <v>389</v>
      </c>
      <c r="D72" s="22" t="e">
        <f>J72+#REF!+V72</f>
        <v>#REF!</v>
      </c>
      <c r="E72" s="22">
        <f t="shared" si="13"/>
        <v>4560.9599772112233</v>
      </c>
      <c r="F72" s="22">
        <f t="shared" si="13"/>
        <v>103.26831686054987</v>
      </c>
      <c r="G72" s="23">
        <f t="shared" si="14"/>
        <v>8205.1041650884217</v>
      </c>
      <c r="H72" s="46"/>
      <c r="I72" s="114" t="str">
        <f t="shared" si="15"/>
        <v>POPLAR(Sony)</v>
      </c>
      <c r="J72" s="22">
        <v>0</v>
      </c>
      <c r="K72" s="22">
        <v>0</v>
      </c>
      <c r="L72" s="22">
        <v>0</v>
      </c>
      <c r="M72" s="23"/>
      <c r="N72" s="46"/>
      <c r="O72" s="117" t="str">
        <f t="shared" si="16"/>
        <v>POPLAR(Sony)</v>
      </c>
      <c r="P72" s="68">
        <v>4560.9599772112233</v>
      </c>
      <c r="Q72" s="68">
        <v>103.26831686054987</v>
      </c>
      <c r="R72" s="68">
        <v>3540.875871016648</v>
      </c>
      <c r="S72" s="54">
        <f t="shared" si="17"/>
        <v>8205.1041650884217</v>
      </c>
      <c r="T72" s="46"/>
      <c r="U72" s="115" t="str">
        <f t="shared" si="18"/>
        <v>POPLAR(Sony)</v>
      </c>
      <c r="V72" s="24"/>
      <c r="W72" s="24"/>
      <c r="X72" s="24"/>
      <c r="Y72" s="54">
        <f t="shared" si="19"/>
        <v>0</v>
      </c>
      <c r="Z72" s="21"/>
      <c r="AA72" s="134"/>
    </row>
    <row r="73" spans="1:27" outlineLevel="1">
      <c r="A73" s="114" t="s">
        <v>390</v>
      </c>
      <c r="B73" s="114" t="s">
        <v>4</v>
      </c>
      <c r="C73" s="114" t="s">
        <v>391</v>
      </c>
      <c r="D73" s="22" t="e">
        <f>J73+#REF!+V73</f>
        <v>#REF!</v>
      </c>
      <c r="E73" s="22">
        <f t="shared" si="13"/>
        <v>0</v>
      </c>
      <c r="F73" s="22">
        <f t="shared" si="13"/>
        <v>0</v>
      </c>
      <c r="G73" s="23">
        <f t="shared" si="14"/>
        <v>0</v>
      </c>
      <c r="H73" s="20"/>
      <c r="I73" s="114" t="str">
        <f t="shared" si="15"/>
        <v>N69_CG</v>
      </c>
      <c r="J73" s="22">
        <v>0</v>
      </c>
      <c r="K73" s="22">
        <v>0</v>
      </c>
      <c r="L73" s="22">
        <v>0</v>
      </c>
      <c r="M73" s="23">
        <f t="shared" ref="M73:M117" si="20">SUM(J73:L73)</f>
        <v>0</v>
      </c>
      <c r="N73" s="20"/>
      <c r="O73" s="117" t="str">
        <f t="shared" si="16"/>
        <v>N69_CG</v>
      </c>
      <c r="P73" s="68">
        <v>0</v>
      </c>
      <c r="Q73" s="68"/>
      <c r="R73" s="68">
        <v>0</v>
      </c>
      <c r="S73" s="54">
        <f t="shared" si="17"/>
        <v>0</v>
      </c>
      <c r="T73" s="46"/>
      <c r="U73" s="115" t="str">
        <f t="shared" si="18"/>
        <v>N69_CG</v>
      </c>
      <c r="V73" s="24"/>
      <c r="W73" s="24"/>
      <c r="X73" s="24"/>
      <c r="Y73" s="54">
        <f t="shared" si="19"/>
        <v>0</v>
      </c>
      <c r="Z73" s="21"/>
      <c r="AA73" s="134"/>
    </row>
    <row r="74" spans="1:27" outlineLevel="1">
      <c r="A74" s="114" t="s">
        <v>334</v>
      </c>
      <c r="B74" s="114" t="s">
        <v>392</v>
      </c>
      <c r="C74" s="114" t="s">
        <v>391</v>
      </c>
      <c r="D74" s="22" t="e">
        <f>J74+#REF!+V74</f>
        <v>#REF!</v>
      </c>
      <c r="E74" s="22">
        <f t="shared" si="13"/>
        <v>0</v>
      </c>
      <c r="F74" s="22">
        <f t="shared" si="13"/>
        <v>0</v>
      </c>
      <c r="G74" s="23">
        <f t="shared" si="14"/>
        <v>0</v>
      </c>
      <c r="H74" s="20"/>
      <c r="I74" s="114" t="str">
        <f t="shared" si="15"/>
        <v>MN</v>
      </c>
      <c r="J74" s="22">
        <v>0</v>
      </c>
      <c r="K74" s="22">
        <v>0</v>
      </c>
      <c r="L74" s="22">
        <v>0</v>
      </c>
      <c r="M74" s="23">
        <f t="shared" si="20"/>
        <v>0</v>
      </c>
      <c r="N74" s="20"/>
      <c r="O74" s="117" t="str">
        <f t="shared" si="16"/>
        <v>MN</v>
      </c>
      <c r="P74" s="68">
        <v>0</v>
      </c>
      <c r="Q74" s="68"/>
      <c r="R74" s="68">
        <v>0</v>
      </c>
      <c r="S74" s="54">
        <f t="shared" si="17"/>
        <v>0</v>
      </c>
      <c r="T74" s="46"/>
      <c r="U74" s="115" t="str">
        <f t="shared" si="18"/>
        <v>MN</v>
      </c>
      <c r="V74" s="24"/>
      <c r="W74" s="24"/>
      <c r="X74" s="24"/>
      <c r="Y74" s="54">
        <f t="shared" si="19"/>
        <v>0</v>
      </c>
      <c r="Z74" s="21"/>
      <c r="AA74" s="134"/>
    </row>
    <row r="75" spans="1:27" outlineLevel="1">
      <c r="A75" s="114" t="s">
        <v>310</v>
      </c>
      <c r="B75" s="114" t="s">
        <v>311</v>
      </c>
      <c r="C75" s="114" t="s">
        <v>310</v>
      </c>
      <c r="D75" s="22" t="e">
        <f>J75+#REF!+V75</f>
        <v>#REF!</v>
      </c>
      <c r="E75" s="22">
        <f t="shared" si="13"/>
        <v>14506</v>
      </c>
      <c r="F75" s="22">
        <f t="shared" si="13"/>
        <v>0</v>
      </c>
      <c r="G75" s="23">
        <f t="shared" si="14"/>
        <v>29259.225662555757</v>
      </c>
      <c r="H75" s="46"/>
      <c r="I75" s="114" t="str">
        <f t="shared" si="15"/>
        <v>Whirlpool</v>
      </c>
      <c r="J75" s="22">
        <v>0</v>
      </c>
      <c r="K75" s="22">
        <v>0</v>
      </c>
      <c r="L75" s="22">
        <v>0</v>
      </c>
      <c r="M75" s="23">
        <f t="shared" si="20"/>
        <v>0</v>
      </c>
      <c r="N75" s="46"/>
      <c r="O75" s="117" t="str">
        <f t="shared" si="16"/>
        <v>Whirlpool</v>
      </c>
      <c r="P75" s="68">
        <v>14506</v>
      </c>
      <c r="Q75" s="68"/>
      <c r="R75" s="68">
        <v>14753.225662555758</v>
      </c>
      <c r="S75" s="54">
        <f t="shared" si="17"/>
        <v>29259.225662555757</v>
      </c>
      <c r="T75" s="46"/>
      <c r="U75" s="115" t="str">
        <f t="shared" si="18"/>
        <v>Whirlpool</v>
      </c>
      <c r="V75" s="24"/>
      <c r="W75" s="24"/>
      <c r="X75" s="24"/>
      <c r="Y75" s="54">
        <f t="shared" si="19"/>
        <v>0</v>
      </c>
      <c r="Z75" s="21"/>
      <c r="AA75" s="134"/>
    </row>
    <row r="76" spans="1:27" outlineLevel="1">
      <c r="A76" s="114" t="s">
        <v>393</v>
      </c>
      <c r="B76" s="114" t="s">
        <v>394</v>
      </c>
      <c r="C76" s="114" t="s">
        <v>391</v>
      </c>
      <c r="D76" s="22" t="e">
        <f>J76+#REF!+V76</f>
        <v>#REF!</v>
      </c>
      <c r="E76" s="22">
        <f t="shared" si="13"/>
        <v>23439.111237715431</v>
      </c>
      <c r="F76" s="22">
        <f t="shared" si="13"/>
        <v>9297.2579375492005</v>
      </c>
      <c r="G76" s="23">
        <f t="shared" si="14"/>
        <v>53000.373183686119</v>
      </c>
      <c r="H76" s="46"/>
      <c r="I76" s="114" t="str">
        <f t="shared" si="15"/>
        <v>M21(ABC)</v>
      </c>
      <c r="J76" s="22">
        <v>0</v>
      </c>
      <c r="K76" s="22">
        <v>0</v>
      </c>
      <c r="L76" s="22">
        <v>0</v>
      </c>
      <c r="M76" s="23">
        <f t="shared" si="20"/>
        <v>0</v>
      </c>
      <c r="N76" s="46"/>
      <c r="O76" s="117" t="str">
        <f t="shared" si="16"/>
        <v>M21(ABC)</v>
      </c>
      <c r="P76" s="68">
        <v>23439.111237715431</v>
      </c>
      <c r="Q76" s="68">
        <v>9297.2579375492005</v>
      </c>
      <c r="R76" s="68">
        <v>20264.004008421485</v>
      </c>
      <c r="S76" s="54">
        <f t="shared" si="17"/>
        <v>53000.373183686119</v>
      </c>
      <c r="T76" s="46"/>
      <c r="U76" s="115" t="str">
        <f t="shared" si="18"/>
        <v>M21(ABC)</v>
      </c>
      <c r="V76" s="24"/>
      <c r="W76" s="24"/>
      <c r="X76" s="24"/>
      <c r="Y76" s="54">
        <f t="shared" si="19"/>
        <v>0</v>
      </c>
      <c r="Z76" s="21"/>
      <c r="AA76" s="134"/>
    </row>
    <row r="77" spans="1:27" outlineLevel="1">
      <c r="A77" s="114" t="s">
        <v>242</v>
      </c>
      <c r="B77" s="114" t="s">
        <v>394</v>
      </c>
      <c r="C77" s="114" t="s">
        <v>391</v>
      </c>
      <c r="D77" s="22" t="e">
        <f>J77+#REF!+V77</f>
        <v>#REF!</v>
      </c>
      <c r="E77" s="22">
        <f t="shared" si="13"/>
        <v>65464.186013388404</v>
      </c>
      <c r="F77" s="22">
        <f t="shared" si="13"/>
        <v>13146.479489197936</v>
      </c>
      <c r="G77" s="23">
        <f t="shared" si="14"/>
        <v>101733.31014441264</v>
      </c>
      <c r="H77" s="46"/>
      <c r="I77" s="114" t="str">
        <f t="shared" si="15"/>
        <v>M25</v>
      </c>
      <c r="J77" s="22">
        <v>0</v>
      </c>
      <c r="K77" s="22">
        <v>0</v>
      </c>
      <c r="L77" s="22">
        <v>0</v>
      </c>
      <c r="M77" s="23">
        <f t="shared" si="20"/>
        <v>0</v>
      </c>
      <c r="N77" s="46"/>
      <c r="O77" s="117" t="str">
        <f t="shared" si="16"/>
        <v>M25</v>
      </c>
      <c r="P77" s="68">
        <v>65464.186013388404</v>
      </c>
      <c r="Q77" s="68">
        <v>13146.479489197936</v>
      </c>
      <c r="R77" s="68">
        <v>23122.644641826297</v>
      </c>
      <c r="S77" s="54">
        <f t="shared" si="17"/>
        <v>101733.31014441264</v>
      </c>
      <c r="T77" s="46"/>
      <c r="U77" s="115" t="str">
        <f t="shared" si="18"/>
        <v>M25</v>
      </c>
      <c r="V77" s="24"/>
      <c r="W77" s="24"/>
      <c r="X77" s="24"/>
      <c r="Y77" s="54">
        <f t="shared" si="19"/>
        <v>0</v>
      </c>
      <c r="Z77" s="21"/>
      <c r="AA77" s="134"/>
    </row>
    <row r="78" spans="1:27" outlineLevel="1">
      <c r="A78" s="65" t="s">
        <v>262</v>
      </c>
      <c r="B78" s="65" t="s">
        <v>394</v>
      </c>
      <c r="C78" s="65" t="s">
        <v>391</v>
      </c>
      <c r="D78" s="22" t="e">
        <f>J78+#REF!+V78</f>
        <v>#REF!</v>
      </c>
      <c r="E78" s="22">
        <f t="shared" si="13"/>
        <v>4960.4158951716281</v>
      </c>
      <c r="F78" s="22">
        <f t="shared" si="13"/>
        <v>20356.889413685527</v>
      </c>
      <c r="G78" s="23">
        <f t="shared" si="14"/>
        <v>33874.311635572216</v>
      </c>
      <c r="H78" s="46"/>
      <c r="I78" s="114" t="str">
        <f t="shared" si="15"/>
        <v>M26</v>
      </c>
      <c r="J78" s="22"/>
      <c r="K78" s="22"/>
      <c r="L78" s="22"/>
      <c r="M78" s="23"/>
      <c r="N78" s="46"/>
      <c r="O78" s="117" t="str">
        <f t="shared" si="16"/>
        <v>M26</v>
      </c>
      <c r="P78" s="68">
        <v>4960.4158951716281</v>
      </c>
      <c r="Q78" s="68">
        <v>20356.889413685527</v>
      </c>
      <c r="R78" s="68">
        <v>8557.0063267150636</v>
      </c>
      <c r="S78" s="54">
        <f t="shared" si="17"/>
        <v>33874.311635572216</v>
      </c>
      <c r="T78" s="46"/>
      <c r="U78" s="115" t="str">
        <f t="shared" si="18"/>
        <v>M26</v>
      </c>
      <c r="V78" s="24"/>
      <c r="W78" s="24"/>
      <c r="X78" s="24"/>
      <c r="Y78" s="54">
        <f t="shared" si="19"/>
        <v>0</v>
      </c>
      <c r="Z78" s="21"/>
      <c r="AA78" s="134"/>
    </row>
    <row r="79" spans="1:27" outlineLevel="1">
      <c r="A79" s="114" t="s">
        <v>395</v>
      </c>
      <c r="B79" s="114" t="s">
        <v>4</v>
      </c>
      <c r="C79" s="114" t="s">
        <v>389</v>
      </c>
      <c r="D79" s="22" t="e">
        <f>J79+#REF!+V79</f>
        <v>#REF!</v>
      </c>
      <c r="E79" s="22">
        <f t="shared" si="13"/>
        <v>176.60447229739356</v>
      </c>
      <c r="F79" s="22">
        <f t="shared" si="13"/>
        <v>524.7966413014957</v>
      </c>
      <c r="G79" s="23">
        <f t="shared" si="14"/>
        <v>1262.1103914204</v>
      </c>
      <c r="H79" s="46"/>
      <c r="I79" s="114" t="str">
        <f t="shared" si="15"/>
        <v>KEYAKI(Sony)</v>
      </c>
      <c r="J79" s="22">
        <v>0</v>
      </c>
      <c r="K79" s="22">
        <v>0</v>
      </c>
      <c r="L79" s="22">
        <v>0</v>
      </c>
      <c r="M79" s="23">
        <f t="shared" si="20"/>
        <v>0</v>
      </c>
      <c r="N79" s="46"/>
      <c r="O79" s="117" t="str">
        <f t="shared" si="16"/>
        <v>KEYAKI(Sony)</v>
      </c>
      <c r="P79" s="25">
        <v>176.60447229739356</v>
      </c>
      <c r="Q79" s="25">
        <v>524.7966413014957</v>
      </c>
      <c r="R79" s="25">
        <v>560.70927782151091</v>
      </c>
      <c r="S79" s="54">
        <f t="shared" si="17"/>
        <v>1262.1103914204</v>
      </c>
      <c r="T79" s="46"/>
      <c r="U79" s="115" t="str">
        <f t="shared" si="18"/>
        <v>KEYAKI(Sony)</v>
      </c>
      <c r="V79" s="24"/>
      <c r="W79" s="24"/>
      <c r="X79" s="24"/>
      <c r="Y79" s="54">
        <f t="shared" si="19"/>
        <v>0</v>
      </c>
      <c r="Z79" s="21"/>
      <c r="AA79" s="134"/>
    </row>
    <row r="80" spans="1:27" outlineLevel="1">
      <c r="A80" s="114" t="s">
        <v>396</v>
      </c>
      <c r="B80" s="114" t="s">
        <v>385</v>
      </c>
      <c r="C80" s="114" t="s">
        <v>391</v>
      </c>
      <c r="D80" s="22" t="e">
        <f>J80+#REF!+V80</f>
        <v>#REF!</v>
      </c>
      <c r="E80" s="22">
        <f t="shared" si="13"/>
        <v>12437.994587665575</v>
      </c>
      <c r="F80" s="22">
        <f t="shared" si="13"/>
        <v>2164.7453278521239</v>
      </c>
      <c r="G80" s="23">
        <f t="shared" si="14"/>
        <v>16321.429964790274</v>
      </c>
      <c r="H80" s="46"/>
      <c r="I80" s="114" t="str">
        <f t="shared" si="15"/>
        <v>M101</v>
      </c>
      <c r="J80" s="22">
        <v>0</v>
      </c>
      <c r="K80" s="22">
        <v>0</v>
      </c>
      <c r="L80" s="22">
        <v>0</v>
      </c>
      <c r="M80" s="23">
        <f t="shared" si="20"/>
        <v>0</v>
      </c>
      <c r="N80" s="46"/>
      <c r="O80" s="117" t="str">
        <f t="shared" si="16"/>
        <v>M101</v>
      </c>
      <c r="P80" s="68">
        <v>12437.994587665575</v>
      </c>
      <c r="Q80" s="68">
        <v>2164.7453278521239</v>
      </c>
      <c r="R80" s="68">
        <v>1718.6900492725738</v>
      </c>
      <c r="S80" s="54">
        <f t="shared" si="17"/>
        <v>16321.429964790274</v>
      </c>
      <c r="T80" s="46"/>
      <c r="U80" s="115" t="str">
        <f t="shared" si="18"/>
        <v>M101</v>
      </c>
      <c r="V80" s="24"/>
      <c r="W80" s="24"/>
      <c r="X80" s="24"/>
      <c r="Y80" s="54">
        <f t="shared" si="19"/>
        <v>0</v>
      </c>
      <c r="Z80" s="21"/>
      <c r="AA80" s="134"/>
    </row>
    <row r="81" spans="1:27" outlineLevel="1">
      <c r="A81" s="114"/>
      <c r="B81" s="114"/>
      <c r="C81" s="114"/>
      <c r="D81" s="22"/>
      <c r="E81" s="22"/>
      <c r="F81" s="22"/>
      <c r="G81" s="23"/>
      <c r="H81" s="46"/>
      <c r="I81" s="114"/>
      <c r="J81" s="22"/>
      <c r="K81" s="22"/>
      <c r="L81" s="22"/>
      <c r="M81" s="23"/>
      <c r="N81" s="46"/>
      <c r="O81" s="117" t="s">
        <v>712</v>
      </c>
      <c r="P81" s="68">
        <v>297.25110383136308</v>
      </c>
      <c r="Q81" s="68">
        <v>441.84961660689817</v>
      </c>
      <c r="R81" s="68">
        <v>34821.272690165897</v>
      </c>
      <c r="S81" s="54">
        <f t="shared" si="17"/>
        <v>35560.373410604159</v>
      </c>
      <c r="T81" s="46"/>
      <c r="U81" s="115"/>
      <c r="V81" s="24"/>
      <c r="W81" s="24"/>
      <c r="X81" s="24"/>
      <c r="Y81" s="54"/>
      <c r="Z81" s="21"/>
      <c r="AA81" s="134"/>
    </row>
    <row r="82" spans="1:27" outlineLevel="1">
      <c r="A82" s="114"/>
      <c r="B82" s="114"/>
      <c r="C82" s="114"/>
      <c r="D82" s="22"/>
      <c r="E82" s="22"/>
      <c r="F82" s="22"/>
      <c r="G82" s="23"/>
      <c r="H82" s="46"/>
      <c r="I82" s="114"/>
      <c r="J82" s="22"/>
      <c r="K82" s="22"/>
      <c r="L82" s="22"/>
      <c r="M82" s="23"/>
      <c r="N82" s="46"/>
      <c r="O82" s="117" t="s">
        <v>714</v>
      </c>
      <c r="P82" s="68">
        <v>308.93035180173763</v>
      </c>
      <c r="Q82" s="68">
        <v>369.83585527274846</v>
      </c>
      <c r="R82" s="68">
        <v>11033.500451908219</v>
      </c>
      <c r="S82" s="54">
        <f t="shared" si="17"/>
        <v>11712.266658982706</v>
      </c>
      <c r="T82" s="46"/>
      <c r="U82" s="115"/>
      <c r="V82" s="24"/>
      <c r="W82" s="24"/>
      <c r="X82" s="24"/>
      <c r="Y82" s="54"/>
      <c r="Z82" s="21"/>
      <c r="AA82" s="134"/>
    </row>
    <row r="83" spans="1:27" outlineLevel="1">
      <c r="A83" s="114" t="s">
        <v>397</v>
      </c>
      <c r="B83" s="114" t="s">
        <v>398</v>
      </c>
      <c r="C83" s="114" t="s">
        <v>391</v>
      </c>
      <c r="D83" s="22" t="e">
        <f>J83+#REF!+V83</f>
        <v>#REF!</v>
      </c>
      <c r="E83" s="22">
        <f t="shared" si="13"/>
        <v>0</v>
      </c>
      <c r="F83" s="22">
        <f t="shared" si="13"/>
        <v>0</v>
      </c>
      <c r="G83" s="23">
        <f t="shared" si="14"/>
        <v>0</v>
      </c>
      <c r="H83" s="46"/>
      <c r="I83" s="114" t="str">
        <f t="shared" si="15"/>
        <v>C70</v>
      </c>
      <c r="J83" s="22">
        <v>0</v>
      </c>
      <c r="K83" s="22">
        <v>0</v>
      </c>
      <c r="L83" s="22">
        <v>0</v>
      </c>
      <c r="M83" s="23">
        <f t="shared" si="20"/>
        <v>0</v>
      </c>
      <c r="N83" s="46"/>
      <c r="O83" s="117" t="str">
        <f t="shared" si="16"/>
        <v>C70</v>
      </c>
      <c r="P83" s="68">
        <v>0</v>
      </c>
      <c r="Q83" s="68"/>
      <c r="R83" s="68">
        <v>0</v>
      </c>
      <c r="S83" s="54">
        <f t="shared" si="17"/>
        <v>0</v>
      </c>
      <c r="T83" s="46"/>
      <c r="U83" s="115" t="str">
        <f t="shared" si="18"/>
        <v>C70</v>
      </c>
      <c r="V83" s="24"/>
      <c r="W83" s="24"/>
      <c r="X83" s="24"/>
      <c r="Y83" s="54">
        <f t="shared" si="19"/>
        <v>0</v>
      </c>
      <c r="Z83" s="21"/>
      <c r="AA83" s="134"/>
    </row>
    <row r="84" spans="1:27" outlineLevel="1">
      <c r="A84" s="114" t="s">
        <v>188</v>
      </c>
      <c r="B84" s="114" t="s">
        <v>398</v>
      </c>
      <c r="C84" s="114" t="s">
        <v>391</v>
      </c>
      <c r="D84" s="22" t="e">
        <f>J84+#REF!+V84</f>
        <v>#REF!</v>
      </c>
      <c r="E84" s="22">
        <f t="shared" si="13"/>
        <v>0</v>
      </c>
      <c r="F84" s="22">
        <f t="shared" si="13"/>
        <v>0</v>
      </c>
      <c r="G84" s="23">
        <f t="shared" si="14"/>
        <v>0</v>
      </c>
      <c r="H84" s="46"/>
      <c r="I84" s="114" t="str">
        <f t="shared" si="15"/>
        <v>F7</v>
      </c>
      <c r="J84" s="22">
        <v>0</v>
      </c>
      <c r="K84" s="22">
        <v>0</v>
      </c>
      <c r="L84" s="22">
        <v>0</v>
      </c>
      <c r="M84" s="23">
        <f t="shared" si="20"/>
        <v>0</v>
      </c>
      <c r="N84" s="46"/>
      <c r="O84" s="117" t="str">
        <f t="shared" si="16"/>
        <v>F7</v>
      </c>
      <c r="P84" s="68">
        <v>0</v>
      </c>
      <c r="Q84" s="68"/>
      <c r="R84" s="68">
        <v>0</v>
      </c>
      <c r="S84" s="54">
        <f t="shared" si="17"/>
        <v>0</v>
      </c>
      <c r="T84" s="46"/>
      <c r="U84" s="115" t="str">
        <f t="shared" si="18"/>
        <v>F7</v>
      </c>
      <c r="V84" s="24"/>
      <c r="W84" s="24"/>
      <c r="X84" s="24"/>
      <c r="Y84" s="54">
        <f t="shared" si="19"/>
        <v>0</v>
      </c>
      <c r="Z84" s="21"/>
      <c r="AA84" s="134"/>
    </row>
    <row r="85" spans="1:27" outlineLevel="1">
      <c r="A85" s="114" t="s">
        <v>399</v>
      </c>
      <c r="B85" s="114" t="s">
        <v>398</v>
      </c>
      <c r="C85" s="114" t="s">
        <v>391</v>
      </c>
      <c r="D85" s="22" t="e">
        <f>J85+#REF!+V85</f>
        <v>#REF!</v>
      </c>
      <c r="E85" s="22">
        <f t="shared" si="13"/>
        <v>0</v>
      </c>
      <c r="F85" s="22">
        <f t="shared" si="13"/>
        <v>0</v>
      </c>
      <c r="G85" s="23">
        <f t="shared" si="14"/>
        <v>0</v>
      </c>
      <c r="H85" s="46"/>
      <c r="I85" s="114" t="str">
        <f t="shared" si="15"/>
        <v>M13</v>
      </c>
      <c r="J85" s="22">
        <v>0</v>
      </c>
      <c r="K85" s="22">
        <v>0</v>
      </c>
      <c r="L85" s="22">
        <v>0</v>
      </c>
      <c r="M85" s="23">
        <f t="shared" si="20"/>
        <v>0</v>
      </c>
      <c r="N85" s="46"/>
      <c r="O85" s="117" t="str">
        <f t="shared" si="16"/>
        <v>M13</v>
      </c>
      <c r="P85" s="68">
        <v>0</v>
      </c>
      <c r="Q85" s="68"/>
      <c r="R85" s="68">
        <v>0</v>
      </c>
      <c r="S85" s="54">
        <f t="shared" si="17"/>
        <v>0</v>
      </c>
      <c r="T85" s="46"/>
      <c r="U85" s="115" t="str">
        <f t="shared" si="18"/>
        <v>M13</v>
      </c>
      <c r="V85" s="24"/>
      <c r="W85" s="24"/>
      <c r="X85" s="24"/>
      <c r="Y85" s="54">
        <f t="shared" si="19"/>
        <v>0</v>
      </c>
      <c r="Z85" s="21"/>
      <c r="AA85" s="134"/>
    </row>
    <row r="86" spans="1:27" outlineLevel="1">
      <c r="A86" s="114" t="s">
        <v>400</v>
      </c>
      <c r="B86" s="114" t="s">
        <v>398</v>
      </c>
      <c r="C86" s="114" t="s">
        <v>391</v>
      </c>
      <c r="D86" s="22" t="e">
        <f>J86+#REF!+V86</f>
        <v>#REF!</v>
      </c>
      <c r="E86" s="22">
        <f t="shared" si="13"/>
        <v>0</v>
      </c>
      <c r="F86" s="22">
        <f t="shared" si="13"/>
        <v>0</v>
      </c>
      <c r="G86" s="23">
        <f t="shared" si="14"/>
        <v>0</v>
      </c>
      <c r="H86" s="46"/>
      <c r="I86" s="114" t="str">
        <f t="shared" si="15"/>
        <v>M15 &amp; M16</v>
      </c>
      <c r="J86" s="22">
        <v>0</v>
      </c>
      <c r="K86" s="22">
        <v>0</v>
      </c>
      <c r="L86" s="22">
        <v>0</v>
      </c>
      <c r="M86" s="23">
        <f t="shared" si="20"/>
        <v>0</v>
      </c>
      <c r="N86" s="46"/>
      <c r="O86" s="117" t="str">
        <f t="shared" si="16"/>
        <v>M15 &amp; M16</v>
      </c>
      <c r="P86" s="68">
        <v>0</v>
      </c>
      <c r="Q86" s="68"/>
      <c r="R86" s="68">
        <v>0</v>
      </c>
      <c r="S86" s="54">
        <f t="shared" si="17"/>
        <v>0</v>
      </c>
      <c r="T86" s="46"/>
      <c r="U86" s="115" t="str">
        <f t="shared" si="18"/>
        <v>M15 &amp; M16</v>
      </c>
      <c r="V86" s="24"/>
      <c r="W86" s="24"/>
      <c r="X86" s="24"/>
      <c r="Y86" s="54">
        <f t="shared" si="19"/>
        <v>0</v>
      </c>
      <c r="Z86" s="21"/>
      <c r="AA86" s="134"/>
    </row>
    <row r="87" spans="1:27" outlineLevel="1">
      <c r="A87" s="114" t="s">
        <v>401</v>
      </c>
      <c r="B87" s="114" t="s">
        <v>398</v>
      </c>
      <c r="C87" s="114" t="s">
        <v>391</v>
      </c>
      <c r="D87" s="22" t="e">
        <f>J87+#REF!+V87</f>
        <v>#REF!</v>
      </c>
      <c r="E87" s="22">
        <f t="shared" si="13"/>
        <v>0</v>
      </c>
      <c r="F87" s="22">
        <f t="shared" si="13"/>
        <v>0</v>
      </c>
      <c r="G87" s="23">
        <f t="shared" si="14"/>
        <v>0</v>
      </c>
      <c r="H87" s="46"/>
      <c r="I87" s="114" t="str">
        <f t="shared" si="15"/>
        <v>M16</v>
      </c>
      <c r="J87" s="22">
        <v>0</v>
      </c>
      <c r="K87" s="22">
        <v>0</v>
      </c>
      <c r="L87" s="22">
        <v>0</v>
      </c>
      <c r="M87" s="23">
        <f t="shared" si="20"/>
        <v>0</v>
      </c>
      <c r="N87" s="46"/>
      <c r="O87" s="117" t="str">
        <f t="shared" si="16"/>
        <v>M16</v>
      </c>
      <c r="P87" s="68">
        <v>0</v>
      </c>
      <c r="Q87" s="68"/>
      <c r="R87" s="68">
        <v>0</v>
      </c>
      <c r="S87" s="54">
        <f t="shared" si="17"/>
        <v>0</v>
      </c>
      <c r="T87" s="46"/>
      <c r="U87" s="115" t="str">
        <f t="shared" si="18"/>
        <v>M16</v>
      </c>
      <c r="V87" s="24"/>
      <c r="W87" s="24"/>
      <c r="X87" s="24"/>
      <c r="Y87" s="54">
        <f t="shared" si="19"/>
        <v>0</v>
      </c>
      <c r="Z87" s="21"/>
      <c r="AA87" s="134"/>
    </row>
    <row r="88" spans="1:27" outlineLevel="1">
      <c r="A88" s="114" t="s">
        <v>402</v>
      </c>
      <c r="B88" s="114" t="s">
        <v>385</v>
      </c>
      <c r="C88" s="114" t="s">
        <v>403</v>
      </c>
      <c r="D88" s="22" t="e">
        <f>J88+#REF!+V88</f>
        <v>#REF!</v>
      </c>
      <c r="E88" s="22">
        <f t="shared" si="13"/>
        <v>0</v>
      </c>
      <c r="F88" s="22">
        <f t="shared" si="13"/>
        <v>0</v>
      </c>
      <c r="G88" s="23">
        <f t="shared" si="14"/>
        <v>0</v>
      </c>
      <c r="H88" s="46"/>
      <c r="I88" s="114" t="str">
        <f t="shared" si="15"/>
        <v>Coral</v>
      </c>
      <c r="J88" s="22">
        <v>0</v>
      </c>
      <c r="K88" s="22">
        <v>0</v>
      </c>
      <c r="L88" s="22">
        <v>0</v>
      </c>
      <c r="M88" s="23">
        <f t="shared" si="20"/>
        <v>0</v>
      </c>
      <c r="N88" s="46"/>
      <c r="O88" s="117" t="str">
        <f t="shared" si="16"/>
        <v>Coral</v>
      </c>
      <c r="P88" s="68">
        <v>0</v>
      </c>
      <c r="Q88" s="68">
        <v>0</v>
      </c>
      <c r="R88" s="68">
        <v>0</v>
      </c>
      <c r="S88" s="54">
        <f t="shared" si="17"/>
        <v>0</v>
      </c>
      <c r="T88" s="46"/>
      <c r="U88" s="115" t="str">
        <f t="shared" si="18"/>
        <v>Coral</v>
      </c>
      <c r="V88" s="24"/>
      <c r="W88" s="24"/>
      <c r="X88" s="24"/>
      <c r="Y88" s="54">
        <f t="shared" si="19"/>
        <v>0</v>
      </c>
      <c r="Z88" s="21"/>
      <c r="AA88" s="134"/>
    </row>
    <row r="89" spans="1:27" outlineLevel="1">
      <c r="A89" s="114" t="s">
        <v>404</v>
      </c>
      <c r="B89" s="114" t="s">
        <v>4</v>
      </c>
      <c r="C89" s="114" t="s">
        <v>391</v>
      </c>
      <c r="D89" s="22" t="e">
        <f>J89+#REF!+V89</f>
        <v>#REF!</v>
      </c>
      <c r="E89" s="22">
        <f t="shared" si="13"/>
        <v>6715.624554906708</v>
      </c>
      <c r="F89" s="22">
        <f t="shared" si="13"/>
        <v>6643.2257500218666</v>
      </c>
      <c r="G89" s="23">
        <f t="shared" si="14"/>
        <v>13358.850304928575</v>
      </c>
      <c r="H89" s="46"/>
      <c r="I89" s="114" t="str">
        <f t="shared" si="15"/>
        <v>BEIJING</v>
      </c>
      <c r="J89" s="22">
        <v>0</v>
      </c>
      <c r="K89" s="22">
        <v>0</v>
      </c>
      <c r="L89" s="22">
        <v>0</v>
      </c>
      <c r="M89" s="23">
        <f t="shared" si="20"/>
        <v>0</v>
      </c>
      <c r="N89" s="46"/>
      <c r="O89" s="117" t="str">
        <f t="shared" si="16"/>
        <v>BEIJING</v>
      </c>
      <c r="P89" s="25">
        <v>6715.624554906708</v>
      </c>
      <c r="Q89" s="68">
        <v>6643.2257500218666</v>
      </c>
      <c r="R89" s="25">
        <v>0</v>
      </c>
      <c r="S89" s="54">
        <f t="shared" si="17"/>
        <v>13358.850304928575</v>
      </c>
      <c r="T89" s="46"/>
      <c r="U89" s="115" t="str">
        <f t="shared" si="18"/>
        <v>BEIJING</v>
      </c>
      <c r="V89" s="24"/>
      <c r="W89" s="24"/>
      <c r="X89" s="24"/>
      <c r="Y89" s="54">
        <f t="shared" si="19"/>
        <v>0</v>
      </c>
      <c r="Z89" s="21"/>
      <c r="AA89" s="134"/>
    </row>
    <row r="90" spans="1:27" outlineLevel="1">
      <c r="A90" s="114" t="s">
        <v>146</v>
      </c>
      <c r="B90" s="114" t="s">
        <v>4</v>
      </c>
      <c r="C90" s="114" t="s">
        <v>391</v>
      </c>
      <c r="D90" s="22" t="e">
        <f>J90+#REF!+V90</f>
        <v>#REF!</v>
      </c>
      <c r="E90" s="22">
        <f t="shared" si="13"/>
        <v>0</v>
      </c>
      <c r="F90" s="22">
        <f t="shared" si="13"/>
        <v>0</v>
      </c>
      <c r="G90" s="23">
        <f t="shared" si="14"/>
        <v>0</v>
      </c>
      <c r="H90" s="46"/>
      <c r="I90" s="114" t="str">
        <f t="shared" si="15"/>
        <v>F6</v>
      </c>
      <c r="J90" s="22">
        <v>0</v>
      </c>
      <c r="K90" s="22">
        <v>0</v>
      </c>
      <c r="L90" s="22">
        <v>0</v>
      </c>
      <c r="M90" s="23">
        <f t="shared" si="20"/>
        <v>0</v>
      </c>
      <c r="N90" s="46"/>
      <c r="O90" s="117" t="str">
        <f t="shared" si="16"/>
        <v>F6</v>
      </c>
      <c r="P90" s="68">
        <v>0</v>
      </c>
      <c r="Q90" s="68"/>
      <c r="R90" s="68">
        <v>0</v>
      </c>
      <c r="S90" s="54">
        <f t="shared" si="17"/>
        <v>0</v>
      </c>
      <c r="T90" s="46"/>
      <c r="U90" s="115" t="str">
        <f t="shared" si="18"/>
        <v>F6</v>
      </c>
      <c r="V90" s="24"/>
      <c r="W90" s="24"/>
      <c r="X90" s="24"/>
      <c r="Y90" s="54">
        <f t="shared" si="19"/>
        <v>0</v>
      </c>
      <c r="Z90" s="21"/>
      <c r="AA90" s="134"/>
    </row>
    <row r="91" spans="1:27" outlineLevel="1">
      <c r="A91" s="114" t="s">
        <v>405</v>
      </c>
      <c r="B91" s="114" t="s">
        <v>4</v>
      </c>
      <c r="C91" s="114" t="s">
        <v>389</v>
      </c>
      <c r="D91" s="22" t="e">
        <f>J91+#REF!+V91</f>
        <v>#REF!</v>
      </c>
      <c r="E91" s="22">
        <f t="shared" si="13"/>
        <v>586.81099558467452</v>
      </c>
      <c r="F91" s="22">
        <f t="shared" si="13"/>
        <v>0</v>
      </c>
      <c r="G91" s="23">
        <f t="shared" si="14"/>
        <v>586.81099558467452</v>
      </c>
      <c r="H91" s="46"/>
      <c r="I91" s="114" t="str">
        <f t="shared" si="15"/>
        <v>Suzuran(Sony)</v>
      </c>
      <c r="J91" s="22">
        <v>0</v>
      </c>
      <c r="K91" s="22">
        <v>0</v>
      </c>
      <c r="L91" s="22">
        <v>0</v>
      </c>
      <c r="M91" s="23">
        <f t="shared" si="20"/>
        <v>0</v>
      </c>
      <c r="N91" s="46"/>
      <c r="O91" s="117" t="str">
        <f>A91</f>
        <v>Suzuran(Sony)</v>
      </c>
      <c r="P91" s="68">
        <v>586.81099558467452</v>
      </c>
      <c r="Q91" s="68"/>
      <c r="R91" s="68">
        <v>0</v>
      </c>
      <c r="S91" s="54">
        <f t="shared" si="17"/>
        <v>586.81099558467452</v>
      </c>
      <c r="T91" s="46"/>
      <c r="U91" s="115" t="str">
        <f t="shared" si="18"/>
        <v>Suzuran(Sony)</v>
      </c>
      <c r="V91" s="24"/>
      <c r="W91" s="24"/>
      <c r="X91" s="24"/>
      <c r="Y91" s="54">
        <f t="shared" si="19"/>
        <v>0</v>
      </c>
      <c r="Z91" s="21"/>
      <c r="AA91" s="134"/>
    </row>
    <row r="92" spans="1:27" outlineLevel="1">
      <c r="A92" s="114" t="s">
        <v>406</v>
      </c>
      <c r="B92" s="114" t="s">
        <v>394</v>
      </c>
      <c r="C92" s="114" t="s">
        <v>389</v>
      </c>
      <c r="D92" s="22" t="e">
        <f>J92+#REF!+V92</f>
        <v>#REF!</v>
      </c>
      <c r="E92" s="22">
        <f t="shared" si="13"/>
        <v>0</v>
      </c>
      <c r="F92" s="22">
        <f t="shared" si="13"/>
        <v>0</v>
      </c>
      <c r="G92" s="23">
        <f t="shared" si="14"/>
        <v>0</v>
      </c>
      <c r="H92" s="46"/>
      <c r="I92" s="114" t="str">
        <f t="shared" si="15"/>
        <v>Suzu(Sony)</v>
      </c>
      <c r="J92" s="22">
        <v>0</v>
      </c>
      <c r="K92" s="22">
        <v>0</v>
      </c>
      <c r="L92" s="22">
        <v>0</v>
      </c>
      <c r="M92" s="23">
        <f t="shared" si="20"/>
        <v>0</v>
      </c>
      <c r="N92" s="46"/>
      <c r="O92" s="117" t="str">
        <f t="shared" si="16"/>
        <v>Suzu(Sony)</v>
      </c>
      <c r="P92" s="68">
        <v>0</v>
      </c>
      <c r="Q92" s="68"/>
      <c r="R92" s="68">
        <v>0</v>
      </c>
      <c r="S92" s="54">
        <f t="shared" si="17"/>
        <v>0</v>
      </c>
      <c r="T92" s="46"/>
      <c r="U92" s="115" t="str">
        <f t="shared" si="18"/>
        <v>Suzu(Sony)</v>
      </c>
      <c r="V92" s="24"/>
      <c r="W92" s="24"/>
      <c r="X92" s="24"/>
      <c r="Y92" s="54">
        <f t="shared" si="19"/>
        <v>0</v>
      </c>
      <c r="Z92" s="21"/>
      <c r="AA92" s="134"/>
    </row>
    <row r="93" spans="1:27" outlineLevel="1">
      <c r="A93" s="114" t="s">
        <v>407</v>
      </c>
      <c r="B93" s="114" t="s">
        <v>394</v>
      </c>
      <c r="C93" s="114" t="s">
        <v>389</v>
      </c>
      <c r="D93" s="22" t="e">
        <f>J93+#REF!+V93</f>
        <v>#REF!</v>
      </c>
      <c r="E93" s="22">
        <f t="shared" si="13"/>
        <v>0</v>
      </c>
      <c r="F93" s="22">
        <f t="shared" si="13"/>
        <v>0</v>
      </c>
      <c r="G93" s="23">
        <f t="shared" si="14"/>
        <v>0</v>
      </c>
      <c r="H93" s="46"/>
      <c r="I93" s="114" t="str">
        <f t="shared" si="15"/>
        <v>V16BG</v>
      </c>
      <c r="J93" s="22">
        <v>0</v>
      </c>
      <c r="K93" s="22">
        <v>0</v>
      </c>
      <c r="L93" s="22">
        <v>0</v>
      </c>
      <c r="M93" s="23">
        <f t="shared" si="20"/>
        <v>0</v>
      </c>
      <c r="N93" s="46"/>
      <c r="O93" s="117" t="str">
        <f t="shared" si="16"/>
        <v>V16BG</v>
      </c>
      <c r="P93" s="68">
        <v>0</v>
      </c>
      <c r="Q93" s="68"/>
      <c r="R93" s="68">
        <v>0</v>
      </c>
      <c r="S93" s="54">
        <f t="shared" si="17"/>
        <v>0</v>
      </c>
      <c r="T93" s="46"/>
      <c r="U93" s="115" t="str">
        <f t="shared" si="18"/>
        <v>V16BG</v>
      </c>
      <c r="V93" s="24"/>
      <c r="W93" s="24"/>
      <c r="X93" s="24"/>
      <c r="Y93" s="54">
        <f t="shared" si="19"/>
        <v>0</v>
      </c>
      <c r="Z93" s="21"/>
      <c r="AA93" s="134"/>
    </row>
    <row r="94" spans="1:27" outlineLevel="1">
      <c r="A94" s="114" t="s">
        <v>59</v>
      </c>
      <c r="B94" s="114" t="s">
        <v>4</v>
      </c>
      <c r="C94" s="114" t="s">
        <v>389</v>
      </c>
      <c r="D94" s="22" t="e">
        <f>J94+#REF!+V94</f>
        <v>#REF!</v>
      </c>
      <c r="E94" s="22">
        <f t="shared" si="13"/>
        <v>4209.6425010682242</v>
      </c>
      <c r="F94" s="22">
        <f t="shared" si="13"/>
        <v>4003.0365316773082</v>
      </c>
      <c r="G94" s="23">
        <f t="shared" si="14"/>
        <v>8901.9574731275916</v>
      </c>
      <c r="H94" s="46"/>
      <c r="I94" s="114" t="str">
        <f t="shared" si="15"/>
        <v>Kagura</v>
      </c>
      <c r="J94" s="22">
        <v>0</v>
      </c>
      <c r="K94" s="22">
        <v>0</v>
      </c>
      <c r="L94" s="22">
        <v>0</v>
      </c>
      <c r="M94" s="23">
        <f t="shared" si="20"/>
        <v>0</v>
      </c>
      <c r="N94" s="46"/>
      <c r="O94" s="117" t="str">
        <f t="shared" si="16"/>
        <v>Kagura</v>
      </c>
      <c r="P94" s="68">
        <v>4209.6425010682242</v>
      </c>
      <c r="Q94" s="68">
        <v>4003.0365316773082</v>
      </c>
      <c r="R94" s="68">
        <v>689.27844038205808</v>
      </c>
      <c r="S94" s="54">
        <f t="shared" si="17"/>
        <v>8901.9574731275916</v>
      </c>
      <c r="T94" s="46"/>
      <c r="U94" s="115" t="str">
        <f t="shared" si="18"/>
        <v>Kagura</v>
      </c>
      <c r="V94" s="24"/>
      <c r="W94" s="24"/>
      <c r="X94" s="24"/>
      <c r="Y94" s="54">
        <f t="shared" si="19"/>
        <v>0</v>
      </c>
      <c r="Z94" s="21"/>
      <c r="AA94" s="134"/>
    </row>
    <row r="95" spans="1:27" outlineLevel="1">
      <c r="A95" s="114" t="s">
        <v>408</v>
      </c>
      <c r="B95" s="114" t="s">
        <v>398</v>
      </c>
      <c r="C95" s="114" t="s">
        <v>391</v>
      </c>
      <c r="D95" s="22" t="e">
        <f>J95+#REF!+V95</f>
        <v>#REF!</v>
      </c>
      <c r="E95" s="22">
        <f t="shared" si="13"/>
        <v>5575.1317476143004</v>
      </c>
      <c r="F95" s="22">
        <f t="shared" si="13"/>
        <v>1409</v>
      </c>
      <c r="G95" s="23">
        <f t="shared" si="14"/>
        <v>6984.1317476143004</v>
      </c>
      <c r="H95" s="46"/>
      <c r="I95" s="114" t="str">
        <f t="shared" si="15"/>
        <v>Potential-6</v>
      </c>
      <c r="J95" s="22">
        <v>0</v>
      </c>
      <c r="K95" s="22">
        <v>0</v>
      </c>
      <c r="L95" s="22">
        <v>0</v>
      </c>
      <c r="M95" s="23">
        <f t="shared" si="20"/>
        <v>0</v>
      </c>
      <c r="N95" s="46"/>
      <c r="O95" s="117" t="str">
        <f t="shared" si="16"/>
        <v>Potential-6</v>
      </c>
      <c r="P95" s="68">
        <f>39143/7.021</f>
        <v>5575.1317476143004</v>
      </c>
      <c r="Q95" s="68">
        <v>1409</v>
      </c>
      <c r="R95" s="68">
        <v>0</v>
      </c>
      <c r="S95" s="54">
        <f t="shared" si="17"/>
        <v>6984.1317476143004</v>
      </c>
      <c r="T95" s="46"/>
      <c r="U95" s="115" t="str">
        <f t="shared" si="18"/>
        <v>Potential-6</v>
      </c>
      <c r="V95" s="24"/>
      <c r="W95" s="24"/>
      <c r="X95" s="24"/>
      <c r="Y95" s="54">
        <f t="shared" si="19"/>
        <v>0</v>
      </c>
      <c r="Z95" s="21"/>
      <c r="AA95" s="134"/>
    </row>
    <row r="96" spans="1:27" outlineLevel="1">
      <c r="A96" s="114" t="s">
        <v>289</v>
      </c>
      <c r="B96" s="114" t="s">
        <v>409</v>
      </c>
      <c r="C96" s="114" t="s">
        <v>391</v>
      </c>
      <c r="D96" s="22" t="e">
        <f>J96+#REF!+V96</f>
        <v>#REF!</v>
      </c>
      <c r="E96" s="22">
        <f t="shared" si="13"/>
        <v>0</v>
      </c>
      <c r="F96" s="22">
        <f t="shared" si="13"/>
        <v>0</v>
      </c>
      <c r="G96" s="23">
        <f t="shared" si="14"/>
        <v>0</v>
      </c>
      <c r="H96" s="46"/>
      <c r="I96" s="114" t="str">
        <f t="shared" si="15"/>
        <v>Shanghai</v>
      </c>
      <c r="J96" s="22">
        <v>0</v>
      </c>
      <c r="K96" s="22">
        <v>0</v>
      </c>
      <c r="L96" s="22">
        <v>0</v>
      </c>
      <c r="M96" s="23">
        <f t="shared" si="20"/>
        <v>0</v>
      </c>
      <c r="N96" s="46"/>
      <c r="O96" s="117" t="str">
        <f t="shared" si="16"/>
        <v>Shanghai</v>
      </c>
      <c r="P96" s="68">
        <v>0</v>
      </c>
      <c r="Q96" s="68"/>
      <c r="R96" s="68">
        <v>0</v>
      </c>
      <c r="S96" s="54">
        <f t="shared" si="17"/>
        <v>0</v>
      </c>
      <c r="T96" s="46"/>
      <c r="U96" s="115" t="str">
        <f t="shared" si="18"/>
        <v>Shanghai</v>
      </c>
      <c r="V96" s="24"/>
      <c r="W96" s="24"/>
      <c r="X96" s="24"/>
      <c r="Y96" s="54">
        <f t="shared" si="19"/>
        <v>0</v>
      </c>
      <c r="Z96" s="21"/>
      <c r="AA96" s="134"/>
    </row>
    <row r="97" spans="1:29" outlineLevel="1">
      <c r="A97" s="114" t="s">
        <v>427</v>
      </c>
      <c r="B97" s="114" t="s">
        <v>398</v>
      </c>
      <c r="C97" s="114" t="s">
        <v>391</v>
      </c>
      <c r="D97" s="22" t="e">
        <f>J97+#REF!+V97</f>
        <v>#REF!</v>
      </c>
      <c r="E97" s="22">
        <f t="shared" si="13"/>
        <v>2516.4221620851736</v>
      </c>
      <c r="F97" s="22">
        <f t="shared" si="13"/>
        <v>11951.81783725473</v>
      </c>
      <c r="G97" s="23">
        <f t="shared" si="14"/>
        <v>22584.239999339901</v>
      </c>
      <c r="H97" s="46"/>
      <c r="I97" s="114" t="str">
        <f t="shared" si="15"/>
        <v>MB 2b</v>
      </c>
      <c r="J97" s="22">
        <v>0</v>
      </c>
      <c r="K97" s="22">
        <v>0</v>
      </c>
      <c r="L97" s="22">
        <v>0</v>
      </c>
      <c r="M97" s="23">
        <f t="shared" si="20"/>
        <v>0</v>
      </c>
      <c r="N97" s="46"/>
      <c r="O97" s="117" t="s">
        <v>741</v>
      </c>
      <c r="P97" s="68">
        <v>2516.4221620851736</v>
      </c>
      <c r="Q97" s="68">
        <v>11951.81783725473</v>
      </c>
      <c r="R97" s="68">
        <v>8116</v>
      </c>
      <c r="S97" s="54">
        <f t="shared" si="17"/>
        <v>22584.239999339901</v>
      </c>
      <c r="T97" s="46"/>
      <c r="U97" s="115" t="str">
        <f t="shared" si="18"/>
        <v>MB 2b</v>
      </c>
      <c r="V97" s="24"/>
      <c r="W97" s="24"/>
      <c r="X97" s="24"/>
      <c r="Y97" s="54">
        <f t="shared" si="19"/>
        <v>0</v>
      </c>
      <c r="Z97" s="21"/>
      <c r="AA97" s="134"/>
    </row>
    <row r="98" spans="1:29" outlineLevel="1">
      <c r="A98" s="114"/>
      <c r="B98" s="114"/>
      <c r="C98" s="114"/>
      <c r="D98" s="22"/>
      <c r="E98" s="22"/>
      <c r="F98" s="22"/>
      <c r="G98" s="23"/>
      <c r="H98" s="46"/>
      <c r="I98" s="114"/>
      <c r="J98" s="22"/>
      <c r="K98" s="22"/>
      <c r="L98" s="22"/>
      <c r="M98" s="23"/>
      <c r="N98" s="46"/>
      <c r="O98" s="117" t="s">
        <v>355</v>
      </c>
      <c r="P98" s="68">
        <v>0</v>
      </c>
      <c r="Q98" s="68">
        <v>812.9683081139392</v>
      </c>
      <c r="R98" s="68">
        <v>4064.8415405696956</v>
      </c>
      <c r="S98" s="54"/>
      <c r="T98" s="46"/>
      <c r="U98" s="115"/>
      <c r="V98" s="24"/>
      <c r="W98" s="24"/>
      <c r="X98" s="24"/>
      <c r="Y98" s="54"/>
      <c r="Z98" s="21"/>
      <c r="AA98" s="134"/>
    </row>
    <row r="99" spans="1:29" outlineLevel="1">
      <c r="A99" s="114" t="s">
        <v>162</v>
      </c>
      <c r="B99" s="114" t="s">
        <v>4</v>
      </c>
      <c r="C99" s="114" t="s">
        <v>391</v>
      </c>
      <c r="D99" s="22" t="e">
        <f>J99+#REF!+V99</f>
        <v>#REF!</v>
      </c>
      <c r="E99" s="22">
        <f t="shared" si="13"/>
        <v>199722.70474291415</v>
      </c>
      <c r="F99" s="22">
        <f t="shared" si="13"/>
        <v>208465.80075220848</v>
      </c>
      <c r="G99" s="23">
        <f t="shared" si="14"/>
        <v>617563.97416767874</v>
      </c>
      <c r="H99" s="46"/>
      <c r="I99" s="114" t="str">
        <f t="shared" si="15"/>
        <v>C11</v>
      </c>
      <c r="J99" s="22">
        <v>0</v>
      </c>
      <c r="K99" s="22">
        <v>0</v>
      </c>
      <c r="L99" s="22">
        <v>0</v>
      </c>
      <c r="M99" s="23">
        <f t="shared" si="20"/>
        <v>0</v>
      </c>
      <c r="N99" s="46"/>
      <c r="O99" s="117" t="str">
        <f t="shared" si="16"/>
        <v>C11</v>
      </c>
      <c r="P99" s="68">
        <v>199722.70474291415</v>
      </c>
      <c r="Q99" s="68">
        <v>208465.80075220848</v>
      </c>
      <c r="R99" s="68">
        <v>209375.46867255605</v>
      </c>
      <c r="S99" s="54">
        <f t="shared" si="17"/>
        <v>617563.97416767874</v>
      </c>
      <c r="T99" s="46"/>
      <c r="U99" s="115" t="str">
        <f t="shared" si="18"/>
        <v>C11</v>
      </c>
      <c r="V99" s="24"/>
      <c r="W99" s="24"/>
      <c r="X99" s="24"/>
      <c r="Y99" s="54">
        <f t="shared" si="19"/>
        <v>0</v>
      </c>
      <c r="Z99" s="21"/>
      <c r="AA99" s="134"/>
    </row>
    <row r="100" spans="1:29" outlineLevel="1">
      <c r="A100" s="114" t="s">
        <v>200</v>
      </c>
      <c r="B100" s="114" t="s">
        <v>4</v>
      </c>
      <c r="C100" s="114" t="s">
        <v>391</v>
      </c>
      <c r="D100" s="22" t="e">
        <f>J100+#REF!+V100</f>
        <v>#REF!</v>
      </c>
      <c r="E100" s="22">
        <f t="shared" si="13"/>
        <v>261086.7625694345</v>
      </c>
      <c r="F100" s="22">
        <f t="shared" si="13"/>
        <v>250572.77180092721</v>
      </c>
      <c r="G100" s="23">
        <f t="shared" si="14"/>
        <v>738694.37503627036</v>
      </c>
      <c r="H100" s="9"/>
      <c r="I100" s="114" t="str">
        <f t="shared" si="15"/>
        <v>F9</v>
      </c>
      <c r="J100" s="22">
        <v>0</v>
      </c>
      <c r="K100" s="22">
        <v>0</v>
      </c>
      <c r="L100" s="22">
        <v>0</v>
      </c>
      <c r="M100" s="23">
        <f t="shared" si="20"/>
        <v>0</v>
      </c>
      <c r="N100" s="9"/>
      <c r="O100" s="117" t="str">
        <f t="shared" si="16"/>
        <v>F9</v>
      </c>
      <c r="P100" s="68">
        <v>261086.7625694345</v>
      </c>
      <c r="Q100" s="68">
        <v>250572.77180092721</v>
      </c>
      <c r="R100" s="68">
        <v>227034.84066590859</v>
      </c>
      <c r="S100" s="54">
        <f t="shared" si="17"/>
        <v>738694.37503627036</v>
      </c>
      <c r="T100" s="46"/>
      <c r="U100" s="115" t="str">
        <f t="shared" si="18"/>
        <v>F9</v>
      </c>
      <c r="V100" s="24"/>
      <c r="W100" s="24"/>
      <c r="X100" s="24"/>
      <c r="Y100" s="54">
        <f t="shared" si="19"/>
        <v>0</v>
      </c>
      <c r="Z100" s="21"/>
      <c r="AA100" s="134"/>
    </row>
    <row r="101" spans="1:29" outlineLevel="1">
      <c r="A101" s="114" t="s">
        <v>188</v>
      </c>
      <c r="B101" s="114" t="s">
        <v>4</v>
      </c>
      <c r="C101" s="114" t="s">
        <v>391</v>
      </c>
      <c r="D101" s="22" t="e">
        <f>J101+#REF!+V101</f>
        <v>#REF!</v>
      </c>
      <c r="E101" s="22">
        <f t="shared" si="13"/>
        <v>9469.7122916963399</v>
      </c>
      <c r="F101" s="22">
        <f t="shared" si="13"/>
        <v>2416.7818303740632</v>
      </c>
      <c r="G101" s="23">
        <f t="shared" si="14"/>
        <v>20847.178899330022</v>
      </c>
      <c r="H101" s="9"/>
      <c r="I101" s="114" t="str">
        <f t="shared" si="15"/>
        <v>F7</v>
      </c>
      <c r="J101" s="22">
        <v>0</v>
      </c>
      <c r="K101" s="22">
        <v>0</v>
      </c>
      <c r="L101" s="22">
        <v>0</v>
      </c>
      <c r="M101" s="23">
        <f t="shared" si="20"/>
        <v>0</v>
      </c>
      <c r="N101" s="9"/>
      <c r="O101" s="117" t="str">
        <f t="shared" si="16"/>
        <v>F7</v>
      </c>
      <c r="P101" s="68">
        <v>9469.7122916963399</v>
      </c>
      <c r="Q101" s="68">
        <v>2416.7818303740632</v>
      </c>
      <c r="R101" s="68">
        <v>8960.6847772596211</v>
      </c>
      <c r="S101" s="54">
        <f t="shared" si="17"/>
        <v>20847.178899330022</v>
      </c>
      <c r="T101" s="46"/>
      <c r="U101" s="115" t="str">
        <f t="shared" si="18"/>
        <v>F7</v>
      </c>
      <c r="V101" s="24"/>
      <c r="W101" s="24"/>
      <c r="X101" s="24"/>
      <c r="Y101" s="54">
        <f t="shared" si="19"/>
        <v>0</v>
      </c>
      <c r="Z101" s="21"/>
      <c r="AA101" s="134"/>
    </row>
    <row r="102" spans="1:29" outlineLevel="1">
      <c r="A102" s="114" t="s">
        <v>428</v>
      </c>
      <c r="B102" s="114" t="s">
        <v>4</v>
      </c>
      <c r="C102" s="114" t="s">
        <v>413</v>
      </c>
      <c r="D102" s="22" t="e">
        <f>J102+#REF!+V102</f>
        <v>#REF!</v>
      </c>
      <c r="E102" s="22">
        <f t="shared" si="13"/>
        <v>0</v>
      </c>
      <c r="F102" s="22">
        <f t="shared" si="13"/>
        <v>0</v>
      </c>
      <c r="G102" s="23">
        <f t="shared" si="14"/>
        <v>0</v>
      </c>
      <c r="H102" s="9"/>
      <c r="I102" s="114" t="str">
        <f t="shared" si="15"/>
        <v>GE</v>
      </c>
      <c r="J102" s="22">
        <v>0</v>
      </c>
      <c r="K102" s="22">
        <v>0</v>
      </c>
      <c r="L102" s="22">
        <v>0</v>
      </c>
      <c r="M102" s="23">
        <f t="shared" si="20"/>
        <v>0</v>
      </c>
      <c r="N102" s="9"/>
      <c r="O102" s="117" t="s">
        <v>413</v>
      </c>
      <c r="P102" s="68">
        <v>0</v>
      </c>
      <c r="Q102" s="68"/>
      <c r="R102" s="68">
        <v>0</v>
      </c>
      <c r="S102" s="54">
        <f t="shared" si="17"/>
        <v>0</v>
      </c>
      <c r="T102" s="46"/>
      <c r="U102" s="115" t="str">
        <f t="shared" si="18"/>
        <v>GE</v>
      </c>
      <c r="V102" s="24"/>
      <c r="W102" s="24"/>
      <c r="X102" s="24"/>
      <c r="Y102" s="54">
        <f t="shared" si="19"/>
        <v>0</v>
      </c>
      <c r="Z102" s="21"/>
      <c r="AA102" s="134"/>
    </row>
    <row r="103" spans="1:29" outlineLevel="1">
      <c r="A103" s="114" t="s">
        <v>383</v>
      </c>
      <c r="B103" s="114" t="s">
        <v>4</v>
      </c>
      <c r="C103" s="114" t="s">
        <v>429</v>
      </c>
      <c r="D103" s="22" t="e">
        <f>J103+#REF!+V103</f>
        <v>#REF!</v>
      </c>
      <c r="E103" s="22">
        <f t="shared" si="13"/>
        <v>0</v>
      </c>
      <c r="F103" s="22">
        <f t="shared" si="13"/>
        <v>0</v>
      </c>
      <c r="G103" s="23">
        <f t="shared" si="14"/>
        <v>0</v>
      </c>
      <c r="H103" s="9"/>
      <c r="I103" s="114" t="str">
        <f t="shared" si="15"/>
        <v>MU</v>
      </c>
      <c r="J103" s="22">
        <v>0</v>
      </c>
      <c r="K103" s="22">
        <v>0</v>
      </c>
      <c r="L103" s="22">
        <v>0</v>
      </c>
      <c r="M103" s="23">
        <f t="shared" si="20"/>
        <v>0</v>
      </c>
      <c r="N103" s="9"/>
      <c r="O103" s="117" t="str">
        <f t="shared" si="16"/>
        <v>MU</v>
      </c>
      <c r="P103" s="68">
        <v>0</v>
      </c>
      <c r="Q103" s="68"/>
      <c r="R103" s="68">
        <v>0</v>
      </c>
      <c r="S103" s="54">
        <f t="shared" si="17"/>
        <v>0</v>
      </c>
      <c r="T103" s="46"/>
      <c r="U103" s="115" t="str">
        <f t="shared" si="18"/>
        <v>MU</v>
      </c>
      <c r="V103" s="24"/>
      <c r="W103" s="24"/>
      <c r="X103" s="24"/>
      <c r="Y103" s="54">
        <f t="shared" si="19"/>
        <v>0</v>
      </c>
      <c r="Z103" s="21"/>
      <c r="AA103" s="134"/>
    </row>
    <row r="104" spans="1:29" outlineLevel="1">
      <c r="A104" s="114" t="s">
        <v>430</v>
      </c>
      <c r="B104" s="114" t="s">
        <v>4</v>
      </c>
      <c r="C104" s="114" t="s">
        <v>429</v>
      </c>
      <c r="D104" s="22" t="e">
        <f>J104+#REF!+V104</f>
        <v>#REF!</v>
      </c>
      <c r="E104" s="22">
        <f t="shared" si="13"/>
        <v>0</v>
      </c>
      <c r="F104" s="22">
        <f t="shared" si="13"/>
        <v>0</v>
      </c>
      <c r="G104" s="23">
        <f t="shared" si="14"/>
        <v>0</v>
      </c>
      <c r="H104" s="9"/>
      <c r="I104" s="114" t="str">
        <f t="shared" si="15"/>
        <v>TSH</v>
      </c>
      <c r="J104" s="22">
        <v>0</v>
      </c>
      <c r="K104" s="22">
        <v>0</v>
      </c>
      <c r="L104" s="22">
        <v>0</v>
      </c>
      <c r="M104" s="23">
        <f t="shared" si="20"/>
        <v>0</v>
      </c>
      <c r="N104" s="9"/>
      <c r="O104" s="117" t="str">
        <f t="shared" si="16"/>
        <v>TSH</v>
      </c>
      <c r="P104" s="68">
        <v>0</v>
      </c>
      <c r="Q104" s="68"/>
      <c r="R104" s="68">
        <v>0</v>
      </c>
      <c r="S104" s="54">
        <f t="shared" si="17"/>
        <v>0</v>
      </c>
      <c r="T104" s="46"/>
      <c r="U104" s="115" t="str">
        <f t="shared" si="18"/>
        <v>TSH</v>
      </c>
      <c r="V104" s="24"/>
      <c r="W104" s="24"/>
      <c r="X104" s="24"/>
      <c r="Y104" s="54">
        <f t="shared" si="19"/>
        <v>0</v>
      </c>
      <c r="Z104" s="21"/>
      <c r="AA104" s="134"/>
    </row>
    <row r="105" spans="1:29" outlineLevel="1">
      <c r="A105" s="114" t="s">
        <v>141</v>
      </c>
      <c r="B105" s="114" t="s">
        <v>4</v>
      </c>
      <c r="C105" s="114" t="s">
        <v>389</v>
      </c>
      <c r="D105" s="22" t="e">
        <f>J105+#REF!+V105</f>
        <v>#REF!</v>
      </c>
      <c r="E105" s="22">
        <f t="shared" si="13"/>
        <v>6834.4495086170064</v>
      </c>
      <c r="F105" s="22">
        <f t="shared" si="13"/>
        <v>180.37697892066825</v>
      </c>
      <c r="G105" s="23">
        <f t="shared" si="14"/>
        <v>7924.9931686881519</v>
      </c>
      <c r="H105" s="9"/>
      <c r="I105" s="114" t="str">
        <f t="shared" si="15"/>
        <v>AKARI</v>
      </c>
      <c r="J105" s="22">
        <v>0</v>
      </c>
      <c r="K105" s="22">
        <v>0</v>
      </c>
      <c r="L105" s="22">
        <v>0</v>
      </c>
      <c r="M105" s="23">
        <f t="shared" si="20"/>
        <v>0</v>
      </c>
      <c r="N105" s="9"/>
      <c r="O105" s="117" t="str">
        <f t="shared" si="16"/>
        <v>AKARI</v>
      </c>
      <c r="P105" s="68">
        <v>6834.4495086170064</v>
      </c>
      <c r="Q105" s="68">
        <v>180.37697892066825</v>
      </c>
      <c r="R105" s="68">
        <v>910.1666811504773</v>
      </c>
      <c r="S105" s="54">
        <f t="shared" si="17"/>
        <v>7924.9931686881519</v>
      </c>
      <c r="T105" s="46"/>
      <c r="U105" s="115" t="str">
        <f t="shared" si="18"/>
        <v>AKARI</v>
      </c>
      <c r="V105" s="24"/>
      <c r="W105" s="24"/>
      <c r="X105" s="24"/>
      <c r="Y105" s="54">
        <f t="shared" si="19"/>
        <v>0</v>
      </c>
      <c r="Z105" s="21"/>
      <c r="AA105" s="134"/>
    </row>
    <row r="106" spans="1:29" ht="15" outlineLevel="1">
      <c r="A106" s="114"/>
      <c r="B106" s="114"/>
      <c r="C106" s="114"/>
      <c r="D106" s="22" t="e">
        <f>J106+#REF!+V106</f>
        <v>#REF!</v>
      </c>
      <c r="E106" s="22">
        <f t="shared" si="13"/>
        <v>14667.243982338699</v>
      </c>
      <c r="F106" s="22">
        <f t="shared" si="13"/>
        <v>2663.2850228869602</v>
      </c>
      <c r="G106" s="23">
        <f t="shared" si="14"/>
        <v>21118.077143655351</v>
      </c>
      <c r="H106" s="9"/>
      <c r="I106" s="114">
        <f t="shared" si="15"/>
        <v>0</v>
      </c>
      <c r="J106" s="22">
        <v>0</v>
      </c>
      <c r="K106" s="22">
        <v>0</v>
      </c>
      <c r="L106" s="22">
        <v>0</v>
      </c>
      <c r="M106" s="23">
        <f t="shared" si="20"/>
        <v>0</v>
      </c>
      <c r="N106" s="9"/>
      <c r="O106" s="114" t="s">
        <v>454</v>
      </c>
      <c r="P106" s="24">
        <v>14667.243982338699</v>
      </c>
      <c r="Q106" s="24">
        <f>87+2576.28502288696</f>
        <v>2663.2850228869602</v>
      </c>
      <c r="R106" s="24">
        <v>3787.5481384296918</v>
      </c>
      <c r="S106" s="54">
        <f t="shared" si="17"/>
        <v>21118.077143655351</v>
      </c>
      <c r="T106" s="46"/>
      <c r="U106" s="115">
        <f t="shared" si="18"/>
        <v>0</v>
      </c>
      <c r="V106" s="24"/>
      <c r="W106" s="24"/>
      <c r="X106" s="24"/>
      <c r="Y106" s="54">
        <f t="shared" si="19"/>
        <v>0</v>
      </c>
      <c r="Z106" s="21"/>
      <c r="AA106" s="134"/>
      <c r="AB106" s="75"/>
      <c r="AC106" s="75"/>
    </row>
    <row r="107" spans="1:29" outlineLevel="1">
      <c r="A107" s="114"/>
      <c r="B107" s="114"/>
      <c r="C107" s="114"/>
      <c r="D107" s="22" t="e">
        <f>J107+#REF!+V107</f>
        <v>#REF!</v>
      </c>
      <c r="E107" s="22">
        <f t="shared" si="13"/>
        <v>3803.3613445378151</v>
      </c>
      <c r="F107" s="22">
        <f t="shared" si="13"/>
        <v>0</v>
      </c>
      <c r="G107" s="23">
        <f t="shared" si="14"/>
        <v>3803.3613445378151</v>
      </c>
      <c r="H107" s="9"/>
      <c r="I107" s="114">
        <f t="shared" si="15"/>
        <v>0</v>
      </c>
      <c r="J107" s="22">
        <v>0</v>
      </c>
      <c r="K107" s="22">
        <v>0</v>
      </c>
      <c r="L107" s="22">
        <v>0</v>
      </c>
      <c r="M107" s="23">
        <f t="shared" si="20"/>
        <v>0</v>
      </c>
      <c r="N107" s="9"/>
      <c r="O107" s="114" t="s">
        <v>509</v>
      </c>
      <c r="P107" s="24">
        <v>3803.3613445378151</v>
      </c>
      <c r="Q107" s="24"/>
      <c r="R107" s="24">
        <v>0</v>
      </c>
      <c r="S107" s="54">
        <f t="shared" si="17"/>
        <v>3803.3613445378151</v>
      </c>
      <c r="T107" s="46"/>
      <c r="U107" s="115">
        <f t="shared" si="18"/>
        <v>0</v>
      </c>
      <c r="V107" s="24"/>
      <c r="W107" s="24"/>
      <c r="X107" s="24"/>
      <c r="Y107" s="54">
        <f t="shared" si="19"/>
        <v>0</v>
      </c>
      <c r="Z107" s="21"/>
      <c r="AA107" s="134"/>
    </row>
    <row r="108" spans="1:29" outlineLevel="1">
      <c r="A108" s="114"/>
      <c r="B108" s="114"/>
      <c r="C108" s="114"/>
      <c r="D108" s="22" t="e">
        <f>J108+#REF!+V108</f>
        <v>#REF!</v>
      </c>
      <c r="E108" s="22">
        <f t="shared" si="13"/>
        <v>0</v>
      </c>
      <c r="F108" s="22">
        <f t="shared" si="13"/>
        <v>998.142802997172</v>
      </c>
      <c r="G108" s="23">
        <f t="shared" si="14"/>
        <v>998.142802997172</v>
      </c>
      <c r="H108" s="9"/>
      <c r="I108" s="114">
        <f t="shared" si="15"/>
        <v>0</v>
      </c>
      <c r="J108" s="22">
        <v>0</v>
      </c>
      <c r="K108" s="22">
        <v>0</v>
      </c>
      <c r="L108" s="22">
        <v>0</v>
      </c>
      <c r="M108" s="23">
        <f t="shared" si="20"/>
        <v>0</v>
      </c>
      <c r="N108" s="9"/>
      <c r="O108" s="114" t="s">
        <v>510</v>
      </c>
      <c r="P108" s="68">
        <v>0</v>
      </c>
      <c r="Q108" s="68">
        <v>998.142802997172</v>
      </c>
      <c r="R108" s="68">
        <v>0</v>
      </c>
      <c r="S108" s="54">
        <f t="shared" si="17"/>
        <v>998.142802997172</v>
      </c>
      <c r="T108" s="9"/>
      <c r="U108" s="115">
        <f t="shared" si="18"/>
        <v>0</v>
      </c>
      <c r="V108" s="24"/>
      <c r="W108" s="24"/>
      <c r="X108" s="24"/>
      <c r="Y108" s="54">
        <f t="shared" si="19"/>
        <v>0</v>
      </c>
      <c r="Z108" s="21"/>
      <c r="AA108" s="134"/>
    </row>
    <row r="109" spans="1:29" outlineLevel="1">
      <c r="A109" s="114"/>
      <c r="B109" s="114"/>
      <c r="C109" s="114"/>
      <c r="D109" s="22" t="e">
        <f>J109+#REF!+V109</f>
        <v>#REF!</v>
      </c>
      <c r="E109" s="22">
        <f t="shared" si="13"/>
        <v>0</v>
      </c>
      <c r="F109" s="22">
        <f t="shared" si="13"/>
        <v>0</v>
      </c>
      <c r="G109" s="23">
        <f t="shared" si="14"/>
        <v>0</v>
      </c>
      <c r="H109" s="9"/>
      <c r="I109" s="114">
        <f t="shared" si="15"/>
        <v>0</v>
      </c>
      <c r="J109" s="22">
        <v>0</v>
      </c>
      <c r="K109" s="22">
        <v>0</v>
      </c>
      <c r="L109" s="22">
        <v>0</v>
      </c>
      <c r="M109" s="23">
        <f t="shared" si="20"/>
        <v>0</v>
      </c>
      <c r="N109" s="9"/>
      <c r="O109" s="114" t="s">
        <v>513</v>
      </c>
      <c r="P109" s="68">
        <v>0</v>
      </c>
      <c r="Q109" s="68"/>
      <c r="R109" s="68">
        <v>0</v>
      </c>
      <c r="S109" s="54">
        <f t="shared" si="17"/>
        <v>0</v>
      </c>
      <c r="T109" s="9"/>
      <c r="U109" s="115">
        <f t="shared" si="18"/>
        <v>0</v>
      </c>
      <c r="V109" s="24"/>
      <c r="W109" s="24"/>
      <c r="X109" s="24"/>
      <c r="Y109" s="54">
        <f t="shared" si="19"/>
        <v>0</v>
      </c>
      <c r="Z109" s="21"/>
      <c r="AA109" s="134"/>
    </row>
    <row r="110" spans="1:29" outlineLevel="1">
      <c r="A110" s="114"/>
      <c r="B110" s="114"/>
      <c r="C110" s="114"/>
      <c r="D110" s="22" t="e">
        <f>J110+#REF!+V110</f>
        <v>#REF!</v>
      </c>
      <c r="E110" s="22">
        <f t="shared" si="13"/>
        <v>26701.652186298248</v>
      </c>
      <c r="F110" s="22">
        <f t="shared" si="13"/>
        <v>0</v>
      </c>
      <c r="G110" s="23">
        <f t="shared" si="14"/>
        <v>26701.652186298248</v>
      </c>
      <c r="H110" s="9"/>
      <c r="I110" s="114">
        <f t="shared" si="15"/>
        <v>0</v>
      </c>
      <c r="J110" s="22">
        <v>0</v>
      </c>
      <c r="K110" s="22">
        <v>0</v>
      </c>
      <c r="L110" s="22">
        <v>0</v>
      </c>
      <c r="M110" s="23">
        <f t="shared" si="20"/>
        <v>0</v>
      </c>
      <c r="N110" s="9"/>
      <c r="O110" s="114" t="s">
        <v>516</v>
      </c>
      <c r="P110" s="68">
        <v>26701.652186298248</v>
      </c>
      <c r="Q110" s="68"/>
      <c r="R110" s="68">
        <v>0</v>
      </c>
      <c r="S110" s="54">
        <f t="shared" si="17"/>
        <v>26701.652186298248</v>
      </c>
      <c r="T110" s="9"/>
      <c r="U110" s="115">
        <f t="shared" si="18"/>
        <v>0</v>
      </c>
      <c r="V110" s="24"/>
      <c r="W110" s="24"/>
      <c r="X110" s="24"/>
      <c r="Y110" s="54">
        <f t="shared" si="19"/>
        <v>0</v>
      </c>
      <c r="Z110" s="21"/>
      <c r="AA110" s="134"/>
    </row>
    <row r="111" spans="1:29" outlineLevel="1">
      <c r="A111" s="114"/>
      <c r="B111" s="114"/>
      <c r="C111" s="114"/>
      <c r="D111" s="22" t="e">
        <f>J111+#REF!+V111</f>
        <v>#REF!</v>
      </c>
      <c r="E111" s="22">
        <f t="shared" si="13"/>
        <v>140539.41746189998</v>
      </c>
      <c r="F111" s="22">
        <f t="shared" si="13"/>
        <v>52682.162745269539</v>
      </c>
      <c r="G111" s="23">
        <f t="shared" si="14"/>
        <v>246588.65267947005</v>
      </c>
      <c r="H111" s="9"/>
      <c r="I111" s="114">
        <f t="shared" si="15"/>
        <v>0</v>
      </c>
      <c r="J111" s="22">
        <v>0</v>
      </c>
      <c r="K111" s="22">
        <v>0</v>
      </c>
      <c r="L111" s="22">
        <v>0</v>
      </c>
      <c r="M111" s="23">
        <f t="shared" si="20"/>
        <v>0</v>
      </c>
      <c r="N111" s="9"/>
      <c r="O111" s="114" t="s">
        <v>537</v>
      </c>
      <c r="P111" s="24">
        <v>140539.41746189998</v>
      </c>
      <c r="Q111" s="24">
        <v>52682.162745269539</v>
      </c>
      <c r="R111" s="24">
        <v>53367.072472300526</v>
      </c>
      <c r="S111" s="54">
        <f t="shared" si="17"/>
        <v>246588.65267947005</v>
      </c>
      <c r="T111" s="9"/>
      <c r="U111" s="115">
        <f t="shared" si="18"/>
        <v>0</v>
      </c>
      <c r="V111" s="24"/>
      <c r="W111" s="24"/>
      <c r="X111" s="24"/>
      <c r="Y111" s="54">
        <f t="shared" si="19"/>
        <v>0</v>
      </c>
      <c r="Z111" s="21"/>
      <c r="AA111" s="134"/>
    </row>
    <row r="112" spans="1:29" outlineLevel="1">
      <c r="A112" s="114"/>
      <c r="B112" s="114"/>
      <c r="C112" s="114"/>
      <c r="D112" s="22" t="e">
        <f>J112+#REF!+V112</f>
        <v>#REF!</v>
      </c>
      <c r="E112" s="22">
        <f t="shared" si="13"/>
        <v>80214.242985329736</v>
      </c>
      <c r="F112" s="22">
        <f t="shared" si="13"/>
        <v>72890.754832502425</v>
      </c>
      <c r="G112" s="23">
        <f t="shared" si="14"/>
        <v>245951.14493582392</v>
      </c>
      <c r="H112" s="9"/>
      <c r="I112" s="114">
        <f t="shared" si="15"/>
        <v>0</v>
      </c>
      <c r="J112" s="22">
        <v>0</v>
      </c>
      <c r="K112" s="22">
        <v>0</v>
      </c>
      <c r="L112" s="22">
        <v>0</v>
      </c>
      <c r="M112" s="23">
        <f t="shared" si="20"/>
        <v>0</v>
      </c>
      <c r="N112" s="9"/>
      <c r="O112" s="114" t="s">
        <v>536</v>
      </c>
      <c r="P112" s="24">
        <v>80214.242985329736</v>
      </c>
      <c r="Q112" s="24">
        <v>72890.754832502425</v>
      </c>
      <c r="R112" s="24">
        <v>92846.147117991772</v>
      </c>
      <c r="S112" s="54">
        <f t="shared" si="17"/>
        <v>245951.14493582392</v>
      </c>
      <c r="T112" s="9"/>
      <c r="U112" s="115">
        <f t="shared" si="18"/>
        <v>0</v>
      </c>
      <c r="V112" s="24"/>
      <c r="W112" s="24"/>
      <c r="X112" s="24"/>
      <c r="Y112" s="54">
        <f t="shared" si="19"/>
        <v>0</v>
      </c>
      <c r="Z112" s="21"/>
      <c r="AA112" s="134"/>
    </row>
    <row r="113" spans="1:27" outlineLevel="1">
      <c r="A113" s="114"/>
      <c r="B113" s="114"/>
      <c r="C113" s="114"/>
      <c r="D113" s="22" t="e">
        <f>J113+#REF!+V113</f>
        <v>#REF!</v>
      </c>
      <c r="E113" s="22">
        <f t="shared" si="13"/>
        <v>1245.2642073778663</v>
      </c>
      <c r="F113" s="22">
        <f t="shared" si="13"/>
        <v>4916.0325373917603</v>
      </c>
      <c r="G113" s="23">
        <f t="shared" si="14"/>
        <v>6161.2967447696265</v>
      </c>
      <c r="H113" s="9"/>
      <c r="I113" s="114">
        <f t="shared" si="15"/>
        <v>0</v>
      </c>
      <c r="J113" s="22">
        <v>0</v>
      </c>
      <c r="K113" s="22">
        <v>0</v>
      </c>
      <c r="L113" s="22">
        <v>0</v>
      </c>
      <c r="M113" s="23">
        <f t="shared" si="20"/>
        <v>0</v>
      </c>
      <c r="N113" s="9"/>
      <c r="O113" s="114" t="s">
        <v>539</v>
      </c>
      <c r="P113" s="68">
        <v>1245.2642073778663</v>
      </c>
      <c r="Q113" s="68">
        <v>4916.0325373917603</v>
      </c>
      <c r="R113" s="68"/>
      <c r="S113" s="54">
        <f t="shared" si="17"/>
        <v>6161.2967447696265</v>
      </c>
      <c r="T113" s="9"/>
      <c r="U113" s="115">
        <f t="shared" si="18"/>
        <v>0</v>
      </c>
      <c r="V113" s="24"/>
      <c r="W113" s="24"/>
      <c r="X113" s="24"/>
      <c r="Y113" s="54">
        <f t="shared" si="19"/>
        <v>0</v>
      </c>
      <c r="Z113" s="21"/>
      <c r="AA113" s="134"/>
    </row>
    <row r="114" spans="1:27" outlineLevel="1">
      <c r="A114" s="114"/>
      <c r="B114" s="114"/>
      <c r="C114" s="114"/>
      <c r="D114" s="22" t="e">
        <f>J114+#REF!+V114</f>
        <v>#REF!</v>
      </c>
      <c r="E114" s="22">
        <f t="shared" si="13"/>
        <v>15232.160660874519</v>
      </c>
      <c r="F114" s="22">
        <f t="shared" si="13"/>
        <v>2144.5596081518411</v>
      </c>
      <c r="G114" s="23">
        <f t="shared" si="14"/>
        <v>22453.699324538182</v>
      </c>
      <c r="H114" s="9"/>
      <c r="I114" s="114">
        <f t="shared" si="15"/>
        <v>0</v>
      </c>
      <c r="J114" s="22">
        <v>0</v>
      </c>
      <c r="K114" s="22">
        <v>0</v>
      </c>
      <c r="L114" s="22">
        <v>0</v>
      </c>
      <c r="M114" s="23">
        <f t="shared" si="20"/>
        <v>0</v>
      </c>
      <c r="N114" s="9"/>
      <c r="O114" s="114" t="s">
        <v>538</v>
      </c>
      <c r="P114" s="68">
        <v>15232.160660874519</v>
      </c>
      <c r="Q114" s="68">
        <v>2144.5596081518411</v>
      </c>
      <c r="R114" s="68">
        <v>5076.9790555118225</v>
      </c>
      <c r="S114" s="54">
        <f t="shared" si="17"/>
        <v>22453.699324538182</v>
      </c>
      <c r="T114" s="9"/>
      <c r="U114" s="115">
        <f t="shared" si="18"/>
        <v>0</v>
      </c>
      <c r="V114" s="24"/>
      <c r="W114" s="24"/>
      <c r="X114" s="24"/>
      <c r="Y114" s="54">
        <f t="shared" si="19"/>
        <v>0</v>
      </c>
      <c r="Z114" s="21"/>
      <c r="AA114" s="134"/>
    </row>
    <row r="115" spans="1:27" outlineLevel="1">
      <c r="A115" s="114"/>
      <c r="B115" s="114"/>
      <c r="C115" s="114"/>
      <c r="D115" s="22" t="e">
        <f>J115+#REF!+V115</f>
        <v>#REF!</v>
      </c>
      <c r="E115" s="22">
        <f t="shared" si="13"/>
        <v>58921.300384560607</v>
      </c>
      <c r="F115" s="22">
        <f t="shared" si="13"/>
        <v>81.066503396600496</v>
      </c>
      <c r="G115" s="23">
        <f t="shared" si="14"/>
        <v>59855.597562457355</v>
      </c>
      <c r="H115" s="9"/>
      <c r="I115" s="114">
        <f t="shared" si="15"/>
        <v>0</v>
      </c>
      <c r="J115" s="22">
        <v>0</v>
      </c>
      <c r="K115" s="22">
        <v>0</v>
      </c>
      <c r="L115" s="22">
        <v>0</v>
      </c>
      <c r="M115" s="23">
        <f t="shared" si="20"/>
        <v>0</v>
      </c>
      <c r="N115" s="9"/>
      <c r="O115" s="114" t="s">
        <v>488</v>
      </c>
      <c r="P115" s="24">
        <v>58921.300384560607</v>
      </c>
      <c r="Q115" s="24">
        <v>81.066503396600496</v>
      </c>
      <c r="R115" s="24">
        <v>853.23067450015026</v>
      </c>
      <c r="S115" s="54">
        <f t="shared" si="17"/>
        <v>59855.597562457355</v>
      </c>
      <c r="T115" s="9"/>
      <c r="U115" s="115">
        <f t="shared" si="18"/>
        <v>0</v>
      </c>
      <c r="V115" s="24"/>
      <c r="W115" s="24"/>
      <c r="X115" s="24"/>
      <c r="Y115" s="54">
        <f t="shared" si="19"/>
        <v>0</v>
      </c>
      <c r="Z115" s="21"/>
      <c r="AA115" s="134"/>
    </row>
    <row r="116" spans="1:27" outlineLevel="1">
      <c r="A116" s="114"/>
      <c r="B116" s="114"/>
      <c r="C116" s="114"/>
      <c r="D116" s="22" t="e">
        <f>J116+#REF!+V116</f>
        <v>#REF!</v>
      </c>
      <c r="E116" s="22">
        <f t="shared" si="13"/>
        <v>68266.046147272471</v>
      </c>
      <c r="F116" s="22">
        <f t="shared" si="13"/>
        <v>119540.29563544129</v>
      </c>
      <c r="G116" s="23">
        <f t="shared" si="14"/>
        <v>383935.18920100585</v>
      </c>
      <c r="H116" s="9"/>
      <c r="I116" s="114">
        <f t="shared" si="15"/>
        <v>0</v>
      </c>
      <c r="J116" s="22">
        <v>0</v>
      </c>
      <c r="K116" s="22">
        <v>0</v>
      </c>
      <c r="L116" s="22">
        <v>0</v>
      </c>
      <c r="M116" s="23">
        <f t="shared" si="20"/>
        <v>0</v>
      </c>
      <c r="N116" s="9"/>
      <c r="O116" s="114" t="s">
        <v>599</v>
      </c>
      <c r="P116" s="24">
        <v>68266.046147272471</v>
      </c>
      <c r="Q116" s="68">
        <v>119540.29563544129</v>
      </c>
      <c r="R116" s="68">
        <v>196128.84741829208</v>
      </c>
      <c r="S116" s="54">
        <f t="shared" si="17"/>
        <v>383935.18920100585</v>
      </c>
      <c r="T116" s="9"/>
      <c r="U116" s="115">
        <f t="shared" si="18"/>
        <v>0</v>
      </c>
      <c r="V116" s="24"/>
      <c r="W116" s="24"/>
      <c r="X116" s="24"/>
      <c r="Y116" s="54">
        <f t="shared" si="19"/>
        <v>0</v>
      </c>
      <c r="Z116" s="21"/>
      <c r="AA116" s="134"/>
    </row>
    <row r="117" spans="1:27" outlineLevel="1">
      <c r="A117" s="114"/>
      <c r="B117" s="114"/>
      <c r="C117" s="114"/>
      <c r="D117" s="22" t="e">
        <f>J117+#REF!+V117</f>
        <v>#REF!</v>
      </c>
      <c r="E117" s="22">
        <f t="shared" si="13"/>
        <v>0</v>
      </c>
      <c r="F117" s="22">
        <f t="shared" si="13"/>
        <v>830.64666608355935</v>
      </c>
      <c r="G117" s="23">
        <f t="shared" si="14"/>
        <v>830.64666608355935</v>
      </c>
      <c r="H117" s="9"/>
      <c r="I117" s="114">
        <f t="shared" si="15"/>
        <v>0</v>
      </c>
      <c r="J117" s="22">
        <v>0</v>
      </c>
      <c r="K117" s="22">
        <v>0</v>
      </c>
      <c r="L117" s="22">
        <v>0</v>
      </c>
      <c r="M117" s="23">
        <f t="shared" si="20"/>
        <v>0</v>
      </c>
      <c r="N117" s="9"/>
      <c r="O117" s="114" t="s">
        <v>598</v>
      </c>
      <c r="P117" s="68">
        <v>0</v>
      </c>
      <c r="Q117" s="68">
        <v>830.64666608355935</v>
      </c>
      <c r="R117" s="68">
        <v>0</v>
      </c>
      <c r="S117" s="54">
        <f t="shared" si="17"/>
        <v>830.64666608355935</v>
      </c>
      <c r="T117" s="9"/>
      <c r="U117" s="115">
        <f t="shared" si="18"/>
        <v>0</v>
      </c>
      <c r="V117" s="24"/>
      <c r="W117" s="24"/>
      <c r="X117" s="24"/>
      <c r="Y117" s="54">
        <f t="shared" si="19"/>
        <v>0</v>
      </c>
      <c r="Z117" s="21"/>
      <c r="AA117" s="134"/>
    </row>
    <row r="118" spans="1:27" outlineLevel="1">
      <c r="A118" s="114"/>
      <c r="B118" s="114"/>
      <c r="C118" s="114"/>
      <c r="D118" s="22"/>
      <c r="E118" s="22"/>
      <c r="F118" s="22"/>
      <c r="G118" s="23"/>
      <c r="H118" s="9"/>
      <c r="I118" s="114"/>
      <c r="J118" s="22"/>
      <c r="K118" s="22"/>
      <c r="L118" s="22"/>
      <c r="M118" s="23"/>
      <c r="N118" s="9"/>
      <c r="O118" s="114" t="s">
        <v>683</v>
      </c>
      <c r="P118" s="68">
        <v>3136.9662441247683</v>
      </c>
      <c r="Q118" s="68"/>
      <c r="R118" s="68">
        <v>0</v>
      </c>
      <c r="S118" s="54">
        <f t="shared" si="17"/>
        <v>3136.9662441247683</v>
      </c>
      <c r="T118" s="9"/>
      <c r="U118" s="115"/>
      <c r="V118" s="24"/>
      <c r="W118" s="24"/>
      <c r="X118" s="24"/>
      <c r="Y118" s="54"/>
      <c r="Z118" s="21"/>
      <c r="AA118" s="134"/>
    </row>
    <row r="119" spans="1:27" outlineLevel="1">
      <c r="A119" s="114"/>
      <c r="B119" s="114"/>
      <c r="C119" s="114"/>
      <c r="D119" s="22" t="e">
        <f>J119+#REF!+V119</f>
        <v>#REF!</v>
      </c>
      <c r="E119" s="22">
        <f>K119+P119+W119</f>
        <v>6476.5702891326018</v>
      </c>
      <c r="F119" s="22">
        <f>L119+Q119+X119</f>
        <v>32903.530715181194</v>
      </c>
      <c r="G119" s="23">
        <f>M119+S119+Y119</f>
        <v>39380.101004313794</v>
      </c>
      <c r="H119" s="9"/>
      <c r="I119" s="114">
        <f t="shared" ref="I119" si="21">A119</f>
        <v>0</v>
      </c>
      <c r="J119" s="22">
        <v>0</v>
      </c>
      <c r="K119" s="22">
        <v>0</v>
      </c>
      <c r="L119" s="22">
        <v>0</v>
      </c>
      <c r="M119" s="23">
        <f t="shared" ref="M119" si="22">SUM(J119:L119)</f>
        <v>0</v>
      </c>
      <c r="N119" s="9"/>
      <c r="O119" s="114" t="s">
        <v>629</v>
      </c>
      <c r="P119" s="25">
        <v>6476.5702891326018</v>
      </c>
      <c r="Q119" s="25">
        <v>32903.530715181194</v>
      </c>
      <c r="R119" s="25">
        <v>0</v>
      </c>
      <c r="S119" s="54">
        <f t="shared" si="17"/>
        <v>39380.101004313794</v>
      </c>
      <c r="T119" s="9"/>
      <c r="U119" s="115">
        <f>A119</f>
        <v>0</v>
      </c>
      <c r="V119" s="24"/>
      <c r="W119" s="24"/>
      <c r="X119" s="24"/>
      <c r="Y119" s="54">
        <f t="shared" ref="Y119" si="23">SUM(V119:X119)</f>
        <v>0</v>
      </c>
      <c r="Z119" s="21"/>
      <c r="AA119" s="134"/>
    </row>
    <row r="120" spans="1:27" s="21" customFormat="1">
      <c r="A120" s="116"/>
      <c r="B120" s="116"/>
      <c r="C120" s="116"/>
      <c r="D120" s="31"/>
      <c r="E120" s="31"/>
      <c r="F120" s="31"/>
      <c r="G120" s="32"/>
      <c r="H120" s="9"/>
      <c r="I120" s="116"/>
      <c r="J120" s="31"/>
      <c r="K120" s="31"/>
      <c r="L120" s="31"/>
      <c r="M120" s="32"/>
      <c r="N120" s="9"/>
      <c r="O120" s="114" t="s">
        <v>666</v>
      </c>
      <c r="P120" s="68">
        <v>5350.8047286711299</v>
      </c>
      <c r="Q120" s="68">
        <v>16394.504212950815</v>
      </c>
      <c r="R120" s="68">
        <v>19201.681982710867</v>
      </c>
      <c r="S120" s="54">
        <f t="shared" si="17"/>
        <v>40946.990924332815</v>
      </c>
      <c r="T120" s="9"/>
      <c r="U120" s="116"/>
      <c r="V120" s="33"/>
      <c r="W120" s="33"/>
      <c r="X120" s="33"/>
      <c r="Y120" s="34"/>
      <c r="AA120" s="134"/>
    </row>
    <row r="121" spans="1:27" s="21" customFormat="1">
      <c r="A121" s="116"/>
      <c r="B121" s="116"/>
      <c r="C121" s="116"/>
      <c r="D121" s="31"/>
      <c r="E121" s="31"/>
      <c r="F121" s="31"/>
      <c r="G121" s="32"/>
      <c r="H121" s="9"/>
      <c r="I121" s="116"/>
      <c r="J121" s="31"/>
      <c r="K121" s="31"/>
      <c r="L121" s="31"/>
      <c r="M121" s="32"/>
      <c r="N121" s="9"/>
      <c r="O121" s="114" t="s">
        <v>667</v>
      </c>
      <c r="P121" s="68">
        <v>0</v>
      </c>
      <c r="Q121" s="68">
        <v>131.19916032537392</v>
      </c>
      <c r="R121" s="68">
        <v>0</v>
      </c>
      <c r="S121" s="54">
        <f t="shared" si="17"/>
        <v>131.19916032537392</v>
      </c>
      <c r="T121" s="9"/>
      <c r="U121" s="116"/>
      <c r="V121" s="33"/>
      <c r="W121" s="33"/>
      <c r="X121" s="33"/>
      <c r="Y121" s="34"/>
      <c r="AA121" s="134"/>
    </row>
    <row r="122" spans="1:27" s="21" customFormat="1">
      <c r="A122" s="116"/>
      <c r="B122" s="116"/>
      <c r="C122" s="116"/>
      <c r="D122" s="31"/>
      <c r="E122" s="31"/>
      <c r="F122" s="31"/>
      <c r="G122" s="32"/>
      <c r="H122" s="9"/>
      <c r="I122" s="116"/>
      <c r="J122" s="31"/>
      <c r="K122" s="31"/>
      <c r="L122" s="31"/>
      <c r="M122" s="32"/>
      <c r="N122" s="9"/>
      <c r="O122" s="114" t="s">
        <v>668</v>
      </c>
      <c r="P122" s="68">
        <v>0</v>
      </c>
      <c r="Q122" s="68"/>
      <c r="R122" s="68">
        <v>0</v>
      </c>
      <c r="S122" s="54">
        <f t="shared" si="17"/>
        <v>0</v>
      </c>
      <c r="T122" s="9"/>
      <c r="U122" s="116"/>
      <c r="V122" s="33"/>
      <c r="W122" s="33"/>
      <c r="X122" s="33"/>
      <c r="Y122" s="34"/>
      <c r="AA122" s="134"/>
    </row>
    <row r="123" spans="1:27" s="21" customFormat="1">
      <c r="A123" s="116"/>
      <c r="B123" s="116"/>
      <c r="C123" s="116"/>
      <c r="D123" s="31"/>
      <c r="E123" s="31"/>
      <c r="F123" s="31"/>
      <c r="G123" s="32"/>
      <c r="H123" s="9"/>
      <c r="I123" s="116"/>
      <c r="J123" s="31"/>
      <c r="K123" s="31"/>
      <c r="L123" s="31"/>
      <c r="M123" s="32"/>
      <c r="N123" s="9"/>
      <c r="O123" s="114" t="s">
        <v>729</v>
      </c>
      <c r="P123" s="68">
        <v>0</v>
      </c>
      <c r="Q123" s="68"/>
      <c r="R123" s="68">
        <v>0</v>
      </c>
      <c r="S123" s="54">
        <f t="shared" ref="S123:S126" si="24">SUM(P123:R123)</f>
        <v>0</v>
      </c>
      <c r="T123" s="9"/>
      <c r="U123" s="116"/>
      <c r="V123" s="33"/>
      <c r="W123" s="33"/>
      <c r="X123" s="33"/>
      <c r="Y123" s="34"/>
      <c r="AA123" s="134"/>
    </row>
    <row r="124" spans="1:27" s="21" customFormat="1">
      <c r="A124" s="116"/>
      <c r="B124" s="116"/>
      <c r="C124" s="116"/>
      <c r="D124" s="31"/>
      <c r="E124" s="31"/>
      <c r="F124" s="31"/>
      <c r="G124" s="32"/>
      <c r="H124" s="9"/>
      <c r="I124" s="116"/>
      <c r="J124" s="31"/>
      <c r="K124" s="31"/>
      <c r="L124" s="31"/>
      <c r="M124" s="32"/>
      <c r="N124" s="9"/>
      <c r="O124" s="114" t="s">
        <v>730</v>
      </c>
      <c r="P124" s="68">
        <v>0</v>
      </c>
      <c r="Q124" s="68"/>
      <c r="R124" s="68">
        <v>0</v>
      </c>
      <c r="S124" s="54">
        <f t="shared" si="24"/>
        <v>0</v>
      </c>
      <c r="T124" s="9"/>
      <c r="U124" s="116"/>
      <c r="V124" s="33"/>
      <c r="W124" s="33"/>
      <c r="X124" s="33"/>
      <c r="Y124" s="34"/>
      <c r="AA124" s="134"/>
    </row>
    <row r="125" spans="1:27" s="21" customFormat="1">
      <c r="A125" s="116"/>
      <c r="B125" s="116"/>
      <c r="C125" s="116"/>
      <c r="D125" s="31"/>
      <c r="E125" s="31"/>
      <c r="F125" s="31"/>
      <c r="G125" s="32"/>
      <c r="H125" s="9"/>
      <c r="I125" s="116"/>
      <c r="J125" s="31"/>
      <c r="K125" s="31"/>
      <c r="L125" s="31"/>
      <c r="M125" s="32"/>
      <c r="N125" s="9"/>
      <c r="O125" s="114" t="s">
        <v>731</v>
      </c>
      <c r="P125" s="68">
        <v>0</v>
      </c>
      <c r="Q125" s="68"/>
      <c r="R125" s="68">
        <v>7283.0111665063132</v>
      </c>
      <c r="S125" s="54">
        <f t="shared" si="24"/>
        <v>7283.0111665063132</v>
      </c>
      <c r="T125" s="9"/>
      <c r="U125" s="116"/>
      <c r="V125" s="33"/>
      <c r="W125" s="33"/>
      <c r="X125" s="33"/>
      <c r="Y125" s="34"/>
      <c r="AA125" s="134"/>
    </row>
    <row r="126" spans="1:27" s="21" customFormat="1">
      <c r="A126" s="116"/>
      <c r="B126" s="116"/>
      <c r="C126" s="116"/>
      <c r="D126" s="31"/>
      <c r="E126" s="31"/>
      <c r="F126" s="31"/>
      <c r="G126" s="32"/>
      <c r="H126" s="9"/>
      <c r="I126" s="116"/>
      <c r="J126" s="31"/>
      <c r="K126" s="31"/>
      <c r="L126" s="31"/>
      <c r="M126" s="32"/>
      <c r="N126" s="9"/>
      <c r="O126" s="114" t="s">
        <v>732</v>
      </c>
      <c r="P126" s="68">
        <v>0</v>
      </c>
      <c r="Q126" s="68">
        <v>0</v>
      </c>
      <c r="R126" s="68">
        <v>13551.415493163066</v>
      </c>
      <c r="S126" s="54">
        <f t="shared" si="24"/>
        <v>13551.415493163066</v>
      </c>
      <c r="T126" s="9"/>
      <c r="U126" s="116"/>
      <c r="V126" s="33"/>
      <c r="W126" s="33"/>
      <c r="X126" s="33"/>
      <c r="Y126" s="34"/>
      <c r="AA126" s="134"/>
    </row>
    <row r="127" spans="1:27" s="21" customFormat="1">
      <c r="A127" s="116"/>
      <c r="B127" s="116"/>
      <c r="C127" s="116"/>
      <c r="D127" s="31"/>
      <c r="E127" s="31"/>
      <c r="F127" s="31"/>
      <c r="G127" s="32"/>
      <c r="H127" s="9"/>
      <c r="I127" s="116"/>
      <c r="J127" s="31"/>
      <c r="K127" s="31"/>
      <c r="L127" s="31"/>
      <c r="M127" s="32"/>
      <c r="N127" s="9"/>
      <c r="O127" s="9"/>
      <c r="P127" s="33"/>
      <c r="Q127" s="33"/>
      <c r="R127" s="33"/>
      <c r="S127" s="34"/>
      <c r="T127" s="9"/>
      <c r="U127" s="116"/>
      <c r="V127" s="33"/>
      <c r="W127" s="33"/>
      <c r="X127" s="33"/>
      <c r="Y127" s="34"/>
      <c r="AA127" s="11"/>
    </row>
    <row r="128" spans="1:27" s="21" customFormat="1">
      <c r="A128" s="116"/>
      <c r="B128" s="116"/>
      <c r="C128" s="116"/>
      <c r="D128" s="31"/>
      <c r="E128" s="31"/>
      <c r="F128" s="31"/>
      <c r="G128" s="32"/>
      <c r="H128" s="9"/>
      <c r="I128" s="116"/>
      <c r="J128" s="31"/>
      <c r="K128" s="31"/>
      <c r="L128" s="31"/>
      <c r="M128" s="32"/>
      <c r="N128" s="9"/>
      <c r="O128" s="9"/>
      <c r="P128" s="33"/>
      <c r="Q128" s="33"/>
      <c r="R128" s="33"/>
      <c r="S128" s="34"/>
      <c r="T128" s="9"/>
      <c r="U128" s="116"/>
      <c r="V128" s="33"/>
      <c r="W128" s="33"/>
      <c r="X128" s="33"/>
      <c r="Y128" s="34"/>
      <c r="AA128" s="11"/>
    </row>
    <row r="129" spans="1:26">
      <c r="A129" s="5" t="s">
        <v>431</v>
      </c>
      <c r="B129" s="5"/>
      <c r="C129" s="5"/>
      <c r="D129" s="36"/>
      <c r="E129" s="36"/>
      <c r="F129" s="36"/>
      <c r="G129" s="55" t="e">
        <f>G3-G67+#REF!</f>
        <v>#REF!</v>
      </c>
      <c r="H129" s="9"/>
      <c r="I129" s="5" t="s">
        <v>432</v>
      </c>
      <c r="J129" s="38"/>
      <c r="K129" s="38"/>
      <c r="L129" s="38"/>
      <c r="M129" s="38"/>
      <c r="N129" s="9"/>
      <c r="O129" s="5" t="s">
        <v>433</v>
      </c>
      <c r="P129" s="38"/>
      <c r="Q129" s="38"/>
      <c r="R129" s="38"/>
      <c r="S129" s="56"/>
      <c r="T129" s="9"/>
      <c r="U129" s="5" t="s">
        <v>434</v>
      </c>
      <c r="V129" s="40"/>
      <c r="W129" s="40"/>
      <c r="X129" s="40"/>
      <c r="Y129" s="41" t="e">
        <f>Y3-Y67+#REF!</f>
        <v>#REF!</v>
      </c>
    </row>
    <row r="130" spans="1:26">
      <c r="A130" s="42">
        <f>A2</f>
        <v>6.8775000000000004</v>
      </c>
      <c r="B130" s="43"/>
      <c r="C130" s="14" t="s">
        <v>375</v>
      </c>
      <c r="D130" s="15">
        <f>D2</f>
        <v>43344</v>
      </c>
      <c r="E130" s="15">
        <f>E2</f>
        <v>43374</v>
      </c>
      <c r="F130" s="15">
        <f>F2</f>
        <v>43405</v>
      </c>
      <c r="G130" s="15" t="str">
        <f>G2</f>
        <v>Total TJ&amp;SZ&amp;CTU</v>
      </c>
      <c r="I130" s="14" t="s">
        <v>375</v>
      </c>
      <c r="J130" s="15">
        <f>J2</f>
        <v>43344</v>
      </c>
      <c r="K130" s="15">
        <f>K2</f>
        <v>43374</v>
      </c>
      <c r="L130" s="15">
        <f>L2</f>
        <v>43405</v>
      </c>
      <c r="M130" s="15" t="str">
        <f>M2</f>
        <v>Total CTU</v>
      </c>
      <c r="N130" s="57" t="s">
        <v>435</v>
      </c>
      <c r="O130" s="14" t="s">
        <v>375</v>
      </c>
      <c r="P130" s="15">
        <v>43800</v>
      </c>
      <c r="Q130" s="15">
        <v>43831</v>
      </c>
      <c r="R130" s="15">
        <v>43862</v>
      </c>
      <c r="S130" s="15" t="s">
        <v>378</v>
      </c>
      <c r="T130" s="58" t="s">
        <v>435</v>
      </c>
      <c r="U130" s="14" t="s">
        <v>375</v>
      </c>
      <c r="V130" s="15" t="e">
        <f>V2</f>
        <v>#REF!</v>
      </c>
      <c r="W130" s="15">
        <f>W2</f>
        <v>43800</v>
      </c>
      <c r="X130" s="15">
        <f>Q130</f>
        <v>43831</v>
      </c>
      <c r="Y130" s="15" t="s">
        <v>379</v>
      </c>
      <c r="Z130" s="59"/>
    </row>
    <row r="131" spans="1:26">
      <c r="A131" s="42"/>
      <c r="B131" s="43"/>
      <c r="C131" s="14"/>
      <c r="D131" s="118"/>
      <c r="E131" s="118"/>
      <c r="F131" s="118"/>
      <c r="G131" s="118"/>
      <c r="I131" s="14"/>
      <c r="J131" s="118"/>
      <c r="K131" s="118"/>
      <c r="L131" s="118"/>
      <c r="M131" s="118"/>
      <c r="N131" s="119"/>
      <c r="O131" s="17" t="s">
        <v>380</v>
      </c>
      <c r="P131" s="17">
        <f>SUM(P132:P190)</f>
        <v>-289312.52990459191</v>
      </c>
      <c r="Q131" s="17">
        <f>SUM(Q132:Q190)</f>
        <v>-416322.12304485647</v>
      </c>
      <c r="R131" s="17">
        <f>SUM(R132:R190)</f>
        <v>-147299.75688388385</v>
      </c>
      <c r="S131" s="17">
        <f>SUM(S132:S191)</f>
        <v>-857812.2196820156</v>
      </c>
      <c r="T131" s="120"/>
      <c r="U131" s="14"/>
      <c r="V131" s="118"/>
      <c r="W131" s="118"/>
      <c r="X131" s="118"/>
      <c r="Y131" s="118"/>
      <c r="Z131" s="118"/>
    </row>
    <row r="132" spans="1:26">
      <c r="A132" s="114" t="s">
        <v>384</v>
      </c>
      <c r="B132" s="114" t="s">
        <v>385</v>
      </c>
      <c r="C132" s="114" t="s">
        <v>386</v>
      </c>
      <c r="D132" s="27" t="e">
        <f>J132+#REF!+V132</f>
        <v>#REF!</v>
      </c>
      <c r="E132" s="27">
        <f t="shared" ref="E132:F181" si="25">K132+P132+W132</f>
        <v>46689.118359208092</v>
      </c>
      <c r="F132" s="27">
        <f t="shared" si="25"/>
        <v>40530.901775561972</v>
      </c>
      <c r="G132" s="62">
        <f t="shared" ref="G132:G181" si="26">M132+S132+Y132</f>
        <v>87220.020134770064</v>
      </c>
      <c r="H132" s="46"/>
      <c r="I132" s="115" t="str">
        <f t="shared" ref="I132:I181" si="27">A132</f>
        <v>New York</v>
      </c>
      <c r="J132" s="22">
        <f t="shared" ref="J132:L144" si="28">J68-J4</f>
        <v>0</v>
      </c>
      <c r="K132" s="22">
        <f t="shared" si="28"/>
        <v>0</v>
      </c>
      <c r="L132" s="22">
        <f t="shared" si="28"/>
        <v>0</v>
      </c>
      <c r="M132" s="22">
        <f t="shared" ref="M132:M181" si="29">SUM(J132:L132)</f>
        <v>0</v>
      </c>
      <c r="N132" s="46"/>
      <c r="O132" s="117" t="str">
        <f t="shared" ref="O132:O169" si="30">A132</f>
        <v>New York</v>
      </c>
      <c r="P132" s="27">
        <f t="shared" ref="P132:S144" si="31">P68-P4</f>
        <v>46689.118359208092</v>
      </c>
      <c r="Q132" s="27">
        <f t="shared" si="31"/>
        <v>40530.901775561972</v>
      </c>
      <c r="R132" s="27">
        <f t="shared" si="31"/>
        <v>0</v>
      </c>
      <c r="S132" s="62">
        <f t="shared" si="31"/>
        <v>87220.020134770064</v>
      </c>
      <c r="T132" s="139" t="s">
        <v>437</v>
      </c>
      <c r="U132" s="139"/>
      <c r="V132" s="139"/>
      <c r="W132" s="139"/>
      <c r="X132" s="139"/>
      <c r="Y132" s="139"/>
      <c r="Z132" s="139"/>
    </row>
    <row r="133" spans="1:26">
      <c r="A133" s="114" t="s">
        <v>387</v>
      </c>
      <c r="B133" s="114" t="s">
        <v>385</v>
      </c>
      <c r="C133" s="114" t="s">
        <v>386</v>
      </c>
      <c r="D133" s="27" t="e">
        <f>J133+#REF!+V133</f>
        <v>#REF!</v>
      </c>
      <c r="E133" s="27">
        <f t="shared" si="25"/>
        <v>20704.29995727104</v>
      </c>
      <c r="F133" s="27">
        <f t="shared" si="25"/>
        <v>6591.6673955508904</v>
      </c>
      <c r="G133" s="62">
        <f t="shared" si="26"/>
        <v>39733.742579134669</v>
      </c>
      <c r="H133" s="46"/>
      <c r="I133" s="115" t="str">
        <f t="shared" si="27"/>
        <v>Milan</v>
      </c>
      <c r="J133" s="22">
        <f t="shared" si="28"/>
        <v>0</v>
      </c>
      <c r="K133" s="22">
        <f t="shared" si="28"/>
        <v>0</v>
      </c>
      <c r="L133" s="22">
        <f t="shared" si="28"/>
        <v>0</v>
      </c>
      <c r="M133" s="22">
        <f t="shared" si="29"/>
        <v>0</v>
      </c>
      <c r="N133" s="46"/>
      <c r="O133" s="117" t="str">
        <f t="shared" si="30"/>
        <v>Milan</v>
      </c>
      <c r="P133" s="27">
        <f t="shared" si="31"/>
        <v>20704.29995727104</v>
      </c>
      <c r="Q133" s="27">
        <f t="shared" si="31"/>
        <v>6591.6673955508904</v>
      </c>
      <c r="R133" s="27">
        <f t="shared" si="31"/>
        <v>12437.77522631274</v>
      </c>
      <c r="S133" s="62">
        <f t="shared" si="31"/>
        <v>39733.742579134669</v>
      </c>
      <c r="T133" s="139"/>
      <c r="U133" s="139"/>
      <c r="V133" s="139"/>
      <c r="W133" s="139"/>
      <c r="X133" s="139"/>
      <c r="Y133" s="139"/>
      <c r="Z133" s="139"/>
    </row>
    <row r="134" spans="1:26">
      <c r="A134" s="114" t="s">
        <v>324</v>
      </c>
      <c r="B134" s="114" t="s">
        <v>311</v>
      </c>
      <c r="C134" s="114" t="s">
        <v>324</v>
      </c>
      <c r="D134" s="27" t="e">
        <f>J134+#REF!+V134</f>
        <v>#REF!</v>
      </c>
      <c r="E134" s="27">
        <f t="shared" si="25"/>
        <v>1781.9900000000002</v>
      </c>
      <c r="F134" s="27">
        <f t="shared" si="25"/>
        <v>6071.27</v>
      </c>
      <c r="G134" s="62">
        <f t="shared" si="26"/>
        <v>7853.26</v>
      </c>
      <c r="H134" s="46"/>
      <c r="I134" s="115" t="str">
        <f t="shared" si="27"/>
        <v>Electrolux</v>
      </c>
      <c r="J134" s="22">
        <f t="shared" si="28"/>
        <v>0</v>
      </c>
      <c r="K134" s="22">
        <f t="shared" si="28"/>
        <v>0</v>
      </c>
      <c r="L134" s="22">
        <f t="shared" si="28"/>
        <v>0</v>
      </c>
      <c r="M134" s="22">
        <f t="shared" si="29"/>
        <v>0</v>
      </c>
      <c r="N134" s="46"/>
      <c r="O134" s="117" t="str">
        <f t="shared" si="30"/>
        <v>Electrolux</v>
      </c>
      <c r="P134" s="27">
        <f t="shared" si="31"/>
        <v>1781.9900000000002</v>
      </c>
      <c r="Q134" s="27">
        <f t="shared" si="31"/>
        <v>6071.27</v>
      </c>
      <c r="R134" s="27">
        <f t="shared" si="31"/>
        <v>0</v>
      </c>
      <c r="S134" s="62">
        <f t="shared" si="31"/>
        <v>7853.26</v>
      </c>
      <c r="T134" s="60"/>
      <c r="U134" s="114" t="str">
        <f t="shared" ref="U134:U181" si="32">A134</f>
        <v>Electrolux</v>
      </c>
      <c r="V134" s="63">
        <f t="shared" ref="V134:Y138" si="33">V70-V6</f>
        <v>0</v>
      </c>
      <c r="W134" s="63">
        <f t="shared" si="33"/>
        <v>0</v>
      </c>
      <c r="X134" s="63">
        <f t="shared" si="33"/>
        <v>0</v>
      </c>
      <c r="Y134" s="64">
        <f t="shared" si="33"/>
        <v>0</v>
      </c>
      <c r="Z134" s="60"/>
    </row>
    <row r="135" spans="1:26">
      <c r="A135" s="114" t="s">
        <v>338</v>
      </c>
      <c r="B135" s="114" t="s">
        <v>339</v>
      </c>
      <c r="C135" s="114" t="s">
        <v>338</v>
      </c>
      <c r="D135" s="27" t="e">
        <f>J135+#REF!+V135</f>
        <v>#REF!</v>
      </c>
      <c r="E135" s="27">
        <f t="shared" si="25"/>
        <v>-455.180153350843</v>
      </c>
      <c r="F135" s="27">
        <f t="shared" si="25"/>
        <v>25.559846649157009</v>
      </c>
      <c r="G135" s="62">
        <f t="shared" si="26"/>
        <v>-884.80046005252893</v>
      </c>
      <c r="H135" s="46"/>
      <c r="I135" s="115" t="str">
        <f t="shared" si="27"/>
        <v>Ingenico</v>
      </c>
      <c r="J135" s="22">
        <f t="shared" si="28"/>
        <v>0</v>
      </c>
      <c r="K135" s="22">
        <f t="shared" si="28"/>
        <v>0</v>
      </c>
      <c r="L135" s="22">
        <f t="shared" si="28"/>
        <v>0</v>
      </c>
      <c r="M135" s="22">
        <f t="shared" si="29"/>
        <v>0</v>
      </c>
      <c r="N135" s="46"/>
      <c r="O135" s="117" t="str">
        <f t="shared" si="30"/>
        <v>Ingenico</v>
      </c>
      <c r="P135" s="27">
        <f t="shared" si="31"/>
        <v>-455.180153350843</v>
      </c>
      <c r="Q135" s="27">
        <f t="shared" si="31"/>
        <v>25.559846649157009</v>
      </c>
      <c r="R135" s="27">
        <f t="shared" si="31"/>
        <v>-455.180153350843</v>
      </c>
      <c r="S135" s="62">
        <f t="shared" si="31"/>
        <v>-884.80046005252893</v>
      </c>
      <c r="T135" s="60"/>
      <c r="U135" s="114" t="str">
        <f t="shared" si="32"/>
        <v>Ingenico</v>
      </c>
      <c r="V135" s="63">
        <f t="shared" si="33"/>
        <v>0</v>
      </c>
      <c r="W135" s="63">
        <f t="shared" si="33"/>
        <v>0</v>
      </c>
      <c r="X135" s="63">
        <f t="shared" si="33"/>
        <v>0</v>
      </c>
      <c r="Y135" s="64">
        <f t="shared" si="33"/>
        <v>0</v>
      </c>
      <c r="Z135" s="60"/>
    </row>
    <row r="136" spans="1:26">
      <c r="A136" s="114" t="s">
        <v>388</v>
      </c>
      <c r="B136" s="114" t="s">
        <v>4</v>
      </c>
      <c r="C136" s="114" t="s">
        <v>389</v>
      </c>
      <c r="D136" s="27" t="e">
        <f>J136+#REF!+V136</f>
        <v>#REF!</v>
      </c>
      <c r="E136" s="27">
        <f t="shared" si="25"/>
        <v>4560.9599772112233</v>
      </c>
      <c r="F136" s="27">
        <f t="shared" si="25"/>
        <v>103.26831686054987</v>
      </c>
      <c r="G136" s="62">
        <f t="shared" si="26"/>
        <v>8205.1041650884217</v>
      </c>
      <c r="H136" s="46"/>
      <c r="I136" s="115" t="str">
        <f t="shared" si="27"/>
        <v>POPLAR(Sony)</v>
      </c>
      <c r="J136" s="22">
        <f t="shared" si="28"/>
        <v>0</v>
      </c>
      <c r="K136" s="22">
        <f t="shared" si="28"/>
        <v>0</v>
      </c>
      <c r="L136" s="22">
        <f t="shared" si="28"/>
        <v>0</v>
      </c>
      <c r="M136" s="22">
        <f t="shared" si="29"/>
        <v>0</v>
      </c>
      <c r="N136" s="46"/>
      <c r="O136" s="117" t="str">
        <f t="shared" si="30"/>
        <v>POPLAR(Sony)</v>
      </c>
      <c r="P136" s="27">
        <f t="shared" si="31"/>
        <v>4560.9599772112233</v>
      </c>
      <c r="Q136" s="27">
        <f t="shared" si="31"/>
        <v>103.26831686054987</v>
      </c>
      <c r="R136" s="27">
        <f t="shared" si="31"/>
        <v>3540.875871016648</v>
      </c>
      <c r="S136" s="62">
        <f t="shared" si="31"/>
        <v>8205.1041650884217</v>
      </c>
      <c r="T136" s="61" t="s">
        <v>356</v>
      </c>
      <c r="U136" s="114" t="str">
        <f t="shared" si="32"/>
        <v>POPLAR(Sony)</v>
      </c>
      <c r="V136" s="63">
        <f t="shared" si="33"/>
        <v>0</v>
      </c>
      <c r="W136" s="63">
        <f t="shared" si="33"/>
        <v>0</v>
      </c>
      <c r="X136" s="63">
        <f t="shared" si="33"/>
        <v>0</v>
      </c>
      <c r="Y136" s="64">
        <f t="shared" si="33"/>
        <v>0</v>
      </c>
      <c r="Z136" s="60"/>
    </row>
    <row r="137" spans="1:26">
      <c r="A137" s="114" t="s">
        <v>390</v>
      </c>
      <c r="B137" s="114" t="s">
        <v>4</v>
      </c>
      <c r="C137" s="114" t="s">
        <v>391</v>
      </c>
      <c r="D137" s="27" t="e">
        <f>J137+#REF!+V137</f>
        <v>#REF!</v>
      </c>
      <c r="E137" s="27">
        <f t="shared" si="25"/>
        <v>0</v>
      </c>
      <c r="F137" s="27">
        <f t="shared" si="25"/>
        <v>0</v>
      </c>
      <c r="G137" s="62">
        <f t="shared" si="26"/>
        <v>0</v>
      </c>
      <c r="H137" s="46"/>
      <c r="I137" s="115" t="str">
        <f t="shared" si="27"/>
        <v>N69_CG</v>
      </c>
      <c r="J137" s="22">
        <f t="shared" si="28"/>
        <v>0</v>
      </c>
      <c r="K137" s="22">
        <f t="shared" si="28"/>
        <v>0</v>
      </c>
      <c r="L137" s="22">
        <f t="shared" si="28"/>
        <v>0</v>
      </c>
      <c r="M137" s="22">
        <f t="shared" si="29"/>
        <v>0</v>
      </c>
      <c r="N137" s="46"/>
      <c r="O137" s="117" t="str">
        <f t="shared" si="30"/>
        <v>N69_CG</v>
      </c>
      <c r="P137" s="27">
        <f t="shared" si="31"/>
        <v>0</v>
      </c>
      <c r="Q137" s="27">
        <f t="shared" si="31"/>
        <v>0</v>
      </c>
      <c r="R137" s="27">
        <f t="shared" si="31"/>
        <v>0</v>
      </c>
      <c r="S137" s="62">
        <f t="shared" si="31"/>
        <v>0</v>
      </c>
      <c r="T137" s="61" t="s">
        <v>356</v>
      </c>
      <c r="U137" s="114" t="str">
        <f t="shared" si="32"/>
        <v>N69_CG</v>
      </c>
      <c r="V137" s="63">
        <f t="shared" si="33"/>
        <v>0</v>
      </c>
      <c r="W137" s="63">
        <f t="shared" si="33"/>
        <v>0</v>
      </c>
      <c r="X137" s="63">
        <f t="shared" si="33"/>
        <v>0</v>
      </c>
      <c r="Y137" s="64">
        <f t="shared" si="33"/>
        <v>0</v>
      </c>
      <c r="Z137" s="60"/>
    </row>
    <row r="138" spans="1:26">
      <c r="A138" s="114" t="s">
        <v>334</v>
      </c>
      <c r="B138" s="114" t="s">
        <v>392</v>
      </c>
      <c r="C138" s="114" t="s">
        <v>391</v>
      </c>
      <c r="D138" s="27" t="e">
        <f>J138+#REF!+V138</f>
        <v>#REF!</v>
      </c>
      <c r="E138" s="27">
        <f t="shared" si="25"/>
        <v>0</v>
      </c>
      <c r="F138" s="27">
        <f t="shared" si="25"/>
        <v>0</v>
      </c>
      <c r="G138" s="62">
        <f t="shared" si="26"/>
        <v>0</v>
      </c>
      <c r="H138" s="46"/>
      <c r="I138" s="115" t="str">
        <f t="shared" si="27"/>
        <v>MN</v>
      </c>
      <c r="J138" s="22">
        <f t="shared" si="28"/>
        <v>0</v>
      </c>
      <c r="K138" s="22">
        <f t="shared" si="28"/>
        <v>0</v>
      </c>
      <c r="L138" s="22">
        <f t="shared" si="28"/>
        <v>0</v>
      </c>
      <c r="M138" s="22">
        <f t="shared" si="29"/>
        <v>0</v>
      </c>
      <c r="N138" s="46"/>
      <c r="O138" s="117" t="str">
        <f t="shared" si="30"/>
        <v>MN</v>
      </c>
      <c r="P138" s="27">
        <f t="shared" si="31"/>
        <v>0</v>
      </c>
      <c r="Q138" s="27">
        <f t="shared" si="31"/>
        <v>0</v>
      </c>
      <c r="R138" s="27">
        <f t="shared" si="31"/>
        <v>0</v>
      </c>
      <c r="S138" s="62">
        <f t="shared" si="31"/>
        <v>0</v>
      </c>
      <c r="T138" s="60"/>
      <c r="U138" s="114" t="str">
        <f t="shared" si="32"/>
        <v>MN</v>
      </c>
      <c r="V138" s="63">
        <f t="shared" si="33"/>
        <v>0</v>
      </c>
      <c r="W138" s="63">
        <f t="shared" si="33"/>
        <v>0</v>
      </c>
      <c r="X138" s="63">
        <f t="shared" si="33"/>
        <v>0</v>
      </c>
      <c r="Y138" s="64">
        <f t="shared" si="33"/>
        <v>0</v>
      </c>
      <c r="Z138" s="60"/>
    </row>
    <row r="139" spans="1:26">
      <c r="A139" s="114" t="s">
        <v>310</v>
      </c>
      <c r="B139" s="114" t="s">
        <v>311</v>
      </c>
      <c r="C139" s="114" t="s">
        <v>310</v>
      </c>
      <c r="D139" s="27" t="e">
        <f>J139+#REF!+V139</f>
        <v>#REF!</v>
      </c>
      <c r="E139" s="27">
        <f t="shared" si="25"/>
        <v>4077.5515072439212</v>
      </c>
      <c r="F139" s="27">
        <f t="shared" si="25"/>
        <v>-10285.262567652291</v>
      </c>
      <c r="G139" s="62">
        <f t="shared" si="26"/>
        <v>132.27542566682678</v>
      </c>
      <c r="H139" s="46"/>
      <c r="I139" s="115" t="str">
        <f t="shared" si="27"/>
        <v>Whirlpool</v>
      </c>
      <c r="J139" s="22">
        <f t="shared" si="28"/>
        <v>0</v>
      </c>
      <c r="K139" s="22">
        <f t="shared" si="28"/>
        <v>0</v>
      </c>
      <c r="L139" s="22">
        <f t="shared" si="28"/>
        <v>0</v>
      </c>
      <c r="M139" s="22">
        <f t="shared" si="29"/>
        <v>0</v>
      </c>
      <c r="N139" s="46"/>
      <c r="O139" s="117" t="str">
        <f t="shared" si="30"/>
        <v>Whirlpool</v>
      </c>
      <c r="P139" s="27">
        <f t="shared" si="31"/>
        <v>4077.5515072439212</v>
      </c>
      <c r="Q139" s="27">
        <f t="shared" si="31"/>
        <v>-10285.262567652291</v>
      </c>
      <c r="R139" s="27">
        <f t="shared" si="31"/>
        <v>6339.9864860752023</v>
      </c>
      <c r="S139" s="62">
        <f t="shared" si="31"/>
        <v>132.27542566682678</v>
      </c>
      <c r="T139" s="139"/>
      <c r="U139" s="139"/>
      <c r="V139" s="139"/>
      <c r="W139" s="139"/>
      <c r="X139" s="139"/>
      <c r="Y139" s="139"/>
      <c r="Z139" s="139"/>
    </row>
    <row r="140" spans="1:26">
      <c r="A140" s="114" t="s">
        <v>393</v>
      </c>
      <c r="B140" s="114" t="s">
        <v>394</v>
      </c>
      <c r="C140" s="114" t="s">
        <v>391</v>
      </c>
      <c r="D140" s="27" t="e">
        <f>J140+#REF!+V140</f>
        <v>#REF!</v>
      </c>
      <c r="E140" s="27">
        <f t="shared" si="25"/>
        <v>-8570.0813517392235</v>
      </c>
      <c r="F140" s="27">
        <f t="shared" si="25"/>
        <v>-59283.772167791256</v>
      </c>
      <c r="G140" s="62">
        <f t="shared" si="26"/>
        <v>-76772.007041680306</v>
      </c>
      <c r="H140" s="46"/>
      <c r="I140" s="115" t="str">
        <f t="shared" si="27"/>
        <v>M21(ABC)</v>
      </c>
      <c r="J140" s="22">
        <f t="shared" si="28"/>
        <v>0</v>
      </c>
      <c r="K140" s="22">
        <f t="shared" si="28"/>
        <v>0</v>
      </c>
      <c r="L140" s="22">
        <f t="shared" si="28"/>
        <v>0</v>
      </c>
      <c r="M140" s="22">
        <f t="shared" si="29"/>
        <v>0</v>
      </c>
      <c r="N140" s="46"/>
      <c r="O140" s="117" t="str">
        <f t="shared" si="30"/>
        <v>M21(ABC)</v>
      </c>
      <c r="P140" s="27">
        <f t="shared" si="31"/>
        <v>-8570.0813517392235</v>
      </c>
      <c r="Q140" s="27">
        <f t="shared" si="31"/>
        <v>-59283.772167791256</v>
      </c>
      <c r="R140" s="27">
        <f t="shared" si="31"/>
        <v>-8918.153522149838</v>
      </c>
      <c r="S140" s="62">
        <f t="shared" si="31"/>
        <v>-76772.007041680306</v>
      </c>
      <c r="T140" s="139" t="s">
        <v>482</v>
      </c>
      <c r="U140" s="139"/>
      <c r="V140" s="139"/>
      <c r="W140" s="139"/>
      <c r="X140" s="139"/>
      <c r="Y140" s="139"/>
      <c r="Z140" s="139"/>
    </row>
    <row r="141" spans="1:26">
      <c r="A141" s="114" t="s">
        <v>242</v>
      </c>
      <c r="B141" s="114" t="s">
        <v>394</v>
      </c>
      <c r="C141" s="114" t="s">
        <v>391</v>
      </c>
      <c r="D141" s="27" t="e">
        <f>J141+#REF!+V141</f>
        <v>#REF!</v>
      </c>
      <c r="E141" s="27">
        <f t="shared" si="25"/>
        <v>-15.687616147624794</v>
      </c>
      <c r="F141" s="27">
        <f t="shared" si="25"/>
        <v>-55125.291883133235</v>
      </c>
      <c r="G141" s="62">
        <f t="shared" si="26"/>
        <v>-79163.934616093829</v>
      </c>
      <c r="H141" s="46"/>
      <c r="I141" s="115" t="str">
        <f t="shared" si="27"/>
        <v>M25</v>
      </c>
      <c r="J141" s="22">
        <f t="shared" si="28"/>
        <v>0</v>
      </c>
      <c r="K141" s="22">
        <f t="shared" si="28"/>
        <v>0</v>
      </c>
      <c r="L141" s="22">
        <f t="shared" si="28"/>
        <v>0</v>
      </c>
      <c r="M141" s="22">
        <f t="shared" si="29"/>
        <v>0</v>
      </c>
      <c r="N141" s="46"/>
      <c r="O141" s="117" t="str">
        <f t="shared" si="30"/>
        <v>M25</v>
      </c>
      <c r="P141" s="27">
        <f t="shared" si="31"/>
        <v>-15.687616147624794</v>
      </c>
      <c r="Q141" s="27">
        <f t="shared" si="31"/>
        <v>-55125.291883133235</v>
      </c>
      <c r="R141" s="27">
        <f t="shared" si="31"/>
        <v>-24022.955116812958</v>
      </c>
      <c r="S141" s="62">
        <f t="shared" si="31"/>
        <v>-79163.934616093829</v>
      </c>
      <c r="T141" s="139" t="s">
        <v>482</v>
      </c>
      <c r="U141" s="139"/>
      <c r="V141" s="139"/>
      <c r="W141" s="139"/>
      <c r="X141" s="139"/>
      <c r="Y141" s="139"/>
      <c r="Z141" s="139"/>
    </row>
    <row r="142" spans="1:26">
      <c r="A142" s="65" t="s">
        <v>262</v>
      </c>
      <c r="B142" s="65" t="s">
        <v>394</v>
      </c>
      <c r="C142" s="65" t="s">
        <v>391</v>
      </c>
      <c r="D142" s="27" t="e">
        <f>J142+#REF!+V142</f>
        <v>#REF!</v>
      </c>
      <c r="E142" s="27">
        <f t="shared" si="25"/>
        <v>4960.4158951716281</v>
      </c>
      <c r="F142" s="27">
        <f t="shared" si="25"/>
        <v>20356.889413685527</v>
      </c>
      <c r="G142" s="62">
        <f t="shared" si="26"/>
        <v>33874.311635572216</v>
      </c>
      <c r="H142" s="46"/>
      <c r="I142" s="115" t="str">
        <f t="shared" si="27"/>
        <v>M26</v>
      </c>
      <c r="J142" s="22">
        <f t="shared" si="28"/>
        <v>0</v>
      </c>
      <c r="K142" s="22">
        <f t="shared" si="28"/>
        <v>0</v>
      </c>
      <c r="L142" s="22">
        <f t="shared" si="28"/>
        <v>0</v>
      </c>
      <c r="M142" s="22">
        <f t="shared" si="29"/>
        <v>0</v>
      </c>
      <c r="N142" s="46"/>
      <c r="O142" s="117" t="str">
        <f t="shared" si="30"/>
        <v>M26</v>
      </c>
      <c r="P142" s="27">
        <f t="shared" si="31"/>
        <v>4960.4158951716281</v>
      </c>
      <c r="Q142" s="27">
        <f t="shared" si="31"/>
        <v>20356.889413685527</v>
      </c>
      <c r="R142" s="27">
        <f t="shared" si="31"/>
        <v>8557.0063267150636</v>
      </c>
      <c r="S142" s="62">
        <f t="shared" si="31"/>
        <v>33874.311635572216</v>
      </c>
      <c r="T142" s="139"/>
      <c r="U142" s="139"/>
      <c r="V142" s="139"/>
      <c r="W142" s="139"/>
      <c r="X142" s="139"/>
      <c r="Y142" s="139"/>
      <c r="Z142" s="139"/>
    </row>
    <row r="143" spans="1:26">
      <c r="A143" s="114" t="s">
        <v>395</v>
      </c>
      <c r="B143" s="114" t="s">
        <v>4</v>
      </c>
      <c r="C143" s="114" t="s">
        <v>389</v>
      </c>
      <c r="D143" s="27" t="e">
        <f>J143+#REF!+V143</f>
        <v>#REF!</v>
      </c>
      <c r="E143" s="27">
        <f t="shared" si="25"/>
        <v>176.60447229739356</v>
      </c>
      <c r="F143" s="27">
        <f t="shared" si="25"/>
        <v>524.7966413014957</v>
      </c>
      <c r="G143" s="62">
        <f t="shared" si="26"/>
        <v>1262.1103914204</v>
      </c>
      <c r="H143" s="46"/>
      <c r="I143" s="115" t="str">
        <f t="shared" si="27"/>
        <v>KEYAKI(Sony)</v>
      </c>
      <c r="J143" s="22">
        <f t="shared" si="28"/>
        <v>0</v>
      </c>
      <c r="K143" s="22">
        <f t="shared" si="28"/>
        <v>0</v>
      </c>
      <c r="L143" s="22">
        <f t="shared" si="28"/>
        <v>0</v>
      </c>
      <c r="M143" s="22">
        <f t="shared" si="29"/>
        <v>0</v>
      </c>
      <c r="N143" s="46"/>
      <c r="O143" s="117" t="str">
        <f t="shared" si="30"/>
        <v>KEYAKI(Sony)</v>
      </c>
      <c r="P143" s="27">
        <f t="shared" si="31"/>
        <v>176.60447229739356</v>
      </c>
      <c r="Q143" s="27">
        <f t="shared" si="31"/>
        <v>524.7966413014957</v>
      </c>
      <c r="R143" s="27">
        <f t="shared" si="31"/>
        <v>560.70927782151091</v>
      </c>
      <c r="S143" s="62">
        <f t="shared" si="31"/>
        <v>1262.1103914204</v>
      </c>
      <c r="T143" s="61"/>
      <c r="U143" s="114" t="str">
        <f t="shared" si="32"/>
        <v>KEYAKI(Sony)</v>
      </c>
      <c r="V143" s="63">
        <f>V79-V15</f>
        <v>0</v>
      </c>
      <c r="W143" s="63">
        <f>W79-W15</f>
        <v>0</v>
      </c>
      <c r="X143" s="63">
        <f>X79-X15</f>
        <v>0</v>
      </c>
      <c r="Y143" s="64">
        <f>Y79-Y15</f>
        <v>0</v>
      </c>
      <c r="Z143" s="60"/>
    </row>
    <row r="144" spans="1:26">
      <c r="A144" s="114" t="s">
        <v>396</v>
      </c>
      <c r="B144" s="114" t="s">
        <v>385</v>
      </c>
      <c r="C144" s="114" t="s">
        <v>391</v>
      </c>
      <c r="D144" s="27" t="e">
        <f>J144+#REF!+V144</f>
        <v>#REF!</v>
      </c>
      <c r="E144" s="27">
        <f t="shared" si="25"/>
        <v>-102265.12519556326</v>
      </c>
      <c r="F144" s="27">
        <f t="shared" si="25"/>
        <v>-187310.07027949137</v>
      </c>
      <c r="G144" s="62">
        <f t="shared" si="26"/>
        <v>-358156.45690520213</v>
      </c>
      <c r="H144" s="46"/>
      <c r="I144" s="115" t="str">
        <f t="shared" si="27"/>
        <v>M101</v>
      </c>
      <c r="J144" s="22">
        <f t="shared" si="28"/>
        <v>0</v>
      </c>
      <c r="K144" s="22">
        <f t="shared" si="28"/>
        <v>0</v>
      </c>
      <c r="L144" s="22">
        <f t="shared" si="28"/>
        <v>0</v>
      </c>
      <c r="M144" s="22">
        <f t="shared" si="29"/>
        <v>0</v>
      </c>
      <c r="N144" s="46"/>
      <c r="O144" s="117" t="str">
        <f t="shared" si="30"/>
        <v>M101</v>
      </c>
      <c r="P144" s="27">
        <f t="shared" si="31"/>
        <v>-102265.12519556326</v>
      </c>
      <c r="Q144" s="27">
        <f t="shared" si="31"/>
        <v>-187310.07027949137</v>
      </c>
      <c r="R144" s="27">
        <f t="shared" si="31"/>
        <v>-68581.261430147541</v>
      </c>
      <c r="S144" s="62">
        <f t="shared" si="31"/>
        <v>-358156.45690520213</v>
      </c>
      <c r="T144" s="139" t="s">
        <v>482</v>
      </c>
      <c r="U144" s="139"/>
      <c r="V144" s="139"/>
      <c r="W144" s="139"/>
      <c r="X144" s="139"/>
      <c r="Y144" s="139"/>
      <c r="Z144" s="139"/>
    </row>
    <row r="145" spans="1:26">
      <c r="A145" s="114"/>
      <c r="B145" s="114"/>
      <c r="C145" s="114"/>
      <c r="D145" s="27"/>
      <c r="E145" s="27"/>
      <c r="F145" s="27"/>
      <c r="G145" s="62"/>
      <c r="H145" s="46"/>
      <c r="I145" s="115"/>
      <c r="J145" s="22"/>
      <c r="K145" s="22"/>
      <c r="L145" s="22"/>
      <c r="M145" s="22"/>
      <c r="N145" s="46"/>
      <c r="O145" s="117" t="s">
        <v>712</v>
      </c>
      <c r="P145" s="27">
        <f t="shared" ref="P145:S145" si="34">P81-P17</f>
        <v>297.25110383136308</v>
      </c>
      <c r="Q145" s="27">
        <f t="shared" si="34"/>
        <v>441.84961660689817</v>
      </c>
      <c r="R145" s="27">
        <f t="shared" si="34"/>
        <v>34821.272690165897</v>
      </c>
      <c r="S145" s="62">
        <f t="shared" si="34"/>
        <v>35560.373410604159</v>
      </c>
      <c r="T145" s="130"/>
      <c r="U145" s="130"/>
      <c r="V145" s="130"/>
      <c r="W145" s="130"/>
      <c r="X145" s="130"/>
      <c r="Y145" s="130"/>
      <c r="Z145" s="130"/>
    </row>
    <row r="146" spans="1:26">
      <c r="A146" s="114"/>
      <c r="B146" s="114"/>
      <c r="C146" s="114"/>
      <c r="D146" s="27"/>
      <c r="E146" s="27"/>
      <c r="F146" s="27"/>
      <c r="G146" s="62"/>
      <c r="H146" s="46"/>
      <c r="I146" s="115"/>
      <c r="J146" s="22"/>
      <c r="K146" s="22"/>
      <c r="L146" s="22"/>
      <c r="M146" s="22"/>
      <c r="N146" s="46"/>
      <c r="O146" s="117" t="s">
        <v>714</v>
      </c>
      <c r="P146" s="27">
        <f t="shared" ref="P146:S146" si="35">P82-P18</f>
        <v>308.93035180173763</v>
      </c>
      <c r="Q146" s="27">
        <f t="shared" si="35"/>
        <v>369.83585527274846</v>
      </c>
      <c r="R146" s="27">
        <f t="shared" si="35"/>
        <v>11033.500451908219</v>
      </c>
      <c r="S146" s="62">
        <f t="shared" si="35"/>
        <v>11712.266658982706</v>
      </c>
      <c r="T146" s="130"/>
      <c r="U146" s="130"/>
      <c r="V146" s="130"/>
      <c r="W146" s="130"/>
      <c r="X146" s="130"/>
      <c r="Y146" s="130"/>
      <c r="Z146" s="130"/>
    </row>
    <row r="147" spans="1:26">
      <c r="A147" s="114" t="s">
        <v>397</v>
      </c>
      <c r="B147" s="114" t="s">
        <v>398</v>
      </c>
      <c r="C147" s="114" t="s">
        <v>391</v>
      </c>
      <c r="D147" s="27" t="e">
        <f>J147+#REF!+V147</f>
        <v>#REF!</v>
      </c>
      <c r="E147" s="27">
        <f t="shared" si="25"/>
        <v>0</v>
      </c>
      <c r="F147" s="27">
        <f t="shared" si="25"/>
        <v>0</v>
      </c>
      <c r="G147" s="62">
        <f t="shared" si="26"/>
        <v>0</v>
      </c>
      <c r="H147" s="46"/>
      <c r="I147" s="115" t="str">
        <f t="shared" si="27"/>
        <v>C70</v>
      </c>
      <c r="J147" s="22">
        <f t="shared" ref="J147:L161" si="36">J83-J19</f>
        <v>0</v>
      </c>
      <c r="K147" s="22">
        <f t="shared" si="36"/>
        <v>0</v>
      </c>
      <c r="L147" s="22">
        <f t="shared" si="36"/>
        <v>0</v>
      </c>
      <c r="M147" s="22">
        <f t="shared" si="29"/>
        <v>0</v>
      </c>
      <c r="N147" s="46"/>
      <c r="O147" s="117" t="str">
        <f t="shared" si="30"/>
        <v>C70</v>
      </c>
      <c r="P147" s="27">
        <f t="shared" ref="P147:S166" si="37">P83-P19</f>
        <v>0</v>
      </c>
      <c r="Q147" s="27">
        <f t="shared" si="37"/>
        <v>0</v>
      </c>
      <c r="R147" s="27">
        <f t="shared" si="37"/>
        <v>0</v>
      </c>
      <c r="S147" s="62">
        <f t="shared" si="37"/>
        <v>0</v>
      </c>
      <c r="T147" s="60"/>
      <c r="U147" s="114" t="str">
        <f t="shared" si="32"/>
        <v>C70</v>
      </c>
      <c r="V147" s="63">
        <f t="shared" ref="V147:Y152" si="38">V83-V19</f>
        <v>0</v>
      </c>
      <c r="W147" s="63">
        <f t="shared" si="38"/>
        <v>0</v>
      </c>
      <c r="X147" s="63">
        <f t="shared" si="38"/>
        <v>0</v>
      </c>
      <c r="Y147" s="64">
        <f t="shared" si="38"/>
        <v>0</v>
      </c>
      <c r="Z147" s="60"/>
    </row>
    <row r="148" spans="1:26">
      <c r="A148" s="114" t="s">
        <v>188</v>
      </c>
      <c r="B148" s="114" t="s">
        <v>398</v>
      </c>
      <c r="C148" s="114" t="s">
        <v>391</v>
      </c>
      <c r="D148" s="27" t="e">
        <f>J148+#REF!+V148</f>
        <v>#REF!</v>
      </c>
      <c r="E148" s="27">
        <f t="shared" si="25"/>
        <v>0</v>
      </c>
      <c r="F148" s="27">
        <f t="shared" si="25"/>
        <v>0</v>
      </c>
      <c r="G148" s="62">
        <f t="shared" si="26"/>
        <v>0</v>
      </c>
      <c r="H148" s="46"/>
      <c r="I148" s="115" t="str">
        <f t="shared" si="27"/>
        <v>F7</v>
      </c>
      <c r="J148" s="22">
        <f t="shared" si="36"/>
        <v>0</v>
      </c>
      <c r="K148" s="22">
        <f t="shared" si="36"/>
        <v>0</v>
      </c>
      <c r="L148" s="22">
        <f t="shared" si="36"/>
        <v>0</v>
      </c>
      <c r="M148" s="22">
        <f t="shared" si="29"/>
        <v>0</v>
      </c>
      <c r="N148" s="46"/>
      <c r="O148" s="117" t="str">
        <f t="shared" si="30"/>
        <v>F7</v>
      </c>
      <c r="P148" s="27">
        <f t="shared" si="37"/>
        <v>0</v>
      </c>
      <c r="Q148" s="27">
        <f t="shared" si="37"/>
        <v>0</v>
      </c>
      <c r="R148" s="27">
        <f t="shared" si="37"/>
        <v>0</v>
      </c>
      <c r="S148" s="62">
        <f t="shared" si="37"/>
        <v>0</v>
      </c>
      <c r="T148" s="61"/>
      <c r="U148" s="114" t="str">
        <f t="shared" si="32"/>
        <v>F7</v>
      </c>
      <c r="V148" s="63">
        <f t="shared" si="38"/>
        <v>0</v>
      </c>
      <c r="W148" s="63">
        <f t="shared" si="38"/>
        <v>0</v>
      </c>
      <c r="X148" s="63">
        <f t="shared" si="38"/>
        <v>0</v>
      </c>
      <c r="Y148" s="64">
        <f t="shared" si="38"/>
        <v>0</v>
      </c>
      <c r="Z148" s="60"/>
    </row>
    <row r="149" spans="1:26">
      <c r="A149" s="114" t="s">
        <v>399</v>
      </c>
      <c r="B149" s="114" t="s">
        <v>398</v>
      </c>
      <c r="C149" s="114" t="s">
        <v>391</v>
      </c>
      <c r="D149" s="27" t="e">
        <f>J149+#REF!+V149</f>
        <v>#REF!</v>
      </c>
      <c r="E149" s="27">
        <f t="shared" si="25"/>
        <v>0</v>
      </c>
      <c r="F149" s="27">
        <f t="shared" si="25"/>
        <v>0</v>
      </c>
      <c r="G149" s="62">
        <f t="shared" si="26"/>
        <v>0</v>
      </c>
      <c r="H149" s="46"/>
      <c r="I149" s="115" t="str">
        <f t="shared" si="27"/>
        <v>M13</v>
      </c>
      <c r="J149" s="22">
        <f t="shared" si="36"/>
        <v>0</v>
      </c>
      <c r="K149" s="22">
        <f t="shared" si="36"/>
        <v>0</v>
      </c>
      <c r="L149" s="22">
        <f t="shared" si="36"/>
        <v>0</v>
      </c>
      <c r="M149" s="22">
        <f t="shared" si="29"/>
        <v>0</v>
      </c>
      <c r="N149" s="46"/>
      <c r="O149" s="117" t="str">
        <f t="shared" si="30"/>
        <v>M13</v>
      </c>
      <c r="P149" s="27">
        <f t="shared" si="37"/>
        <v>0</v>
      </c>
      <c r="Q149" s="27">
        <f t="shared" si="37"/>
        <v>0</v>
      </c>
      <c r="R149" s="27">
        <f t="shared" si="37"/>
        <v>0</v>
      </c>
      <c r="S149" s="62">
        <f t="shared" si="37"/>
        <v>0</v>
      </c>
      <c r="T149" s="60"/>
      <c r="U149" s="114" t="str">
        <f t="shared" si="32"/>
        <v>M13</v>
      </c>
      <c r="V149" s="63">
        <f t="shared" si="38"/>
        <v>0</v>
      </c>
      <c r="W149" s="63">
        <f t="shared" si="38"/>
        <v>0</v>
      </c>
      <c r="X149" s="63">
        <f t="shared" si="38"/>
        <v>0</v>
      </c>
      <c r="Y149" s="64">
        <f t="shared" si="38"/>
        <v>0</v>
      </c>
      <c r="Z149" s="60"/>
    </row>
    <row r="150" spans="1:26">
      <c r="A150" s="114" t="s">
        <v>400</v>
      </c>
      <c r="B150" s="114" t="s">
        <v>398</v>
      </c>
      <c r="C150" s="114" t="s">
        <v>391</v>
      </c>
      <c r="D150" s="27" t="e">
        <f>J150+#REF!+V150</f>
        <v>#REF!</v>
      </c>
      <c r="E150" s="27">
        <f t="shared" si="25"/>
        <v>0</v>
      </c>
      <c r="F150" s="27">
        <f t="shared" si="25"/>
        <v>0</v>
      </c>
      <c r="G150" s="62">
        <f t="shared" si="26"/>
        <v>0</v>
      </c>
      <c r="H150" s="46"/>
      <c r="I150" s="115" t="str">
        <f t="shared" si="27"/>
        <v>M15 &amp; M16</v>
      </c>
      <c r="J150" s="22">
        <f t="shared" si="36"/>
        <v>0</v>
      </c>
      <c r="K150" s="22">
        <f t="shared" si="36"/>
        <v>0</v>
      </c>
      <c r="L150" s="22">
        <f t="shared" si="36"/>
        <v>0</v>
      </c>
      <c r="M150" s="22">
        <f t="shared" si="29"/>
        <v>0</v>
      </c>
      <c r="N150" s="46"/>
      <c r="O150" s="117" t="str">
        <f t="shared" si="30"/>
        <v>M15 &amp; M16</v>
      </c>
      <c r="P150" s="27">
        <f t="shared" si="37"/>
        <v>0</v>
      </c>
      <c r="Q150" s="27">
        <f t="shared" si="37"/>
        <v>0</v>
      </c>
      <c r="R150" s="27">
        <f t="shared" si="37"/>
        <v>0</v>
      </c>
      <c r="S150" s="62">
        <f t="shared" si="37"/>
        <v>0</v>
      </c>
      <c r="T150" s="60" t="s">
        <v>356</v>
      </c>
      <c r="U150" s="114" t="str">
        <f t="shared" si="32"/>
        <v>M15 &amp; M16</v>
      </c>
      <c r="V150" s="63">
        <f t="shared" si="38"/>
        <v>0</v>
      </c>
      <c r="W150" s="63">
        <f t="shared" si="38"/>
        <v>0</v>
      </c>
      <c r="X150" s="63">
        <f t="shared" si="38"/>
        <v>0</v>
      </c>
      <c r="Y150" s="64">
        <f t="shared" si="38"/>
        <v>0</v>
      </c>
      <c r="Z150" s="60"/>
    </row>
    <row r="151" spans="1:26">
      <c r="A151" s="114" t="s">
        <v>401</v>
      </c>
      <c r="B151" s="114" t="s">
        <v>398</v>
      </c>
      <c r="C151" s="114" t="s">
        <v>391</v>
      </c>
      <c r="D151" s="27" t="e">
        <f>J151+#REF!+V151</f>
        <v>#REF!</v>
      </c>
      <c r="E151" s="27">
        <f t="shared" si="25"/>
        <v>0</v>
      </c>
      <c r="F151" s="27">
        <f t="shared" si="25"/>
        <v>0</v>
      </c>
      <c r="G151" s="62">
        <f t="shared" si="26"/>
        <v>0</v>
      </c>
      <c r="H151" s="46"/>
      <c r="I151" s="115" t="str">
        <f t="shared" si="27"/>
        <v>M16</v>
      </c>
      <c r="J151" s="22">
        <f t="shared" si="36"/>
        <v>0</v>
      </c>
      <c r="K151" s="22">
        <f t="shared" si="36"/>
        <v>0</v>
      </c>
      <c r="L151" s="22">
        <f t="shared" si="36"/>
        <v>0</v>
      </c>
      <c r="M151" s="22">
        <f t="shared" si="29"/>
        <v>0</v>
      </c>
      <c r="N151" s="46"/>
      <c r="O151" s="117" t="str">
        <f t="shared" si="30"/>
        <v>M16</v>
      </c>
      <c r="P151" s="27">
        <f t="shared" si="37"/>
        <v>0</v>
      </c>
      <c r="Q151" s="27">
        <f t="shared" si="37"/>
        <v>0</v>
      </c>
      <c r="R151" s="27">
        <f t="shared" si="37"/>
        <v>0</v>
      </c>
      <c r="S151" s="62">
        <f t="shared" si="37"/>
        <v>0</v>
      </c>
      <c r="T151" s="60" t="s">
        <v>436</v>
      </c>
      <c r="U151" s="114" t="str">
        <f t="shared" si="32"/>
        <v>M16</v>
      </c>
      <c r="V151" s="63">
        <f t="shared" si="38"/>
        <v>0</v>
      </c>
      <c r="W151" s="63">
        <f t="shared" si="38"/>
        <v>0</v>
      </c>
      <c r="X151" s="63">
        <f t="shared" si="38"/>
        <v>0</v>
      </c>
      <c r="Y151" s="64">
        <f t="shared" si="38"/>
        <v>0</v>
      </c>
      <c r="Z151" s="60"/>
    </row>
    <row r="152" spans="1:26">
      <c r="A152" s="114" t="s">
        <v>402</v>
      </c>
      <c r="B152" s="114" t="s">
        <v>385</v>
      </c>
      <c r="C152" s="114" t="s">
        <v>403</v>
      </c>
      <c r="D152" s="27" t="e">
        <f>J152+#REF!+V152</f>
        <v>#REF!</v>
      </c>
      <c r="E152" s="27">
        <f t="shared" si="25"/>
        <v>0</v>
      </c>
      <c r="F152" s="27">
        <f t="shared" si="25"/>
        <v>0</v>
      </c>
      <c r="G152" s="62">
        <f t="shared" si="26"/>
        <v>0</v>
      </c>
      <c r="H152" s="46"/>
      <c r="I152" s="115" t="str">
        <f t="shared" si="27"/>
        <v>Coral</v>
      </c>
      <c r="J152" s="22">
        <f t="shared" si="36"/>
        <v>0</v>
      </c>
      <c r="K152" s="22">
        <f t="shared" si="36"/>
        <v>0</v>
      </c>
      <c r="L152" s="22">
        <f t="shared" si="36"/>
        <v>0</v>
      </c>
      <c r="M152" s="22">
        <f t="shared" si="29"/>
        <v>0</v>
      </c>
      <c r="N152" s="46"/>
      <c r="O152" s="117" t="str">
        <f t="shared" si="30"/>
        <v>Coral</v>
      </c>
      <c r="P152" s="27">
        <f t="shared" si="37"/>
        <v>0</v>
      </c>
      <c r="Q152" s="27">
        <f t="shared" si="37"/>
        <v>0</v>
      </c>
      <c r="R152" s="27">
        <f t="shared" si="37"/>
        <v>0</v>
      </c>
      <c r="S152" s="62">
        <f t="shared" si="37"/>
        <v>0</v>
      </c>
      <c r="T152" s="60"/>
      <c r="U152" s="114" t="str">
        <f t="shared" si="32"/>
        <v>Coral</v>
      </c>
      <c r="V152" s="63">
        <f t="shared" si="38"/>
        <v>0</v>
      </c>
      <c r="W152" s="63">
        <f t="shared" si="38"/>
        <v>0</v>
      </c>
      <c r="X152" s="63">
        <f t="shared" si="38"/>
        <v>0</v>
      </c>
      <c r="Y152" s="64">
        <f t="shared" si="38"/>
        <v>0</v>
      </c>
      <c r="Z152" s="60"/>
    </row>
    <row r="153" spans="1:26">
      <c r="A153" s="114" t="s">
        <v>404</v>
      </c>
      <c r="B153" s="114" t="s">
        <v>4</v>
      </c>
      <c r="C153" s="114" t="s">
        <v>391</v>
      </c>
      <c r="D153" s="27" t="e">
        <f>J153+#REF!+V153</f>
        <v>#REF!</v>
      </c>
      <c r="E153" s="27">
        <f t="shared" si="25"/>
        <v>6715.624554906708</v>
      </c>
      <c r="F153" s="27">
        <f t="shared" si="25"/>
        <v>6643.2257500218666</v>
      </c>
      <c r="G153" s="62">
        <f t="shared" si="26"/>
        <v>13358.850304928575</v>
      </c>
      <c r="H153" s="46"/>
      <c r="I153" s="115" t="str">
        <f t="shared" si="27"/>
        <v>BEIJING</v>
      </c>
      <c r="J153" s="22">
        <f t="shared" si="36"/>
        <v>0</v>
      </c>
      <c r="K153" s="22">
        <f t="shared" si="36"/>
        <v>0</v>
      </c>
      <c r="L153" s="22">
        <f t="shared" si="36"/>
        <v>0</v>
      </c>
      <c r="M153" s="22">
        <f t="shared" si="29"/>
        <v>0</v>
      </c>
      <c r="N153" s="46"/>
      <c r="O153" s="117" t="str">
        <f t="shared" si="30"/>
        <v>BEIJING</v>
      </c>
      <c r="P153" s="27">
        <f t="shared" si="37"/>
        <v>6715.624554906708</v>
      </c>
      <c r="Q153" s="27">
        <f t="shared" si="37"/>
        <v>6643.2257500218666</v>
      </c>
      <c r="R153" s="27">
        <f t="shared" si="37"/>
        <v>0</v>
      </c>
      <c r="S153" s="62">
        <f t="shared" si="37"/>
        <v>13358.850304928575</v>
      </c>
      <c r="T153" s="139"/>
      <c r="U153" s="139"/>
      <c r="V153" s="139"/>
      <c r="W153" s="139"/>
      <c r="X153" s="139"/>
      <c r="Y153" s="139"/>
      <c r="Z153" s="139"/>
    </row>
    <row r="154" spans="1:26">
      <c r="A154" s="114" t="s">
        <v>146</v>
      </c>
      <c r="B154" s="114" t="s">
        <v>4</v>
      </c>
      <c r="C154" s="114" t="s">
        <v>391</v>
      </c>
      <c r="D154" s="27" t="e">
        <f>J154+#REF!+V154</f>
        <v>#REF!</v>
      </c>
      <c r="E154" s="27">
        <f t="shared" si="25"/>
        <v>0</v>
      </c>
      <c r="F154" s="27">
        <f t="shared" si="25"/>
        <v>0</v>
      </c>
      <c r="G154" s="62">
        <f t="shared" si="26"/>
        <v>0</v>
      </c>
      <c r="H154" s="46"/>
      <c r="I154" s="115" t="str">
        <f t="shared" si="27"/>
        <v>F6</v>
      </c>
      <c r="J154" s="22">
        <f t="shared" si="36"/>
        <v>0</v>
      </c>
      <c r="K154" s="22">
        <f t="shared" si="36"/>
        <v>0</v>
      </c>
      <c r="L154" s="22">
        <f t="shared" si="36"/>
        <v>0</v>
      </c>
      <c r="M154" s="22">
        <f t="shared" si="29"/>
        <v>0</v>
      </c>
      <c r="N154" s="46"/>
      <c r="O154" s="117" t="str">
        <f t="shared" si="30"/>
        <v>F6</v>
      </c>
      <c r="P154" s="27">
        <f t="shared" si="37"/>
        <v>0</v>
      </c>
      <c r="Q154" s="27">
        <f t="shared" si="37"/>
        <v>0</v>
      </c>
      <c r="R154" s="27">
        <f t="shared" si="37"/>
        <v>0</v>
      </c>
      <c r="S154" s="62">
        <f t="shared" si="37"/>
        <v>0</v>
      </c>
      <c r="T154" s="139"/>
      <c r="U154" s="139"/>
      <c r="V154" s="139"/>
      <c r="W154" s="139"/>
      <c r="X154" s="139"/>
      <c r="Y154" s="139"/>
      <c r="Z154" s="139"/>
    </row>
    <row r="155" spans="1:26">
      <c r="A155" s="114" t="s">
        <v>405</v>
      </c>
      <c r="B155" s="114" t="s">
        <v>4</v>
      </c>
      <c r="C155" s="114" t="s">
        <v>389</v>
      </c>
      <c r="D155" s="27" t="e">
        <f>J155+#REF!+V155</f>
        <v>#REF!</v>
      </c>
      <c r="E155" s="27">
        <f t="shared" si="25"/>
        <v>586.81099558467452</v>
      </c>
      <c r="F155" s="27">
        <f t="shared" si="25"/>
        <v>0</v>
      </c>
      <c r="G155" s="62">
        <f t="shared" si="26"/>
        <v>586.81099558467452</v>
      </c>
      <c r="H155" s="46"/>
      <c r="I155" s="115" t="str">
        <f t="shared" si="27"/>
        <v>Suzuran(Sony)</v>
      </c>
      <c r="J155" s="22">
        <f t="shared" si="36"/>
        <v>0</v>
      </c>
      <c r="K155" s="22">
        <f t="shared" si="36"/>
        <v>0</v>
      </c>
      <c r="L155" s="22">
        <f t="shared" si="36"/>
        <v>0</v>
      </c>
      <c r="M155" s="22">
        <f t="shared" si="29"/>
        <v>0</v>
      </c>
      <c r="N155" s="46"/>
      <c r="O155" s="114" t="str">
        <f t="shared" si="30"/>
        <v>Suzuran(Sony)</v>
      </c>
      <c r="P155" s="27">
        <f t="shared" si="37"/>
        <v>586.81099558467452</v>
      </c>
      <c r="Q155" s="27">
        <f t="shared" si="37"/>
        <v>0</v>
      </c>
      <c r="R155" s="27">
        <f t="shared" si="37"/>
        <v>0</v>
      </c>
      <c r="S155" s="62">
        <f t="shared" si="37"/>
        <v>586.81099558467452</v>
      </c>
      <c r="T155" s="60"/>
      <c r="U155" s="114" t="str">
        <f t="shared" si="32"/>
        <v>Suzuran(Sony)</v>
      </c>
      <c r="V155" s="63">
        <f t="shared" ref="V155:Y156" si="39">V91-V27</f>
        <v>0</v>
      </c>
      <c r="W155" s="63">
        <f t="shared" si="39"/>
        <v>0</v>
      </c>
      <c r="X155" s="63">
        <f t="shared" si="39"/>
        <v>0</v>
      </c>
      <c r="Y155" s="64">
        <f t="shared" si="39"/>
        <v>0</v>
      </c>
      <c r="Z155" s="60"/>
    </row>
    <row r="156" spans="1:26">
      <c r="A156" s="114" t="s">
        <v>406</v>
      </c>
      <c r="B156" s="114" t="s">
        <v>394</v>
      </c>
      <c r="C156" s="114" t="s">
        <v>389</v>
      </c>
      <c r="D156" s="27" t="e">
        <f>J156+#REF!+V156</f>
        <v>#REF!</v>
      </c>
      <c r="E156" s="27">
        <f t="shared" si="25"/>
        <v>0</v>
      </c>
      <c r="F156" s="27">
        <f t="shared" si="25"/>
        <v>0</v>
      </c>
      <c r="G156" s="62">
        <f t="shared" si="26"/>
        <v>0</v>
      </c>
      <c r="H156" s="46"/>
      <c r="I156" s="115" t="str">
        <f t="shared" si="27"/>
        <v>Suzu(Sony)</v>
      </c>
      <c r="J156" s="22">
        <f t="shared" si="36"/>
        <v>0</v>
      </c>
      <c r="K156" s="22">
        <f t="shared" si="36"/>
        <v>0</v>
      </c>
      <c r="L156" s="22">
        <f t="shared" si="36"/>
        <v>0</v>
      </c>
      <c r="M156" s="22">
        <f t="shared" si="29"/>
        <v>0</v>
      </c>
      <c r="N156" s="46"/>
      <c r="O156" s="114" t="str">
        <f t="shared" si="30"/>
        <v>Suzu(Sony)</v>
      </c>
      <c r="P156" s="27">
        <f t="shared" si="37"/>
        <v>0</v>
      </c>
      <c r="Q156" s="27">
        <f t="shared" si="37"/>
        <v>0</v>
      </c>
      <c r="R156" s="27">
        <f t="shared" si="37"/>
        <v>0</v>
      </c>
      <c r="S156" s="62">
        <f t="shared" si="37"/>
        <v>0</v>
      </c>
      <c r="T156" s="60"/>
      <c r="U156" s="114" t="str">
        <f t="shared" si="32"/>
        <v>Suzu(Sony)</v>
      </c>
      <c r="V156" s="63">
        <f t="shared" si="39"/>
        <v>0</v>
      </c>
      <c r="W156" s="63">
        <f t="shared" si="39"/>
        <v>0</v>
      </c>
      <c r="X156" s="63">
        <f t="shared" si="39"/>
        <v>0</v>
      </c>
      <c r="Y156" s="64">
        <f t="shared" si="39"/>
        <v>0</v>
      </c>
      <c r="Z156" s="60"/>
    </row>
    <row r="157" spans="1:26">
      <c r="A157" s="114" t="s">
        <v>407</v>
      </c>
      <c r="B157" s="114" t="s">
        <v>394</v>
      </c>
      <c r="C157" s="114" t="s">
        <v>389</v>
      </c>
      <c r="D157" s="27" t="e">
        <f>J157+#REF!+V157</f>
        <v>#REF!</v>
      </c>
      <c r="E157" s="27">
        <f t="shared" si="25"/>
        <v>0</v>
      </c>
      <c r="F157" s="27">
        <f t="shared" si="25"/>
        <v>0</v>
      </c>
      <c r="G157" s="62">
        <f t="shared" si="26"/>
        <v>0</v>
      </c>
      <c r="H157" s="46"/>
      <c r="I157" s="115" t="str">
        <f t="shared" si="27"/>
        <v>V16BG</v>
      </c>
      <c r="J157" s="22">
        <f t="shared" si="36"/>
        <v>0</v>
      </c>
      <c r="K157" s="22">
        <f t="shared" si="36"/>
        <v>0</v>
      </c>
      <c r="L157" s="22">
        <f t="shared" si="36"/>
        <v>0</v>
      </c>
      <c r="M157" s="22">
        <f t="shared" si="29"/>
        <v>0</v>
      </c>
      <c r="N157" s="46"/>
      <c r="O157" s="114" t="str">
        <f t="shared" si="30"/>
        <v>V16BG</v>
      </c>
      <c r="P157" s="27">
        <f t="shared" si="37"/>
        <v>0</v>
      </c>
      <c r="Q157" s="27">
        <f t="shared" si="37"/>
        <v>0</v>
      </c>
      <c r="R157" s="27">
        <f t="shared" si="37"/>
        <v>0</v>
      </c>
      <c r="S157" s="62">
        <f t="shared" si="37"/>
        <v>0</v>
      </c>
      <c r="T157" s="139"/>
      <c r="U157" s="139"/>
      <c r="V157" s="139"/>
      <c r="W157" s="139"/>
      <c r="X157" s="139"/>
      <c r="Y157" s="139"/>
      <c r="Z157" s="139"/>
    </row>
    <row r="158" spans="1:26">
      <c r="A158" s="114" t="s">
        <v>59</v>
      </c>
      <c r="B158" s="114" t="s">
        <v>4</v>
      </c>
      <c r="C158" s="114" t="s">
        <v>389</v>
      </c>
      <c r="D158" s="27" t="e">
        <f>J158+#REF!+V158</f>
        <v>#REF!</v>
      </c>
      <c r="E158" s="27">
        <f t="shared" si="25"/>
        <v>4209.6425010682242</v>
      </c>
      <c r="F158" s="27">
        <f t="shared" si="25"/>
        <v>4003.0365316773082</v>
      </c>
      <c r="G158" s="62">
        <f t="shared" si="26"/>
        <v>8901.9574731275916</v>
      </c>
      <c r="H158" s="46"/>
      <c r="I158" s="115" t="str">
        <f t="shared" si="27"/>
        <v>Kagura</v>
      </c>
      <c r="J158" s="22">
        <f t="shared" si="36"/>
        <v>0</v>
      </c>
      <c r="K158" s="22">
        <f t="shared" si="36"/>
        <v>0</v>
      </c>
      <c r="L158" s="22">
        <f t="shared" si="36"/>
        <v>0</v>
      </c>
      <c r="M158" s="22">
        <f t="shared" si="29"/>
        <v>0</v>
      </c>
      <c r="N158" s="46"/>
      <c r="O158" s="114" t="str">
        <f t="shared" si="30"/>
        <v>Kagura</v>
      </c>
      <c r="P158" s="27">
        <f t="shared" si="37"/>
        <v>4209.6425010682242</v>
      </c>
      <c r="Q158" s="27">
        <f t="shared" si="37"/>
        <v>4003.0365316773082</v>
      </c>
      <c r="R158" s="27">
        <f t="shared" si="37"/>
        <v>689.27844038205808</v>
      </c>
      <c r="S158" s="62">
        <f t="shared" si="37"/>
        <v>8901.9574731275916</v>
      </c>
      <c r="T158" s="139"/>
      <c r="U158" s="139"/>
      <c r="V158" s="139"/>
      <c r="W158" s="139"/>
      <c r="X158" s="139"/>
      <c r="Y158" s="139"/>
      <c r="Z158" s="139"/>
    </row>
    <row r="159" spans="1:26">
      <c r="A159" s="114" t="s">
        <v>408</v>
      </c>
      <c r="B159" s="114" t="s">
        <v>398</v>
      </c>
      <c r="C159" s="114" t="s">
        <v>391</v>
      </c>
      <c r="D159" s="27" t="e">
        <f>J159+#REF!+V159</f>
        <v>#REF!</v>
      </c>
      <c r="E159" s="27">
        <f t="shared" si="25"/>
        <v>5575.1317476143004</v>
      </c>
      <c r="F159" s="27">
        <f t="shared" si="25"/>
        <v>1409</v>
      </c>
      <c r="G159" s="62">
        <f t="shared" si="26"/>
        <v>6984.1317476143004</v>
      </c>
      <c r="H159" s="46"/>
      <c r="I159" s="115" t="str">
        <f t="shared" si="27"/>
        <v>Potential-6</v>
      </c>
      <c r="J159" s="22">
        <f t="shared" si="36"/>
        <v>0</v>
      </c>
      <c r="K159" s="22">
        <f t="shared" si="36"/>
        <v>0</v>
      </c>
      <c r="L159" s="22">
        <f t="shared" si="36"/>
        <v>0</v>
      </c>
      <c r="M159" s="22">
        <f t="shared" si="29"/>
        <v>0</v>
      </c>
      <c r="N159" s="46"/>
      <c r="O159" s="114" t="str">
        <f t="shared" si="30"/>
        <v>Potential-6</v>
      </c>
      <c r="P159" s="27">
        <f t="shared" si="37"/>
        <v>5575.1317476143004</v>
      </c>
      <c r="Q159" s="27">
        <f t="shared" si="37"/>
        <v>1409</v>
      </c>
      <c r="R159" s="27">
        <f t="shared" si="37"/>
        <v>0</v>
      </c>
      <c r="S159" s="62">
        <f t="shared" si="37"/>
        <v>6984.1317476143004</v>
      </c>
      <c r="T159" s="139"/>
      <c r="U159" s="139"/>
      <c r="V159" s="139"/>
      <c r="W159" s="139"/>
      <c r="X159" s="139"/>
      <c r="Y159" s="139"/>
      <c r="Z159" s="139"/>
    </row>
    <row r="160" spans="1:26">
      <c r="A160" s="114" t="s">
        <v>289</v>
      </c>
      <c r="B160" s="114" t="s">
        <v>409</v>
      </c>
      <c r="C160" s="114" t="s">
        <v>391</v>
      </c>
      <c r="D160" s="27" t="e">
        <f>J160+#REF!+V160</f>
        <v>#REF!</v>
      </c>
      <c r="E160" s="27">
        <f t="shared" si="25"/>
        <v>0</v>
      </c>
      <c r="F160" s="27">
        <f t="shared" si="25"/>
        <v>0</v>
      </c>
      <c r="G160" s="62">
        <f t="shared" si="26"/>
        <v>0</v>
      </c>
      <c r="H160" s="46"/>
      <c r="I160" s="115" t="str">
        <f t="shared" si="27"/>
        <v>Shanghai</v>
      </c>
      <c r="J160" s="22">
        <f t="shared" si="36"/>
        <v>0</v>
      </c>
      <c r="K160" s="22">
        <f t="shared" si="36"/>
        <v>0</v>
      </c>
      <c r="L160" s="22">
        <f t="shared" si="36"/>
        <v>0</v>
      </c>
      <c r="M160" s="22">
        <f t="shared" si="29"/>
        <v>0</v>
      </c>
      <c r="N160" s="46"/>
      <c r="O160" s="114" t="str">
        <f t="shared" si="30"/>
        <v>Shanghai</v>
      </c>
      <c r="P160" s="27">
        <f t="shared" si="37"/>
        <v>0</v>
      </c>
      <c r="Q160" s="27">
        <f t="shared" si="37"/>
        <v>0</v>
      </c>
      <c r="R160" s="27">
        <f t="shared" si="37"/>
        <v>0</v>
      </c>
      <c r="S160" s="62">
        <f t="shared" si="37"/>
        <v>0</v>
      </c>
      <c r="T160" s="61" t="s">
        <v>356</v>
      </c>
      <c r="U160" s="114" t="str">
        <f t="shared" si="32"/>
        <v>Shanghai</v>
      </c>
      <c r="V160" s="63">
        <f t="shared" ref="V160:Y161" si="40">V96-V32</f>
        <v>0</v>
      </c>
      <c r="W160" s="63">
        <f t="shared" si="40"/>
        <v>0</v>
      </c>
      <c r="X160" s="63">
        <f t="shared" si="40"/>
        <v>0</v>
      </c>
      <c r="Y160" s="64">
        <f t="shared" si="40"/>
        <v>0</v>
      </c>
      <c r="Z160" s="60"/>
    </row>
    <row r="161" spans="1:26">
      <c r="A161" s="114" t="s">
        <v>410</v>
      </c>
      <c r="B161" s="114" t="s">
        <v>398</v>
      </c>
      <c r="C161" s="114" t="s">
        <v>391</v>
      </c>
      <c r="D161" s="27" t="e">
        <f>J161+#REF!+V161</f>
        <v>#REF!</v>
      </c>
      <c r="E161" s="27">
        <f t="shared" si="25"/>
        <v>-11269.620934302749</v>
      </c>
      <c r="F161" s="27">
        <f t="shared" si="25"/>
        <v>-1834.2252591331926</v>
      </c>
      <c r="G161" s="62">
        <f t="shared" si="26"/>
        <v>-24139.846193435944</v>
      </c>
      <c r="H161" s="46"/>
      <c r="I161" s="115" t="str">
        <f t="shared" si="27"/>
        <v>B24B</v>
      </c>
      <c r="J161" s="22">
        <f t="shared" si="36"/>
        <v>0</v>
      </c>
      <c r="K161" s="22">
        <f t="shared" si="36"/>
        <v>0</v>
      </c>
      <c r="L161" s="22">
        <f t="shared" si="36"/>
        <v>0</v>
      </c>
      <c r="M161" s="22">
        <f t="shared" si="29"/>
        <v>0</v>
      </c>
      <c r="N161" s="46"/>
      <c r="O161" s="114" t="s">
        <v>741</v>
      </c>
      <c r="P161" s="27">
        <f t="shared" si="37"/>
        <v>-11269.620934302749</v>
      </c>
      <c r="Q161" s="27">
        <f t="shared" si="37"/>
        <v>-1834.2252591331926</v>
      </c>
      <c r="R161" s="27">
        <f t="shared" si="37"/>
        <v>-11036</v>
      </c>
      <c r="S161" s="62">
        <f t="shared" si="37"/>
        <v>-24139.846193435944</v>
      </c>
      <c r="T161" s="60"/>
      <c r="U161" s="114" t="str">
        <f t="shared" si="32"/>
        <v>B24B</v>
      </c>
      <c r="V161" s="63">
        <f t="shared" si="40"/>
        <v>0</v>
      </c>
      <c r="W161" s="63">
        <f t="shared" si="40"/>
        <v>0</v>
      </c>
      <c r="X161" s="63">
        <f t="shared" si="40"/>
        <v>0</v>
      </c>
      <c r="Y161" s="64">
        <f t="shared" si="40"/>
        <v>0</v>
      </c>
      <c r="Z161" s="60"/>
    </row>
    <row r="162" spans="1:26">
      <c r="A162" s="114"/>
      <c r="B162" s="114"/>
      <c r="C162" s="114"/>
      <c r="D162" s="27"/>
      <c r="E162" s="27"/>
      <c r="F162" s="27"/>
      <c r="G162" s="62"/>
      <c r="H162" s="46"/>
      <c r="I162" s="115"/>
      <c r="J162" s="22"/>
      <c r="K162" s="22"/>
      <c r="L162" s="22"/>
      <c r="M162" s="22"/>
      <c r="N162" s="46"/>
      <c r="O162" s="114" t="s">
        <v>355</v>
      </c>
      <c r="P162" s="27">
        <f t="shared" si="37"/>
        <v>0</v>
      </c>
      <c r="Q162" s="27">
        <f t="shared" si="37"/>
        <v>812.9683081139392</v>
      </c>
      <c r="R162" s="27">
        <f t="shared" si="37"/>
        <v>4064.8415405696956</v>
      </c>
      <c r="S162" s="62">
        <f t="shared" si="37"/>
        <v>0</v>
      </c>
      <c r="T162" s="60"/>
      <c r="U162" s="114"/>
      <c r="V162" s="63"/>
      <c r="W162" s="63"/>
      <c r="X162" s="63"/>
      <c r="Y162" s="64"/>
      <c r="Z162" s="60"/>
    </row>
    <row r="163" spans="1:26">
      <c r="A163" s="114" t="s">
        <v>162</v>
      </c>
      <c r="B163" s="114" t="s">
        <v>4</v>
      </c>
      <c r="C163" s="114" t="s">
        <v>391</v>
      </c>
      <c r="D163" s="27" t="e">
        <f>J163+#REF!+V163</f>
        <v>#REF!</v>
      </c>
      <c r="E163" s="27">
        <f t="shared" si="25"/>
        <v>90309.235630276133</v>
      </c>
      <c r="F163" s="27">
        <f t="shared" si="25"/>
        <v>135263.98713025928</v>
      </c>
      <c r="G163" s="62">
        <f t="shared" si="26"/>
        <v>349676.32598091266</v>
      </c>
      <c r="H163" s="46"/>
      <c r="I163" s="115" t="str">
        <f t="shared" si="27"/>
        <v>C11</v>
      </c>
      <c r="J163" s="22">
        <f t="shared" ref="J163:L179" si="41">J99-J35</f>
        <v>0</v>
      </c>
      <c r="K163" s="22">
        <f t="shared" si="41"/>
        <v>0</v>
      </c>
      <c r="L163" s="22">
        <f t="shared" si="41"/>
        <v>0</v>
      </c>
      <c r="M163" s="22">
        <f t="shared" si="29"/>
        <v>0</v>
      </c>
      <c r="N163" s="46"/>
      <c r="O163" s="114" t="str">
        <f t="shared" si="30"/>
        <v>C11</v>
      </c>
      <c r="P163" s="27">
        <f t="shared" si="37"/>
        <v>90309.235630276133</v>
      </c>
      <c r="Q163" s="27">
        <f t="shared" si="37"/>
        <v>135263.98713025928</v>
      </c>
      <c r="R163" s="27">
        <f t="shared" si="37"/>
        <v>124103.10322037722</v>
      </c>
      <c r="S163" s="62">
        <f t="shared" si="37"/>
        <v>349676.32598091266</v>
      </c>
      <c r="T163" s="139" t="s">
        <v>437</v>
      </c>
      <c r="U163" s="139"/>
      <c r="V163" s="139"/>
      <c r="W163" s="139"/>
      <c r="X163" s="139"/>
      <c r="Y163" s="139"/>
      <c r="Z163" s="139"/>
    </row>
    <row r="164" spans="1:26">
      <c r="A164" s="114" t="s">
        <v>200</v>
      </c>
      <c r="B164" s="114" t="s">
        <v>4</v>
      </c>
      <c r="C164" s="114" t="s">
        <v>391</v>
      </c>
      <c r="D164" s="27" t="e">
        <f>J164+#REF!+V164</f>
        <v>#REF!</v>
      </c>
      <c r="E164" s="27">
        <f t="shared" si="25"/>
        <v>83293.828569603938</v>
      </c>
      <c r="F164" s="27">
        <f t="shared" si="25"/>
        <v>140457.20796122545</v>
      </c>
      <c r="G164" s="62">
        <f t="shared" si="26"/>
        <v>322317.71938375267</v>
      </c>
      <c r="H164" s="46"/>
      <c r="I164" s="115" t="str">
        <f t="shared" si="27"/>
        <v>F9</v>
      </c>
      <c r="J164" s="22">
        <f t="shared" si="41"/>
        <v>0</v>
      </c>
      <c r="K164" s="22">
        <f t="shared" si="41"/>
        <v>0</v>
      </c>
      <c r="L164" s="22">
        <f t="shared" si="41"/>
        <v>0</v>
      </c>
      <c r="M164" s="22">
        <f t="shared" si="29"/>
        <v>0</v>
      </c>
      <c r="N164" s="46"/>
      <c r="O164" s="114" t="str">
        <f t="shared" si="30"/>
        <v>F9</v>
      </c>
      <c r="P164" s="27">
        <f t="shared" si="37"/>
        <v>83293.828569603938</v>
      </c>
      <c r="Q164" s="27">
        <f t="shared" si="37"/>
        <v>140457.20796122545</v>
      </c>
      <c r="R164" s="27">
        <f t="shared" si="37"/>
        <v>98566.682852923201</v>
      </c>
      <c r="S164" s="62">
        <f t="shared" si="37"/>
        <v>322317.71938375267</v>
      </c>
      <c r="T164" s="139" t="s">
        <v>437</v>
      </c>
      <c r="U164" s="139"/>
      <c r="V164" s="139"/>
      <c r="W164" s="139"/>
      <c r="X164" s="139"/>
      <c r="Y164" s="139"/>
      <c r="Z164" s="139"/>
    </row>
    <row r="165" spans="1:26">
      <c r="A165" s="114" t="s">
        <v>188</v>
      </c>
      <c r="B165" s="114" t="s">
        <v>4</v>
      </c>
      <c r="C165" s="114" t="s">
        <v>391</v>
      </c>
      <c r="D165" s="27" t="e">
        <f>J165+#REF!+V165</f>
        <v>#REF!</v>
      </c>
      <c r="E165" s="27">
        <f t="shared" si="25"/>
        <v>-38342.086968378775</v>
      </c>
      <c r="F165" s="27">
        <f t="shared" si="25"/>
        <v>-19613.888338227138</v>
      </c>
      <c r="G165" s="62">
        <f t="shared" si="26"/>
        <v>-93056.630866548716</v>
      </c>
      <c r="H165" s="46"/>
      <c r="I165" s="115" t="str">
        <f t="shared" si="27"/>
        <v>F7</v>
      </c>
      <c r="J165" s="22">
        <f t="shared" si="41"/>
        <v>0</v>
      </c>
      <c r="K165" s="22">
        <f t="shared" si="41"/>
        <v>0</v>
      </c>
      <c r="L165" s="22">
        <f t="shared" si="41"/>
        <v>0</v>
      </c>
      <c r="M165" s="22">
        <f t="shared" si="29"/>
        <v>0</v>
      </c>
      <c r="N165" s="46"/>
      <c r="O165" s="114" t="str">
        <f t="shared" si="30"/>
        <v>F7</v>
      </c>
      <c r="P165" s="27">
        <f t="shared" si="37"/>
        <v>-38342.086968378775</v>
      </c>
      <c r="Q165" s="27">
        <f t="shared" si="37"/>
        <v>-19613.888338227138</v>
      </c>
      <c r="R165" s="27">
        <f t="shared" si="37"/>
        <v>-35100.655559942781</v>
      </c>
      <c r="S165" s="62">
        <f t="shared" si="37"/>
        <v>-93056.630866548716</v>
      </c>
      <c r="T165" s="139" t="s">
        <v>482</v>
      </c>
      <c r="U165" s="139"/>
      <c r="V165" s="139"/>
      <c r="W165" s="139"/>
      <c r="X165" s="139"/>
      <c r="Y165" s="139"/>
      <c r="Z165" s="139"/>
    </row>
    <row r="166" spans="1:26">
      <c r="A166" s="114" t="s">
        <v>428</v>
      </c>
      <c r="B166" s="114" t="s">
        <v>4</v>
      </c>
      <c r="C166" s="114" t="s">
        <v>413</v>
      </c>
      <c r="D166" s="27" t="e">
        <f>J166+#REF!+V166</f>
        <v>#REF!</v>
      </c>
      <c r="E166" s="27">
        <f t="shared" si="25"/>
        <v>0</v>
      </c>
      <c r="F166" s="27">
        <f t="shared" si="25"/>
        <v>0</v>
      </c>
      <c r="G166" s="62">
        <f t="shared" si="26"/>
        <v>0</v>
      </c>
      <c r="H166" s="46"/>
      <c r="I166" s="115" t="str">
        <f t="shared" si="27"/>
        <v>GE</v>
      </c>
      <c r="J166" s="22">
        <f t="shared" si="41"/>
        <v>0</v>
      </c>
      <c r="K166" s="22">
        <f t="shared" si="41"/>
        <v>0</v>
      </c>
      <c r="L166" s="22">
        <f t="shared" si="41"/>
        <v>0</v>
      </c>
      <c r="M166" s="22">
        <f t="shared" si="29"/>
        <v>0</v>
      </c>
      <c r="N166" s="46"/>
      <c r="O166" s="114" t="s">
        <v>413</v>
      </c>
      <c r="P166" s="27">
        <f t="shared" si="37"/>
        <v>0</v>
      </c>
      <c r="Q166" s="27">
        <f t="shared" si="37"/>
        <v>0</v>
      </c>
      <c r="R166" s="27">
        <f t="shared" si="37"/>
        <v>0</v>
      </c>
      <c r="S166" s="62">
        <f t="shared" si="37"/>
        <v>0</v>
      </c>
      <c r="T166" s="139"/>
      <c r="U166" s="139"/>
      <c r="V166" s="139"/>
      <c r="W166" s="139"/>
      <c r="X166" s="139"/>
      <c r="Y166" s="139"/>
      <c r="Z166" s="139"/>
    </row>
    <row r="167" spans="1:26">
      <c r="A167" s="114" t="s">
        <v>383</v>
      </c>
      <c r="B167" s="114" t="s">
        <v>4</v>
      </c>
      <c r="C167" s="114" t="s">
        <v>429</v>
      </c>
      <c r="D167" s="27" t="e">
        <f>J167+#REF!+V167</f>
        <v>#REF!</v>
      </c>
      <c r="E167" s="27">
        <f t="shared" si="25"/>
        <v>0</v>
      </c>
      <c r="F167" s="27">
        <f t="shared" si="25"/>
        <v>0</v>
      </c>
      <c r="G167" s="62">
        <f t="shared" si="26"/>
        <v>0</v>
      </c>
      <c r="H167" s="46"/>
      <c r="I167" s="115" t="str">
        <f t="shared" si="27"/>
        <v>MU</v>
      </c>
      <c r="J167" s="22">
        <f t="shared" si="41"/>
        <v>0</v>
      </c>
      <c r="K167" s="22">
        <f t="shared" si="41"/>
        <v>0</v>
      </c>
      <c r="L167" s="22">
        <f t="shared" si="41"/>
        <v>0</v>
      </c>
      <c r="M167" s="22">
        <f t="shared" si="29"/>
        <v>0</v>
      </c>
      <c r="N167" s="46"/>
      <c r="O167" s="114" t="str">
        <f t="shared" si="30"/>
        <v>MU</v>
      </c>
      <c r="P167" s="27">
        <f t="shared" ref="P167:S186" si="42">P103-P39</f>
        <v>0</v>
      </c>
      <c r="Q167" s="27">
        <f t="shared" si="42"/>
        <v>0</v>
      </c>
      <c r="R167" s="27">
        <f t="shared" si="42"/>
        <v>0</v>
      </c>
      <c r="S167" s="62">
        <f t="shared" si="42"/>
        <v>0</v>
      </c>
      <c r="T167" s="61"/>
      <c r="U167" s="114" t="str">
        <f t="shared" si="32"/>
        <v>MU</v>
      </c>
      <c r="V167" s="63">
        <f t="shared" ref="V167:Y168" si="43">V103-V39</f>
        <v>0</v>
      </c>
      <c r="W167" s="63">
        <f t="shared" si="43"/>
        <v>0</v>
      </c>
      <c r="X167" s="63">
        <f t="shared" si="43"/>
        <v>0</v>
      </c>
      <c r="Y167" s="64">
        <f t="shared" si="43"/>
        <v>0</v>
      </c>
      <c r="Z167" s="60"/>
    </row>
    <row r="168" spans="1:26">
      <c r="A168" s="114" t="s">
        <v>430</v>
      </c>
      <c r="B168" s="114" t="s">
        <v>4</v>
      </c>
      <c r="C168" s="114" t="s">
        <v>429</v>
      </c>
      <c r="D168" s="27" t="e">
        <f>J168+#REF!+V168</f>
        <v>#REF!</v>
      </c>
      <c r="E168" s="27">
        <f t="shared" si="25"/>
        <v>0</v>
      </c>
      <c r="F168" s="27">
        <f t="shared" si="25"/>
        <v>0</v>
      </c>
      <c r="G168" s="62">
        <f t="shared" si="26"/>
        <v>0</v>
      </c>
      <c r="H168" s="46"/>
      <c r="I168" s="115" t="str">
        <f t="shared" si="27"/>
        <v>TSH</v>
      </c>
      <c r="J168" s="22">
        <f t="shared" si="41"/>
        <v>0</v>
      </c>
      <c r="K168" s="22">
        <f t="shared" si="41"/>
        <v>0</v>
      </c>
      <c r="L168" s="22">
        <f t="shared" si="41"/>
        <v>0</v>
      </c>
      <c r="M168" s="22">
        <f t="shared" si="29"/>
        <v>0</v>
      </c>
      <c r="N168" s="46"/>
      <c r="O168" s="114" t="str">
        <f t="shared" si="30"/>
        <v>TSH</v>
      </c>
      <c r="P168" s="27">
        <f t="shared" si="42"/>
        <v>0</v>
      </c>
      <c r="Q168" s="27">
        <f t="shared" si="42"/>
        <v>0</v>
      </c>
      <c r="R168" s="27">
        <f t="shared" si="42"/>
        <v>0</v>
      </c>
      <c r="S168" s="62">
        <f t="shared" si="42"/>
        <v>0</v>
      </c>
      <c r="T168" s="60" t="s">
        <v>356</v>
      </c>
      <c r="U168" s="114" t="str">
        <f t="shared" si="32"/>
        <v>TSH</v>
      </c>
      <c r="V168" s="63">
        <f t="shared" si="43"/>
        <v>0</v>
      </c>
      <c r="W168" s="63">
        <f t="shared" si="43"/>
        <v>0</v>
      </c>
      <c r="X168" s="63">
        <f t="shared" si="43"/>
        <v>0</v>
      </c>
      <c r="Y168" s="64">
        <f t="shared" si="43"/>
        <v>0</v>
      </c>
      <c r="Z168" s="60"/>
    </row>
    <row r="169" spans="1:26">
      <c r="A169" s="114" t="s">
        <v>141</v>
      </c>
      <c r="B169" s="114" t="s">
        <v>4</v>
      </c>
      <c r="C169" s="114" t="s">
        <v>389</v>
      </c>
      <c r="D169" s="27" t="e">
        <f>J169+#REF!+V169</f>
        <v>#REF!</v>
      </c>
      <c r="E169" s="27">
        <f t="shared" si="25"/>
        <v>6834.4495086170064</v>
      </c>
      <c r="F169" s="27">
        <f t="shared" si="25"/>
        <v>180.37697892066825</v>
      </c>
      <c r="G169" s="62">
        <f t="shared" si="26"/>
        <v>7924.9931686881519</v>
      </c>
      <c r="H169" s="46"/>
      <c r="I169" s="115" t="str">
        <f t="shared" si="27"/>
        <v>AKARI</v>
      </c>
      <c r="J169" s="22">
        <f t="shared" si="41"/>
        <v>0</v>
      </c>
      <c r="K169" s="22">
        <f t="shared" si="41"/>
        <v>0</v>
      </c>
      <c r="L169" s="22">
        <f t="shared" si="41"/>
        <v>0</v>
      </c>
      <c r="M169" s="22">
        <f t="shared" si="29"/>
        <v>0</v>
      </c>
      <c r="N169" s="46"/>
      <c r="O169" s="114" t="str">
        <f t="shared" si="30"/>
        <v>AKARI</v>
      </c>
      <c r="P169" s="27">
        <f t="shared" si="42"/>
        <v>6834.4495086170064</v>
      </c>
      <c r="Q169" s="27">
        <f t="shared" si="42"/>
        <v>180.37697892066825</v>
      </c>
      <c r="R169" s="27">
        <f t="shared" si="42"/>
        <v>910.1666811504773</v>
      </c>
      <c r="S169" s="62">
        <f t="shared" si="42"/>
        <v>7924.9931686881519</v>
      </c>
      <c r="T169" s="139"/>
      <c r="U169" s="139"/>
      <c r="V169" s="139"/>
      <c r="W169" s="139"/>
      <c r="X169" s="139"/>
      <c r="Y169" s="139"/>
      <c r="Z169" s="139"/>
    </row>
    <row r="170" spans="1:26">
      <c r="A170" s="114"/>
      <c r="B170" s="114"/>
      <c r="C170" s="114"/>
      <c r="D170" s="27" t="e">
        <f>J170+#REF!+V170</f>
        <v>#REF!</v>
      </c>
      <c r="E170" s="27">
        <f t="shared" si="25"/>
        <v>-6411.123268925101</v>
      </c>
      <c r="F170" s="27">
        <f t="shared" si="25"/>
        <v>-18415.082228376839</v>
      </c>
      <c r="G170" s="62">
        <f t="shared" si="26"/>
        <v>-42583.42241860283</v>
      </c>
      <c r="H170" s="46"/>
      <c r="I170" s="115">
        <f t="shared" si="27"/>
        <v>0</v>
      </c>
      <c r="J170" s="22">
        <f t="shared" si="41"/>
        <v>0</v>
      </c>
      <c r="K170" s="22">
        <f t="shared" si="41"/>
        <v>0</v>
      </c>
      <c r="L170" s="22">
        <f t="shared" si="41"/>
        <v>0</v>
      </c>
      <c r="M170" s="22">
        <f t="shared" si="29"/>
        <v>0</v>
      </c>
      <c r="N170" s="46"/>
      <c r="O170" s="114" t="s">
        <v>454</v>
      </c>
      <c r="P170" s="27">
        <f t="shared" si="42"/>
        <v>-6411.123268925101</v>
      </c>
      <c r="Q170" s="27">
        <f t="shared" si="42"/>
        <v>-18415.082228376839</v>
      </c>
      <c r="R170" s="27">
        <f t="shared" si="42"/>
        <v>-17757.216921300886</v>
      </c>
      <c r="S170" s="62">
        <f t="shared" si="42"/>
        <v>-42583.42241860283</v>
      </c>
      <c r="T170" s="139"/>
      <c r="U170" s="139"/>
      <c r="V170" s="139"/>
      <c r="W170" s="139"/>
      <c r="X170" s="139"/>
      <c r="Y170" s="139"/>
      <c r="Z170" s="139"/>
    </row>
    <row r="171" spans="1:26">
      <c r="A171" s="114"/>
      <c r="B171" s="114"/>
      <c r="C171" s="114"/>
      <c r="D171" s="27" t="e">
        <f>J171+#REF!+V171</f>
        <v>#REF!</v>
      </c>
      <c r="E171" s="27">
        <f t="shared" si="25"/>
        <v>3056.3941493755683</v>
      </c>
      <c r="F171" s="27">
        <f t="shared" si="25"/>
        <v>-870.58504176904194</v>
      </c>
      <c r="G171" s="62">
        <f t="shared" si="26"/>
        <v>1221.9802987443722</v>
      </c>
      <c r="H171" s="46"/>
      <c r="I171" s="115">
        <f t="shared" si="27"/>
        <v>0</v>
      </c>
      <c r="J171" s="22">
        <f t="shared" si="41"/>
        <v>0</v>
      </c>
      <c r="K171" s="22">
        <f t="shared" si="41"/>
        <v>0</v>
      </c>
      <c r="L171" s="22">
        <f t="shared" si="41"/>
        <v>0</v>
      </c>
      <c r="M171" s="22">
        <f t="shared" si="29"/>
        <v>0</v>
      </c>
      <c r="N171" s="46"/>
      <c r="O171" s="114" t="s">
        <v>509</v>
      </c>
      <c r="P171" s="27">
        <f t="shared" si="42"/>
        <v>3056.3941493755683</v>
      </c>
      <c r="Q171" s="27">
        <f t="shared" si="42"/>
        <v>-870.58504176904194</v>
      </c>
      <c r="R171" s="27">
        <f t="shared" si="42"/>
        <v>-963.82880886215378</v>
      </c>
      <c r="S171" s="62">
        <f t="shared" si="42"/>
        <v>1221.9802987443722</v>
      </c>
      <c r="T171" s="139"/>
      <c r="U171" s="139"/>
      <c r="V171" s="139"/>
      <c r="W171" s="139"/>
      <c r="X171" s="139"/>
      <c r="Y171" s="139"/>
      <c r="Z171" s="139"/>
    </row>
    <row r="172" spans="1:26">
      <c r="A172" s="114"/>
      <c r="B172" s="114"/>
      <c r="C172" s="114"/>
      <c r="D172" s="27" t="e">
        <f>J172+#REF!+V172</f>
        <v>#REF!</v>
      </c>
      <c r="E172" s="27">
        <f t="shared" si="25"/>
        <v>-368.55036855036855</v>
      </c>
      <c r="F172" s="27">
        <f t="shared" si="25"/>
        <v>629.59243444680351</v>
      </c>
      <c r="G172" s="62">
        <f t="shared" si="26"/>
        <v>-107.50830265393358</v>
      </c>
      <c r="H172" s="46"/>
      <c r="I172" s="115">
        <f t="shared" si="27"/>
        <v>0</v>
      </c>
      <c r="J172" s="22">
        <f t="shared" si="41"/>
        <v>0</v>
      </c>
      <c r="K172" s="22">
        <f t="shared" si="41"/>
        <v>0</v>
      </c>
      <c r="L172" s="22">
        <f t="shared" si="41"/>
        <v>0</v>
      </c>
      <c r="M172" s="22">
        <f t="shared" si="29"/>
        <v>0</v>
      </c>
      <c r="N172" s="46"/>
      <c r="O172" s="114" t="s">
        <v>510</v>
      </c>
      <c r="P172" s="27">
        <f t="shared" si="42"/>
        <v>-368.55036855036855</v>
      </c>
      <c r="Q172" s="27">
        <f t="shared" si="42"/>
        <v>629.59243444680351</v>
      </c>
      <c r="R172" s="27">
        <f t="shared" si="42"/>
        <v>-368.55036855036855</v>
      </c>
      <c r="S172" s="62">
        <f t="shared" si="42"/>
        <v>-107.50830265393358</v>
      </c>
      <c r="T172" s="139"/>
      <c r="U172" s="139"/>
      <c r="V172" s="139"/>
      <c r="W172" s="139"/>
      <c r="X172" s="139"/>
      <c r="Y172" s="139"/>
      <c r="Z172" s="139"/>
    </row>
    <row r="173" spans="1:26">
      <c r="A173" s="114"/>
      <c r="B173" s="114"/>
      <c r="C173" s="114"/>
      <c r="D173" s="27" t="e">
        <f>J173+#REF!+V173</f>
        <v>#REF!</v>
      </c>
      <c r="E173" s="27">
        <f t="shared" si="25"/>
        <v>0</v>
      </c>
      <c r="F173" s="27">
        <f t="shared" si="25"/>
        <v>0</v>
      </c>
      <c r="G173" s="62">
        <f t="shared" si="26"/>
        <v>0</v>
      </c>
      <c r="H173" s="46"/>
      <c r="I173" s="115">
        <f t="shared" si="27"/>
        <v>0</v>
      </c>
      <c r="J173" s="22">
        <f t="shared" si="41"/>
        <v>0</v>
      </c>
      <c r="K173" s="22">
        <f t="shared" si="41"/>
        <v>0</v>
      </c>
      <c r="L173" s="22">
        <f t="shared" si="41"/>
        <v>0</v>
      </c>
      <c r="M173" s="22">
        <f t="shared" si="29"/>
        <v>0</v>
      </c>
      <c r="N173" s="46"/>
      <c r="O173" s="114" t="s">
        <v>513</v>
      </c>
      <c r="P173" s="27">
        <f t="shared" si="42"/>
        <v>0</v>
      </c>
      <c r="Q173" s="27">
        <f t="shared" si="42"/>
        <v>0</v>
      </c>
      <c r="R173" s="27">
        <f t="shared" si="42"/>
        <v>0</v>
      </c>
      <c r="S173" s="62">
        <f t="shared" si="42"/>
        <v>0</v>
      </c>
      <c r="T173" s="139"/>
      <c r="U173" s="139"/>
      <c r="V173" s="139"/>
      <c r="W173" s="139"/>
      <c r="X173" s="139"/>
      <c r="Y173" s="139"/>
      <c r="Z173" s="139"/>
    </row>
    <row r="174" spans="1:26">
      <c r="A174" s="114"/>
      <c r="B174" s="114"/>
      <c r="C174" s="114"/>
      <c r="D174" s="27" t="e">
        <f>J174+#REF!+V174</f>
        <v>#REF!</v>
      </c>
      <c r="E174" s="27">
        <f t="shared" si="25"/>
        <v>-135917.55713850673</v>
      </c>
      <c r="F174" s="27">
        <f t="shared" si="25"/>
        <v>-143546.31231666694</v>
      </c>
      <c r="G174" s="62">
        <f t="shared" si="26"/>
        <v>-410045.95736319199</v>
      </c>
      <c r="H174" s="46"/>
      <c r="I174" s="115">
        <f t="shared" si="27"/>
        <v>0</v>
      </c>
      <c r="J174" s="22">
        <f t="shared" si="41"/>
        <v>0</v>
      </c>
      <c r="K174" s="22">
        <f t="shared" si="41"/>
        <v>0</v>
      </c>
      <c r="L174" s="22">
        <f t="shared" si="41"/>
        <v>0</v>
      </c>
      <c r="M174" s="22">
        <f t="shared" si="29"/>
        <v>0</v>
      </c>
      <c r="N174" s="46"/>
      <c r="O174" s="114" t="s">
        <v>516</v>
      </c>
      <c r="P174" s="27">
        <f t="shared" si="42"/>
        <v>-135917.55713850673</v>
      </c>
      <c r="Q174" s="27">
        <f t="shared" si="42"/>
        <v>-143546.31231666694</v>
      </c>
      <c r="R174" s="27">
        <f t="shared" si="42"/>
        <v>-130582.08790801839</v>
      </c>
      <c r="S174" s="62">
        <f t="shared" si="42"/>
        <v>-410045.95736319199</v>
      </c>
      <c r="T174" s="61" t="s">
        <v>482</v>
      </c>
      <c r="U174" s="114">
        <f t="shared" si="32"/>
        <v>0</v>
      </c>
      <c r="V174" s="63">
        <f>V110-V46</f>
        <v>0</v>
      </c>
      <c r="W174" s="63">
        <f>W110-W46</f>
        <v>0</v>
      </c>
      <c r="X174" s="63">
        <f>X110-X46</f>
        <v>0</v>
      </c>
      <c r="Y174" s="64">
        <f>Y110-Y46</f>
        <v>0</v>
      </c>
      <c r="Z174" s="60"/>
    </row>
    <row r="175" spans="1:26">
      <c r="A175" s="114"/>
      <c r="B175" s="114"/>
      <c r="C175" s="114"/>
      <c r="D175" s="27" t="e">
        <f>J175+#REF!+V175</f>
        <v>#REF!</v>
      </c>
      <c r="E175" s="27">
        <f t="shared" si="25"/>
        <v>-114286.1918464679</v>
      </c>
      <c r="F175" s="27">
        <f t="shared" si="25"/>
        <v>-156201.73118000367</v>
      </c>
      <c r="G175" s="62">
        <f t="shared" si="26"/>
        <v>-321557.47124382621</v>
      </c>
      <c r="H175" s="46"/>
      <c r="I175" s="115">
        <f t="shared" si="27"/>
        <v>0</v>
      </c>
      <c r="J175" s="22">
        <f t="shared" si="41"/>
        <v>0</v>
      </c>
      <c r="K175" s="22">
        <f t="shared" si="41"/>
        <v>0</v>
      </c>
      <c r="L175" s="22">
        <f t="shared" si="41"/>
        <v>0</v>
      </c>
      <c r="M175" s="22">
        <f t="shared" si="29"/>
        <v>0</v>
      </c>
      <c r="N175" s="46"/>
      <c r="O175" s="114" t="s">
        <v>537</v>
      </c>
      <c r="P175" s="27">
        <f t="shared" si="42"/>
        <v>-114286.1918464679</v>
      </c>
      <c r="Q175" s="27">
        <f t="shared" si="42"/>
        <v>-156201.73118000367</v>
      </c>
      <c r="R175" s="27">
        <f t="shared" si="42"/>
        <v>-51069.548217354633</v>
      </c>
      <c r="S175" s="62">
        <f t="shared" si="42"/>
        <v>-321557.47124382621</v>
      </c>
      <c r="T175" s="139" t="s">
        <v>482</v>
      </c>
      <c r="U175" s="139"/>
      <c r="V175" s="139"/>
      <c r="W175" s="139"/>
      <c r="X175" s="139"/>
      <c r="Y175" s="139"/>
      <c r="Z175" s="139"/>
    </row>
    <row r="176" spans="1:26">
      <c r="A176" s="114"/>
      <c r="B176" s="114"/>
      <c r="C176" s="114"/>
      <c r="D176" s="27" t="e">
        <f>J176+#REF!+V176</f>
        <v>#REF!</v>
      </c>
      <c r="E176" s="27">
        <f t="shared" si="25"/>
        <v>-34447.601460997466</v>
      </c>
      <c r="F176" s="27">
        <f t="shared" si="25"/>
        <v>26009.326382108469</v>
      </c>
      <c r="G176" s="62">
        <f t="shared" si="26"/>
        <v>-3894.9217421392677</v>
      </c>
      <c r="H176" s="46"/>
      <c r="I176" s="115">
        <f t="shared" si="27"/>
        <v>0</v>
      </c>
      <c r="J176" s="22">
        <f t="shared" si="41"/>
        <v>0</v>
      </c>
      <c r="K176" s="22">
        <f t="shared" si="41"/>
        <v>0</v>
      </c>
      <c r="L176" s="22">
        <f t="shared" si="41"/>
        <v>0</v>
      </c>
      <c r="M176" s="22">
        <f t="shared" si="29"/>
        <v>0</v>
      </c>
      <c r="N176" s="46"/>
      <c r="O176" s="114" t="s">
        <v>536</v>
      </c>
      <c r="P176" s="27">
        <f t="shared" si="42"/>
        <v>-34447.601460997466</v>
      </c>
      <c r="Q176" s="27">
        <f t="shared" si="42"/>
        <v>26009.326382108469</v>
      </c>
      <c r="R176" s="27">
        <f t="shared" si="42"/>
        <v>4543.3533367497148</v>
      </c>
      <c r="S176" s="62">
        <f t="shared" si="42"/>
        <v>-3894.9217421392677</v>
      </c>
      <c r="T176" s="61"/>
      <c r="U176" s="114">
        <f t="shared" si="32"/>
        <v>0</v>
      </c>
      <c r="V176" s="63">
        <f>V112-V48</f>
        <v>0</v>
      </c>
      <c r="W176" s="63">
        <f>W112-W48</f>
        <v>0</v>
      </c>
      <c r="X176" s="63">
        <f>X112-X48</f>
        <v>0</v>
      </c>
      <c r="Y176" s="64">
        <f>Y112-Y48</f>
        <v>0</v>
      </c>
      <c r="Z176" s="60"/>
    </row>
    <row r="177" spans="1:26">
      <c r="A177" s="114"/>
      <c r="B177" s="114"/>
      <c r="C177" s="114"/>
      <c r="D177" s="27" t="e">
        <f>J177+#REF!+V177</f>
        <v>#REF!</v>
      </c>
      <c r="E177" s="27">
        <f t="shared" si="25"/>
        <v>1245.2642073778663</v>
      </c>
      <c r="F177" s="27">
        <f t="shared" si="25"/>
        <v>4916.0325373917603</v>
      </c>
      <c r="G177" s="62">
        <f t="shared" si="26"/>
        <v>6161.2967447696265</v>
      </c>
      <c r="H177" s="46"/>
      <c r="I177" s="115">
        <f t="shared" si="27"/>
        <v>0</v>
      </c>
      <c r="J177" s="22">
        <f t="shared" si="41"/>
        <v>0</v>
      </c>
      <c r="K177" s="22">
        <f t="shared" si="41"/>
        <v>0</v>
      </c>
      <c r="L177" s="22">
        <f t="shared" si="41"/>
        <v>0</v>
      </c>
      <c r="M177" s="22">
        <f t="shared" si="29"/>
        <v>0</v>
      </c>
      <c r="N177" s="46"/>
      <c r="O177" s="114" t="s">
        <v>539</v>
      </c>
      <c r="P177" s="27">
        <f t="shared" si="42"/>
        <v>1245.2642073778663</v>
      </c>
      <c r="Q177" s="27">
        <f t="shared" si="42"/>
        <v>4916.0325373917603</v>
      </c>
      <c r="R177" s="27">
        <f t="shared" si="42"/>
        <v>0</v>
      </c>
      <c r="S177" s="62">
        <f t="shared" si="42"/>
        <v>6161.2967447696265</v>
      </c>
      <c r="T177" s="139"/>
      <c r="U177" s="139"/>
      <c r="V177" s="139"/>
      <c r="W177" s="139"/>
      <c r="X177" s="139"/>
      <c r="Y177" s="139"/>
      <c r="Z177" s="139"/>
    </row>
    <row r="178" spans="1:26">
      <c r="A178" s="114"/>
      <c r="B178" s="114"/>
      <c r="C178" s="114"/>
      <c r="D178" s="27" t="e">
        <f>J178+#REF!+V178</f>
        <v>#REF!</v>
      </c>
      <c r="E178" s="27">
        <f t="shared" si="25"/>
        <v>6367.2816143050404</v>
      </c>
      <c r="F178" s="27">
        <f t="shared" si="25"/>
        <v>-5754.8051899214934</v>
      </c>
      <c r="G178" s="62">
        <f t="shared" si="26"/>
        <v>1537.2516658226741</v>
      </c>
      <c r="H178" s="46"/>
      <c r="I178" s="115">
        <f t="shared" si="27"/>
        <v>0</v>
      </c>
      <c r="J178" s="22">
        <f t="shared" si="41"/>
        <v>0</v>
      </c>
      <c r="K178" s="22">
        <f t="shared" si="41"/>
        <v>0</v>
      </c>
      <c r="L178" s="22">
        <f t="shared" si="41"/>
        <v>0</v>
      </c>
      <c r="M178" s="22">
        <f t="shared" si="29"/>
        <v>0</v>
      </c>
      <c r="N178" s="46"/>
      <c r="O178" s="114" t="s">
        <v>538</v>
      </c>
      <c r="P178" s="27">
        <f t="shared" si="42"/>
        <v>6367.2816143050404</v>
      </c>
      <c r="Q178" s="27">
        <f t="shared" si="42"/>
        <v>-5754.8051899214934</v>
      </c>
      <c r="R178" s="27">
        <f t="shared" si="42"/>
        <v>924.77524143912888</v>
      </c>
      <c r="S178" s="62">
        <f t="shared" si="42"/>
        <v>1537.2516658226741</v>
      </c>
      <c r="T178" s="139"/>
      <c r="U178" s="139"/>
      <c r="V178" s="139"/>
      <c r="W178" s="139"/>
      <c r="X178" s="139"/>
      <c r="Y178" s="139"/>
      <c r="Z178" s="139"/>
    </row>
    <row r="179" spans="1:26">
      <c r="A179" s="114"/>
      <c r="B179" s="114"/>
      <c r="C179" s="114"/>
      <c r="D179" s="27" t="e">
        <f>J179+#REF!+V179</f>
        <v>#REF!</v>
      </c>
      <c r="E179" s="27">
        <f t="shared" si="25"/>
        <v>30856.401630006683</v>
      </c>
      <c r="F179" s="27">
        <f t="shared" si="25"/>
        <v>-27983.832251157324</v>
      </c>
      <c r="G179" s="62">
        <f t="shared" si="26"/>
        <v>-24339.098701204413</v>
      </c>
      <c r="H179" s="46"/>
      <c r="I179" s="115">
        <f t="shared" si="27"/>
        <v>0</v>
      </c>
      <c r="J179" s="22">
        <f t="shared" si="41"/>
        <v>0</v>
      </c>
      <c r="K179" s="22">
        <f t="shared" si="41"/>
        <v>0</v>
      </c>
      <c r="L179" s="22">
        <f t="shared" si="41"/>
        <v>0</v>
      </c>
      <c r="M179" s="22">
        <f t="shared" si="29"/>
        <v>0</v>
      </c>
      <c r="N179" s="46"/>
      <c r="O179" s="114" t="s">
        <v>488</v>
      </c>
      <c r="P179" s="27">
        <f t="shared" si="42"/>
        <v>30856.401630006683</v>
      </c>
      <c r="Q179" s="27">
        <f t="shared" si="42"/>
        <v>-27983.832251157324</v>
      </c>
      <c r="R179" s="27">
        <f t="shared" si="42"/>
        <v>-27211.668080053772</v>
      </c>
      <c r="S179" s="62">
        <f t="shared" si="42"/>
        <v>-24339.098701204413</v>
      </c>
      <c r="T179" s="139"/>
      <c r="U179" s="139"/>
      <c r="V179" s="139"/>
      <c r="W179" s="139"/>
      <c r="X179" s="139"/>
      <c r="Y179" s="139"/>
      <c r="Z179" s="139"/>
    </row>
    <row r="180" spans="1:26">
      <c r="A180" s="114"/>
      <c r="B180" s="114"/>
      <c r="C180" s="114"/>
      <c r="D180" s="27" t="e">
        <f>J180+#REF!+V180</f>
        <v>#REF!</v>
      </c>
      <c r="E180" s="27">
        <f t="shared" si="25"/>
        <v>68266.046147272471</v>
      </c>
      <c r="F180" s="27">
        <f t="shared" si="25"/>
        <v>119540.29563544129</v>
      </c>
      <c r="G180" s="62">
        <f t="shared" si="26"/>
        <v>383935.18920100585</v>
      </c>
      <c r="H180" s="46"/>
      <c r="I180" s="115">
        <f t="shared" si="27"/>
        <v>0</v>
      </c>
      <c r="J180" s="22">
        <f t="shared" ref="J180:L181" si="44">J116-J56</f>
        <v>0</v>
      </c>
      <c r="K180" s="22">
        <f t="shared" si="44"/>
        <v>0</v>
      </c>
      <c r="L180" s="22">
        <f t="shared" si="44"/>
        <v>0</v>
      </c>
      <c r="M180" s="22">
        <f t="shared" si="29"/>
        <v>0</v>
      </c>
      <c r="N180" s="46"/>
      <c r="O180" s="114" t="s">
        <v>599</v>
      </c>
      <c r="P180" s="27">
        <f t="shared" si="42"/>
        <v>68266.046147272471</v>
      </c>
      <c r="Q180" s="27">
        <f t="shared" si="42"/>
        <v>119540.29563544129</v>
      </c>
      <c r="R180" s="27">
        <f t="shared" si="42"/>
        <v>196128.84741829208</v>
      </c>
      <c r="S180" s="62">
        <f t="shared" si="42"/>
        <v>383935.18920100585</v>
      </c>
      <c r="T180" s="61" t="s">
        <v>437</v>
      </c>
      <c r="U180" s="114">
        <f t="shared" si="32"/>
        <v>0</v>
      </c>
      <c r="V180" s="63">
        <f t="shared" ref="V180:Y181" si="45">V116-V56</f>
        <v>0</v>
      </c>
      <c r="W180" s="63">
        <f t="shared" si="45"/>
        <v>0</v>
      </c>
      <c r="X180" s="63">
        <f t="shared" si="45"/>
        <v>0</v>
      </c>
      <c r="Y180" s="64">
        <f t="shared" si="45"/>
        <v>0</v>
      </c>
      <c r="Z180" s="60"/>
    </row>
    <row r="181" spans="1:26">
      <c r="A181" s="114"/>
      <c r="B181" s="114"/>
      <c r="C181" s="114"/>
      <c r="D181" s="27" t="e">
        <f>J181+#REF!+V181</f>
        <v>#REF!</v>
      </c>
      <c r="E181" s="27">
        <f t="shared" si="25"/>
        <v>0</v>
      </c>
      <c r="F181" s="27">
        <f t="shared" si="25"/>
        <v>830.64666608355935</v>
      </c>
      <c r="G181" s="62">
        <f t="shared" si="26"/>
        <v>830.64666608355935</v>
      </c>
      <c r="I181" s="115">
        <f t="shared" si="27"/>
        <v>0</v>
      </c>
      <c r="J181" s="22">
        <f t="shared" si="44"/>
        <v>0</v>
      </c>
      <c r="K181" s="22">
        <f t="shared" si="44"/>
        <v>0</v>
      </c>
      <c r="L181" s="22">
        <f t="shared" si="44"/>
        <v>0</v>
      </c>
      <c r="M181" s="22">
        <f t="shared" si="29"/>
        <v>0</v>
      </c>
      <c r="O181" s="114" t="s">
        <v>598</v>
      </c>
      <c r="P181" s="27">
        <f t="shared" si="42"/>
        <v>0</v>
      </c>
      <c r="Q181" s="27">
        <f t="shared" si="42"/>
        <v>830.64666608355935</v>
      </c>
      <c r="R181" s="27">
        <f t="shared" si="42"/>
        <v>0</v>
      </c>
      <c r="S181" s="62">
        <f t="shared" si="42"/>
        <v>830.64666608355935</v>
      </c>
      <c r="T181" s="60"/>
      <c r="U181" s="114">
        <f t="shared" si="32"/>
        <v>0</v>
      </c>
      <c r="V181" s="63">
        <f t="shared" si="45"/>
        <v>0</v>
      </c>
      <c r="W181" s="63">
        <f t="shared" si="45"/>
        <v>0</v>
      </c>
      <c r="X181" s="63">
        <f t="shared" si="45"/>
        <v>0</v>
      </c>
      <c r="Y181" s="64">
        <f t="shared" si="45"/>
        <v>0</v>
      </c>
      <c r="Z181" s="60"/>
    </row>
    <row r="182" spans="1:26">
      <c r="A182" s="114"/>
      <c r="B182" s="114"/>
      <c r="C182" s="114"/>
      <c r="D182" s="27"/>
      <c r="E182" s="27"/>
      <c r="F182" s="27"/>
      <c r="G182" s="62"/>
      <c r="I182" s="115"/>
      <c r="J182" s="22"/>
      <c r="K182" s="22"/>
      <c r="L182" s="22"/>
      <c r="M182" s="22"/>
      <c r="O182" s="114" t="s">
        <v>683</v>
      </c>
      <c r="P182" s="27">
        <f t="shared" si="42"/>
        <v>-27195.984750450789</v>
      </c>
      <c r="Q182" s="27">
        <f t="shared" si="42"/>
        <v>-23973.516699904583</v>
      </c>
      <c r="R182" s="27">
        <f t="shared" si="42"/>
        <v>0</v>
      </c>
      <c r="S182" s="62">
        <f t="shared" si="42"/>
        <v>-51169.501450355368</v>
      </c>
      <c r="T182" s="60" t="s">
        <v>757</v>
      </c>
      <c r="U182" s="114"/>
      <c r="V182" s="63"/>
      <c r="W182" s="63"/>
      <c r="X182" s="63"/>
      <c r="Y182" s="64"/>
      <c r="Z182" s="60"/>
    </row>
    <row r="183" spans="1:26">
      <c r="A183" s="114"/>
      <c r="B183" s="114"/>
      <c r="C183" s="114"/>
      <c r="D183" s="27"/>
      <c r="E183" s="27"/>
      <c r="F183" s="27"/>
      <c r="G183" s="62"/>
      <c r="I183" s="115"/>
      <c r="J183" s="22"/>
      <c r="K183" s="22"/>
      <c r="L183" s="22"/>
      <c r="M183" s="22"/>
      <c r="O183" s="114" t="s">
        <v>629</v>
      </c>
      <c r="P183" s="27">
        <f t="shared" si="42"/>
        <v>6476.5702891326018</v>
      </c>
      <c r="Q183" s="27">
        <f t="shared" si="42"/>
        <v>32903.530715181194</v>
      </c>
      <c r="R183" s="27">
        <f t="shared" si="42"/>
        <v>0</v>
      </c>
      <c r="S183" s="62">
        <f t="shared" si="42"/>
        <v>39380.101004313794</v>
      </c>
      <c r="T183" s="60"/>
      <c r="U183" s="114"/>
      <c r="V183" s="63"/>
      <c r="W183" s="63"/>
      <c r="X183" s="63"/>
      <c r="Y183" s="64"/>
      <c r="Z183" s="60"/>
    </row>
    <row r="184" spans="1:26">
      <c r="O184" s="114" t="s">
        <v>666</v>
      </c>
      <c r="P184" s="27">
        <f t="shared" si="42"/>
        <v>-8071.6302454879806</v>
      </c>
      <c r="Q184" s="27">
        <f t="shared" si="42"/>
        <v>9683.2867258712595</v>
      </c>
      <c r="R184" s="27">
        <f t="shared" si="42"/>
        <v>5779.2470085517562</v>
      </c>
      <c r="S184" s="62">
        <f t="shared" si="42"/>
        <v>7390.9034889350442</v>
      </c>
      <c r="T184" s="60"/>
    </row>
    <row r="185" spans="1:26">
      <c r="O185" s="114" t="s">
        <v>667</v>
      </c>
      <c r="P185" s="27">
        <f t="shared" si="42"/>
        <v>-72925.705079732084</v>
      </c>
      <c r="Q185" s="27">
        <f t="shared" si="42"/>
        <v>-67346.526474246813</v>
      </c>
      <c r="R185" s="27">
        <f t="shared" si="42"/>
        <v>-90081.784840431326</v>
      </c>
      <c r="S185" s="62">
        <f t="shared" si="42"/>
        <v>-230354.01639441022</v>
      </c>
      <c r="T185" s="61" t="s">
        <v>482</v>
      </c>
    </row>
    <row r="186" spans="1:26">
      <c r="O186" s="114" t="s">
        <v>668</v>
      </c>
      <c r="P186" s="27">
        <f t="shared" si="42"/>
        <v>-2188.7090852608094</v>
      </c>
      <c r="Q186" s="27">
        <f t="shared" si="42"/>
        <v>-2188.7090852608094</v>
      </c>
      <c r="R186" s="27">
        <f t="shared" si="42"/>
        <v>-2188.7090852608094</v>
      </c>
      <c r="S186" s="62">
        <f t="shared" si="42"/>
        <v>-6566.1272557824286</v>
      </c>
      <c r="T186" s="60"/>
    </row>
    <row r="187" spans="1:26">
      <c r="O187" s="114" t="s">
        <v>729</v>
      </c>
      <c r="P187" s="27">
        <f t="shared" ref="P187:S190" si="46">P123-P59</f>
        <v>-8967.9580520245108</v>
      </c>
      <c r="Q187" s="27">
        <f t="shared" si="46"/>
        <v>-4483.9790260122554</v>
      </c>
      <c r="R187" s="27">
        <f t="shared" si="46"/>
        <v>-8967.9580520245108</v>
      </c>
      <c r="S187" s="62">
        <f t="shared" si="46"/>
        <v>-22419.895130061275</v>
      </c>
      <c r="T187" s="60"/>
    </row>
    <row r="188" spans="1:26">
      <c r="O188" s="114" t="s">
        <v>730</v>
      </c>
      <c r="P188" s="27">
        <f t="shared" si="46"/>
        <v>-26853.923750805436</v>
      </c>
      <c r="Q188" s="27">
        <f t="shared" si="46"/>
        <v>-13426.961875402718</v>
      </c>
      <c r="R188" s="27">
        <f t="shared" si="46"/>
        <v>-26853.923750805436</v>
      </c>
      <c r="S188" s="62">
        <f t="shared" si="46"/>
        <v>-67134.809377013589</v>
      </c>
      <c r="T188" s="61" t="s">
        <v>733</v>
      </c>
    </row>
    <row r="189" spans="1:26">
      <c r="O189" s="114" t="s">
        <v>731</v>
      </c>
      <c r="P189" s="27">
        <f t="shared" si="46"/>
        <v>-45190.146180711687</v>
      </c>
      <c r="Q189" s="27">
        <f t="shared" si="46"/>
        <v>-105443.6744216606</v>
      </c>
      <c r="R189" s="27">
        <f t="shared" si="46"/>
        <v>-98160.663255154286</v>
      </c>
      <c r="S189" s="62">
        <f t="shared" si="46"/>
        <v>-248794.48385752659</v>
      </c>
      <c r="T189" s="61" t="s">
        <v>733</v>
      </c>
    </row>
    <row r="190" spans="1:26">
      <c r="O190" s="114" t="s">
        <v>732</v>
      </c>
      <c r="P190" s="27">
        <f t="shared" si="46"/>
        <v>-42919.469626366175</v>
      </c>
      <c r="Q190" s="27">
        <f t="shared" si="46"/>
        <v>-71532.449377276949</v>
      </c>
      <c r="R190" s="27">
        <f t="shared" si="46"/>
        <v>-57981.033884113887</v>
      </c>
      <c r="S190" s="62">
        <f t="shared" si="46"/>
        <v>-172432.95288775701</v>
      </c>
      <c r="T190" s="61" t="s">
        <v>733</v>
      </c>
    </row>
  </sheetData>
  <mergeCells count="25">
    <mergeCell ref="T179:Z179"/>
    <mergeCell ref="T133:Z133"/>
    <mergeCell ref="T165:Z165"/>
    <mergeCell ref="T166:Z166"/>
    <mergeCell ref="T169:Z169"/>
    <mergeCell ref="T170:Z170"/>
    <mergeCell ref="T139:Z139"/>
    <mergeCell ref="T140:Z140"/>
    <mergeCell ref="T141:Z141"/>
    <mergeCell ref="T142:Z142"/>
    <mergeCell ref="T144:Z144"/>
    <mergeCell ref="T153:Z153"/>
    <mergeCell ref="T171:Z171"/>
    <mergeCell ref="T172:Z172"/>
    <mergeCell ref="T154:Z154"/>
    <mergeCell ref="T157:Z157"/>
    <mergeCell ref="T132:Z132"/>
    <mergeCell ref="T173:Z173"/>
    <mergeCell ref="T175:Z175"/>
    <mergeCell ref="T177:Z177"/>
    <mergeCell ref="T178:Z178"/>
    <mergeCell ref="T158:Z158"/>
    <mergeCell ref="T159:Z159"/>
    <mergeCell ref="T163:Z163"/>
    <mergeCell ref="T164:Z164"/>
  </mergeCells>
  <phoneticPr fontId="4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B540-0115-4701-B857-FA6F657D1424}">
  <dimension ref="A1:AB725"/>
  <sheetViews>
    <sheetView workbookViewId="0">
      <pane ySplit="1" topLeftCell="A2" activePane="bottomLeft" state="frozen"/>
      <selection pane="bottomLeft" activeCell="AB725" sqref="AB725"/>
    </sheetView>
  </sheetViews>
  <sheetFormatPr defaultRowHeight="15"/>
  <cols>
    <col min="1" max="1" width="5.7109375" bestFit="1" customWidth="1"/>
    <col min="2" max="2" width="5.140625" bestFit="1" customWidth="1"/>
    <col min="3" max="3" width="10.42578125" bestFit="1" customWidth="1"/>
    <col min="4" max="4" width="9.85546875" bestFit="1" customWidth="1"/>
    <col min="5" max="5" width="6" bestFit="1" customWidth="1"/>
    <col min="6" max="6" width="20" bestFit="1" customWidth="1"/>
    <col min="7" max="7" width="9.85546875" style="108" bestFit="1" customWidth="1"/>
    <col min="8" max="9" width="7.140625" bestFit="1" customWidth="1"/>
    <col min="10" max="10" width="10.5703125" bestFit="1" customWidth="1"/>
    <col min="11" max="11" width="7.140625" bestFit="1" customWidth="1"/>
    <col min="12" max="12" width="10.5703125" bestFit="1" customWidth="1"/>
    <col min="13" max="13" width="10.140625" bestFit="1" customWidth="1"/>
    <col min="14" max="14" width="7.140625" bestFit="1" customWidth="1"/>
    <col min="15" max="15" width="4.7109375" bestFit="1" customWidth="1"/>
    <col min="16" max="16" width="4.5703125" bestFit="1" customWidth="1"/>
    <col min="17" max="17" width="11.28515625" bestFit="1" customWidth="1"/>
    <col min="18" max="18" width="22.42578125" bestFit="1" customWidth="1"/>
    <col min="19" max="19" width="9" bestFit="1" customWidth="1"/>
    <col min="20" max="20" width="10.7109375" bestFit="1" customWidth="1"/>
    <col min="21" max="21" width="8.5703125" bestFit="1" customWidth="1"/>
    <col min="22" max="22" width="4.7109375" bestFit="1" customWidth="1"/>
    <col min="23" max="24" width="10.5703125" bestFit="1" customWidth="1"/>
    <col min="25" max="25" width="5.140625" bestFit="1" customWidth="1"/>
    <col min="26" max="26" width="7" bestFit="1" customWidth="1"/>
    <col min="27" max="27" width="6.42578125" bestFit="1" customWidth="1"/>
    <col min="28" max="28" width="11" style="71" bestFit="1" customWidth="1"/>
  </cols>
  <sheetData>
    <row r="1" spans="1:28">
      <c r="A1" s="154" t="s">
        <v>781</v>
      </c>
      <c r="B1" s="154" t="s">
        <v>1107</v>
      </c>
      <c r="C1" s="154" t="s">
        <v>783</v>
      </c>
      <c r="D1" s="154" t="s">
        <v>1108</v>
      </c>
      <c r="E1" s="154" t="s">
        <v>1109</v>
      </c>
      <c r="F1" s="154" t="s">
        <v>785</v>
      </c>
      <c r="G1" s="164" t="s">
        <v>0</v>
      </c>
      <c r="H1" s="154" t="s">
        <v>1110</v>
      </c>
      <c r="I1" s="154" t="s">
        <v>1111</v>
      </c>
      <c r="J1" s="155" t="s">
        <v>788</v>
      </c>
      <c r="K1" s="155" t="s">
        <v>1112</v>
      </c>
      <c r="L1" s="155" t="s">
        <v>1113</v>
      </c>
      <c r="M1" s="155" t="s">
        <v>1114</v>
      </c>
      <c r="N1" s="155" t="s">
        <v>793</v>
      </c>
      <c r="O1" s="155" t="s">
        <v>784</v>
      </c>
      <c r="P1" s="155" t="s">
        <v>1115</v>
      </c>
      <c r="Q1" s="155" t="s">
        <v>1116</v>
      </c>
      <c r="R1" s="155" t="s">
        <v>1117</v>
      </c>
      <c r="S1" s="155" t="s">
        <v>1118</v>
      </c>
      <c r="T1" s="155" t="s">
        <v>1119</v>
      </c>
      <c r="U1" s="155" t="s">
        <v>1120</v>
      </c>
      <c r="V1" s="155" t="s">
        <v>1121</v>
      </c>
      <c r="W1" s="155" t="s">
        <v>1941</v>
      </c>
      <c r="X1" s="155" t="s">
        <v>1122</v>
      </c>
      <c r="Y1" s="155" t="s">
        <v>1123</v>
      </c>
      <c r="Z1" s="155" t="s">
        <v>1124</v>
      </c>
      <c r="AA1" s="155" t="s">
        <v>1125</v>
      </c>
      <c r="AB1" s="179" t="s">
        <v>1122</v>
      </c>
    </row>
    <row r="2" spans="1:28">
      <c r="A2" s="156" t="s">
        <v>803</v>
      </c>
      <c r="B2" s="156" t="s">
        <v>1126</v>
      </c>
      <c r="C2" s="156" t="s">
        <v>391</v>
      </c>
      <c r="D2" s="156" t="s">
        <v>200</v>
      </c>
      <c r="E2" s="156" t="s">
        <v>812</v>
      </c>
      <c r="F2" s="156" t="s">
        <v>765</v>
      </c>
      <c r="G2" s="165" t="s">
        <v>200</v>
      </c>
      <c r="H2" s="156" t="s">
        <v>867</v>
      </c>
      <c r="I2" s="156" t="s">
        <v>867</v>
      </c>
      <c r="J2" s="157">
        <v>43838</v>
      </c>
      <c r="K2" s="158" t="s">
        <v>1127</v>
      </c>
      <c r="L2" s="157">
        <v>43838</v>
      </c>
      <c r="M2" s="158" t="s">
        <v>1128</v>
      </c>
      <c r="N2" s="158" t="s">
        <v>1073</v>
      </c>
      <c r="O2" s="158" t="s">
        <v>805</v>
      </c>
      <c r="P2" s="158" t="s">
        <v>1129</v>
      </c>
      <c r="Q2" s="158" t="s">
        <v>1130</v>
      </c>
      <c r="R2" s="158" t="s">
        <v>1131</v>
      </c>
      <c r="S2" s="159">
        <v>200000</v>
      </c>
      <c r="T2" s="160">
        <v>4.1099999999999998E-2</v>
      </c>
      <c r="U2" s="160">
        <v>4.1099999999999998E-2</v>
      </c>
      <c r="V2" s="158" t="s">
        <v>813</v>
      </c>
      <c r="W2" s="161">
        <v>8220</v>
      </c>
      <c r="X2" s="158" t="s">
        <v>813</v>
      </c>
      <c r="Y2" s="158" t="s">
        <v>1132</v>
      </c>
      <c r="Z2" s="158" t="s">
        <v>811</v>
      </c>
      <c r="AA2" s="158" t="s">
        <v>811</v>
      </c>
      <c r="AB2" s="71">
        <f>W2/6.8598</f>
        <v>1198.2856643050818</v>
      </c>
    </row>
    <row r="3" spans="1:28">
      <c r="A3" s="156" t="s">
        <v>803</v>
      </c>
      <c r="B3" s="156" t="s">
        <v>1126</v>
      </c>
      <c r="C3" s="156" t="s">
        <v>391</v>
      </c>
      <c r="D3" s="156" t="s">
        <v>536</v>
      </c>
      <c r="E3" s="156" t="s">
        <v>812</v>
      </c>
      <c r="F3" s="156" t="s">
        <v>658</v>
      </c>
      <c r="G3" s="165" t="s">
        <v>536</v>
      </c>
      <c r="H3" s="156" t="s">
        <v>867</v>
      </c>
      <c r="I3" s="156" t="s">
        <v>867</v>
      </c>
      <c r="J3" s="157">
        <v>43832</v>
      </c>
      <c r="K3" s="158" t="s">
        <v>1127</v>
      </c>
      <c r="L3" s="157">
        <v>43832</v>
      </c>
      <c r="M3" s="158" t="s">
        <v>1133</v>
      </c>
      <c r="N3" s="158" t="s">
        <v>1075</v>
      </c>
      <c r="O3" s="158" t="s">
        <v>805</v>
      </c>
      <c r="P3" s="158" t="s">
        <v>1129</v>
      </c>
      <c r="Q3" s="158" t="s">
        <v>1134</v>
      </c>
      <c r="R3" s="158" t="s">
        <v>1135</v>
      </c>
      <c r="S3" s="159">
        <v>50000</v>
      </c>
      <c r="T3" s="160">
        <v>2.5100000000000001E-2</v>
      </c>
      <c r="U3" s="160">
        <v>2.5100000000000001E-2</v>
      </c>
      <c r="V3" s="158" t="s">
        <v>813</v>
      </c>
      <c r="W3" s="161">
        <v>1255</v>
      </c>
      <c r="X3" s="158" t="s">
        <v>813</v>
      </c>
      <c r="Y3" s="158" t="s">
        <v>1132</v>
      </c>
      <c r="Z3" s="158" t="s">
        <v>811</v>
      </c>
      <c r="AA3" s="158" t="s">
        <v>811</v>
      </c>
      <c r="AB3" s="71">
        <f t="shared" ref="AB3:AB66" si="0">W3/6.8598</f>
        <v>182.94994023149363</v>
      </c>
    </row>
    <row r="4" spans="1:28">
      <c r="A4" s="156" t="s">
        <v>803</v>
      </c>
      <c r="B4" s="156" t="s">
        <v>1126</v>
      </c>
      <c r="C4" s="156" t="s">
        <v>391</v>
      </c>
      <c r="D4" s="156" t="s">
        <v>536</v>
      </c>
      <c r="E4" s="156" t="s">
        <v>812</v>
      </c>
      <c r="F4" s="156" t="s">
        <v>658</v>
      </c>
      <c r="G4" s="165" t="s">
        <v>536</v>
      </c>
      <c r="H4" s="156" t="s">
        <v>867</v>
      </c>
      <c r="I4" s="156" t="s">
        <v>867</v>
      </c>
      <c r="J4" s="157">
        <v>43832</v>
      </c>
      <c r="K4" s="158" t="s">
        <v>1127</v>
      </c>
      <c r="L4" s="157">
        <v>43832</v>
      </c>
      <c r="M4" s="158" t="s">
        <v>1133</v>
      </c>
      <c r="N4" s="158" t="s">
        <v>1077</v>
      </c>
      <c r="O4" s="158" t="s">
        <v>805</v>
      </c>
      <c r="P4" s="158" t="s">
        <v>1129</v>
      </c>
      <c r="Q4" s="158" t="s">
        <v>1136</v>
      </c>
      <c r="R4" s="158" t="s">
        <v>1137</v>
      </c>
      <c r="S4" s="159">
        <v>120000</v>
      </c>
      <c r="T4" s="160">
        <v>2.5100000000000001E-2</v>
      </c>
      <c r="U4" s="160">
        <v>2.5100000000000001E-2</v>
      </c>
      <c r="V4" s="158" t="s">
        <v>813</v>
      </c>
      <c r="W4" s="161">
        <v>3012</v>
      </c>
      <c r="X4" s="158" t="s">
        <v>813</v>
      </c>
      <c r="Y4" s="158" t="s">
        <v>1132</v>
      </c>
      <c r="Z4" s="158" t="s">
        <v>811</v>
      </c>
      <c r="AA4" s="158" t="s">
        <v>811</v>
      </c>
      <c r="AB4" s="71">
        <f t="shared" si="0"/>
        <v>439.07985655558474</v>
      </c>
    </row>
    <row r="5" spans="1:28">
      <c r="A5" s="156" t="s">
        <v>803</v>
      </c>
      <c r="B5" s="156" t="s">
        <v>1126</v>
      </c>
      <c r="C5" s="156" t="s">
        <v>391</v>
      </c>
      <c r="D5" s="156" t="s">
        <v>536</v>
      </c>
      <c r="E5" s="156" t="s">
        <v>812</v>
      </c>
      <c r="F5" s="156" t="s">
        <v>659</v>
      </c>
      <c r="G5" s="165" t="s">
        <v>536</v>
      </c>
      <c r="H5" s="156" t="s">
        <v>867</v>
      </c>
      <c r="I5" s="156" t="s">
        <v>867</v>
      </c>
      <c r="J5" s="157">
        <v>43832</v>
      </c>
      <c r="K5" s="158" t="s">
        <v>1127</v>
      </c>
      <c r="L5" s="157">
        <v>43832</v>
      </c>
      <c r="M5" s="158" t="s">
        <v>1133</v>
      </c>
      <c r="N5" s="158" t="s">
        <v>1138</v>
      </c>
      <c r="O5" s="158" t="s">
        <v>805</v>
      </c>
      <c r="P5" s="158" t="s">
        <v>1129</v>
      </c>
      <c r="Q5" s="158" t="s">
        <v>1139</v>
      </c>
      <c r="R5" s="158" t="s">
        <v>1140</v>
      </c>
      <c r="S5" s="159">
        <v>160000</v>
      </c>
      <c r="T5" s="160">
        <v>1.8800000000000001E-2</v>
      </c>
      <c r="U5" s="160">
        <v>1.8800000000000001E-2</v>
      </c>
      <c r="V5" s="158" t="s">
        <v>813</v>
      </c>
      <c r="W5" s="161">
        <v>3008</v>
      </c>
      <c r="X5" s="158" t="s">
        <v>813</v>
      </c>
      <c r="Y5" s="158" t="s">
        <v>1132</v>
      </c>
      <c r="Z5" s="158" t="s">
        <v>811</v>
      </c>
      <c r="AA5" s="158" t="s">
        <v>811</v>
      </c>
      <c r="AB5" s="71">
        <f t="shared" si="0"/>
        <v>438.49674917636082</v>
      </c>
    </row>
    <row r="6" spans="1:28">
      <c r="A6" s="156" t="s">
        <v>803</v>
      </c>
      <c r="B6" s="156" t="s">
        <v>1126</v>
      </c>
      <c r="C6" s="156" t="s">
        <v>391</v>
      </c>
      <c r="D6" s="156" t="s">
        <v>162</v>
      </c>
      <c r="E6" s="156" t="s">
        <v>812</v>
      </c>
      <c r="F6" s="156" t="s">
        <v>460</v>
      </c>
      <c r="G6" s="165" t="s">
        <v>162</v>
      </c>
      <c r="H6" s="156" t="s">
        <v>867</v>
      </c>
      <c r="I6" s="156" t="s">
        <v>867</v>
      </c>
      <c r="J6" s="157">
        <v>43832</v>
      </c>
      <c r="K6" s="158" t="s">
        <v>1127</v>
      </c>
      <c r="L6" s="157">
        <v>43832</v>
      </c>
      <c r="M6" s="158" t="s">
        <v>1141</v>
      </c>
      <c r="N6" s="158" t="s">
        <v>809</v>
      </c>
      <c r="O6" s="158" t="s">
        <v>805</v>
      </c>
      <c r="P6" s="158" t="s">
        <v>1129</v>
      </c>
      <c r="Q6" s="158" t="s">
        <v>1142</v>
      </c>
      <c r="R6" s="158" t="s">
        <v>1143</v>
      </c>
      <c r="S6" s="159">
        <v>0</v>
      </c>
      <c r="T6" s="160">
        <v>0</v>
      </c>
      <c r="U6" s="160">
        <v>5.5300000000000002E-2</v>
      </c>
      <c r="V6" s="158" t="s">
        <v>813</v>
      </c>
      <c r="W6" s="161">
        <v>0</v>
      </c>
      <c r="X6" s="158" t="s">
        <v>813</v>
      </c>
      <c r="Y6" s="158" t="s">
        <v>1132</v>
      </c>
      <c r="Z6" s="158" t="s">
        <v>811</v>
      </c>
      <c r="AA6" s="158" t="s">
        <v>811</v>
      </c>
      <c r="AB6" s="71">
        <f t="shared" si="0"/>
        <v>0</v>
      </c>
    </row>
    <row r="7" spans="1:28">
      <c r="A7" s="156" t="s">
        <v>803</v>
      </c>
      <c r="B7" s="156" t="s">
        <v>1126</v>
      </c>
      <c r="C7" s="156" t="s">
        <v>391</v>
      </c>
      <c r="D7" s="156" t="s">
        <v>162</v>
      </c>
      <c r="E7" s="156" t="s">
        <v>812</v>
      </c>
      <c r="F7" s="156" t="s">
        <v>460</v>
      </c>
      <c r="G7" s="165" t="s">
        <v>162</v>
      </c>
      <c r="H7" s="156" t="s">
        <v>867</v>
      </c>
      <c r="I7" s="156" t="s">
        <v>867</v>
      </c>
      <c r="J7" s="157">
        <v>43832</v>
      </c>
      <c r="K7" s="158" t="s">
        <v>1127</v>
      </c>
      <c r="L7" s="157">
        <v>43832</v>
      </c>
      <c r="M7" s="158" t="s">
        <v>1141</v>
      </c>
      <c r="N7" s="158" t="s">
        <v>1144</v>
      </c>
      <c r="O7" s="158" t="s">
        <v>805</v>
      </c>
      <c r="P7" s="158" t="s">
        <v>1129</v>
      </c>
      <c r="Q7" s="158" t="s">
        <v>1142</v>
      </c>
      <c r="R7" s="158" t="s">
        <v>1143</v>
      </c>
      <c r="S7" s="159">
        <v>150000</v>
      </c>
      <c r="T7" s="160">
        <v>5.5300000000000002E-2</v>
      </c>
      <c r="U7" s="160">
        <v>5.5300000000000002E-2</v>
      </c>
      <c r="V7" s="158" t="s">
        <v>813</v>
      </c>
      <c r="W7" s="161">
        <v>8295</v>
      </c>
      <c r="X7" s="158" t="s">
        <v>813</v>
      </c>
      <c r="Y7" s="158" t="s">
        <v>1132</v>
      </c>
      <c r="Z7" s="158" t="s">
        <v>811</v>
      </c>
      <c r="AA7" s="158" t="s">
        <v>811</v>
      </c>
      <c r="AB7" s="71">
        <f t="shared" si="0"/>
        <v>1209.2189276655297</v>
      </c>
    </row>
    <row r="8" spans="1:28">
      <c r="A8" s="156" t="s">
        <v>803</v>
      </c>
      <c r="B8" s="156" t="s">
        <v>1126</v>
      </c>
      <c r="C8" s="156" t="s">
        <v>391</v>
      </c>
      <c r="D8" s="156" t="s">
        <v>162</v>
      </c>
      <c r="E8" s="156" t="s">
        <v>812</v>
      </c>
      <c r="F8" s="156" t="s">
        <v>460</v>
      </c>
      <c r="G8" s="165" t="s">
        <v>162</v>
      </c>
      <c r="H8" s="156" t="s">
        <v>867</v>
      </c>
      <c r="I8" s="156" t="s">
        <v>867</v>
      </c>
      <c r="J8" s="157">
        <v>43832</v>
      </c>
      <c r="K8" s="158" t="s">
        <v>1127</v>
      </c>
      <c r="L8" s="157">
        <v>43832</v>
      </c>
      <c r="M8" s="158" t="s">
        <v>1141</v>
      </c>
      <c r="N8" s="158" t="s">
        <v>1145</v>
      </c>
      <c r="O8" s="158" t="s">
        <v>805</v>
      </c>
      <c r="P8" s="158" t="s">
        <v>1129</v>
      </c>
      <c r="Q8" s="158" t="s">
        <v>1142</v>
      </c>
      <c r="R8" s="158" t="s">
        <v>1143</v>
      </c>
      <c r="S8" s="159">
        <v>250000</v>
      </c>
      <c r="T8" s="160">
        <v>5.5300000000000002E-2</v>
      </c>
      <c r="U8" s="160">
        <v>5.5300000000000002E-2</v>
      </c>
      <c r="V8" s="158" t="s">
        <v>813</v>
      </c>
      <c r="W8" s="161">
        <v>13825</v>
      </c>
      <c r="X8" s="158" t="s">
        <v>813</v>
      </c>
      <c r="Y8" s="158" t="s">
        <v>1132</v>
      </c>
      <c r="Z8" s="158" t="s">
        <v>811</v>
      </c>
      <c r="AA8" s="158" t="s">
        <v>811</v>
      </c>
      <c r="AB8" s="71">
        <f t="shared" si="0"/>
        <v>2015.3648794425494</v>
      </c>
    </row>
    <row r="9" spans="1:28">
      <c r="A9" s="156" t="s">
        <v>803</v>
      </c>
      <c r="B9" s="156" t="s">
        <v>1126</v>
      </c>
      <c r="C9" s="156" t="s">
        <v>391</v>
      </c>
      <c r="D9" s="156" t="s">
        <v>162</v>
      </c>
      <c r="E9" s="156" t="s">
        <v>812</v>
      </c>
      <c r="F9" s="156" t="s">
        <v>460</v>
      </c>
      <c r="G9" s="165" t="s">
        <v>162</v>
      </c>
      <c r="H9" s="156" t="s">
        <v>867</v>
      </c>
      <c r="I9" s="156" t="s">
        <v>867</v>
      </c>
      <c r="J9" s="157">
        <v>43832</v>
      </c>
      <c r="K9" s="158" t="s">
        <v>1127</v>
      </c>
      <c r="L9" s="157">
        <v>43832</v>
      </c>
      <c r="M9" s="158" t="s">
        <v>1141</v>
      </c>
      <c r="N9" s="158" t="s">
        <v>1146</v>
      </c>
      <c r="O9" s="158" t="s">
        <v>805</v>
      </c>
      <c r="P9" s="158" t="s">
        <v>1129</v>
      </c>
      <c r="Q9" s="158" t="s">
        <v>1142</v>
      </c>
      <c r="R9" s="158" t="s">
        <v>1143</v>
      </c>
      <c r="S9" s="159">
        <v>505000</v>
      </c>
      <c r="T9" s="160">
        <v>5.5300000000000002E-2</v>
      </c>
      <c r="U9" s="160">
        <v>5.5300000000000002E-2</v>
      </c>
      <c r="V9" s="158" t="s">
        <v>813</v>
      </c>
      <c r="W9" s="161">
        <v>27926.5</v>
      </c>
      <c r="X9" s="158" t="s">
        <v>813</v>
      </c>
      <c r="Y9" s="158" t="s">
        <v>1132</v>
      </c>
      <c r="Z9" s="158" t="s">
        <v>811</v>
      </c>
      <c r="AA9" s="158" t="s">
        <v>811</v>
      </c>
      <c r="AB9" s="71">
        <f t="shared" si="0"/>
        <v>4071.0370564739496</v>
      </c>
    </row>
    <row r="10" spans="1:28">
      <c r="A10" s="156" t="s">
        <v>803</v>
      </c>
      <c r="B10" s="156" t="s">
        <v>1126</v>
      </c>
      <c r="C10" s="156" t="s">
        <v>391</v>
      </c>
      <c r="D10" s="156" t="s">
        <v>536</v>
      </c>
      <c r="E10" s="156" t="s">
        <v>812</v>
      </c>
      <c r="F10" s="156" t="s">
        <v>955</v>
      </c>
      <c r="G10" s="156" t="str">
        <f>D10</f>
        <v>F10</v>
      </c>
      <c r="H10" s="156" t="s">
        <v>867</v>
      </c>
      <c r="I10" s="156" t="s">
        <v>867</v>
      </c>
      <c r="J10" s="157">
        <v>43832</v>
      </c>
      <c r="K10" s="158" t="s">
        <v>1127</v>
      </c>
      <c r="L10" s="157">
        <v>43832</v>
      </c>
      <c r="M10" s="158" t="s">
        <v>1147</v>
      </c>
      <c r="N10" s="158" t="s">
        <v>886</v>
      </c>
      <c r="O10" s="158" t="s">
        <v>805</v>
      </c>
      <c r="P10" s="158" t="s">
        <v>1129</v>
      </c>
      <c r="Q10" s="158" t="s">
        <v>1148</v>
      </c>
      <c r="R10" s="158" t="s">
        <v>1149</v>
      </c>
      <c r="S10" s="159">
        <v>8000</v>
      </c>
      <c r="T10" s="160">
        <v>0.05</v>
      </c>
      <c r="U10" s="160">
        <v>0.05</v>
      </c>
      <c r="V10" s="158" t="s">
        <v>813</v>
      </c>
      <c r="W10" s="161">
        <v>400</v>
      </c>
      <c r="X10" s="158" t="s">
        <v>813</v>
      </c>
      <c r="Y10" s="158" t="s">
        <v>1132</v>
      </c>
      <c r="Z10" s="158" t="s">
        <v>811</v>
      </c>
      <c r="AA10" s="158" t="s">
        <v>811</v>
      </c>
      <c r="AB10" s="71">
        <f t="shared" si="0"/>
        <v>58.310737922388405</v>
      </c>
    </row>
    <row r="11" spans="1:28">
      <c r="A11" s="156" t="s">
        <v>803</v>
      </c>
      <c r="B11" s="156" t="s">
        <v>1126</v>
      </c>
      <c r="C11" s="156" t="s">
        <v>391</v>
      </c>
      <c r="D11" s="156" t="s">
        <v>536</v>
      </c>
      <c r="E11" s="156" t="s">
        <v>812</v>
      </c>
      <c r="F11" s="156" t="s">
        <v>650</v>
      </c>
      <c r="G11" s="165" t="s">
        <v>536</v>
      </c>
      <c r="H11" s="156" t="s">
        <v>867</v>
      </c>
      <c r="I11" s="156" t="s">
        <v>867</v>
      </c>
      <c r="J11" s="157">
        <v>43832</v>
      </c>
      <c r="K11" s="158" t="s">
        <v>1127</v>
      </c>
      <c r="L11" s="157">
        <v>43832</v>
      </c>
      <c r="M11" s="158" t="s">
        <v>1147</v>
      </c>
      <c r="N11" s="158" t="s">
        <v>1075</v>
      </c>
      <c r="O11" s="158" t="s">
        <v>805</v>
      </c>
      <c r="P11" s="158" t="s">
        <v>1129</v>
      </c>
      <c r="Q11" s="158" t="s">
        <v>1150</v>
      </c>
      <c r="R11" s="158" t="s">
        <v>1151</v>
      </c>
      <c r="S11" s="159">
        <v>180000</v>
      </c>
      <c r="T11" s="160">
        <v>1.8800000000000001E-2</v>
      </c>
      <c r="U11" s="160">
        <v>1.8800000000000001E-2</v>
      </c>
      <c r="V11" s="158" t="s">
        <v>813</v>
      </c>
      <c r="W11" s="161">
        <v>3384</v>
      </c>
      <c r="X11" s="158" t="s">
        <v>813</v>
      </c>
      <c r="Y11" s="158" t="s">
        <v>1132</v>
      </c>
      <c r="Z11" s="158" t="s">
        <v>811</v>
      </c>
      <c r="AA11" s="158" t="s">
        <v>811</v>
      </c>
      <c r="AB11" s="71">
        <f t="shared" si="0"/>
        <v>493.30884282340594</v>
      </c>
    </row>
    <row r="12" spans="1:28">
      <c r="A12" s="156" t="s">
        <v>803</v>
      </c>
      <c r="B12" s="156" t="s">
        <v>1126</v>
      </c>
      <c r="C12" s="156" t="s">
        <v>391</v>
      </c>
      <c r="D12" s="156" t="s">
        <v>188</v>
      </c>
      <c r="E12" s="156" t="s">
        <v>812</v>
      </c>
      <c r="F12" s="156" t="s">
        <v>456</v>
      </c>
      <c r="G12" s="165" t="s">
        <v>188</v>
      </c>
      <c r="H12" s="156" t="s">
        <v>867</v>
      </c>
      <c r="I12" s="156" t="s">
        <v>867</v>
      </c>
      <c r="J12" s="157">
        <v>43832</v>
      </c>
      <c r="K12" s="158" t="s">
        <v>1127</v>
      </c>
      <c r="L12" s="157">
        <v>43832</v>
      </c>
      <c r="M12" s="158" t="s">
        <v>1152</v>
      </c>
      <c r="N12" s="158" t="s">
        <v>1073</v>
      </c>
      <c r="O12" s="158" t="s">
        <v>805</v>
      </c>
      <c r="P12" s="158" t="s">
        <v>1129</v>
      </c>
      <c r="Q12" s="158" t="s">
        <v>1153</v>
      </c>
      <c r="R12" s="158" t="s">
        <v>1154</v>
      </c>
      <c r="S12" s="159">
        <v>2400</v>
      </c>
      <c r="T12" s="160">
        <v>0.16439999999999999</v>
      </c>
      <c r="U12" s="160">
        <v>0.16439999999999999</v>
      </c>
      <c r="V12" s="158" t="s">
        <v>813</v>
      </c>
      <c r="W12" s="161">
        <v>394.56</v>
      </c>
      <c r="X12" s="158" t="s">
        <v>813</v>
      </c>
      <c r="Y12" s="158" t="s">
        <v>1132</v>
      </c>
      <c r="Z12" s="158" t="s">
        <v>811</v>
      </c>
      <c r="AA12" s="158" t="s">
        <v>811</v>
      </c>
      <c r="AB12" s="71">
        <f t="shared" si="0"/>
        <v>57.51771188664393</v>
      </c>
    </row>
    <row r="13" spans="1:28">
      <c r="A13" s="156" t="s">
        <v>803</v>
      </c>
      <c r="B13" s="156" t="s">
        <v>1126</v>
      </c>
      <c r="C13" s="156" t="s">
        <v>391</v>
      </c>
      <c r="D13" s="156" t="s">
        <v>162</v>
      </c>
      <c r="E13" s="156" t="s">
        <v>812</v>
      </c>
      <c r="F13" s="156" t="s">
        <v>167</v>
      </c>
      <c r="G13" s="165" t="s">
        <v>162</v>
      </c>
      <c r="H13" s="156" t="s">
        <v>867</v>
      </c>
      <c r="I13" s="156" t="s">
        <v>867</v>
      </c>
      <c r="J13" s="157">
        <v>43833</v>
      </c>
      <c r="K13" s="158" t="s">
        <v>1127</v>
      </c>
      <c r="L13" s="157">
        <v>43833</v>
      </c>
      <c r="M13" s="158" t="s">
        <v>1155</v>
      </c>
      <c r="N13" s="158" t="s">
        <v>1156</v>
      </c>
      <c r="O13" s="158" t="s">
        <v>805</v>
      </c>
      <c r="P13" s="158" t="s">
        <v>1129</v>
      </c>
      <c r="Q13" s="158" t="s">
        <v>1157</v>
      </c>
      <c r="R13" s="158" t="s">
        <v>1158</v>
      </c>
      <c r="S13" s="159">
        <v>0</v>
      </c>
      <c r="T13" s="160">
        <v>0</v>
      </c>
      <c r="U13" s="160">
        <v>2.35E-2</v>
      </c>
      <c r="V13" s="158" t="s">
        <v>813</v>
      </c>
      <c r="W13" s="161">
        <v>0</v>
      </c>
      <c r="X13" s="158" t="s">
        <v>813</v>
      </c>
      <c r="Y13" s="158" t="s">
        <v>1132</v>
      </c>
      <c r="Z13" s="158" t="s">
        <v>811</v>
      </c>
      <c r="AA13" s="158" t="s">
        <v>811</v>
      </c>
      <c r="AB13" s="71">
        <f t="shared" si="0"/>
        <v>0</v>
      </c>
    </row>
    <row r="14" spans="1:28">
      <c r="A14" s="156" t="s">
        <v>803</v>
      </c>
      <c r="B14" s="156" t="s">
        <v>1126</v>
      </c>
      <c r="C14" s="156" t="s">
        <v>391</v>
      </c>
      <c r="D14" s="156" t="s">
        <v>162</v>
      </c>
      <c r="E14" s="156" t="s">
        <v>812</v>
      </c>
      <c r="F14" s="156" t="s">
        <v>167</v>
      </c>
      <c r="G14" s="165" t="s">
        <v>162</v>
      </c>
      <c r="H14" s="156" t="s">
        <v>867</v>
      </c>
      <c r="I14" s="156" t="s">
        <v>867</v>
      </c>
      <c r="J14" s="157">
        <v>43833</v>
      </c>
      <c r="K14" s="158" t="s">
        <v>1127</v>
      </c>
      <c r="L14" s="157">
        <v>43833</v>
      </c>
      <c r="M14" s="158" t="s">
        <v>1155</v>
      </c>
      <c r="N14" s="158" t="s">
        <v>1146</v>
      </c>
      <c r="O14" s="158" t="s">
        <v>805</v>
      </c>
      <c r="P14" s="158" t="s">
        <v>1129</v>
      </c>
      <c r="Q14" s="158" t="s">
        <v>1157</v>
      </c>
      <c r="R14" s="158" t="s">
        <v>1158</v>
      </c>
      <c r="S14" s="159">
        <v>30000</v>
      </c>
      <c r="T14" s="160">
        <v>2.35E-2</v>
      </c>
      <c r="U14" s="160">
        <v>2.35E-2</v>
      </c>
      <c r="V14" s="158" t="s">
        <v>813</v>
      </c>
      <c r="W14" s="161">
        <v>705</v>
      </c>
      <c r="X14" s="158" t="s">
        <v>813</v>
      </c>
      <c r="Y14" s="158" t="s">
        <v>1132</v>
      </c>
      <c r="Z14" s="158" t="s">
        <v>811</v>
      </c>
      <c r="AA14" s="158" t="s">
        <v>811</v>
      </c>
      <c r="AB14" s="71">
        <f t="shared" si="0"/>
        <v>102.77267558820957</v>
      </c>
    </row>
    <row r="15" spans="1:28">
      <c r="A15" s="156" t="s">
        <v>803</v>
      </c>
      <c r="B15" s="156" t="s">
        <v>1126</v>
      </c>
      <c r="C15" s="156" t="s">
        <v>391</v>
      </c>
      <c r="D15" s="156" t="s">
        <v>162</v>
      </c>
      <c r="E15" s="156" t="s">
        <v>812</v>
      </c>
      <c r="F15" s="156" t="s">
        <v>167</v>
      </c>
      <c r="G15" s="165" t="s">
        <v>162</v>
      </c>
      <c r="H15" s="156" t="s">
        <v>867</v>
      </c>
      <c r="I15" s="156" t="s">
        <v>867</v>
      </c>
      <c r="J15" s="157">
        <v>43833</v>
      </c>
      <c r="K15" s="158" t="s">
        <v>1127</v>
      </c>
      <c r="L15" s="157">
        <v>43833</v>
      </c>
      <c r="M15" s="158" t="s">
        <v>1155</v>
      </c>
      <c r="N15" s="158" t="s">
        <v>1159</v>
      </c>
      <c r="O15" s="158" t="s">
        <v>805</v>
      </c>
      <c r="P15" s="158" t="s">
        <v>1129</v>
      </c>
      <c r="Q15" s="158" t="s">
        <v>1157</v>
      </c>
      <c r="R15" s="158" t="s">
        <v>1158</v>
      </c>
      <c r="S15" s="159">
        <v>382500</v>
      </c>
      <c r="T15" s="160">
        <v>2.35E-2</v>
      </c>
      <c r="U15" s="160">
        <v>2.35E-2</v>
      </c>
      <c r="V15" s="158" t="s">
        <v>813</v>
      </c>
      <c r="W15" s="161">
        <v>8988.75</v>
      </c>
      <c r="X15" s="158" t="s">
        <v>813</v>
      </c>
      <c r="Y15" s="158" t="s">
        <v>1132</v>
      </c>
      <c r="Z15" s="158" t="s">
        <v>811</v>
      </c>
      <c r="AA15" s="158" t="s">
        <v>811</v>
      </c>
      <c r="AB15" s="71">
        <f t="shared" si="0"/>
        <v>1310.351613749672</v>
      </c>
    </row>
    <row r="16" spans="1:28">
      <c r="A16" s="156" t="s">
        <v>803</v>
      </c>
      <c r="B16" s="156" t="s">
        <v>1126</v>
      </c>
      <c r="C16" s="156" t="s">
        <v>391</v>
      </c>
      <c r="D16" s="156" t="s">
        <v>262</v>
      </c>
      <c r="E16" s="156" t="s">
        <v>812</v>
      </c>
      <c r="F16" s="156" t="s">
        <v>265</v>
      </c>
      <c r="G16" s="165" t="s">
        <v>262</v>
      </c>
      <c r="H16" s="156" t="s">
        <v>818</v>
      </c>
      <c r="I16" s="156" t="s">
        <v>818</v>
      </c>
      <c r="J16" s="157">
        <v>43833</v>
      </c>
      <c r="K16" s="158" t="s">
        <v>1127</v>
      </c>
      <c r="L16" s="157">
        <v>43833</v>
      </c>
      <c r="M16" s="158" t="s">
        <v>1160</v>
      </c>
      <c r="N16" s="158" t="s">
        <v>1077</v>
      </c>
      <c r="O16" s="158" t="s">
        <v>805</v>
      </c>
      <c r="P16" s="158" t="s">
        <v>1129</v>
      </c>
      <c r="Q16" s="158" t="s">
        <v>1161</v>
      </c>
      <c r="R16" s="158" t="s">
        <v>1162</v>
      </c>
      <c r="S16" s="159">
        <v>0</v>
      </c>
      <c r="T16" s="160">
        <v>0</v>
      </c>
      <c r="U16" s="160">
        <v>1.6617</v>
      </c>
      <c r="V16" s="158" t="s">
        <v>813</v>
      </c>
      <c r="W16" s="161">
        <v>0</v>
      </c>
      <c r="X16" s="158" t="s">
        <v>813</v>
      </c>
      <c r="Y16" s="158" t="s">
        <v>1132</v>
      </c>
      <c r="Z16" s="158" t="s">
        <v>811</v>
      </c>
      <c r="AA16" s="158" t="s">
        <v>811</v>
      </c>
      <c r="AB16" s="71">
        <f t="shared" si="0"/>
        <v>0</v>
      </c>
    </row>
    <row r="17" spans="1:28">
      <c r="A17" s="156" t="s">
        <v>803</v>
      </c>
      <c r="B17" s="156" t="s">
        <v>1126</v>
      </c>
      <c r="C17" s="156" t="s">
        <v>391</v>
      </c>
      <c r="D17" s="156" t="s">
        <v>262</v>
      </c>
      <c r="E17" s="156" t="s">
        <v>812</v>
      </c>
      <c r="F17" s="156" t="s">
        <v>265</v>
      </c>
      <c r="G17" s="165" t="s">
        <v>262</v>
      </c>
      <c r="H17" s="156" t="s">
        <v>818</v>
      </c>
      <c r="I17" s="156" t="s">
        <v>818</v>
      </c>
      <c r="J17" s="157">
        <v>43833</v>
      </c>
      <c r="K17" s="158" t="s">
        <v>1127</v>
      </c>
      <c r="L17" s="157">
        <v>43833</v>
      </c>
      <c r="M17" s="158" t="s">
        <v>1160</v>
      </c>
      <c r="N17" s="158" t="s">
        <v>1144</v>
      </c>
      <c r="O17" s="158" t="s">
        <v>805</v>
      </c>
      <c r="P17" s="158" t="s">
        <v>1129</v>
      </c>
      <c r="Q17" s="158" t="s">
        <v>1161</v>
      </c>
      <c r="R17" s="158" t="s">
        <v>1162</v>
      </c>
      <c r="S17" s="159">
        <v>5000</v>
      </c>
      <c r="T17" s="160">
        <v>1.6617</v>
      </c>
      <c r="U17" s="160">
        <v>1.6617</v>
      </c>
      <c r="V17" s="158" t="s">
        <v>813</v>
      </c>
      <c r="W17" s="161">
        <v>8308.5</v>
      </c>
      <c r="X17" s="158" t="s">
        <v>813</v>
      </c>
      <c r="Y17" s="158" t="s">
        <v>1132</v>
      </c>
      <c r="Z17" s="158" t="s">
        <v>811</v>
      </c>
      <c r="AA17" s="158" t="s">
        <v>811</v>
      </c>
      <c r="AB17" s="71">
        <f t="shared" si="0"/>
        <v>1211.1869150704101</v>
      </c>
    </row>
    <row r="18" spans="1:28">
      <c r="A18" s="156" t="s">
        <v>803</v>
      </c>
      <c r="B18" s="156" t="s">
        <v>1126</v>
      </c>
      <c r="C18" s="156" t="s">
        <v>391</v>
      </c>
      <c r="D18" s="156" t="s">
        <v>262</v>
      </c>
      <c r="E18" s="156" t="s">
        <v>812</v>
      </c>
      <c r="F18" s="156" t="s">
        <v>265</v>
      </c>
      <c r="G18" s="165" t="s">
        <v>262</v>
      </c>
      <c r="H18" s="156" t="s">
        <v>818</v>
      </c>
      <c r="I18" s="156" t="s">
        <v>818</v>
      </c>
      <c r="J18" s="157">
        <v>43833</v>
      </c>
      <c r="K18" s="158" t="s">
        <v>1127</v>
      </c>
      <c r="L18" s="157">
        <v>43833</v>
      </c>
      <c r="M18" s="158" t="s">
        <v>1160</v>
      </c>
      <c r="N18" s="158" t="s">
        <v>1145</v>
      </c>
      <c r="O18" s="158" t="s">
        <v>805</v>
      </c>
      <c r="P18" s="158" t="s">
        <v>1129</v>
      </c>
      <c r="Q18" s="158" t="s">
        <v>1161</v>
      </c>
      <c r="R18" s="158" t="s">
        <v>1162</v>
      </c>
      <c r="S18" s="159">
        <v>5000</v>
      </c>
      <c r="T18" s="160">
        <v>1.6617</v>
      </c>
      <c r="U18" s="160">
        <v>1.6617</v>
      </c>
      <c r="V18" s="158" t="s">
        <v>813</v>
      </c>
      <c r="W18" s="161">
        <v>8308.5</v>
      </c>
      <c r="X18" s="158" t="s">
        <v>813</v>
      </c>
      <c r="Y18" s="158" t="s">
        <v>1132</v>
      </c>
      <c r="Z18" s="158" t="s">
        <v>811</v>
      </c>
      <c r="AA18" s="158" t="s">
        <v>811</v>
      </c>
      <c r="AB18" s="71">
        <f t="shared" si="0"/>
        <v>1211.1869150704101</v>
      </c>
    </row>
    <row r="19" spans="1:28">
      <c r="A19" s="156" t="s">
        <v>803</v>
      </c>
      <c r="B19" s="156" t="s">
        <v>1126</v>
      </c>
      <c r="C19" s="156" t="s">
        <v>391</v>
      </c>
      <c r="D19" s="156" t="s">
        <v>200</v>
      </c>
      <c r="E19" s="156" t="s">
        <v>812</v>
      </c>
      <c r="F19" s="156" t="s">
        <v>750</v>
      </c>
      <c r="G19" s="165" t="s">
        <v>200</v>
      </c>
      <c r="H19" s="156" t="s">
        <v>867</v>
      </c>
      <c r="I19" s="156" t="s">
        <v>867</v>
      </c>
      <c r="J19" s="157">
        <v>43832</v>
      </c>
      <c r="K19" s="158" t="s">
        <v>1127</v>
      </c>
      <c r="L19" s="157">
        <v>43832</v>
      </c>
      <c r="M19" s="158" t="s">
        <v>1163</v>
      </c>
      <c r="N19" s="158" t="s">
        <v>809</v>
      </c>
      <c r="O19" s="158" t="s">
        <v>805</v>
      </c>
      <c r="P19" s="158" t="s">
        <v>1129</v>
      </c>
      <c r="Q19" s="158" t="s">
        <v>1164</v>
      </c>
      <c r="R19" s="158" t="s">
        <v>1165</v>
      </c>
      <c r="S19" s="159">
        <v>21400</v>
      </c>
      <c r="T19" s="160">
        <v>0.245</v>
      </c>
      <c r="U19" s="160">
        <v>0.245</v>
      </c>
      <c r="V19" s="158" t="s">
        <v>813</v>
      </c>
      <c r="W19" s="161">
        <v>5243</v>
      </c>
      <c r="X19" s="158" t="s">
        <v>813</v>
      </c>
      <c r="Y19" s="158" t="s">
        <v>1132</v>
      </c>
      <c r="Z19" s="158" t="s">
        <v>811</v>
      </c>
      <c r="AA19" s="158" t="s">
        <v>811</v>
      </c>
      <c r="AB19" s="71">
        <f t="shared" si="0"/>
        <v>764.30799731770605</v>
      </c>
    </row>
    <row r="20" spans="1:28">
      <c r="A20" s="156" t="s">
        <v>803</v>
      </c>
      <c r="B20" s="156" t="s">
        <v>1126</v>
      </c>
      <c r="C20" s="156" t="s">
        <v>391</v>
      </c>
      <c r="D20" s="156" t="s">
        <v>162</v>
      </c>
      <c r="E20" s="156" t="s">
        <v>812</v>
      </c>
      <c r="F20" s="156" t="s">
        <v>478</v>
      </c>
      <c r="G20" s="165" t="s">
        <v>162</v>
      </c>
      <c r="H20" s="156" t="s">
        <v>867</v>
      </c>
      <c r="I20" s="156" t="s">
        <v>867</v>
      </c>
      <c r="J20" s="157">
        <v>43833</v>
      </c>
      <c r="K20" s="158" t="s">
        <v>1127</v>
      </c>
      <c r="L20" s="157">
        <v>43833</v>
      </c>
      <c r="M20" s="158" t="s">
        <v>1166</v>
      </c>
      <c r="N20" s="158" t="s">
        <v>809</v>
      </c>
      <c r="O20" s="158" t="s">
        <v>805</v>
      </c>
      <c r="P20" s="158" t="s">
        <v>1129</v>
      </c>
      <c r="Q20" s="158" t="s">
        <v>1167</v>
      </c>
      <c r="R20" s="158" t="s">
        <v>1168</v>
      </c>
      <c r="S20" s="159">
        <v>3000</v>
      </c>
      <c r="T20" s="160">
        <v>0.18110000000000001</v>
      </c>
      <c r="U20" s="160">
        <v>0.18110000000000001</v>
      </c>
      <c r="V20" s="158" t="s">
        <v>813</v>
      </c>
      <c r="W20" s="161">
        <v>543.29999999999995</v>
      </c>
      <c r="X20" s="158" t="s">
        <v>813</v>
      </c>
      <c r="Y20" s="158" t="s">
        <v>1132</v>
      </c>
      <c r="Z20" s="158" t="s">
        <v>811</v>
      </c>
      <c r="AA20" s="158" t="s">
        <v>811</v>
      </c>
      <c r="AB20" s="71">
        <f t="shared" si="0"/>
        <v>79.200559783084046</v>
      </c>
    </row>
    <row r="21" spans="1:28">
      <c r="A21" s="156" t="s">
        <v>803</v>
      </c>
      <c r="B21" s="156" t="s">
        <v>1126</v>
      </c>
      <c r="C21" s="156" t="s">
        <v>391</v>
      </c>
      <c r="D21" s="156" t="s">
        <v>262</v>
      </c>
      <c r="E21" s="156" t="s">
        <v>812</v>
      </c>
      <c r="F21" s="156" t="s">
        <v>265</v>
      </c>
      <c r="G21" s="165" t="s">
        <v>262</v>
      </c>
      <c r="H21" s="156" t="s">
        <v>818</v>
      </c>
      <c r="I21" s="156" t="s">
        <v>818</v>
      </c>
      <c r="J21" s="157">
        <v>43836</v>
      </c>
      <c r="K21" s="158" t="s">
        <v>1127</v>
      </c>
      <c r="L21" s="157">
        <v>43836</v>
      </c>
      <c r="M21" s="158" t="s">
        <v>1169</v>
      </c>
      <c r="N21" s="158" t="s">
        <v>809</v>
      </c>
      <c r="O21" s="158" t="s">
        <v>805</v>
      </c>
      <c r="P21" s="158" t="s">
        <v>1129</v>
      </c>
      <c r="Q21" s="158" t="s">
        <v>1161</v>
      </c>
      <c r="R21" s="158" t="s">
        <v>1162</v>
      </c>
      <c r="S21" s="159">
        <v>3000</v>
      </c>
      <c r="T21" s="160">
        <v>1.6617</v>
      </c>
      <c r="U21" s="160">
        <v>1.6617</v>
      </c>
      <c r="V21" s="158" t="s">
        <v>813</v>
      </c>
      <c r="W21" s="161">
        <v>4985.1000000000004</v>
      </c>
      <c r="X21" s="158" t="s">
        <v>813</v>
      </c>
      <c r="Y21" s="158" t="s">
        <v>1132</v>
      </c>
      <c r="Z21" s="158" t="s">
        <v>811</v>
      </c>
      <c r="AA21" s="158" t="s">
        <v>811</v>
      </c>
      <c r="AB21" s="71">
        <f t="shared" si="0"/>
        <v>726.71214904224621</v>
      </c>
    </row>
    <row r="22" spans="1:28">
      <c r="A22" s="156" t="s">
        <v>803</v>
      </c>
      <c r="B22" s="156" t="s">
        <v>1126</v>
      </c>
      <c r="C22" s="156" t="s">
        <v>391</v>
      </c>
      <c r="D22" s="156" t="s">
        <v>1170</v>
      </c>
      <c r="E22" s="156" t="s">
        <v>812</v>
      </c>
      <c r="F22" s="156" t="s">
        <v>556</v>
      </c>
      <c r="G22" s="165" t="s">
        <v>537</v>
      </c>
      <c r="H22" s="156" t="s">
        <v>818</v>
      </c>
      <c r="I22" s="156" t="s">
        <v>818</v>
      </c>
      <c r="J22" s="157">
        <v>43836</v>
      </c>
      <c r="K22" s="158" t="s">
        <v>1127</v>
      </c>
      <c r="L22" s="157">
        <v>43836</v>
      </c>
      <c r="M22" s="158" t="s">
        <v>1171</v>
      </c>
      <c r="N22" s="158" t="s">
        <v>886</v>
      </c>
      <c r="O22" s="158" t="s">
        <v>805</v>
      </c>
      <c r="P22" s="158" t="s">
        <v>1129</v>
      </c>
      <c r="Q22" s="158" t="s">
        <v>1172</v>
      </c>
      <c r="R22" s="158" t="s">
        <v>1173</v>
      </c>
      <c r="S22" s="159">
        <v>0</v>
      </c>
      <c r="T22" s="160">
        <v>0</v>
      </c>
      <c r="U22" s="160">
        <v>0.32069999999999999</v>
      </c>
      <c r="V22" s="158" t="s">
        <v>813</v>
      </c>
      <c r="W22" s="161">
        <v>0</v>
      </c>
      <c r="X22" s="158" t="s">
        <v>813</v>
      </c>
      <c r="Y22" s="158" t="s">
        <v>1132</v>
      </c>
      <c r="Z22" s="158" t="s">
        <v>811</v>
      </c>
      <c r="AA22" s="158" t="s">
        <v>811</v>
      </c>
      <c r="AB22" s="71">
        <f t="shared" si="0"/>
        <v>0</v>
      </c>
    </row>
    <row r="23" spans="1:28">
      <c r="A23" s="156" t="s">
        <v>803</v>
      </c>
      <c r="B23" s="156" t="s">
        <v>1126</v>
      </c>
      <c r="C23" s="156" t="s">
        <v>391</v>
      </c>
      <c r="D23" s="156" t="s">
        <v>1170</v>
      </c>
      <c r="E23" s="156" t="s">
        <v>812</v>
      </c>
      <c r="F23" s="156" t="s">
        <v>556</v>
      </c>
      <c r="G23" s="165" t="s">
        <v>537</v>
      </c>
      <c r="H23" s="156" t="s">
        <v>818</v>
      </c>
      <c r="I23" s="156" t="s">
        <v>818</v>
      </c>
      <c r="J23" s="157">
        <v>43836</v>
      </c>
      <c r="K23" s="158" t="s">
        <v>1127</v>
      </c>
      <c r="L23" s="157">
        <v>43836</v>
      </c>
      <c r="M23" s="158" t="s">
        <v>1171</v>
      </c>
      <c r="N23" s="158" t="s">
        <v>1144</v>
      </c>
      <c r="O23" s="158" t="s">
        <v>805</v>
      </c>
      <c r="P23" s="158" t="s">
        <v>1129</v>
      </c>
      <c r="Q23" s="158" t="s">
        <v>1172</v>
      </c>
      <c r="R23" s="158" t="s">
        <v>1173</v>
      </c>
      <c r="S23" s="159">
        <v>3000</v>
      </c>
      <c r="T23" s="160">
        <v>0.32069999999999999</v>
      </c>
      <c r="U23" s="160">
        <v>0.32069999999999999</v>
      </c>
      <c r="V23" s="158" t="s">
        <v>813</v>
      </c>
      <c r="W23" s="161">
        <v>962.1</v>
      </c>
      <c r="X23" s="158" t="s">
        <v>813</v>
      </c>
      <c r="Y23" s="158" t="s">
        <v>1132</v>
      </c>
      <c r="Z23" s="158" t="s">
        <v>811</v>
      </c>
      <c r="AA23" s="158" t="s">
        <v>811</v>
      </c>
      <c r="AB23" s="71">
        <f t="shared" si="0"/>
        <v>140.25190238782471</v>
      </c>
    </row>
    <row r="24" spans="1:28">
      <c r="A24" s="156" t="s">
        <v>803</v>
      </c>
      <c r="B24" s="156" t="s">
        <v>1126</v>
      </c>
      <c r="C24" s="156" t="s">
        <v>391</v>
      </c>
      <c r="D24" s="156" t="s">
        <v>1170</v>
      </c>
      <c r="E24" s="156" t="s">
        <v>812</v>
      </c>
      <c r="F24" s="156" t="s">
        <v>556</v>
      </c>
      <c r="G24" s="165" t="s">
        <v>537</v>
      </c>
      <c r="H24" s="156" t="s">
        <v>818</v>
      </c>
      <c r="I24" s="156" t="s">
        <v>818</v>
      </c>
      <c r="J24" s="157">
        <v>43836</v>
      </c>
      <c r="K24" s="158" t="s">
        <v>1127</v>
      </c>
      <c r="L24" s="157">
        <v>43836</v>
      </c>
      <c r="M24" s="158" t="s">
        <v>1171</v>
      </c>
      <c r="N24" s="158" t="s">
        <v>1145</v>
      </c>
      <c r="O24" s="158" t="s">
        <v>805</v>
      </c>
      <c r="P24" s="158" t="s">
        <v>1129</v>
      </c>
      <c r="Q24" s="158" t="s">
        <v>1172</v>
      </c>
      <c r="R24" s="158" t="s">
        <v>1173</v>
      </c>
      <c r="S24" s="159">
        <v>75000</v>
      </c>
      <c r="T24" s="160">
        <v>0.32069999999999999</v>
      </c>
      <c r="U24" s="160">
        <v>0.32069999999999999</v>
      </c>
      <c r="V24" s="158" t="s">
        <v>813</v>
      </c>
      <c r="W24" s="161">
        <v>24052.5</v>
      </c>
      <c r="X24" s="158" t="s">
        <v>813</v>
      </c>
      <c r="Y24" s="158" t="s">
        <v>1132</v>
      </c>
      <c r="Z24" s="158" t="s">
        <v>811</v>
      </c>
      <c r="AA24" s="158" t="s">
        <v>811</v>
      </c>
      <c r="AB24" s="71">
        <f t="shared" si="0"/>
        <v>3506.297559695618</v>
      </c>
    </row>
    <row r="25" spans="1:28">
      <c r="A25" s="156" t="s">
        <v>803</v>
      </c>
      <c r="B25" s="156" t="s">
        <v>1126</v>
      </c>
      <c r="C25" s="156" t="s">
        <v>391</v>
      </c>
      <c r="D25" s="156" t="s">
        <v>200</v>
      </c>
      <c r="E25" s="156" t="s">
        <v>812</v>
      </c>
      <c r="F25" s="156" t="s">
        <v>486</v>
      </c>
      <c r="G25" s="165" t="s">
        <v>200</v>
      </c>
      <c r="H25" s="156" t="s">
        <v>867</v>
      </c>
      <c r="I25" s="156" t="s">
        <v>867</v>
      </c>
      <c r="J25" s="157">
        <v>43834</v>
      </c>
      <c r="K25" s="158" t="s">
        <v>1127</v>
      </c>
      <c r="L25" s="157">
        <v>43834</v>
      </c>
      <c r="M25" s="158" t="s">
        <v>1174</v>
      </c>
      <c r="N25" s="158" t="s">
        <v>1077</v>
      </c>
      <c r="O25" s="158" t="s">
        <v>805</v>
      </c>
      <c r="P25" s="158" t="s">
        <v>1129</v>
      </c>
      <c r="Q25" s="158" t="s">
        <v>1175</v>
      </c>
      <c r="R25" s="158" t="s">
        <v>1176</v>
      </c>
      <c r="S25" s="159">
        <v>500000</v>
      </c>
      <c r="T25" s="160">
        <v>4.1099999999999998E-2</v>
      </c>
      <c r="U25" s="160">
        <v>4.1099999999999998E-2</v>
      </c>
      <c r="V25" s="158" t="s">
        <v>813</v>
      </c>
      <c r="W25" s="161">
        <v>20550</v>
      </c>
      <c r="X25" s="158" t="s">
        <v>813</v>
      </c>
      <c r="Y25" s="158" t="s">
        <v>1132</v>
      </c>
      <c r="Z25" s="158" t="s">
        <v>811</v>
      </c>
      <c r="AA25" s="158" t="s">
        <v>811</v>
      </c>
      <c r="AB25" s="71">
        <f t="shared" si="0"/>
        <v>2995.7141607627045</v>
      </c>
    </row>
    <row r="26" spans="1:28">
      <c r="A26" s="156" t="s">
        <v>803</v>
      </c>
      <c r="B26" s="156" t="s">
        <v>1126</v>
      </c>
      <c r="C26" s="156" t="s">
        <v>391</v>
      </c>
      <c r="D26" s="156" t="s">
        <v>1177</v>
      </c>
      <c r="E26" s="156" t="s">
        <v>812</v>
      </c>
      <c r="F26" s="156" t="s">
        <v>746</v>
      </c>
      <c r="G26" s="165" t="s">
        <v>629</v>
      </c>
      <c r="H26" s="156" t="s">
        <v>843</v>
      </c>
      <c r="I26" s="156" t="s">
        <v>843</v>
      </c>
      <c r="J26" s="157">
        <v>43833</v>
      </c>
      <c r="K26" s="158" t="s">
        <v>1127</v>
      </c>
      <c r="L26" s="157">
        <v>43833</v>
      </c>
      <c r="M26" s="158" t="s">
        <v>1178</v>
      </c>
      <c r="N26" s="158" t="s">
        <v>1075</v>
      </c>
      <c r="O26" s="158" t="s">
        <v>805</v>
      </c>
      <c r="P26" s="158" t="s">
        <v>1129</v>
      </c>
      <c r="Q26" s="158" t="s">
        <v>1179</v>
      </c>
      <c r="R26" s="158" t="s">
        <v>1180</v>
      </c>
      <c r="S26" s="159">
        <v>0</v>
      </c>
      <c r="T26" s="160">
        <v>0</v>
      </c>
      <c r="U26" s="160">
        <v>5.6800000000000003E-2</v>
      </c>
      <c r="V26" s="158" t="s">
        <v>813</v>
      </c>
      <c r="W26" s="161">
        <v>0</v>
      </c>
      <c r="X26" s="158" t="s">
        <v>813</v>
      </c>
      <c r="Y26" s="158" t="s">
        <v>1132</v>
      </c>
      <c r="Z26" s="158" t="s">
        <v>811</v>
      </c>
      <c r="AA26" s="158" t="s">
        <v>811</v>
      </c>
      <c r="AB26" s="71">
        <f t="shared" si="0"/>
        <v>0</v>
      </c>
    </row>
    <row r="27" spans="1:28">
      <c r="A27" s="156" t="s">
        <v>803</v>
      </c>
      <c r="B27" s="156" t="s">
        <v>1126</v>
      </c>
      <c r="C27" s="156" t="s">
        <v>391</v>
      </c>
      <c r="D27" s="156" t="s">
        <v>1177</v>
      </c>
      <c r="E27" s="156" t="s">
        <v>812</v>
      </c>
      <c r="F27" s="156" t="s">
        <v>746</v>
      </c>
      <c r="G27" s="165" t="s">
        <v>629</v>
      </c>
      <c r="H27" s="156" t="s">
        <v>843</v>
      </c>
      <c r="I27" s="156" t="s">
        <v>843</v>
      </c>
      <c r="J27" s="157">
        <v>43833</v>
      </c>
      <c r="K27" s="158" t="s">
        <v>1127</v>
      </c>
      <c r="L27" s="157">
        <v>43833</v>
      </c>
      <c r="M27" s="158" t="s">
        <v>1178</v>
      </c>
      <c r="N27" s="158" t="s">
        <v>1146</v>
      </c>
      <c r="O27" s="158" t="s">
        <v>805</v>
      </c>
      <c r="P27" s="158" t="s">
        <v>1129</v>
      </c>
      <c r="Q27" s="158" t="s">
        <v>1179</v>
      </c>
      <c r="R27" s="158" t="s">
        <v>1180</v>
      </c>
      <c r="S27" s="159">
        <v>200000</v>
      </c>
      <c r="T27" s="160">
        <v>5.9200000000000003E-2</v>
      </c>
      <c r="U27" s="160">
        <v>5.6800000000000003E-2</v>
      </c>
      <c r="V27" s="158" t="s">
        <v>813</v>
      </c>
      <c r="W27" s="161">
        <v>11368</v>
      </c>
      <c r="X27" s="158" t="s">
        <v>813</v>
      </c>
      <c r="Y27" s="158" t="s">
        <v>1132</v>
      </c>
      <c r="Z27" s="158" t="s">
        <v>811</v>
      </c>
      <c r="AA27" s="158" t="s">
        <v>811</v>
      </c>
      <c r="AB27" s="71">
        <f t="shared" si="0"/>
        <v>1657.1911717542787</v>
      </c>
    </row>
    <row r="28" spans="1:28">
      <c r="A28" s="156" t="s">
        <v>803</v>
      </c>
      <c r="B28" s="156" t="s">
        <v>1126</v>
      </c>
      <c r="C28" s="156" t="s">
        <v>391</v>
      </c>
      <c r="D28" s="156" t="s">
        <v>1177</v>
      </c>
      <c r="E28" s="156" t="s">
        <v>812</v>
      </c>
      <c r="F28" s="156" t="s">
        <v>746</v>
      </c>
      <c r="G28" s="165" t="s">
        <v>629</v>
      </c>
      <c r="H28" s="156" t="s">
        <v>843</v>
      </c>
      <c r="I28" s="156" t="s">
        <v>843</v>
      </c>
      <c r="J28" s="157">
        <v>43833</v>
      </c>
      <c r="K28" s="158" t="s">
        <v>1127</v>
      </c>
      <c r="L28" s="157">
        <v>43833</v>
      </c>
      <c r="M28" s="158" t="s">
        <v>1178</v>
      </c>
      <c r="N28" s="158" t="s">
        <v>1159</v>
      </c>
      <c r="O28" s="158" t="s">
        <v>805</v>
      </c>
      <c r="P28" s="158" t="s">
        <v>1129</v>
      </c>
      <c r="Q28" s="158" t="s">
        <v>1179</v>
      </c>
      <c r="R28" s="158" t="s">
        <v>1180</v>
      </c>
      <c r="S28" s="159">
        <v>400000</v>
      </c>
      <c r="T28" s="160">
        <v>5.9200000000000003E-2</v>
      </c>
      <c r="U28" s="160">
        <v>5.6800000000000003E-2</v>
      </c>
      <c r="V28" s="158" t="s">
        <v>813</v>
      </c>
      <c r="W28" s="161">
        <v>22736</v>
      </c>
      <c r="X28" s="158" t="s">
        <v>813</v>
      </c>
      <c r="Y28" s="158" t="s">
        <v>1132</v>
      </c>
      <c r="Z28" s="158" t="s">
        <v>811</v>
      </c>
      <c r="AA28" s="158" t="s">
        <v>811</v>
      </c>
      <c r="AB28" s="71">
        <f t="shared" si="0"/>
        <v>3314.3823435085574</v>
      </c>
    </row>
    <row r="29" spans="1:28">
      <c r="A29" s="156" t="s">
        <v>803</v>
      </c>
      <c r="B29" s="156" t="s">
        <v>1126</v>
      </c>
      <c r="C29" s="156" t="s">
        <v>391</v>
      </c>
      <c r="D29" s="156" t="s">
        <v>1177</v>
      </c>
      <c r="E29" s="156" t="s">
        <v>812</v>
      </c>
      <c r="F29" s="156" t="s">
        <v>746</v>
      </c>
      <c r="G29" s="165" t="s">
        <v>629</v>
      </c>
      <c r="H29" s="156" t="s">
        <v>843</v>
      </c>
      <c r="I29" s="156" t="s">
        <v>843</v>
      </c>
      <c r="J29" s="157">
        <v>43833</v>
      </c>
      <c r="K29" s="158" t="s">
        <v>1127</v>
      </c>
      <c r="L29" s="157">
        <v>43833</v>
      </c>
      <c r="M29" s="158" t="s">
        <v>1178</v>
      </c>
      <c r="N29" s="158" t="s">
        <v>1181</v>
      </c>
      <c r="O29" s="158" t="s">
        <v>805</v>
      </c>
      <c r="P29" s="158" t="s">
        <v>1129</v>
      </c>
      <c r="Q29" s="158" t="s">
        <v>1179</v>
      </c>
      <c r="R29" s="158" t="s">
        <v>1180</v>
      </c>
      <c r="S29" s="159">
        <v>192000</v>
      </c>
      <c r="T29" s="160">
        <v>5.9200000000000003E-2</v>
      </c>
      <c r="U29" s="160">
        <v>5.6800000000000003E-2</v>
      </c>
      <c r="V29" s="158" t="s">
        <v>813</v>
      </c>
      <c r="W29" s="161">
        <v>10913.28</v>
      </c>
      <c r="X29" s="158" t="s">
        <v>813</v>
      </c>
      <c r="Y29" s="158" t="s">
        <v>1132</v>
      </c>
      <c r="Z29" s="158" t="s">
        <v>811</v>
      </c>
      <c r="AA29" s="158" t="s">
        <v>811</v>
      </c>
      <c r="AB29" s="71">
        <f t="shared" si="0"/>
        <v>1590.9035248841076</v>
      </c>
    </row>
    <row r="30" spans="1:28">
      <c r="A30" s="156" t="s">
        <v>803</v>
      </c>
      <c r="B30" s="156" t="s">
        <v>1126</v>
      </c>
      <c r="C30" s="156" t="s">
        <v>391</v>
      </c>
      <c r="D30" s="156" t="s">
        <v>141</v>
      </c>
      <c r="E30" s="156" t="s">
        <v>812</v>
      </c>
      <c r="F30" s="156" t="s">
        <v>178</v>
      </c>
      <c r="G30" s="165" t="s">
        <v>175</v>
      </c>
      <c r="H30" s="156" t="s">
        <v>867</v>
      </c>
      <c r="I30" s="156" t="s">
        <v>867</v>
      </c>
      <c r="J30" s="157">
        <v>43836</v>
      </c>
      <c r="K30" s="158" t="s">
        <v>1127</v>
      </c>
      <c r="L30" s="157">
        <v>43836</v>
      </c>
      <c r="M30" s="158" t="s">
        <v>1182</v>
      </c>
      <c r="N30" s="158" t="s">
        <v>809</v>
      </c>
      <c r="O30" s="158" t="s">
        <v>805</v>
      </c>
      <c r="P30" s="158" t="s">
        <v>1129</v>
      </c>
      <c r="Q30" s="158" t="s">
        <v>1183</v>
      </c>
      <c r="R30" s="158" t="s">
        <v>1184</v>
      </c>
      <c r="S30" s="159">
        <v>18500</v>
      </c>
      <c r="T30" s="160">
        <v>4.8099999999999997E-2</v>
      </c>
      <c r="U30" s="160">
        <v>4.8099999999999997E-2</v>
      </c>
      <c r="V30" s="158" t="s">
        <v>813</v>
      </c>
      <c r="W30" s="161">
        <v>889.85</v>
      </c>
      <c r="X30" s="158" t="s">
        <v>813</v>
      </c>
      <c r="Y30" s="158" t="s">
        <v>1132</v>
      </c>
      <c r="Z30" s="158" t="s">
        <v>811</v>
      </c>
      <c r="AA30" s="158" t="s">
        <v>811</v>
      </c>
      <c r="AB30" s="71">
        <f t="shared" si="0"/>
        <v>129.71952535059333</v>
      </c>
    </row>
    <row r="31" spans="1:28">
      <c r="A31" s="156" t="s">
        <v>803</v>
      </c>
      <c r="B31" s="156" t="s">
        <v>1126</v>
      </c>
      <c r="C31" s="156" t="s">
        <v>391</v>
      </c>
      <c r="D31" s="156" t="s">
        <v>1185</v>
      </c>
      <c r="E31" s="156" t="s">
        <v>812</v>
      </c>
      <c r="F31" s="156" t="s">
        <v>459</v>
      </c>
      <c r="G31" s="165" t="s">
        <v>292</v>
      </c>
      <c r="H31" s="156" t="s">
        <v>818</v>
      </c>
      <c r="I31" s="156" t="s">
        <v>818</v>
      </c>
      <c r="J31" s="157">
        <v>43836</v>
      </c>
      <c r="K31" s="158" t="s">
        <v>1127</v>
      </c>
      <c r="L31" s="157">
        <v>43836</v>
      </c>
      <c r="M31" s="158" t="s">
        <v>1186</v>
      </c>
      <c r="N31" s="158" t="s">
        <v>870</v>
      </c>
      <c r="O31" s="158" t="s">
        <v>805</v>
      </c>
      <c r="P31" s="158" t="s">
        <v>1129</v>
      </c>
      <c r="Q31" s="158" t="s">
        <v>1187</v>
      </c>
      <c r="R31" s="158" t="s">
        <v>1188</v>
      </c>
      <c r="S31" s="159">
        <v>6068</v>
      </c>
      <c r="T31" s="160">
        <v>0.35149999999999998</v>
      </c>
      <c r="U31" s="160">
        <v>0.35149999999999998</v>
      </c>
      <c r="V31" s="158" t="s">
        <v>813</v>
      </c>
      <c r="W31" s="161">
        <v>2132.9</v>
      </c>
      <c r="X31" s="158" t="s">
        <v>813</v>
      </c>
      <c r="Y31" s="158" t="s">
        <v>1132</v>
      </c>
      <c r="Z31" s="158" t="s">
        <v>811</v>
      </c>
      <c r="AA31" s="158" t="s">
        <v>811</v>
      </c>
      <c r="AB31" s="71">
        <f t="shared" si="0"/>
        <v>310.92743228665563</v>
      </c>
    </row>
    <row r="32" spans="1:28">
      <c r="A32" s="156" t="s">
        <v>803</v>
      </c>
      <c r="B32" s="156" t="s">
        <v>1126</v>
      </c>
      <c r="C32" s="156" t="s">
        <v>391</v>
      </c>
      <c r="D32" s="156" t="s">
        <v>1170</v>
      </c>
      <c r="E32" s="156" t="s">
        <v>812</v>
      </c>
      <c r="F32" s="156" t="s">
        <v>556</v>
      </c>
      <c r="G32" s="165" t="s">
        <v>537</v>
      </c>
      <c r="H32" s="156" t="s">
        <v>818</v>
      </c>
      <c r="I32" s="156" t="s">
        <v>818</v>
      </c>
      <c r="J32" s="157">
        <v>43837</v>
      </c>
      <c r="K32" s="158" t="s">
        <v>1127</v>
      </c>
      <c r="L32" s="157">
        <v>43837</v>
      </c>
      <c r="M32" s="158" t="s">
        <v>1189</v>
      </c>
      <c r="N32" s="158" t="s">
        <v>1145</v>
      </c>
      <c r="O32" s="158" t="s">
        <v>805</v>
      </c>
      <c r="P32" s="158" t="s">
        <v>1129</v>
      </c>
      <c r="Q32" s="158" t="s">
        <v>1172</v>
      </c>
      <c r="R32" s="158" t="s">
        <v>1173</v>
      </c>
      <c r="S32" s="159">
        <v>90000</v>
      </c>
      <c r="T32" s="160">
        <v>0.32069999999999999</v>
      </c>
      <c r="U32" s="160">
        <v>0.32069999999999999</v>
      </c>
      <c r="V32" s="158" t="s">
        <v>813</v>
      </c>
      <c r="W32" s="161">
        <v>28863</v>
      </c>
      <c r="X32" s="158" t="s">
        <v>813</v>
      </c>
      <c r="Y32" s="158" t="s">
        <v>1132</v>
      </c>
      <c r="Z32" s="158" t="s">
        <v>811</v>
      </c>
      <c r="AA32" s="158" t="s">
        <v>811</v>
      </c>
      <c r="AB32" s="71">
        <f t="shared" si="0"/>
        <v>4207.557071634742</v>
      </c>
    </row>
    <row r="33" spans="1:28">
      <c r="A33" s="156" t="s">
        <v>803</v>
      </c>
      <c r="B33" s="156" t="s">
        <v>1126</v>
      </c>
      <c r="C33" s="156" t="s">
        <v>391</v>
      </c>
      <c r="D33" s="156" t="s">
        <v>1170</v>
      </c>
      <c r="E33" s="156" t="s">
        <v>812</v>
      </c>
      <c r="F33" s="156" t="s">
        <v>556</v>
      </c>
      <c r="G33" s="165" t="s">
        <v>537</v>
      </c>
      <c r="H33" s="156" t="s">
        <v>818</v>
      </c>
      <c r="I33" s="156" t="s">
        <v>818</v>
      </c>
      <c r="J33" s="157">
        <v>43837</v>
      </c>
      <c r="K33" s="158" t="s">
        <v>1127</v>
      </c>
      <c r="L33" s="157">
        <v>43837</v>
      </c>
      <c r="M33" s="158" t="s">
        <v>1189</v>
      </c>
      <c r="N33" s="158" t="s">
        <v>886</v>
      </c>
      <c r="O33" s="158" t="s">
        <v>805</v>
      </c>
      <c r="P33" s="158" t="s">
        <v>1129</v>
      </c>
      <c r="Q33" s="158" t="s">
        <v>1172</v>
      </c>
      <c r="R33" s="158" t="s">
        <v>1173</v>
      </c>
      <c r="S33" s="159">
        <v>0</v>
      </c>
      <c r="T33" s="160">
        <v>0</v>
      </c>
      <c r="U33" s="160">
        <v>0.32069999999999999</v>
      </c>
      <c r="V33" s="158" t="s">
        <v>813</v>
      </c>
      <c r="W33" s="161">
        <v>0</v>
      </c>
      <c r="X33" s="158" t="s">
        <v>813</v>
      </c>
      <c r="Y33" s="158" t="s">
        <v>1132</v>
      </c>
      <c r="Z33" s="158" t="s">
        <v>811</v>
      </c>
      <c r="AA33" s="158" t="s">
        <v>811</v>
      </c>
      <c r="AB33" s="71">
        <f t="shared" si="0"/>
        <v>0</v>
      </c>
    </row>
    <row r="34" spans="1:28">
      <c r="A34" s="156" t="s">
        <v>803</v>
      </c>
      <c r="B34" s="156" t="s">
        <v>1126</v>
      </c>
      <c r="C34" s="156" t="s">
        <v>391</v>
      </c>
      <c r="D34" s="156" t="s">
        <v>1170</v>
      </c>
      <c r="E34" s="156" t="s">
        <v>812</v>
      </c>
      <c r="F34" s="156" t="s">
        <v>556</v>
      </c>
      <c r="G34" s="165" t="s">
        <v>537</v>
      </c>
      <c r="H34" s="156" t="s">
        <v>818</v>
      </c>
      <c r="I34" s="156" t="s">
        <v>818</v>
      </c>
      <c r="J34" s="157">
        <v>43837</v>
      </c>
      <c r="K34" s="158" t="s">
        <v>1127</v>
      </c>
      <c r="L34" s="157">
        <v>43837</v>
      </c>
      <c r="M34" s="158" t="s">
        <v>1189</v>
      </c>
      <c r="N34" s="158" t="s">
        <v>1144</v>
      </c>
      <c r="O34" s="158" t="s">
        <v>805</v>
      </c>
      <c r="P34" s="158" t="s">
        <v>1129</v>
      </c>
      <c r="Q34" s="158" t="s">
        <v>1172</v>
      </c>
      <c r="R34" s="158" t="s">
        <v>1173</v>
      </c>
      <c r="S34" s="159">
        <v>45000</v>
      </c>
      <c r="T34" s="160">
        <v>0.32069999999999999</v>
      </c>
      <c r="U34" s="160">
        <v>0.32069999999999999</v>
      </c>
      <c r="V34" s="158" t="s">
        <v>813</v>
      </c>
      <c r="W34" s="161">
        <v>14431.5</v>
      </c>
      <c r="X34" s="158" t="s">
        <v>813</v>
      </c>
      <c r="Y34" s="158" t="s">
        <v>1132</v>
      </c>
      <c r="Z34" s="158" t="s">
        <v>811</v>
      </c>
      <c r="AA34" s="158" t="s">
        <v>811</v>
      </c>
      <c r="AB34" s="71">
        <f t="shared" si="0"/>
        <v>2103.778535817371</v>
      </c>
    </row>
    <row r="35" spans="1:28">
      <c r="A35" s="156" t="s">
        <v>803</v>
      </c>
      <c r="B35" s="156" t="s">
        <v>1126</v>
      </c>
      <c r="C35" s="156" t="s">
        <v>391</v>
      </c>
      <c r="D35" s="156" t="s">
        <v>1170</v>
      </c>
      <c r="E35" s="156" t="s">
        <v>812</v>
      </c>
      <c r="F35" s="156" t="s">
        <v>556</v>
      </c>
      <c r="G35" s="165" t="s">
        <v>537</v>
      </c>
      <c r="H35" s="156" t="s">
        <v>818</v>
      </c>
      <c r="I35" s="156" t="s">
        <v>818</v>
      </c>
      <c r="J35" s="157">
        <v>43839</v>
      </c>
      <c r="K35" s="158" t="s">
        <v>1127</v>
      </c>
      <c r="L35" s="157">
        <v>43839</v>
      </c>
      <c r="M35" s="158" t="s">
        <v>1190</v>
      </c>
      <c r="N35" s="158" t="s">
        <v>886</v>
      </c>
      <c r="O35" s="158" t="s">
        <v>805</v>
      </c>
      <c r="P35" s="158" t="s">
        <v>1129</v>
      </c>
      <c r="Q35" s="158" t="s">
        <v>1172</v>
      </c>
      <c r="R35" s="158" t="s">
        <v>1173</v>
      </c>
      <c r="S35" s="159">
        <v>0</v>
      </c>
      <c r="T35" s="160">
        <v>0</v>
      </c>
      <c r="U35" s="160">
        <v>0.32069999999999999</v>
      </c>
      <c r="V35" s="158" t="s">
        <v>813</v>
      </c>
      <c r="W35" s="161">
        <v>0</v>
      </c>
      <c r="X35" s="158" t="s">
        <v>813</v>
      </c>
      <c r="Y35" s="158" t="s">
        <v>1132</v>
      </c>
      <c r="Z35" s="158" t="s">
        <v>811</v>
      </c>
      <c r="AA35" s="158" t="s">
        <v>811</v>
      </c>
      <c r="AB35" s="71">
        <f t="shared" si="0"/>
        <v>0</v>
      </c>
    </row>
    <row r="36" spans="1:28">
      <c r="A36" s="156" t="s">
        <v>803</v>
      </c>
      <c r="B36" s="156" t="s">
        <v>1126</v>
      </c>
      <c r="C36" s="156" t="s">
        <v>391</v>
      </c>
      <c r="D36" s="156" t="s">
        <v>599</v>
      </c>
      <c r="E36" s="156" t="s">
        <v>812</v>
      </c>
      <c r="F36" s="156" t="s">
        <v>1191</v>
      </c>
      <c r="G36" s="156" t="str">
        <f>D36</f>
        <v>M111</v>
      </c>
      <c r="H36" s="156" t="s">
        <v>818</v>
      </c>
      <c r="I36" s="156" t="s">
        <v>818</v>
      </c>
      <c r="J36" s="157">
        <v>43839</v>
      </c>
      <c r="K36" s="158" t="s">
        <v>1127</v>
      </c>
      <c r="L36" s="157">
        <v>43839</v>
      </c>
      <c r="M36" s="158" t="s">
        <v>1190</v>
      </c>
      <c r="N36" s="158" t="s">
        <v>870</v>
      </c>
      <c r="O36" s="158" t="s">
        <v>805</v>
      </c>
      <c r="P36" s="158" t="s">
        <v>1129</v>
      </c>
      <c r="Q36" s="158" t="s">
        <v>1192</v>
      </c>
      <c r="R36" s="158" t="s">
        <v>1193</v>
      </c>
      <c r="S36" s="159">
        <v>1010</v>
      </c>
      <c r="T36" s="160">
        <v>1.554</v>
      </c>
      <c r="U36" s="160">
        <v>1.7</v>
      </c>
      <c r="V36" s="158" t="s">
        <v>813</v>
      </c>
      <c r="W36" s="161">
        <v>1717</v>
      </c>
      <c r="X36" s="158" t="s">
        <v>813</v>
      </c>
      <c r="Y36" s="158" t="s">
        <v>1132</v>
      </c>
      <c r="Z36" s="158" t="s">
        <v>811</v>
      </c>
      <c r="AA36" s="158" t="s">
        <v>811</v>
      </c>
      <c r="AB36" s="71">
        <f t="shared" si="0"/>
        <v>250.29884253185224</v>
      </c>
    </row>
    <row r="37" spans="1:28">
      <c r="A37" s="156" t="s">
        <v>803</v>
      </c>
      <c r="B37" s="156" t="s">
        <v>1126</v>
      </c>
      <c r="C37" s="156" t="s">
        <v>391</v>
      </c>
      <c r="D37" s="156" t="s">
        <v>1170</v>
      </c>
      <c r="E37" s="156" t="s">
        <v>812</v>
      </c>
      <c r="F37" s="156" t="s">
        <v>556</v>
      </c>
      <c r="G37" s="165" t="s">
        <v>537</v>
      </c>
      <c r="H37" s="156" t="s">
        <v>818</v>
      </c>
      <c r="I37" s="156" t="s">
        <v>818</v>
      </c>
      <c r="J37" s="157">
        <v>43839</v>
      </c>
      <c r="K37" s="158" t="s">
        <v>1127</v>
      </c>
      <c r="L37" s="157">
        <v>43839</v>
      </c>
      <c r="M37" s="158" t="s">
        <v>1190</v>
      </c>
      <c r="N37" s="158" t="s">
        <v>1144</v>
      </c>
      <c r="O37" s="158" t="s">
        <v>805</v>
      </c>
      <c r="P37" s="158" t="s">
        <v>1129</v>
      </c>
      <c r="Q37" s="158" t="s">
        <v>1172</v>
      </c>
      <c r="R37" s="158" t="s">
        <v>1173</v>
      </c>
      <c r="S37" s="159">
        <v>30000</v>
      </c>
      <c r="T37" s="160">
        <v>0.32069999999999999</v>
      </c>
      <c r="U37" s="160">
        <v>0.32069999999999999</v>
      </c>
      <c r="V37" s="158" t="s">
        <v>813</v>
      </c>
      <c r="W37" s="161">
        <v>9621</v>
      </c>
      <c r="X37" s="158" t="s">
        <v>813</v>
      </c>
      <c r="Y37" s="158" t="s">
        <v>1132</v>
      </c>
      <c r="Z37" s="158" t="s">
        <v>811</v>
      </c>
      <c r="AA37" s="158" t="s">
        <v>811</v>
      </c>
      <c r="AB37" s="71">
        <f t="shared" si="0"/>
        <v>1402.5190238782473</v>
      </c>
    </row>
    <row r="38" spans="1:28">
      <c r="A38" s="156" t="s">
        <v>803</v>
      </c>
      <c r="B38" s="156" t="s">
        <v>1126</v>
      </c>
      <c r="C38" s="156" t="s">
        <v>391</v>
      </c>
      <c r="D38" s="156" t="s">
        <v>1170</v>
      </c>
      <c r="E38" s="156" t="s">
        <v>812</v>
      </c>
      <c r="F38" s="156" t="s">
        <v>556</v>
      </c>
      <c r="G38" s="165" t="s">
        <v>537</v>
      </c>
      <c r="H38" s="156" t="s">
        <v>818</v>
      </c>
      <c r="I38" s="156" t="s">
        <v>818</v>
      </c>
      <c r="J38" s="157">
        <v>43839</v>
      </c>
      <c r="K38" s="158" t="s">
        <v>1127</v>
      </c>
      <c r="L38" s="157">
        <v>43839</v>
      </c>
      <c r="M38" s="158" t="s">
        <v>1190</v>
      </c>
      <c r="N38" s="158" t="s">
        <v>1145</v>
      </c>
      <c r="O38" s="158" t="s">
        <v>805</v>
      </c>
      <c r="P38" s="158" t="s">
        <v>1129</v>
      </c>
      <c r="Q38" s="158" t="s">
        <v>1172</v>
      </c>
      <c r="R38" s="158" t="s">
        <v>1173</v>
      </c>
      <c r="S38" s="159">
        <v>111000</v>
      </c>
      <c r="T38" s="160">
        <v>0.32069999999999999</v>
      </c>
      <c r="U38" s="160">
        <v>0.32069999999999999</v>
      </c>
      <c r="V38" s="158" t="s">
        <v>813</v>
      </c>
      <c r="W38" s="161">
        <v>35597.699999999997</v>
      </c>
      <c r="X38" s="158" t="s">
        <v>813</v>
      </c>
      <c r="Y38" s="158" t="s">
        <v>1132</v>
      </c>
      <c r="Z38" s="158" t="s">
        <v>811</v>
      </c>
      <c r="AA38" s="158" t="s">
        <v>811</v>
      </c>
      <c r="AB38" s="71">
        <f t="shared" si="0"/>
        <v>5189.3203883495144</v>
      </c>
    </row>
    <row r="39" spans="1:28">
      <c r="A39" s="156" t="s">
        <v>803</v>
      </c>
      <c r="B39" s="156" t="s">
        <v>1126</v>
      </c>
      <c r="C39" s="156" t="s">
        <v>391</v>
      </c>
      <c r="D39" s="156" t="s">
        <v>200</v>
      </c>
      <c r="E39" s="156" t="s">
        <v>812</v>
      </c>
      <c r="F39" s="156" t="s">
        <v>452</v>
      </c>
      <c r="G39" s="165" t="s">
        <v>200</v>
      </c>
      <c r="H39" s="156" t="s">
        <v>867</v>
      </c>
      <c r="I39" s="156" t="s">
        <v>867</v>
      </c>
      <c r="J39" s="157">
        <v>43837</v>
      </c>
      <c r="K39" s="158" t="s">
        <v>1127</v>
      </c>
      <c r="L39" s="157">
        <v>43837</v>
      </c>
      <c r="M39" s="158" t="s">
        <v>1194</v>
      </c>
      <c r="N39" s="158" t="s">
        <v>870</v>
      </c>
      <c r="O39" s="158" t="s">
        <v>805</v>
      </c>
      <c r="P39" s="158" t="s">
        <v>1129</v>
      </c>
      <c r="Q39" s="158" t="s">
        <v>1195</v>
      </c>
      <c r="R39" s="158" t="s">
        <v>1196</v>
      </c>
      <c r="S39" s="159">
        <v>0</v>
      </c>
      <c r="T39" s="160">
        <v>0</v>
      </c>
      <c r="U39" s="160">
        <v>3.78E-2</v>
      </c>
      <c r="V39" s="158" t="s">
        <v>813</v>
      </c>
      <c r="W39" s="161">
        <v>0</v>
      </c>
      <c r="X39" s="158" t="s">
        <v>813</v>
      </c>
      <c r="Y39" s="158" t="s">
        <v>1132</v>
      </c>
      <c r="Z39" s="158" t="s">
        <v>811</v>
      </c>
      <c r="AA39" s="158" t="s">
        <v>811</v>
      </c>
      <c r="AB39" s="71">
        <f t="shared" si="0"/>
        <v>0</v>
      </c>
    </row>
    <row r="40" spans="1:28">
      <c r="A40" s="156" t="s">
        <v>803</v>
      </c>
      <c r="B40" s="156" t="s">
        <v>1126</v>
      </c>
      <c r="C40" s="156" t="s">
        <v>391</v>
      </c>
      <c r="D40" s="156" t="s">
        <v>200</v>
      </c>
      <c r="E40" s="156" t="s">
        <v>812</v>
      </c>
      <c r="F40" s="156" t="s">
        <v>452</v>
      </c>
      <c r="G40" s="165" t="s">
        <v>200</v>
      </c>
      <c r="H40" s="156" t="s">
        <v>867</v>
      </c>
      <c r="I40" s="156" t="s">
        <v>867</v>
      </c>
      <c r="J40" s="157">
        <v>43837</v>
      </c>
      <c r="K40" s="158" t="s">
        <v>1127</v>
      </c>
      <c r="L40" s="157">
        <v>43837</v>
      </c>
      <c r="M40" s="158" t="s">
        <v>1194</v>
      </c>
      <c r="N40" s="158" t="s">
        <v>1159</v>
      </c>
      <c r="O40" s="158" t="s">
        <v>805</v>
      </c>
      <c r="P40" s="158" t="s">
        <v>1129</v>
      </c>
      <c r="Q40" s="158" t="s">
        <v>1195</v>
      </c>
      <c r="R40" s="158" t="s">
        <v>1196</v>
      </c>
      <c r="S40" s="159">
        <v>45000</v>
      </c>
      <c r="T40" s="160">
        <v>3.78E-2</v>
      </c>
      <c r="U40" s="160">
        <v>3.78E-2</v>
      </c>
      <c r="V40" s="158" t="s">
        <v>813</v>
      </c>
      <c r="W40" s="161">
        <v>1701</v>
      </c>
      <c r="X40" s="158" t="s">
        <v>813</v>
      </c>
      <c r="Y40" s="158" t="s">
        <v>1132</v>
      </c>
      <c r="Z40" s="158" t="s">
        <v>811</v>
      </c>
      <c r="AA40" s="158" t="s">
        <v>811</v>
      </c>
      <c r="AB40" s="71">
        <f t="shared" si="0"/>
        <v>247.96641301495671</v>
      </c>
    </row>
    <row r="41" spans="1:28">
      <c r="A41" s="156" t="s">
        <v>803</v>
      </c>
      <c r="B41" s="156" t="s">
        <v>1126</v>
      </c>
      <c r="C41" s="156" t="s">
        <v>391</v>
      </c>
      <c r="D41" s="156" t="s">
        <v>200</v>
      </c>
      <c r="E41" s="156" t="s">
        <v>812</v>
      </c>
      <c r="F41" s="156" t="s">
        <v>452</v>
      </c>
      <c r="G41" s="165" t="s">
        <v>200</v>
      </c>
      <c r="H41" s="156" t="s">
        <v>867</v>
      </c>
      <c r="I41" s="156" t="s">
        <v>867</v>
      </c>
      <c r="J41" s="157">
        <v>43837</v>
      </c>
      <c r="K41" s="158" t="s">
        <v>1127</v>
      </c>
      <c r="L41" s="157">
        <v>43837</v>
      </c>
      <c r="M41" s="158" t="s">
        <v>1194</v>
      </c>
      <c r="N41" s="158" t="s">
        <v>1181</v>
      </c>
      <c r="O41" s="158" t="s">
        <v>805</v>
      </c>
      <c r="P41" s="158" t="s">
        <v>1129</v>
      </c>
      <c r="Q41" s="158" t="s">
        <v>1195</v>
      </c>
      <c r="R41" s="158" t="s">
        <v>1196</v>
      </c>
      <c r="S41" s="159">
        <v>480000</v>
      </c>
      <c r="T41" s="160">
        <v>3.78E-2</v>
      </c>
      <c r="U41" s="160">
        <v>3.78E-2</v>
      </c>
      <c r="V41" s="158" t="s">
        <v>813</v>
      </c>
      <c r="W41" s="161">
        <v>18144</v>
      </c>
      <c r="X41" s="158" t="s">
        <v>813</v>
      </c>
      <c r="Y41" s="158" t="s">
        <v>1132</v>
      </c>
      <c r="Z41" s="158" t="s">
        <v>811</v>
      </c>
      <c r="AA41" s="158" t="s">
        <v>811</v>
      </c>
      <c r="AB41" s="71">
        <f t="shared" si="0"/>
        <v>2644.9750721595383</v>
      </c>
    </row>
    <row r="42" spans="1:28">
      <c r="A42" s="156" t="s">
        <v>803</v>
      </c>
      <c r="B42" s="156" t="s">
        <v>1126</v>
      </c>
      <c r="C42" s="156" t="s">
        <v>391</v>
      </c>
      <c r="D42" s="156" t="s">
        <v>200</v>
      </c>
      <c r="E42" s="156" t="s">
        <v>812</v>
      </c>
      <c r="F42" s="156" t="s">
        <v>452</v>
      </c>
      <c r="G42" s="165" t="s">
        <v>200</v>
      </c>
      <c r="H42" s="156" t="s">
        <v>867</v>
      </c>
      <c r="I42" s="156" t="s">
        <v>867</v>
      </c>
      <c r="J42" s="157">
        <v>43837</v>
      </c>
      <c r="K42" s="158" t="s">
        <v>1127</v>
      </c>
      <c r="L42" s="157">
        <v>43837</v>
      </c>
      <c r="M42" s="158" t="s">
        <v>1194</v>
      </c>
      <c r="N42" s="158" t="s">
        <v>1197</v>
      </c>
      <c r="O42" s="158" t="s">
        <v>805</v>
      </c>
      <c r="P42" s="158" t="s">
        <v>1129</v>
      </c>
      <c r="Q42" s="158" t="s">
        <v>1195</v>
      </c>
      <c r="R42" s="158" t="s">
        <v>1196</v>
      </c>
      <c r="S42" s="159">
        <v>660000</v>
      </c>
      <c r="T42" s="160">
        <v>3.78E-2</v>
      </c>
      <c r="U42" s="160">
        <v>3.78E-2</v>
      </c>
      <c r="V42" s="158" t="s">
        <v>813</v>
      </c>
      <c r="W42" s="161">
        <v>24948</v>
      </c>
      <c r="X42" s="158" t="s">
        <v>813</v>
      </c>
      <c r="Y42" s="158" t="s">
        <v>1132</v>
      </c>
      <c r="Z42" s="158" t="s">
        <v>811</v>
      </c>
      <c r="AA42" s="158" t="s">
        <v>811</v>
      </c>
      <c r="AB42" s="71">
        <f t="shared" si="0"/>
        <v>3636.8407242193653</v>
      </c>
    </row>
    <row r="43" spans="1:28">
      <c r="A43" s="156" t="s">
        <v>803</v>
      </c>
      <c r="B43" s="156" t="s">
        <v>1126</v>
      </c>
      <c r="C43" s="156" t="s">
        <v>391</v>
      </c>
      <c r="D43" s="156" t="s">
        <v>200</v>
      </c>
      <c r="E43" s="156" t="s">
        <v>812</v>
      </c>
      <c r="F43" s="156" t="s">
        <v>487</v>
      </c>
      <c r="G43" s="165" t="s">
        <v>200</v>
      </c>
      <c r="H43" s="156" t="s">
        <v>867</v>
      </c>
      <c r="I43" s="156" t="s">
        <v>867</v>
      </c>
      <c r="J43" s="157">
        <v>43839</v>
      </c>
      <c r="K43" s="158" t="s">
        <v>1127</v>
      </c>
      <c r="L43" s="157">
        <v>43839</v>
      </c>
      <c r="M43" s="158" t="s">
        <v>1198</v>
      </c>
      <c r="N43" s="158" t="s">
        <v>809</v>
      </c>
      <c r="O43" s="158" t="s">
        <v>805</v>
      </c>
      <c r="P43" s="158" t="s">
        <v>1129</v>
      </c>
      <c r="Q43" s="158" t="s">
        <v>1199</v>
      </c>
      <c r="R43" s="158" t="s">
        <v>1200</v>
      </c>
      <c r="S43" s="159">
        <v>0</v>
      </c>
      <c r="T43" s="160">
        <v>0</v>
      </c>
      <c r="U43" s="160">
        <v>4.1099999999999998E-2</v>
      </c>
      <c r="V43" s="158" t="s">
        <v>813</v>
      </c>
      <c r="W43" s="161">
        <v>0</v>
      </c>
      <c r="X43" s="158" t="s">
        <v>813</v>
      </c>
      <c r="Y43" s="158" t="s">
        <v>1132</v>
      </c>
      <c r="Z43" s="158" t="s">
        <v>811</v>
      </c>
      <c r="AA43" s="158" t="s">
        <v>811</v>
      </c>
      <c r="AB43" s="71">
        <f t="shared" si="0"/>
        <v>0</v>
      </c>
    </row>
    <row r="44" spans="1:28">
      <c r="A44" s="156" t="s">
        <v>803</v>
      </c>
      <c r="B44" s="156" t="s">
        <v>1126</v>
      </c>
      <c r="C44" s="156" t="s">
        <v>391</v>
      </c>
      <c r="D44" s="156" t="s">
        <v>200</v>
      </c>
      <c r="E44" s="156" t="s">
        <v>812</v>
      </c>
      <c r="F44" s="156" t="s">
        <v>487</v>
      </c>
      <c r="G44" s="165" t="s">
        <v>200</v>
      </c>
      <c r="H44" s="156" t="s">
        <v>867</v>
      </c>
      <c r="I44" s="156" t="s">
        <v>867</v>
      </c>
      <c r="J44" s="157">
        <v>43839</v>
      </c>
      <c r="K44" s="158" t="s">
        <v>1127</v>
      </c>
      <c r="L44" s="157">
        <v>43839</v>
      </c>
      <c r="M44" s="158" t="s">
        <v>1198</v>
      </c>
      <c r="N44" s="158" t="s">
        <v>1144</v>
      </c>
      <c r="O44" s="158" t="s">
        <v>805</v>
      </c>
      <c r="P44" s="158" t="s">
        <v>1129</v>
      </c>
      <c r="Q44" s="158" t="s">
        <v>1199</v>
      </c>
      <c r="R44" s="158" t="s">
        <v>1200</v>
      </c>
      <c r="S44" s="159">
        <v>132000</v>
      </c>
      <c r="T44" s="160">
        <v>4.1099999999999998E-2</v>
      </c>
      <c r="U44" s="160">
        <v>4.1099999999999998E-2</v>
      </c>
      <c r="V44" s="158" t="s">
        <v>813</v>
      </c>
      <c r="W44" s="161">
        <v>5425.2</v>
      </c>
      <c r="X44" s="158" t="s">
        <v>813</v>
      </c>
      <c r="Y44" s="158" t="s">
        <v>1132</v>
      </c>
      <c r="Z44" s="158" t="s">
        <v>811</v>
      </c>
      <c r="AA44" s="158" t="s">
        <v>811</v>
      </c>
      <c r="AB44" s="71">
        <f t="shared" si="0"/>
        <v>790.86853844135396</v>
      </c>
    </row>
    <row r="45" spans="1:28">
      <c r="A45" s="156" t="s">
        <v>803</v>
      </c>
      <c r="B45" s="156" t="s">
        <v>1126</v>
      </c>
      <c r="C45" s="156" t="s">
        <v>391</v>
      </c>
      <c r="D45" s="156" t="s">
        <v>200</v>
      </c>
      <c r="E45" s="156" t="s">
        <v>812</v>
      </c>
      <c r="F45" s="156" t="s">
        <v>487</v>
      </c>
      <c r="G45" s="165" t="s">
        <v>200</v>
      </c>
      <c r="H45" s="156" t="s">
        <v>867</v>
      </c>
      <c r="I45" s="156" t="s">
        <v>867</v>
      </c>
      <c r="J45" s="157">
        <v>43839</v>
      </c>
      <c r="K45" s="158" t="s">
        <v>1127</v>
      </c>
      <c r="L45" s="157">
        <v>43839</v>
      </c>
      <c r="M45" s="158" t="s">
        <v>1198</v>
      </c>
      <c r="N45" s="158" t="s">
        <v>1145</v>
      </c>
      <c r="O45" s="158" t="s">
        <v>805</v>
      </c>
      <c r="P45" s="158" t="s">
        <v>1129</v>
      </c>
      <c r="Q45" s="158" t="s">
        <v>1199</v>
      </c>
      <c r="R45" s="158" t="s">
        <v>1200</v>
      </c>
      <c r="S45" s="159">
        <v>388000</v>
      </c>
      <c r="T45" s="160">
        <v>4.1099999999999998E-2</v>
      </c>
      <c r="U45" s="160">
        <v>4.1099999999999998E-2</v>
      </c>
      <c r="V45" s="158" t="s">
        <v>813</v>
      </c>
      <c r="W45" s="161">
        <v>15946.8</v>
      </c>
      <c r="X45" s="158" t="s">
        <v>813</v>
      </c>
      <c r="Y45" s="158" t="s">
        <v>1132</v>
      </c>
      <c r="Z45" s="158" t="s">
        <v>811</v>
      </c>
      <c r="AA45" s="158" t="s">
        <v>811</v>
      </c>
      <c r="AB45" s="71">
        <f t="shared" si="0"/>
        <v>2324.6741887518588</v>
      </c>
    </row>
    <row r="46" spans="1:28">
      <c r="A46" s="156" t="s">
        <v>803</v>
      </c>
      <c r="B46" s="156" t="s">
        <v>1126</v>
      </c>
      <c r="C46" s="156" t="s">
        <v>391</v>
      </c>
      <c r="D46" s="156" t="s">
        <v>598</v>
      </c>
      <c r="E46" s="156" t="s">
        <v>812</v>
      </c>
      <c r="F46" s="156" t="s">
        <v>1201</v>
      </c>
      <c r="G46" s="156" t="str">
        <f>D46</f>
        <v>M115</v>
      </c>
      <c r="H46" s="156" t="s">
        <v>818</v>
      </c>
      <c r="I46" s="156" t="s">
        <v>818</v>
      </c>
      <c r="J46" s="157">
        <v>43838</v>
      </c>
      <c r="K46" s="158" t="s">
        <v>1127</v>
      </c>
      <c r="L46" s="157">
        <v>43838</v>
      </c>
      <c r="M46" s="158" t="s">
        <v>1202</v>
      </c>
      <c r="N46" s="158" t="s">
        <v>1073</v>
      </c>
      <c r="O46" s="158" t="s">
        <v>805</v>
      </c>
      <c r="P46" s="158" t="s">
        <v>1129</v>
      </c>
      <c r="Q46" s="158" t="s">
        <v>1203</v>
      </c>
      <c r="R46" s="158" t="s">
        <v>1204</v>
      </c>
      <c r="S46" s="159">
        <v>700</v>
      </c>
      <c r="T46" s="160">
        <v>1.8</v>
      </c>
      <c r="U46" s="160">
        <v>1.4141999999999999</v>
      </c>
      <c r="V46" s="158" t="s">
        <v>813</v>
      </c>
      <c r="W46" s="161">
        <v>989.94</v>
      </c>
      <c r="X46" s="158" t="s">
        <v>813</v>
      </c>
      <c r="Y46" s="158" t="s">
        <v>1132</v>
      </c>
      <c r="Z46" s="158" t="s">
        <v>811</v>
      </c>
      <c r="AA46" s="158" t="s">
        <v>811</v>
      </c>
      <c r="AB46" s="71">
        <f t="shared" si="0"/>
        <v>144.31032974722297</v>
      </c>
    </row>
    <row r="47" spans="1:28">
      <c r="A47" s="156" t="s">
        <v>803</v>
      </c>
      <c r="B47" s="156" t="s">
        <v>1126</v>
      </c>
      <c r="C47" s="156" t="s">
        <v>1088</v>
      </c>
      <c r="D47" s="156" t="s">
        <v>1205</v>
      </c>
      <c r="E47" s="156" t="s">
        <v>812</v>
      </c>
      <c r="F47" s="156" t="s">
        <v>86</v>
      </c>
      <c r="G47" s="165" t="s">
        <v>59</v>
      </c>
      <c r="H47" s="156" t="s">
        <v>867</v>
      </c>
      <c r="I47" s="156" t="s">
        <v>867</v>
      </c>
      <c r="J47" s="157">
        <v>43839</v>
      </c>
      <c r="K47" s="158" t="s">
        <v>1127</v>
      </c>
      <c r="L47" s="157">
        <v>43839</v>
      </c>
      <c r="M47" s="158" t="s">
        <v>1198</v>
      </c>
      <c r="N47" s="158" t="s">
        <v>1079</v>
      </c>
      <c r="O47" s="158" t="s">
        <v>805</v>
      </c>
      <c r="P47" s="158" t="s">
        <v>1129</v>
      </c>
      <c r="Q47" s="158" t="s">
        <v>1206</v>
      </c>
      <c r="R47" s="158" t="s">
        <v>1207</v>
      </c>
      <c r="S47" s="159">
        <v>25850</v>
      </c>
      <c r="T47" s="160">
        <v>7.0999999999999994E-2</v>
      </c>
      <c r="U47" s="160">
        <v>7.0999999999999994E-2</v>
      </c>
      <c r="V47" s="158" t="s">
        <v>813</v>
      </c>
      <c r="W47" s="161">
        <v>1835.35</v>
      </c>
      <c r="X47" s="158" t="s">
        <v>813</v>
      </c>
      <c r="Y47" s="158" t="s">
        <v>1132</v>
      </c>
      <c r="Z47" s="158" t="s">
        <v>811</v>
      </c>
      <c r="AA47" s="158" t="s">
        <v>811</v>
      </c>
      <c r="AB47" s="71">
        <f t="shared" si="0"/>
        <v>267.55153211463892</v>
      </c>
    </row>
    <row r="48" spans="1:28">
      <c r="A48" s="156" t="s">
        <v>803</v>
      </c>
      <c r="B48" s="156" t="s">
        <v>1126</v>
      </c>
      <c r="C48" s="156" t="s">
        <v>1088</v>
      </c>
      <c r="D48" s="156" t="s">
        <v>1208</v>
      </c>
      <c r="E48" s="156" t="s">
        <v>812</v>
      </c>
      <c r="F48" s="156" t="s">
        <v>584</v>
      </c>
      <c r="G48" s="165" t="s">
        <v>538</v>
      </c>
      <c r="H48" s="156" t="s">
        <v>867</v>
      </c>
      <c r="I48" s="156" t="s">
        <v>867</v>
      </c>
      <c r="J48" s="157">
        <v>43839</v>
      </c>
      <c r="K48" s="158" t="s">
        <v>1127</v>
      </c>
      <c r="L48" s="157">
        <v>43839</v>
      </c>
      <c r="M48" s="158" t="s">
        <v>1198</v>
      </c>
      <c r="N48" s="158" t="s">
        <v>1156</v>
      </c>
      <c r="O48" s="158" t="s">
        <v>805</v>
      </c>
      <c r="P48" s="158" t="s">
        <v>1129</v>
      </c>
      <c r="Q48" s="158" t="s">
        <v>1209</v>
      </c>
      <c r="R48" s="158" t="s">
        <v>1210</v>
      </c>
      <c r="S48" s="159">
        <v>10000</v>
      </c>
      <c r="T48" s="160">
        <v>6.3899999999999998E-2</v>
      </c>
      <c r="U48" s="160">
        <v>6.3899999999999998E-2</v>
      </c>
      <c r="V48" s="158" t="s">
        <v>813</v>
      </c>
      <c r="W48" s="161">
        <v>639</v>
      </c>
      <c r="X48" s="158" t="s">
        <v>813</v>
      </c>
      <c r="Y48" s="158" t="s">
        <v>1132</v>
      </c>
      <c r="Z48" s="158" t="s">
        <v>811</v>
      </c>
      <c r="AA48" s="158" t="s">
        <v>811</v>
      </c>
      <c r="AB48" s="71">
        <f t="shared" si="0"/>
        <v>93.151403831015486</v>
      </c>
    </row>
    <row r="49" spans="1:28">
      <c r="A49" s="156" t="s">
        <v>803</v>
      </c>
      <c r="B49" s="156" t="s">
        <v>1126</v>
      </c>
      <c r="C49" s="156" t="s">
        <v>1088</v>
      </c>
      <c r="D49" s="156" t="s">
        <v>1208</v>
      </c>
      <c r="E49" s="156" t="s">
        <v>812</v>
      </c>
      <c r="F49" s="156" t="s">
        <v>584</v>
      </c>
      <c r="G49" s="165" t="s">
        <v>538</v>
      </c>
      <c r="H49" s="156" t="s">
        <v>867</v>
      </c>
      <c r="I49" s="156" t="s">
        <v>867</v>
      </c>
      <c r="J49" s="157">
        <v>43839</v>
      </c>
      <c r="K49" s="158" t="s">
        <v>1127</v>
      </c>
      <c r="L49" s="157">
        <v>43839</v>
      </c>
      <c r="M49" s="158" t="s">
        <v>1198</v>
      </c>
      <c r="N49" s="158" t="s">
        <v>1211</v>
      </c>
      <c r="O49" s="158" t="s">
        <v>805</v>
      </c>
      <c r="P49" s="158" t="s">
        <v>1129</v>
      </c>
      <c r="Q49" s="158" t="s">
        <v>1212</v>
      </c>
      <c r="R49" s="158" t="s">
        <v>1213</v>
      </c>
      <c r="S49" s="159">
        <v>10000</v>
      </c>
      <c r="T49" s="160">
        <v>6.3899999999999998E-2</v>
      </c>
      <c r="U49" s="160">
        <v>6.3899999999999998E-2</v>
      </c>
      <c r="V49" s="158" t="s">
        <v>813</v>
      </c>
      <c r="W49" s="161">
        <v>639</v>
      </c>
      <c r="X49" s="158" t="s">
        <v>813</v>
      </c>
      <c r="Y49" s="158" t="s">
        <v>1132</v>
      </c>
      <c r="Z49" s="158" t="s">
        <v>811</v>
      </c>
      <c r="AA49" s="158" t="s">
        <v>811</v>
      </c>
      <c r="AB49" s="71">
        <f t="shared" si="0"/>
        <v>93.151403831015486</v>
      </c>
    </row>
    <row r="50" spans="1:28">
      <c r="A50" s="156" t="s">
        <v>803</v>
      </c>
      <c r="B50" s="156" t="s">
        <v>1126</v>
      </c>
      <c r="C50" s="156" t="s">
        <v>391</v>
      </c>
      <c r="D50" s="156" t="s">
        <v>242</v>
      </c>
      <c r="E50" s="156" t="s">
        <v>812</v>
      </c>
      <c r="F50" s="156" t="s">
        <v>258</v>
      </c>
      <c r="G50" s="165" t="s">
        <v>242</v>
      </c>
      <c r="H50" s="156" t="s">
        <v>818</v>
      </c>
      <c r="I50" s="156" t="s">
        <v>818</v>
      </c>
      <c r="J50" s="157">
        <v>43837</v>
      </c>
      <c r="K50" s="158" t="s">
        <v>1127</v>
      </c>
      <c r="L50" s="157">
        <v>43837</v>
      </c>
      <c r="M50" s="158" t="s">
        <v>1214</v>
      </c>
      <c r="N50" s="158" t="s">
        <v>809</v>
      </c>
      <c r="O50" s="158" t="s">
        <v>805</v>
      </c>
      <c r="P50" s="158" t="s">
        <v>1129</v>
      </c>
      <c r="Q50" s="158" t="s">
        <v>1215</v>
      </c>
      <c r="R50" s="158" t="s">
        <v>1216</v>
      </c>
      <c r="S50" s="159">
        <v>100</v>
      </c>
      <c r="T50" s="160">
        <v>58.949399999999997</v>
      </c>
      <c r="U50" s="160">
        <v>60.1524</v>
      </c>
      <c r="V50" s="158" t="s">
        <v>813</v>
      </c>
      <c r="W50" s="161">
        <v>6015.24</v>
      </c>
      <c r="X50" s="158" t="s">
        <v>813</v>
      </c>
      <c r="Y50" s="158" t="s">
        <v>1132</v>
      </c>
      <c r="Z50" s="158" t="s">
        <v>811</v>
      </c>
      <c r="AA50" s="158" t="s">
        <v>811</v>
      </c>
      <c r="AB50" s="71">
        <f t="shared" si="0"/>
        <v>876.8827079506691</v>
      </c>
    </row>
    <row r="51" spans="1:28">
      <c r="A51" s="156" t="s">
        <v>803</v>
      </c>
      <c r="B51" s="156" t="s">
        <v>1126</v>
      </c>
      <c r="C51" s="156" t="s">
        <v>391</v>
      </c>
      <c r="D51" s="156" t="s">
        <v>536</v>
      </c>
      <c r="E51" s="156" t="s">
        <v>812</v>
      </c>
      <c r="F51" s="156" t="s">
        <v>659</v>
      </c>
      <c r="G51" s="165" t="s">
        <v>536</v>
      </c>
      <c r="H51" s="156" t="s">
        <v>867</v>
      </c>
      <c r="I51" s="156" t="s">
        <v>867</v>
      </c>
      <c r="J51" s="157">
        <v>43832</v>
      </c>
      <c r="K51" s="158" t="s">
        <v>1127</v>
      </c>
      <c r="L51" s="157">
        <v>43832</v>
      </c>
      <c r="M51" s="158" t="s">
        <v>1133</v>
      </c>
      <c r="N51" s="158" t="s">
        <v>1079</v>
      </c>
      <c r="O51" s="158" t="s">
        <v>805</v>
      </c>
      <c r="P51" s="158" t="s">
        <v>1129</v>
      </c>
      <c r="Q51" s="158" t="s">
        <v>1217</v>
      </c>
      <c r="R51" s="158" t="s">
        <v>1218</v>
      </c>
      <c r="S51" s="159">
        <v>80000</v>
      </c>
      <c r="T51" s="160">
        <v>1.8800000000000001E-2</v>
      </c>
      <c r="U51" s="160">
        <v>1.8800000000000001E-2</v>
      </c>
      <c r="V51" s="158" t="s">
        <v>813</v>
      </c>
      <c r="W51" s="161">
        <v>1504</v>
      </c>
      <c r="X51" s="158" t="s">
        <v>813</v>
      </c>
      <c r="Y51" s="158" t="s">
        <v>1132</v>
      </c>
      <c r="Z51" s="158" t="s">
        <v>811</v>
      </c>
      <c r="AA51" s="158" t="s">
        <v>811</v>
      </c>
      <c r="AB51" s="71">
        <f t="shared" si="0"/>
        <v>219.24837458818041</v>
      </c>
    </row>
    <row r="52" spans="1:28">
      <c r="A52" s="156" t="s">
        <v>803</v>
      </c>
      <c r="B52" s="156" t="s">
        <v>1126</v>
      </c>
      <c r="C52" s="156" t="s">
        <v>391</v>
      </c>
      <c r="D52" s="156" t="s">
        <v>536</v>
      </c>
      <c r="E52" s="156" t="s">
        <v>812</v>
      </c>
      <c r="F52" s="156" t="s">
        <v>659</v>
      </c>
      <c r="G52" s="165" t="s">
        <v>536</v>
      </c>
      <c r="H52" s="156" t="s">
        <v>867</v>
      </c>
      <c r="I52" s="156" t="s">
        <v>867</v>
      </c>
      <c r="J52" s="157">
        <v>43833</v>
      </c>
      <c r="K52" s="158" t="s">
        <v>1127</v>
      </c>
      <c r="L52" s="157">
        <v>43833</v>
      </c>
      <c r="M52" s="158" t="s">
        <v>1155</v>
      </c>
      <c r="N52" s="158" t="s">
        <v>870</v>
      </c>
      <c r="O52" s="158" t="s">
        <v>805</v>
      </c>
      <c r="P52" s="158" t="s">
        <v>1129</v>
      </c>
      <c r="Q52" s="158" t="s">
        <v>1217</v>
      </c>
      <c r="R52" s="158" t="s">
        <v>1218</v>
      </c>
      <c r="S52" s="159">
        <v>200000</v>
      </c>
      <c r="T52" s="160">
        <v>1.8800000000000001E-2</v>
      </c>
      <c r="U52" s="160">
        <v>1.8800000000000001E-2</v>
      </c>
      <c r="V52" s="158" t="s">
        <v>813</v>
      </c>
      <c r="W52" s="161">
        <v>3760</v>
      </c>
      <c r="X52" s="158" t="s">
        <v>813</v>
      </c>
      <c r="Y52" s="158" t="s">
        <v>1132</v>
      </c>
      <c r="Z52" s="158" t="s">
        <v>811</v>
      </c>
      <c r="AA52" s="158" t="s">
        <v>811</v>
      </c>
      <c r="AB52" s="71">
        <f t="shared" si="0"/>
        <v>548.12093647045106</v>
      </c>
    </row>
    <row r="53" spans="1:28">
      <c r="A53" s="156" t="s">
        <v>803</v>
      </c>
      <c r="B53" s="156" t="s">
        <v>1126</v>
      </c>
      <c r="C53" s="156" t="s">
        <v>391</v>
      </c>
      <c r="D53" s="156" t="s">
        <v>536</v>
      </c>
      <c r="E53" s="156" t="s">
        <v>812</v>
      </c>
      <c r="F53" s="156" t="s">
        <v>553</v>
      </c>
      <c r="G53" s="165" t="s">
        <v>536</v>
      </c>
      <c r="H53" s="156" t="s">
        <v>867</v>
      </c>
      <c r="I53" s="156" t="s">
        <v>867</v>
      </c>
      <c r="J53" s="157">
        <v>43832</v>
      </c>
      <c r="K53" s="158" t="s">
        <v>1127</v>
      </c>
      <c r="L53" s="157">
        <v>43832</v>
      </c>
      <c r="M53" s="158" t="s">
        <v>1141</v>
      </c>
      <c r="N53" s="158" t="s">
        <v>1219</v>
      </c>
      <c r="O53" s="158" t="s">
        <v>805</v>
      </c>
      <c r="P53" s="158" t="s">
        <v>1129</v>
      </c>
      <c r="Q53" s="158" t="s">
        <v>1220</v>
      </c>
      <c r="R53" s="158" t="s">
        <v>1221</v>
      </c>
      <c r="S53" s="159">
        <v>23</v>
      </c>
      <c r="T53" s="160">
        <v>118.8</v>
      </c>
      <c r="U53" s="160">
        <v>118.8</v>
      </c>
      <c r="V53" s="158" t="s">
        <v>813</v>
      </c>
      <c r="W53" s="161">
        <v>2732.4</v>
      </c>
      <c r="X53" s="158" t="s">
        <v>813</v>
      </c>
      <c r="Y53" s="158" t="s">
        <v>1132</v>
      </c>
      <c r="Z53" s="158" t="s">
        <v>811</v>
      </c>
      <c r="AA53" s="158" t="s">
        <v>811</v>
      </c>
      <c r="AB53" s="71">
        <f t="shared" si="0"/>
        <v>398.32065074783526</v>
      </c>
    </row>
    <row r="54" spans="1:28">
      <c r="A54" s="156" t="s">
        <v>803</v>
      </c>
      <c r="B54" s="156" t="s">
        <v>1126</v>
      </c>
      <c r="C54" s="156" t="s">
        <v>391</v>
      </c>
      <c r="D54" s="156" t="s">
        <v>536</v>
      </c>
      <c r="E54" s="156" t="s">
        <v>812</v>
      </c>
      <c r="F54" s="156" t="s">
        <v>553</v>
      </c>
      <c r="G54" s="165" t="s">
        <v>536</v>
      </c>
      <c r="H54" s="156" t="s">
        <v>867</v>
      </c>
      <c r="I54" s="156" t="s">
        <v>867</v>
      </c>
      <c r="J54" s="157">
        <v>43832</v>
      </c>
      <c r="K54" s="158" t="s">
        <v>1127</v>
      </c>
      <c r="L54" s="157">
        <v>43832</v>
      </c>
      <c r="M54" s="158" t="s">
        <v>1141</v>
      </c>
      <c r="N54" s="158" t="s">
        <v>1073</v>
      </c>
      <c r="O54" s="158" t="s">
        <v>805</v>
      </c>
      <c r="P54" s="158" t="s">
        <v>1129</v>
      </c>
      <c r="Q54" s="158" t="s">
        <v>1220</v>
      </c>
      <c r="R54" s="158" t="s">
        <v>1221</v>
      </c>
      <c r="S54" s="159">
        <v>0</v>
      </c>
      <c r="T54" s="160">
        <v>0</v>
      </c>
      <c r="U54" s="160">
        <v>118.8</v>
      </c>
      <c r="V54" s="158" t="s">
        <v>813</v>
      </c>
      <c r="W54" s="161">
        <v>0</v>
      </c>
      <c r="X54" s="158" t="s">
        <v>813</v>
      </c>
      <c r="Y54" s="158" t="s">
        <v>1132</v>
      </c>
      <c r="Z54" s="158" t="s">
        <v>811</v>
      </c>
      <c r="AA54" s="158" t="s">
        <v>811</v>
      </c>
      <c r="AB54" s="71">
        <f t="shared" si="0"/>
        <v>0</v>
      </c>
    </row>
    <row r="55" spans="1:28">
      <c r="A55" s="156" t="s">
        <v>803</v>
      </c>
      <c r="B55" s="156" t="s">
        <v>1126</v>
      </c>
      <c r="C55" s="156" t="s">
        <v>391</v>
      </c>
      <c r="D55" s="156" t="s">
        <v>536</v>
      </c>
      <c r="E55" s="156" t="s">
        <v>812</v>
      </c>
      <c r="F55" s="156" t="s">
        <v>553</v>
      </c>
      <c r="G55" s="165" t="s">
        <v>536</v>
      </c>
      <c r="H55" s="156" t="s">
        <v>867</v>
      </c>
      <c r="I55" s="156" t="s">
        <v>867</v>
      </c>
      <c r="J55" s="157">
        <v>43832</v>
      </c>
      <c r="K55" s="158" t="s">
        <v>1127</v>
      </c>
      <c r="L55" s="157">
        <v>43832</v>
      </c>
      <c r="M55" s="158" t="s">
        <v>1141</v>
      </c>
      <c r="N55" s="158" t="s">
        <v>1222</v>
      </c>
      <c r="O55" s="158" t="s">
        <v>805</v>
      </c>
      <c r="P55" s="158" t="s">
        <v>1129</v>
      </c>
      <c r="Q55" s="158" t="s">
        <v>1220</v>
      </c>
      <c r="R55" s="158" t="s">
        <v>1221</v>
      </c>
      <c r="S55" s="159">
        <v>8</v>
      </c>
      <c r="T55" s="160">
        <v>118.8</v>
      </c>
      <c r="U55" s="160">
        <v>118.8</v>
      </c>
      <c r="V55" s="158" t="s">
        <v>813</v>
      </c>
      <c r="W55" s="161">
        <v>950.4</v>
      </c>
      <c r="X55" s="158" t="s">
        <v>813</v>
      </c>
      <c r="Y55" s="158" t="s">
        <v>1132</v>
      </c>
      <c r="Z55" s="158" t="s">
        <v>811</v>
      </c>
      <c r="AA55" s="158" t="s">
        <v>811</v>
      </c>
      <c r="AB55" s="71">
        <f t="shared" si="0"/>
        <v>138.54631330359484</v>
      </c>
    </row>
    <row r="56" spans="1:28">
      <c r="A56" s="156" t="s">
        <v>803</v>
      </c>
      <c r="B56" s="156" t="s">
        <v>1126</v>
      </c>
      <c r="C56" s="156" t="s">
        <v>391</v>
      </c>
      <c r="D56" s="156" t="s">
        <v>536</v>
      </c>
      <c r="E56" s="156" t="s">
        <v>812</v>
      </c>
      <c r="F56" s="156" t="s">
        <v>660</v>
      </c>
      <c r="G56" s="165" t="s">
        <v>536</v>
      </c>
      <c r="H56" s="156" t="s">
        <v>867</v>
      </c>
      <c r="I56" s="156" t="s">
        <v>867</v>
      </c>
      <c r="J56" s="157">
        <v>43832</v>
      </c>
      <c r="K56" s="158" t="s">
        <v>1127</v>
      </c>
      <c r="L56" s="157">
        <v>43832</v>
      </c>
      <c r="M56" s="158" t="s">
        <v>1133</v>
      </c>
      <c r="N56" s="158" t="s">
        <v>1156</v>
      </c>
      <c r="O56" s="158" t="s">
        <v>805</v>
      </c>
      <c r="P56" s="158" t="s">
        <v>1129</v>
      </c>
      <c r="Q56" s="158" t="s">
        <v>1223</v>
      </c>
      <c r="R56" s="158" t="s">
        <v>1224</v>
      </c>
      <c r="S56" s="159">
        <v>90000</v>
      </c>
      <c r="T56" s="160">
        <v>2.5100000000000001E-2</v>
      </c>
      <c r="U56" s="160">
        <v>2.5100000000000001E-2</v>
      </c>
      <c r="V56" s="158" t="s">
        <v>813</v>
      </c>
      <c r="W56" s="161">
        <v>2259</v>
      </c>
      <c r="X56" s="158" t="s">
        <v>813</v>
      </c>
      <c r="Y56" s="158" t="s">
        <v>1132</v>
      </c>
      <c r="Z56" s="158" t="s">
        <v>811</v>
      </c>
      <c r="AA56" s="158" t="s">
        <v>811</v>
      </c>
      <c r="AB56" s="71">
        <f t="shared" si="0"/>
        <v>329.30989241668851</v>
      </c>
    </row>
    <row r="57" spans="1:28">
      <c r="A57" s="156" t="s">
        <v>803</v>
      </c>
      <c r="B57" s="156" t="s">
        <v>1126</v>
      </c>
      <c r="C57" s="156" t="s">
        <v>391</v>
      </c>
      <c r="D57" s="156" t="s">
        <v>536</v>
      </c>
      <c r="E57" s="156" t="s">
        <v>812</v>
      </c>
      <c r="F57" s="156" t="s">
        <v>660</v>
      </c>
      <c r="G57" s="165" t="s">
        <v>536</v>
      </c>
      <c r="H57" s="156" t="s">
        <v>867</v>
      </c>
      <c r="I57" s="156" t="s">
        <v>867</v>
      </c>
      <c r="J57" s="157">
        <v>43836</v>
      </c>
      <c r="K57" s="158" t="s">
        <v>1127</v>
      </c>
      <c r="L57" s="157">
        <v>43836</v>
      </c>
      <c r="M57" s="158" t="s">
        <v>1225</v>
      </c>
      <c r="N57" s="158" t="s">
        <v>809</v>
      </c>
      <c r="O57" s="158" t="s">
        <v>805</v>
      </c>
      <c r="P57" s="158" t="s">
        <v>1129</v>
      </c>
      <c r="Q57" s="158" t="s">
        <v>1223</v>
      </c>
      <c r="R57" s="158" t="s">
        <v>1224</v>
      </c>
      <c r="S57" s="159">
        <v>200000</v>
      </c>
      <c r="T57" s="160">
        <v>2.5100000000000001E-2</v>
      </c>
      <c r="U57" s="160">
        <v>2.5100000000000001E-2</v>
      </c>
      <c r="V57" s="158" t="s">
        <v>813</v>
      </c>
      <c r="W57" s="161">
        <v>5020</v>
      </c>
      <c r="X57" s="158" t="s">
        <v>813</v>
      </c>
      <c r="Y57" s="158" t="s">
        <v>1132</v>
      </c>
      <c r="Z57" s="158" t="s">
        <v>811</v>
      </c>
      <c r="AA57" s="158" t="s">
        <v>811</v>
      </c>
      <c r="AB57" s="71">
        <f t="shared" si="0"/>
        <v>731.79976092597451</v>
      </c>
    </row>
    <row r="58" spans="1:28">
      <c r="A58" s="156" t="s">
        <v>803</v>
      </c>
      <c r="B58" s="156" t="s">
        <v>1126</v>
      </c>
      <c r="C58" s="156" t="s">
        <v>391</v>
      </c>
      <c r="D58" s="156" t="s">
        <v>536</v>
      </c>
      <c r="E58" s="156" t="s">
        <v>812</v>
      </c>
      <c r="F58" s="156" t="s">
        <v>660</v>
      </c>
      <c r="G58" s="165" t="s">
        <v>536</v>
      </c>
      <c r="H58" s="156" t="s">
        <v>867</v>
      </c>
      <c r="I58" s="156" t="s">
        <v>867</v>
      </c>
      <c r="J58" s="157">
        <v>43832</v>
      </c>
      <c r="K58" s="158" t="s">
        <v>1127</v>
      </c>
      <c r="L58" s="157">
        <v>43832</v>
      </c>
      <c r="M58" s="158" t="s">
        <v>1133</v>
      </c>
      <c r="N58" s="158" t="s">
        <v>1211</v>
      </c>
      <c r="O58" s="158" t="s">
        <v>805</v>
      </c>
      <c r="P58" s="158" t="s">
        <v>1129</v>
      </c>
      <c r="Q58" s="158" t="s">
        <v>1226</v>
      </c>
      <c r="R58" s="158" t="s">
        <v>1227</v>
      </c>
      <c r="S58" s="159">
        <v>150000</v>
      </c>
      <c r="T58" s="160">
        <v>2.5100000000000001E-2</v>
      </c>
      <c r="U58" s="160">
        <v>2.5100000000000001E-2</v>
      </c>
      <c r="V58" s="158" t="s">
        <v>813</v>
      </c>
      <c r="W58" s="161">
        <v>3765</v>
      </c>
      <c r="X58" s="158" t="s">
        <v>813</v>
      </c>
      <c r="Y58" s="158" t="s">
        <v>1132</v>
      </c>
      <c r="Z58" s="158" t="s">
        <v>811</v>
      </c>
      <c r="AA58" s="158" t="s">
        <v>811</v>
      </c>
      <c r="AB58" s="71">
        <f t="shared" si="0"/>
        <v>548.84982069448085</v>
      </c>
    </row>
    <row r="59" spans="1:28">
      <c r="A59" s="156" t="s">
        <v>803</v>
      </c>
      <c r="B59" s="156" t="s">
        <v>1126</v>
      </c>
      <c r="C59" s="156" t="s">
        <v>391</v>
      </c>
      <c r="D59" s="156" t="s">
        <v>200</v>
      </c>
      <c r="E59" s="156" t="s">
        <v>812</v>
      </c>
      <c r="F59" s="156" t="s">
        <v>548</v>
      </c>
      <c r="G59" s="165" t="s">
        <v>200</v>
      </c>
      <c r="H59" s="156" t="s">
        <v>867</v>
      </c>
      <c r="I59" s="156" t="s">
        <v>867</v>
      </c>
      <c r="J59" s="157">
        <v>43832</v>
      </c>
      <c r="K59" s="158" t="s">
        <v>1127</v>
      </c>
      <c r="L59" s="157">
        <v>43832</v>
      </c>
      <c r="M59" s="158" t="s">
        <v>1133</v>
      </c>
      <c r="N59" s="158" t="s">
        <v>1144</v>
      </c>
      <c r="O59" s="158" t="s">
        <v>805</v>
      </c>
      <c r="P59" s="158" t="s">
        <v>1129</v>
      </c>
      <c r="Q59" s="158" t="s">
        <v>1228</v>
      </c>
      <c r="R59" s="158" t="s">
        <v>1229</v>
      </c>
      <c r="S59" s="159">
        <v>60000</v>
      </c>
      <c r="T59" s="160">
        <v>2.9600000000000001E-2</v>
      </c>
      <c r="U59" s="160">
        <v>2.9600000000000001E-2</v>
      </c>
      <c r="V59" s="158" t="s">
        <v>813</v>
      </c>
      <c r="W59" s="161">
        <v>1776</v>
      </c>
      <c r="X59" s="158" t="s">
        <v>813</v>
      </c>
      <c r="Y59" s="158" t="s">
        <v>1132</v>
      </c>
      <c r="Z59" s="158" t="s">
        <v>811</v>
      </c>
      <c r="AA59" s="158" t="s">
        <v>811</v>
      </c>
      <c r="AB59" s="71">
        <f t="shared" si="0"/>
        <v>258.89967637540451</v>
      </c>
    </row>
    <row r="60" spans="1:28">
      <c r="A60" s="156" t="s">
        <v>803</v>
      </c>
      <c r="B60" s="156" t="s">
        <v>1126</v>
      </c>
      <c r="C60" s="156" t="s">
        <v>391</v>
      </c>
      <c r="D60" s="156" t="s">
        <v>200</v>
      </c>
      <c r="E60" s="156" t="s">
        <v>812</v>
      </c>
      <c r="F60" s="156" t="s">
        <v>548</v>
      </c>
      <c r="G60" s="165" t="s">
        <v>200</v>
      </c>
      <c r="H60" s="156" t="s">
        <v>867</v>
      </c>
      <c r="I60" s="156" t="s">
        <v>867</v>
      </c>
      <c r="J60" s="157">
        <v>43832</v>
      </c>
      <c r="K60" s="158" t="s">
        <v>1127</v>
      </c>
      <c r="L60" s="157">
        <v>43832</v>
      </c>
      <c r="M60" s="158" t="s">
        <v>1133</v>
      </c>
      <c r="N60" s="158" t="s">
        <v>1145</v>
      </c>
      <c r="O60" s="158" t="s">
        <v>805</v>
      </c>
      <c r="P60" s="158" t="s">
        <v>1129</v>
      </c>
      <c r="Q60" s="158" t="s">
        <v>1228</v>
      </c>
      <c r="R60" s="158" t="s">
        <v>1229</v>
      </c>
      <c r="S60" s="159">
        <v>60000</v>
      </c>
      <c r="T60" s="160">
        <v>2.9600000000000001E-2</v>
      </c>
      <c r="U60" s="160">
        <v>2.9600000000000001E-2</v>
      </c>
      <c r="V60" s="158" t="s">
        <v>813</v>
      </c>
      <c r="W60" s="161">
        <v>1776</v>
      </c>
      <c r="X60" s="158" t="s">
        <v>813</v>
      </c>
      <c r="Y60" s="158" t="s">
        <v>1132</v>
      </c>
      <c r="Z60" s="158" t="s">
        <v>811</v>
      </c>
      <c r="AA60" s="158" t="s">
        <v>811</v>
      </c>
      <c r="AB60" s="71">
        <f t="shared" si="0"/>
        <v>258.89967637540451</v>
      </c>
    </row>
    <row r="61" spans="1:28">
      <c r="A61" s="156" t="s">
        <v>803</v>
      </c>
      <c r="B61" s="156" t="s">
        <v>1126</v>
      </c>
      <c r="C61" s="156" t="s">
        <v>391</v>
      </c>
      <c r="D61" s="156" t="s">
        <v>200</v>
      </c>
      <c r="E61" s="156" t="s">
        <v>812</v>
      </c>
      <c r="F61" s="156" t="s">
        <v>548</v>
      </c>
      <c r="G61" s="165" t="s">
        <v>200</v>
      </c>
      <c r="H61" s="156" t="s">
        <v>867</v>
      </c>
      <c r="I61" s="156" t="s">
        <v>867</v>
      </c>
      <c r="J61" s="157">
        <v>43832</v>
      </c>
      <c r="K61" s="158" t="s">
        <v>1127</v>
      </c>
      <c r="L61" s="157">
        <v>43832</v>
      </c>
      <c r="M61" s="158" t="s">
        <v>1133</v>
      </c>
      <c r="N61" s="158" t="s">
        <v>870</v>
      </c>
      <c r="O61" s="158" t="s">
        <v>805</v>
      </c>
      <c r="P61" s="158" t="s">
        <v>1129</v>
      </c>
      <c r="Q61" s="158" t="s">
        <v>1228</v>
      </c>
      <c r="R61" s="158" t="s">
        <v>1229</v>
      </c>
      <c r="S61" s="159">
        <v>0</v>
      </c>
      <c r="T61" s="160">
        <v>0</v>
      </c>
      <c r="U61" s="160">
        <v>2.9600000000000001E-2</v>
      </c>
      <c r="V61" s="158" t="s">
        <v>813</v>
      </c>
      <c r="W61" s="161">
        <v>0</v>
      </c>
      <c r="X61" s="158" t="s">
        <v>813</v>
      </c>
      <c r="Y61" s="158" t="s">
        <v>1132</v>
      </c>
      <c r="Z61" s="158" t="s">
        <v>811</v>
      </c>
      <c r="AA61" s="158" t="s">
        <v>811</v>
      </c>
      <c r="AB61" s="71">
        <f t="shared" si="0"/>
        <v>0</v>
      </c>
    </row>
    <row r="62" spans="1:28">
      <c r="A62" s="156" t="s">
        <v>803</v>
      </c>
      <c r="B62" s="156" t="s">
        <v>1126</v>
      </c>
      <c r="C62" s="156" t="s">
        <v>391</v>
      </c>
      <c r="D62" s="156" t="s">
        <v>162</v>
      </c>
      <c r="E62" s="156" t="s">
        <v>812</v>
      </c>
      <c r="F62" s="156" t="s">
        <v>634</v>
      </c>
      <c r="G62" s="165" t="s">
        <v>162</v>
      </c>
      <c r="H62" s="156" t="s">
        <v>867</v>
      </c>
      <c r="I62" s="156" t="s">
        <v>867</v>
      </c>
      <c r="J62" s="157">
        <v>43832</v>
      </c>
      <c r="K62" s="158" t="s">
        <v>1127</v>
      </c>
      <c r="L62" s="157">
        <v>43832</v>
      </c>
      <c r="M62" s="158" t="s">
        <v>1141</v>
      </c>
      <c r="N62" s="158" t="s">
        <v>886</v>
      </c>
      <c r="O62" s="158" t="s">
        <v>805</v>
      </c>
      <c r="P62" s="158" t="s">
        <v>1129</v>
      </c>
      <c r="Q62" s="158" t="s">
        <v>1230</v>
      </c>
      <c r="R62" s="158" t="s">
        <v>1231</v>
      </c>
      <c r="S62" s="159">
        <v>0</v>
      </c>
      <c r="T62" s="160">
        <v>0</v>
      </c>
      <c r="U62" s="160">
        <v>8.8499999999999995E-2</v>
      </c>
      <c r="V62" s="158" t="s">
        <v>813</v>
      </c>
      <c r="W62" s="161">
        <v>0</v>
      </c>
      <c r="X62" s="158" t="s">
        <v>813</v>
      </c>
      <c r="Y62" s="158" t="s">
        <v>1132</v>
      </c>
      <c r="Z62" s="158" t="s">
        <v>811</v>
      </c>
      <c r="AA62" s="158" t="s">
        <v>811</v>
      </c>
      <c r="AB62" s="71">
        <f t="shared" si="0"/>
        <v>0</v>
      </c>
    </row>
    <row r="63" spans="1:28">
      <c r="A63" s="156" t="s">
        <v>803</v>
      </c>
      <c r="B63" s="156" t="s">
        <v>1126</v>
      </c>
      <c r="C63" s="156" t="s">
        <v>391</v>
      </c>
      <c r="D63" s="156" t="s">
        <v>162</v>
      </c>
      <c r="E63" s="156" t="s">
        <v>812</v>
      </c>
      <c r="F63" s="156" t="s">
        <v>634</v>
      </c>
      <c r="G63" s="165" t="s">
        <v>162</v>
      </c>
      <c r="H63" s="156" t="s">
        <v>867</v>
      </c>
      <c r="I63" s="156" t="s">
        <v>867</v>
      </c>
      <c r="J63" s="157">
        <v>43832</v>
      </c>
      <c r="K63" s="158" t="s">
        <v>1127</v>
      </c>
      <c r="L63" s="157">
        <v>43832</v>
      </c>
      <c r="M63" s="158" t="s">
        <v>1141</v>
      </c>
      <c r="N63" s="158" t="s">
        <v>1159</v>
      </c>
      <c r="O63" s="158" t="s">
        <v>805</v>
      </c>
      <c r="P63" s="158" t="s">
        <v>1129</v>
      </c>
      <c r="Q63" s="158" t="s">
        <v>1230</v>
      </c>
      <c r="R63" s="158" t="s">
        <v>1231</v>
      </c>
      <c r="S63" s="159">
        <v>115000</v>
      </c>
      <c r="T63" s="160">
        <v>8.8499999999999995E-2</v>
      </c>
      <c r="U63" s="160">
        <v>8.8499999999999995E-2</v>
      </c>
      <c r="V63" s="158" t="s">
        <v>813</v>
      </c>
      <c r="W63" s="161">
        <v>10177.5</v>
      </c>
      <c r="X63" s="158" t="s">
        <v>813</v>
      </c>
      <c r="Y63" s="158" t="s">
        <v>1132</v>
      </c>
      <c r="Z63" s="158" t="s">
        <v>811</v>
      </c>
      <c r="AA63" s="158" t="s">
        <v>811</v>
      </c>
      <c r="AB63" s="71">
        <f t="shared" si="0"/>
        <v>1483.6438380127702</v>
      </c>
    </row>
    <row r="64" spans="1:28">
      <c r="A64" s="156" t="s">
        <v>803</v>
      </c>
      <c r="B64" s="156" t="s">
        <v>1126</v>
      </c>
      <c r="C64" s="156" t="s">
        <v>391</v>
      </c>
      <c r="D64" s="156" t="s">
        <v>162</v>
      </c>
      <c r="E64" s="156" t="s">
        <v>812</v>
      </c>
      <c r="F64" s="156" t="s">
        <v>634</v>
      </c>
      <c r="G64" s="165" t="s">
        <v>162</v>
      </c>
      <c r="H64" s="156" t="s">
        <v>867</v>
      </c>
      <c r="I64" s="156" t="s">
        <v>867</v>
      </c>
      <c r="J64" s="157">
        <v>43832</v>
      </c>
      <c r="K64" s="158" t="s">
        <v>1127</v>
      </c>
      <c r="L64" s="157">
        <v>43832</v>
      </c>
      <c r="M64" s="158" t="s">
        <v>1141</v>
      </c>
      <c r="N64" s="158" t="s">
        <v>1181</v>
      </c>
      <c r="O64" s="158" t="s">
        <v>805</v>
      </c>
      <c r="P64" s="158" t="s">
        <v>1129</v>
      </c>
      <c r="Q64" s="158" t="s">
        <v>1230</v>
      </c>
      <c r="R64" s="158" t="s">
        <v>1231</v>
      </c>
      <c r="S64" s="159">
        <v>130000</v>
      </c>
      <c r="T64" s="160">
        <v>8.8499999999999995E-2</v>
      </c>
      <c r="U64" s="160">
        <v>8.8499999999999995E-2</v>
      </c>
      <c r="V64" s="158" t="s">
        <v>813</v>
      </c>
      <c r="W64" s="161">
        <v>11505</v>
      </c>
      <c r="X64" s="158" t="s">
        <v>813</v>
      </c>
      <c r="Y64" s="158" t="s">
        <v>1132</v>
      </c>
      <c r="Z64" s="158" t="s">
        <v>811</v>
      </c>
      <c r="AA64" s="158" t="s">
        <v>811</v>
      </c>
      <c r="AB64" s="71">
        <f t="shared" si="0"/>
        <v>1677.1625994926967</v>
      </c>
    </row>
    <row r="65" spans="1:28">
      <c r="A65" s="156" t="s">
        <v>803</v>
      </c>
      <c r="B65" s="156" t="s">
        <v>1126</v>
      </c>
      <c r="C65" s="156" t="s">
        <v>391</v>
      </c>
      <c r="D65" s="156" t="s">
        <v>162</v>
      </c>
      <c r="E65" s="156" t="s">
        <v>812</v>
      </c>
      <c r="F65" s="156" t="s">
        <v>634</v>
      </c>
      <c r="G65" s="165" t="s">
        <v>162</v>
      </c>
      <c r="H65" s="156" t="s">
        <v>867</v>
      </c>
      <c r="I65" s="156" t="s">
        <v>867</v>
      </c>
      <c r="J65" s="157">
        <v>43832</v>
      </c>
      <c r="K65" s="158" t="s">
        <v>1127</v>
      </c>
      <c r="L65" s="157">
        <v>43832</v>
      </c>
      <c r="M65" s="158" t="s">
        <v>1141</v>
      </c>
      <c r="N65" s="158" t="s">
        <v>1197</v>
      </c>
      <c r="O65" s="158" t="s">
        <v>805</v>
      </c>
      <c r="P65" s="158" t="s">
        <v>1129</v>
      </c>
      <c r="Q65" s="158" t="s">
        <v>1230</v>
      </c>
      <c r="R65" s="158" t="s">
        <v>1231</v>
      </c>
      <c r="S65" s="159">
        <v>175000</v>
      </c>
      <c r="T65" s="160">
        <v>8.8499999999999995E-2</v>
      </c>
      <c r="U65" s="160">
        <v>8.8499999999999995E-2</v>
      </c>
      <c r="V65" s="158" t="s">
        <v>813</v>
      </c>
      <c r="W65" s="161">
        <v>15487.5</v>
      </c>
      <c r="X65" s="158" t="s">
        <v>813</v>
      </c>
      <c r="Y65" s="158" t="s">
        <v>1132</v>
      </c>
      <c r="Z65" s="158" t="s">
        <v>811</v>
      </c>
      <c r="AA65" s="158" t="s">
        <v>811</v>
      </c>
      <c r="AB65" s="71">
        <f t="shared" si="0"/>
        <v>2257.7188839324763</v>
      </c>
    </row>
    <row r="66" spans="1:28">
      <c r="A66" s="156" t="s">
        <v>803</v>
      </c>
      <c r="B66" s="156" t="s">
        <v>1126</v>
      </c>
      <c r="C66" s="156" t="s">
        <v>391</v>
      </c>
      <c r="D66" s="156" t="s">
        <v>162</v>
      </c>
      <c r="E66" s="156" t="s">
        <v>812</v>
      </c>
      <c r="F66" s="156" t="s">
        <v>634</v>
      </c>
      <c r="G66" s="165" t="s">
        <v>162</v>
      </c>
      <c r="H66" s="156" t="s">
        <v>867</v>
      </c>
      <c r="I66" s="156" t="s">
        <v>867</v>
      </c>
      <c r="J66" s="157">
        <v>43832</v>
      </c>
      <c r="K66" s="158" t="s">
        <v>1127</v>
      </c>
      <c r="L66" s="157">
        <v>43832</v>
      </c>
      <c r="M66" s="158" t="s">
        <v>1141</v>
      </c>
      <c r="N66" s="158" t="s">
        <v>1232</v>
      </c>
      <c r="O66" s="158" t="s">
        <v>805</v>
      </c>
      <c r="P66" s="158" t="s">
        <v>1129</v>
      </c>
      <c r="Q66" s="158" t="s">
        <v>1230</v>
      </c>
      <c r="R66" s="158" t="s">
        <v>1231</v>
      </c>
      <c r="S66" s="159">
        <v>400000</v>
      </c>
      <c r="T66" s="160">
        <v>8.8499999999999995E-2</v>
      </c>
      <c r="U66" s="160">
        <v>8.8499999999999995E-2</v>
      </c>
      <c r="V66" s="158" t="s">
        <v>813</v>
      </c>
      <c r="W66" s="161">
        <v>35400</v>
      </c>
      <c r="X66" s="158" t="s">
        <v>813</v>
      </c>
      <c r="Y66" s="158" t="s">
        <v>1132</v>
      </c>
      <c r="Z66" s="158" t="s">
        <v>811</v>
      </c>
      <c r="AA66" s="158" t="s">
        <v>811</v>
      </c>
      <c r="AB66" s="71">
        <f t="shared" si="0"/>
        <v>5160.5003061313746</v>
      </c>
    </row>
    <row r="67" spans="1:28">
      <c r="A67" s="156" t="s">
        <v>803</v>
      </c>
      <c r="B67" s="156" t="s">
        <v>1126</v>
      </c>
      <c r="C67" s="156" t="s">
        <v>391</v>
      </c>
      <c r="D67" s="156" t="s">
        <v>162</v>
      </c>
      <c r="E67" s="156" t="s">
        <v>812</v>
      </c>
      <c r="F67" s="156" t="s">
        <v>673</v>
      </c>
      <c r="G67" s="165" t="s">
        <v>200</v>
      </c>
      <c r="H67" s="156" t="s">
        <v>867</v>
      </c>
      <c r="I67" s="156" t="s">
        <v>867</v>
      </c>
      <c r="J67" s="157">
        <v>43832</v>
      </c>
      <c r="K67" s="158" t="s">
        <v>1127</v>
      </c>
      <c r="L67" s="157">
        <v>43832</v>
      </c>
      <c r="M67" s="158" t="s">
        <v>1141</v>
      </c>
      <c r="N67" s="158" t="s">
        <v>870</v>
      </c>
      <c r="O67" s="158" t="s">
        <v>805</v>
      </c>
      <c r="P67" s="158" t="s">
        <v>1129</v>
      </c>
      <c r="Q67" s="158" t="s">
        <v>1233</v>
      </c>
      <c r="R67" s="158" t="s">
        <v>1234</v>
      </c>
      <c r="S67" s="159">
        <v>255000</v>
      </c>
      <c r="T67" s="160">
        <v>4.1000000000000002E-2</v>
      </c>
      <c r="U67" s="160">
        <v>4.1000000000000002E-2</v>
      </c>
      <c r="V67" s="158" t="s">
        <v>813</v>
      </c>
      <c r="W67" s="161">
        <v>10455</v>
      </c>
      <c r="X67" s="158" t="s">
        <v>813</v>
      </c>
      <c r="Y67" s="158" t="s">
        <v>1132</v>
      </c>
      <c r="Z67" s="158" t="s">
        <v>811</v>
      </c>
      <c r="AA67" s="158" t="s">
        <v>811</v>
      </c>
      <c r="AB67" s="71">
        <f t="shared" ref="AB67:AB118" si="1">W67/6.8598</f>
        <v>1524.096912446427</v>
      </c>
    </row>
    <row r="68" spans="1:28">
      <c r="A68" s="156" t="s">
        <v>803</v>
      </c>
      <c r="B68" s="156" t="s">
        <v>1126</v>
      </c>
      <c r="C68" s="156" t="s">
        <v>391</v>
      </c>
      <c r="D68" s="156" t="s">
        <v>536</v>
      </c>
      <c r="E68" s="156" t="s">
        <v>812</v>
      </c>
      <c r="F68" s="156" t="s">
        <v>553</v>
      </c>
      <c r="G68" s="165" t="s">
        <v>536</v>
      </c>
      <c r="H68" s="156" t="s">
        <v>867</v>
      </c>
      <c r="I68" s="156" t="s">
        <v>867</v>
      </c>
      <c r="J68" s="157">
        <v>43832</v>
      </c>
      <c r="K68" s="158" t="s">
        <v>1127</v>
      </c>
      <c r="L68" s="157">
        <v>43832</v>
      </c>
      <c r="M68" s="158" t="s">
        <v>1141</v>
      </c>
      <c r="N68" s="158" t="s">
        <v>1075</v>
      </c>
      <c r="O68" s="158" t="s">
        <v>805</v>
      </c>
      <c r="P68" s="158" t="s">
        <v>1129</v>
      </c>
      <c r="Q68" s="158" t="s">
        <v>1235</v>
      </c>
      <c r="R68" s="158" t="s">
        <v>1236</v>
      </c>
      <c r="S68" s="159">
        <v>18</v>
      </c>
      <c r="T68" s="160">
        <v>118.8</v>
      </c>
      <c r="U68" s="160">
        <v>118.8</v>
      </c>
      <c r="V68" s="158" t="s">
        <v>813</v>
      </c>
      <c r="W68" s="161">
        <v>2138.4</v>
      </c>
      <c r="X68" s="158" t="s">
        <v>813</v>
      </c>
      <c r="Y68" s="158" t="s">
        <v>1132</v>
      </c>
      <c r="Z68" s="158" t="s">
        <v>811</v>
      </c>
      <c r="AA68" s="158" t="s">
        <v>811</v>
      </c>
      <c r="AB68" s="71">
        <f t="shared" si="1"/>
        <v>311.72920493308845</v>
      </c>
    </row>
    <row r="69" spans="1:28">
      <c r="A69" s="156" t="s">
        <v>803</v>
      </c>
      <c r="B69" s="156" t="s">
        <v>1126</v>
      </c>
      <c r="C69" s="156" t="s">
        <v>391</v>
      </c>
      <c r="D69" s="156" t="s">
        <v>162</v>
      </c>
      <c r="E69" s="156" t="s">
        <v>812</v>
      </c>
      <c r="F69" s="156" t="s">
        <v>671</v>
      </c>
      <c r="G69" s="165" t="s">
        <v>162</v>
      </c>
      <c r="H69" s="156" t="s">
        <v>867</v>
      </c>
      <c r="I69" s="156" t="s">
        <v>867</v>
      </c>
      <c r="J69" s="157">
        <v>43832</v>
      </c>
      <c r="K69" s="158" t="s">
        <v>1127</v>
      </c>
      <c r="L69" s="157">
        <v>43832</v>
      </c>
      <c r="M69" s="158" t="s">
        <v>1141</v>
      </c>
      <c r="N69" s="158" t="s">
        <v>1077</v>
      </c>
      <c r="O69" s="158" t="s">
        <v>805</v>
      </c>
      <c r="P69" s="158" t="s">
        <v>1129</v>
      </c>
      <c r="Q69" s="158" t="s">
        <v>1237</v>
      </c>
      <c r="R69" s="158" t="s">
        <v>1238</v>
      </c>
      <c r="S69" s="159">
        <v>150000</v>
      </c>
      <c r="T69" s="160">
        <v>2.23E-2</v>
      </c>
      <c r="U69" s="160">
        <v>2.23E-2</v>
      </c>
      <c r="V69" s="158" t="s">
        <v>813</v>
      </c>
      <c r="W69" s="161">
        <v>3346.5</v>
      </c>
      <c r="X69" s="158" t="s">
        <v>813</v>
      </c>
      <c r="Y69" s="158" t="s">
        <v>1132</v>
      </c>
      <c r="Z69" s="158" t="s">
        <v>811</v>
      </c>
      <c r="AA69" s="158" t="s">
        <v>811</v>
      </c>
      <c r="AB69" s="71">
        <f t="shared" si="1"/>
        <v>487.842211143182</v>
      </c>
    </row>
    <row r="70" spans="1:28">
      <c r="A70" s="156" t="s">
        <v>803</v>
      </c>
      <c r="B70" s="156" t="s">
        <v>1126</v>
      </c>
      <c r="C70" s="156" t="s">
        <v>391</v>
      </c>
      <c r="D70" s="156" t="s">
        <v>200</v>
      </c>
      <c r="E70" s="156" t="s">
        <v>812</v>
      </c>
      <c r="F70" s="156" t="s">
        <v>546</v>
      </c>
      <c r="G70" s="165" t="s">
        <v>200</v>
      </c>
      <c r="H70" s="156" t="s">
        <v>867</v>
      </c>
      <c r="I70" s="156" t="s">
        <v>867</v>
      </c>
      <c r="J70" s="157">
        <v>43832</v>
      </c>
      <c r="K70" s="158" t="s">
        <v>1127</v>
      </c>
      <c r="L70" s="157">
        <v>43832</v>
      </c>
      <c r="M70" s="158" t="s">
        <v>1133</v>
      </c>
      <c r="N70" s="158" t="s">
        <v>809</v>
      </c>
      <c r="O70" s="158" t="s">
        <v>805</v>
      </c>
      <c r="P70" s="158" t="s">
        <v>1129</v>
      </c>
      <c r="Q70" s="158" t="s">
        <v>1239</v>
      </c>
      <c r="R70" s="158" t="s">
        <v>1240</v>
      </c>
      <c r="S70" s="159">
        <v>120000</v>
      </c>
      <c r="T70" s="160">
        <v>2.9600000000000001E-2</v>
      </c>
      <c r="U70" s="160">
        <v>2.9600000000000001E-2</v>
      </c>
      <c r="V70" s="158" t="s">
        <v>813</v>
      </c>
      <c r="W70" s="161">
        <v>3552</v>
      </c>
      <c r="X70" s="158" t="s">
        <v>813</v>
      </c>
      <c r="Y70" s="158" t="s">
        <v>1132</v>
      </c>
      <c r="Z70" s="158" t="s">
        <v>811</v>
      </c>
      <c r="AA70" s="158" t="s">
        <v>811</v>
      </c>
      <c r="AB70" s="71">
        <f t="shared" si="1"/>
        <v>517.79935275080902</v>
      </c>
    </row>
    <row r="71" spans="1:28">
      <c r="A71" s="156" t="s">
        <v>803</v>
      </c>
      <c r="B71" s="156" t="s">
        <v>1126</v>
      </c>
      <c r="C71" s="156" t="s">
        <v>391</v>
      </c>
      <c r="D71" s="156" t="s">
        <v>200</v>
      </c>
      <c r="E71" s="156" t="s">
        <v>812</v>
      </c>
      <c r="F71" s="156" t="s">
        <v>547</v>
      </c>
      <c r="G71" s="165" t="s">
        <v>200</v>
      </c>
      <c r="H71" s="156" t="s">
        <v>867</v>
      </c>
      <c r="I71" s="156" t="s">
        <v>867</v>
      </c>
      <c r="J71" s="157">
        <v>43832</v>
      </c>
      <c r="K71" s="158" t="s">
        <v>1127</v>
      </c>
      <c r="L71" s="157">
        <v>43832</v>
      </c>
      <c r="M71" s="158" t="s">
        <v>1133</v>
      </c>
      <c r="N71" s="158" t="s">
        <v>886</v>
      </c>
      <c r="O71" s="158" t="s">
        <v>805</v>
      </c>
      <c r="P71" s="158" t="s">
        <v>1129</v>
      </c>
      <c r="Q71" s="158" t="s">
        <v>1241</v>
      </c>
      <c r="R71" s="158" t="s">
        <v>1242</v>
      </c>
      <c r="S71" s="159">
        <v>250000</v>
      </c>
      <c r="T71" s="160">
        <v>2.1899999999999999E-2</v>
      </c>
      <c r="U71" s="160">
        <v>2.1899999999999999E-2</v>
      </c>
      <c r="V71" s="158" t="s">
        <v>813</v>
      </c>
      <c r="W71" s="161">
        <v>5475</v>
      </c>
      <c r="X71" s="158" t="s">
        <v>813</v>
      </c>
      <c r="Y71" s="158" t="s">
        <v>1132</v>
      </c>
      <c r="Z71" s="158" t="s">
        <v>811</v>
      </c>
      <c r="AA71" s="158" t="s">
        <v>811</v>
      </c>
      <c r="AB71" s="71">
        <f t="shared" si="1"/>
        <v>798.12822531269137</v>
      </c>
    </row>
    <row r="72" spans="1:28">
      <c r="A72" s="156" t="s">
        <v>803</v>
      </c>
      <c r="B72" s="156" t="s">
        <v>1126</v>
      </c>
      <c r="C72" s="156" t="s">
        <v>391</v>
      </c>
      <c r="D72" s="156" t="s">
        <v>536</v>
      </c>
      <c r="E72" s="156" t="s">
        <v>812</v>
      </c>
      <c r="F72" s="156" t="s">
        <v>658</v>
      </c>
      <c r="G72" s="165" t="s">
        <v>536</v>
      </c>
      <c r="H72" s="156" t="s">
        <v>867</v>
      </c>
      <c r="I72" s="156" t="s">
        <v>867</v>
      </c>
      <c r="J72" s="157">
        <v>43832</v>
      </c>
      <c r="K72" s="158" t="s">
        <v>1127</v>
      </c>
      <c r="L72" s="157">
        <v>43832</v>
      </c>
      <c r="M72" s="158" t="s">
        <v>1133</v>
      </c>
      <c r="N72" s="158" t="s">
        <v>1073</v>
      </c>
      <c r="O72" s="158" t="s">
        <v>805</v>
      </c>
      <c r="P72" s="158" t="s">
        <v>1129</v>
      </c>
      <c r="Q72" s="158" t="s">
        <v>1243</v>
      </c>
      <c r="R72" s="158" t="s">
        <v>1244</v>
      </c>
      <c r="S72" s="159">
        <v>80000</v>
      </c>
      <c r="T72" s="160">
        <v>2.5100000000000001E-2</v>
      </c>
      <c r="U72" s="160">
        <v>2.5100000000000001E-2</v>
      </c>
      <c r="V72" s="158" t="s">
        <v>813</v>
      </c>
      <c r="W72" s="161">
        <v>2008</v>
      </c>
      <c r="X72" s="158" t="s">
        <v>813</v>
      </c>
      <c r="Y72" s="158" t="s">
        <v>1132</v>
      </c>
      <c r="Z72" s="158" t="s">
        <v>811</v>
      </c>
      <c r="AA72" s="158" t="s">
        <v>811</v>
      </c>
      <c r="AB72" s="71">
        <f t="shared" si="1"/>
        <v>292.71990437038983</v>
      </c>
    </row>
    <row r="73" spans="1:28">
      <c r="A73" s="156" t="s">
        <v>803</v>
      </c>
      <c r="B73" s="156" t="s">
        <v>1126</v>
      </c>
      <c r="C73" s="156" t="s">
        <v>391</v>
      </c>
      <c r="D73" s="156" t="s">
        <v>536</v>
      </c>
      <c r="E73" s="156" t="s">
        <v>812</v>
      </c>
      <c r="F73" s="156" t="s">
        <v>658</v>
      </c>
      <c r="G73" s="165" t="s">
        <v>536</v>
      </c>
      <c r="H73" s="156" t="s">
        <v>867</v>
      </c>
      <c r="I73" s="156" t="s">
        <v>867</v>
      </c>
      <c r="J73" s="157">
        <v>43833</v>
      </c>
      <c r="K73" s="158" t="s">
        <v>1127</v>
      </c>
      <c r="L73" s="157">
        <v>43833</v>
      </c>
      <c r="M73" s="158" t="s">
        <v>1155</v>
      </c>
      <c r="N73" s="158" t="s">
        <v>886</v>
      </c>
      <c r="O73" s="158" t="s">
        <v>805</v>
      </c>
      <c r="P73" s="158" t="s">
        <v>1129</v>
      </c>
      <c r="Q73" s="158" t="s">
        <v>1243</v>
      </c>
      <c r="R73" s="158" t="s">
        <v>1244</v>
      </c>
      <c r="S73" s="159">
        <v>210000</v>
      </c>
      <c r="T73" s="160">
        <v>2.5100000000000001E-2</v>
      </c>
      <c r="U73" s="160">
        <v>2.5100000000000001E-2</v>
      </c>
      <c r="V73" s="158" t="s">
        <v>813</v>
      </c>
      <c r="W73" s="161">
        <v>5271</v>
      </c>
      <c r="X73" s="158" t="s">
        <v>813</v>
      </c>
      <c r="Y73" s="158" t="s">
        <v>1132</v>
      </c>
      <c r="Z73" s="158" t="s">
        <v>811</v>
      </c>
      <c r="AA73" s="158" t="s">
        <v>811</v>
      </c>
      <c r="AB73" s="71">
        <f t="shared" si="1"/>
        <v>768.38974897227331</v>
      </c>
    </row>
    <row r="74" spans="1:28">
      <c r="A74" s="156" t="s">
        <v>803</v>
      </c>
      <c r="B74" s="156" t="s">
        <v>1126</v>
      </c>
      <c r="C74" s="156" t="s">
        <v>391</v>
      </c>
      <c r="D74" s="156" t="s">
        <v>536</v>
      </c>
      <c r="E74" s="156" t="s">
        <v>812</v>
      </c>
      <c r="F74" s="156" t="s">
        <v>955</v>
      </c>
      <c r="G74" s="156" t="str">
        <f>D74</f>
        <v>F10</v>
      </c>
      <c r="H74" s="156" t="s">
        <v>867</v>
      </c>
      <c r="I74" s="156" t="s">
        <v>867</v>
      </c>
      <c r="J74" s="157">
        <v>43832</v>
      </c>
      <c r="K74" s="158" t="s">
        <v>1127</v>
      </c>
      <c r="L74" s="157">
        <v>43832</v>
      </c>
      <c r="M74" s="158" t="s">
        <v>1147</v>
      </c>
      <c r="N74" s="158" t="s">
        <v>809</v>
      </c>
      <c r="O74" s="158" t="s">
        <v>805</v>
      </c>
      <c r="P74" s="158" t="s">
        <v>1129</v>
      </c>
      <c r="Q74" s="158" t="s">
        <v>1245</v>
      </c>
      <c r="R74" s="158" t="s">
        <v>1246</v>
      </c>
      <c r="S74" s="159">
        <v>3520</v>
      </c>
      <c r="T74" s="160">
        <v>0.05</v>
      </c>
      <c r="U74" s="160">
        <v>0.05</v>
      </c>
      <c r="V74" s="158" t="s">
        <v>813</v>
      </c>
      <c r="W74" s="161">
        <v>176</v>
      </c>
      <c r="X74" s="158" t="s">
        <v>813</v>
      </c>
      <c r="Y74" s="158" t="s">
        <v>1132</v>
      </c>
      <c r="Z74" s="158" t="s">
        <v>811</v>
      </c>
      <c r="AA74" s="158" t="s">
        <v>811</v>
      </c>
      <c r="AB74" s="71">
        <f t="shared" si="1"/>
        <v>25.6567246858509</v>
      </c>
    </row>
    <row r="75" spans="1:28">
      <c r="A75" s="156" t="s">
        <v>803</v>
      </c>
      <c r="B75" s="156" t="s">
        <v>1126</v>
      </c>
      <c r="C75" s="156" t="s">
        <v>391</v>
      </c>
      <c r="D75" s="156" t="s">
        <v>536</v>
      </c>
      <c r="E75" s="156" t="s">
        <v>812</v>
      </c>
      <c r="F75" s="156" t="s">
        <v>650</v>
      </c>
      <c r="G75" s="165" t="s">
        <v>536</v>
      </c>
      <c r="H75" s="156" t="s">
        <v>867</v>
      </c>
      <c r="I75" s="156" t="s">
        <v>867</v>
      </c>
      <c r="J75" s="157">
        <v>43832</v>
      </c>
      <c r="K75" s="158" t="s">
        <v>1127</v>
      </c>
      <c r="L75" s="157">
        <v>43832</v>
      </c>
      <c r="M75" s="158" t="s">
        <v>1147</v>
      </c>
      <c r="N75" s="158" t="s">
        <v>870</v>
      </c>
      <c r="O75" s="158" t="s">
        <v>805</v>
      </c>
      <c r="P75" s="158" t="s">
        <v>1129</v>
      </c>
      <c r="Q75" s="158" t="s">
        <v>1247</v>
      </c>
      <c r="R75" s="158" t="s">
        <v>1248</v>
      </c>
      <c r="S75" s="159">
        <v>280000</v>
      </c>
      <c r="T75" s="160">
        <v>1.8800000000000001E-2</v>
      </c>
      <c r="U75" s="160">
        <v>1.8800000000000001E-2</v>
      </c>
      <c r="V75" s="158" t="s">
        <v>813</v>
      </c>
      <c r="W75" s="161">
        <v>5264</v>
      </c>
      <c r="X75" s="158" t="s">
        <v>813</v>
      </c>
      <c r="Y75" s="158" t="s">
        <v>1132</v>
      </c>
      <c r="Z75" s="158" t="s">
        <v>811</v>
      </c>
      <c r="AA75" s="158" t="s">
        <v>811</v>
      </c>
      <c r="AB75" s="71">
        <f t="shared" si="1"/>
        <v>767.36931105863141</v>
      </c>
    </row>
    <row r="76" spans="1:28">
      <c r="A76" s="156" t="s">
        <v>803</v>
      </c>
      <c r="B76" s="156" t="s">
        <v>1126</v>
      </c>
      <c r="C76" s="156" t="s">
        <v>391</v>
      </c>
      <c r="D76" s="156" t="s">
        <v>536</v>
      </c>
      <c r="E76" s="156" t="s">
        <v>812</v>
      </c>
      <c r="F76" s="156" t="s">
        <v>650</v>
      </c>
      <c r="G76" s="165" t="s">
        <v>536</v>
      </c>
      <c r="H76" s="156" t="s">
        <v>867</v>
      </c>
      <c r="I76" s="156" t="s">
        <v>867</v>
      </c>
      <c r="J76" s="157">
        <v>43832</v>
      </c>
      <c r="K76" s="158" t="s">
        <v>1127</v>
      </c>
      <c r="L76" s="157">
        <v>43832</v>
      </c>
      <c r="M76" s="158" t="s">
        <v>1147</v>
      </c>
      <c r="N76" s="158" t="s">
        <v>1073</v>
      </c>
      <c r="O76" s="158" t="s">
        <v>805</v>
      </c>
      <c r="P76" s="158" t="s">
        <v>1129</v>
      </c>
      <c r="Q76" s="158" t="s">
        <v>1249</v>
      </c>
      <c r="R76" s="158" t="s">
        <v>1250</v>
      </c>
      <c r="S76" s="159">
        <v>40000</v>
      </c>
      <c r="T76" s="160">
        <v>1.8800000000000001E-2</v>
      </c>
      <c r="U76" s="160">
        <v>1.8800000000000001E-2</v>
      </c>
      <c r="V76" s="158" t="s">
        <v>813</v>
      </c>
      <c r="W76" s="161">
        <v>752</v>
      </c>
      <c r="X76" s="158" t="s">
        <v>813</v>
      </c>
      <c r="Y76" s="158" t="s">
        <v>1132</v>
      </c>
      <c r="Z76" s="158" t="s">
        <v>811</v>
      </c>
      <c r="AA76" s="158" t="s">
        <v>811</v>
      </c>
      <c r="AB76" s="71">
        <f t="shared" si="1"/>
        <v>109.62418729409021</v>
      </c>
    </row>
    <row r="77" spans="1:28">
      <c r="A77" s="156" t="s">
        <v>803</v>
      </c>
      <c r="B77" s="156" t="s">
        <v>1126</v>
      </c>
      <c r="C77" s="156" t="s">
        <v>391</v>
      </c>
      <c r="D77" s="156" t="s">
        <v>536</v>
      </c>
      <c r="E77" s="156" t="s">
        <v>812</v>
      </c>
      <c r="F77" s="156" t="s">
        <v>723</v>
      </c>
      <c r="G77" s="165" t="s">
        <v>536</v>
      </c>
      <c r="H77" s="156" t="s">
        <v>867</v>
      </c>
      <c r="I77" s="156" t="s">
        <v>867</v>
      </c>
      <c r="J77" s="157">
        <v>43832</v>
      </c>
      <c r="K77" s="158" t="s">
        <v>1127</v>
      </c>
      <c r="L77" s="157">
        <v>43832</v>
      </c>
      <c r="M77" s="158" t="s">
        <v>1147</v>
      </c>
      <c r="N77" s="158" t="s">
        <v>1077</v>
      </c>
      <c r="O77" s="158" t="s">
        <v>805</v>
      </c>
      <c r="P77" s="158" t="s">
        <v>1129</v>
      </c>
      <c r="Q77" s="158" t="s">
        <v>1251</v>
      </c>
      <c r="R77" s="158" t="s">
        <v>1252</v>
      </c>
      <c r="S77" s="159">
        <v>0</v>
      </c>
      <c r="T77" s="160">
        <v>0</v>
      </c>
      <c r="U77" s="160">
        <v>4.5999999999999999E-2</v>
      </c>
      <c r="V77" s="158" t="s">
        <v>813</v>
      </c>
      <c r="W77" s="161">
        <v>0</v>
      </c>
      <c r="X77" s="158" t="s">
        <v>813</v>
      </c>
      <c r="Y77" s="158" t="s">
        <v>1132</v>
      </c>
      <c r="Z77" s="158" t="s">
        <v>811</v>
      </c>
      <c r="AA77" s="158" t="s">
        <v>811</v>
      </c>
      <c r="AB77" s="71">
        <f t="shared" si="1"/>
        <v>0</v>
      </c>
    </row>
    <row r="78" spans="1:28">
      <c r="A78" s="156" t="s">
        <v>803</v>
      </c>
      <c r="B78" s="156" t="s">
        <v>1126</v>
      </c>
      <c r="C78" s="156" t="s">
        <v>391</v>
      </c>
      <c r="D78" s="156" t="s">
        <v>536</v>
      </c>
      <c r="E78" s="156" t="s">
        <v>812</v>
      </c>
      <c r="F78" s="156" t="s">
        <v>723</v>
      </c>
      <c r="G78" s="165" t="s">
        <v>536</v>
      </c>
      <c r="H78" s="156" t="s">
        <v>867</v>
      </c>
      <c r="I78" s="156" t="s">
        <v>867</v>
      </c>
      <c r="J78" s="157">
        <v>43832</v>
      </c>
      <c r="K78" s="158" t="s">
        <v>1127</v>
      </c>
      <c r="L78" s="157">
        <v>43832</v>
      </c>
      <c r="M78" s="158" t="s">
        <v>1147</v>
      </c>
      <c r="N78" s="158" t="s">
        <v>1144</v>
      </c>
      <c r="O78" s="158" t="s">
        <v>805</v>
      </c>
      <c r="P78" s="158" t="s">
        <v>1129</v>
      </c>
      <c r="Q78" s="158" t="s">
        <v>1251</v>
      </c>
      <c r="R78" s="158" t="s">
        <v>1252</v>
      </c>
      <c r="S78" s="159">
        <v>140000</v>
      </c>
      <c r="T78" s="160">
        <v>4.5999999999999999E-2</v>
      </c>
      <c r="U78" s="160">
        <v>4.5999999999999999E-2</v>
      </c>
      <c r="V78" s="158" t="s">
        <v>813</v>
      </c>
      <c r="W78" s="161">
        <v>6440</v>
      </c>
      <c r="X78" s="158" t="s">
        <v>813</v>
      </c>
      <c r="Y78" s="158" t="s">
        <v>1132</v>
      </c>
      <c r="Z78" s="158" t="s">
        <v>811</v>
      </c>
      <c r="AA78" s="158" t="s">
        <v>811</v>
      </c>
      <c r="AB78" s="71">
        <f t="shared" si="1"/>
        <v>938.80288055045332</v>
      </c>
    </row>
    <row r="79" spans="1:28">
      <c r="A79" s="156" t="s">
        <v>803</v>
      </c>
      <c r="B79" s="156" t="s">
        <v>1126</v>
      </c>
      <c r="C79" s="156" t="s">
        <v>391</v>
      </c>
      <c r="D79" s="156" t="s">
        <v>536</v>
      </c>
      <c r="E79" s="156" t="s">
        <v>812</v>
      </c>
      <c r="F79" s="156" t="s">
        <v>723</v>
      </c>
      <c r="G79" s="165" t="s">
        <v>536</v>
      </c>
      <c r="H79" s="156" t="s">
        <v>867</v>
      </c>
      <c r="I79" s="156" t="s">
        <v>867</v>
      </c>
      <c r="J79" s="157">
        <v>43832</v>
      </c>
      <c r="K79" s="158" t="s">
        <v>1127</v>
      </c>
      <c r="L79" s="157">
        <v>43832</v>
      </c>
      <c r="M79" s="158" t="s">
        <v>1147</v>
      </c>
      <c r="N79" s="158" t="s">
        <v>1145</v>
      </c>
      <c r="O79" s="158" t="s">
        <v>805</v>
      </c>
      <c r="P79" s="158" t="s">
        <v>1129</v>
      </c>
      <c r="Q79" s="158" t="s">
        <v>1251</v>
      </c>
      <c r="R79" s="158" t="s">
        <v>1252</v>
      </c>
      <c r="S79" s="159">
        <v>300000</v>
      </c>
      <c r="T79" s="160">
        <v>4.5999999999999999E-2</v>
      </c>
      <c r="U79" s="160">
        <v>4.5999999999999999E-2</v>
      </c>
      <c r="V79" s="158" t="s">
        <v>813</v>
      </c>
      <c r="W79" s="161">
        <v>13800</v>
      </c>
      <c r="X79" s="158" t="s">
        <v>813</v>
      </c>
      <c r="Y79" s="158" t="s">
        <v>1132</v>
      </c>
      <c r="Z79" s="158" t="s">
        <v>811</v>
      </c>
      <c r="AA79" s="158" t="s">
        <v>811</v>
      </c>
      <c r="AB79" s="71">
        <f t="shared" si="1"/>
        <v>2011.7204583224002</v>
      </c>
    </row>
    <row r="80" spans="1:28">
      <c r="A80" s="156" t="s">
        <v>803</v>
      </c>
      <c r="B80" s="156" t="s">
        <v>1126</v>
      </c>
      <c r="C80" s="156" t="s">
        <v>744</v>
      </c>
      <c r="D80" s="156" t="s">
        <v>1253</v>
      </c>
      <c r="E80" s="156" t="s">
        <v>812</v>
      </c>
      <c r="F80" s="156" t="s">
        <v>505</v>
      </c>
      <c r="G80" s="165" t="s">
        <v>744</v>
      </c>
      <c r="H80" s="156" t="s">
        <v>867</v>
      </c>
      <c r="I80" s="156" t="s">
        <v>867</v>
      </c>
      <c r="J80" s="157">
        <v>43832</v>
      </c>
      <c r="K80" s="158" t="s">
        <v>1127</v>
      </c>
      <c r="L80" s="157">
        <v>43832</v>
      </c>
      <c r="M80" s="158" t="s">
        <v>1147</v>
      </c>
      <c r="N80" s="158" t="s">
        <v>1079</v>
      </c>
      <c r="O80" s="158" t="s">
        <v>805</v>
      </c>
      <c r="P80" s="158" t="s">
        <v>1129</v>
      </c>
      <c r="Q80" s="158" t="s">
        <v>1254</v>
      </c>
      <c r="R80" s="158" t="s">
        <v>1255</v>
      </c>
      <c r="S80" s="159">
        <v>20000</v>
      </c>
      <c r="T80" s="160">
        <v>1.9900000000000001E-2</v>
      </c>
      <c r="U80" s="160">
        <v>1.9900000000000001E-2</v>
      </c>
      <c r="V80" s="158" t="s">
        <v>813</v>
      </c>
      <c r="W80" s="161">
        <v>398</v>
      </c>
      <c r="X80" s="158" t="s">
        <v>813</v>
      </c>
      <c r="Y80" s="158" t="s">
        <v>1132</v>
      </c>
      <c r="Z80" s="158" t="s">
        <v>811</v>
      </c>
      <c r="AA80" s="158" t="s">
        <v>811</v>
      </c>
      <c r="AB80" s="71">
        <f t="shared" si="1"/>
        <v>58.019184232776468</v>
      </c>
    </row>
    <row r="81" spans="1:28">
      <c r="A81" s="156" t="s">
        <v>803</v>
      </c>
      <c r="B81" s="156" t="s">
        <v>1126</v>
      </c>
      <c r="C81" s="156" t="s">
        <v>744</v>
      </c>
      <c r="D81" s="156" t="s">
        <v>1253</v>
      </c>
      <c r="E81" s="156" t="s">
        <v>812</v>
      </c>
      <c r="F81" s="156" t="s">
        <v>505</v>
      </c>
      <c r="G81" s="165" t="s">
        <v>744</v>
      </c>
      <c r="H81" s="156" t="s">
        <v>867</v>
      </c>
      <c r="I81" s="156" t="s">
        <v>867</v>
      </c>
      <c r="J81" s="157">
        <v>43832</v>
      </c>
      <c r="K81" s="158" t="s">
        <v>1127</v>
      </c>
      <c r="L81" s="157">
        <v>43832</v>
      </c>
      <c r="M81" s="158" t="s">
        <v>1147</v>
      </c>
      <c r="N81" s="158" t="s">
        <v>1138</v>
      </c>
      <c r="O81" s="158" t="s">
        <v>805</v>
      </c>
      <c r="P81" s="158" t="s">
        <v>1129</v>
      </c>
      <c r="Q81" s="158" t="s">
        <v>1256</v>
      </c>
      <c r="R81" s="158" t="s">
        <v>1257</v>
      </c>
      <c r="S81" s="159">
        <v>10000</v>
      </c>
      <c r="T81" s="160">
        <v>1.9900000000000001E-2</v>
      </c>
      <c r="U81" s="160">
        <v>1.9900000000000001E-2</v>
      </c>
      <c r="V81" s="158" t="s">
        <v>813</v>
      </c>
      <c r="W81" s="161">
        <v>199</v>
      </c>
      <c r="X81" s="158" t="s">
        <v>813</v>
      </c>
      <c r="Y81" s="158" t="s">
        <v>1132</v>
      </c>
      <c r="Z81" s="158" t="s">
        <v>811</v>
      </c>
      <c r="AA81" s="158" t="s">
        <v>811</v>
      </c>
      <c r="AB81" s="71">
        <f t="shared" si="1"/>
        <v>29.009592116388234</v>
      </c>
    </row>
    <row r="82" spans="1:28">
      <c r="A82" s="156" t="s">
        <v>803</v>
      </c>
      <c r="B82" s="156" t="s">
        <v>1126</v>
      </c>
      <c r="C82" s="156" t="s">
        <v>391</v>
      </c>
      <c r="D82" s="156" t="s">
        <v>162</v>
      </c>
      <c r="E82" s="156" t="s">
        <v>812</v>
      </c>
      <c r="F82" s="156" t="s">
        <v>171</v>
      </c>
      <c r="G82" s="165" t="s">
        <v>162</v>
      </c>
      <c r="H82" s="156" t="s">
        <v>867</v>
      </c>
      <c r="I82" s="156" t="s">
        <v>867</v>
      </c>
      <c r="J82" s="157">
        <v>43832</v>
      </c>
      <c r="K82" s="158" t="s">
        <v>1127</v>
      </c>
      <c r="L82" s="157">
        <v>43832</v>
      </c>
      <c r="M82" s="158" t="s">
        <v>1152</v>
      </c>
      <c r="N82" s="158" t="s">
        <v>1159</v>
      </c>
      <c r="O82" s="158" t="s">
        <v>805</v>
      </c>
      <c r="P82" s="158" t="s">
        <v>1129</v>
      </c>
      <c r="Q82" s="158" t="s">
        <v>1258</v>
      </c>
      <c r="R82" s="158" t="s">
        <v>1259</v>
      </c>
      <c r="S82" s="159">
        <v>160000</v>
      </c>
      <c r="T82" s="160">
        <v>6.9000000000000006E-2</v>
      </c>
      <c r="U82" s="160">
        <v>6.9000000000000006E-2</v>
      </c>
      <c r="V82" s="158" t="s">
        <v>813</v>
      </c>
      <c r="W82" s="161">
        <v>11040</v>
      </c>
      <c r="X82" s="158" t="s">
        <v>813</v>
      </c>
      <c r="Y82" s="158" t="s">
        <v>1132</v>
      </c>
      <c r="Z82" s="158" t="s">
        <v>811</v>
      </c>
      <c r="AA82" s="158" t="s">
        <v>811</v>
      </c>
      <c r="AB82" s="71">
        <f t="shared" si="1"/>
        <v>1609.37636665792</v>
      </c>
    </row>
    <row r="83" spans="1:28">
      <c r="A83" s="156" t="s">
        <v>803</v>
      </c>
      <c r="B83" s="156" t="s">
        <v>1126</v>
      </c>
      <c r="C83" s="156" t="s">
        <v>391</v>
      </c>
      <c r="D83" s="156" t="s">
        <v>162</v>
      </c>
      <c r="E83" s="156" t="s">
        <v>812</v>
      </c>
      <c r="F83" s="156" t="s">
        <v>171</v>
      </c>
      <c r="G83" s="165" t="s">
        <v>162</v>
      </c>
      <c r="H83" s="156" t="s">
        <v>867</v>
      </c>
      <c r="I83" s="156" t="s">
        <v>867</v>
      </c>
      <c r="J83" s="157">
        <v>43832</v>
      </c>
      <c r="K83" s="158" t="s">
        <v>1127</v>
      </c>
      <c r="L83" s="157">
        <v>43832</v>
      </c>
      <c r="M83" s="158" t="s">
        <v>1152</v>
      </c>
      <c r="N83" s="158" t="s">
        <v>1181</v>
      </c>
      <c r="O83" s="158" t="s">
        <v>805</v>
      </c>
      <c r="P83" s="158" t="s">
        <v>1129</v>
      </c>
      <c r="Q83" s="158" t="s">
        <v>1258</v>
      </c>
      <c r="R83" s="158" t="s">
        <v>1259</v>
      </c>
      <c r="S83" s="159">
        <v>214400</v>
      </c>
      <c r="T83" s="160">
        <v>6.9000000000000006E-2</v>
      </c>
      <c r="U83" s="160">
        <v>6.9000000000000006E-2</v>
      </c>
      <c r="V83" s="158" t="s">
        <v>813</v>
      </c>
      <c r="W83" s="161">
        <v>14793.6</v>
      </c>
      <c r="X83" s="158" t="s">
        <v>813</v>
      </c>
      <c r="Y83" s="158" t="s">
        <v>1132</v>
      </c>
      <c r="Z83" s="158" t="s">
        <v>811</v>
      </c>
      <c r="AA83" s="158" t="s">
        <v>811</v>
      </c>
      <c r="AB83" s="71">
        <f t="shared" si="1"/>
        <v>2156.5643313216128</v>
      </c>
    </row>
    <row r="84" spans="1:28">
      <c r="A84" s="156" t="s">
        <v>803</v>
      </c>
      <c r="B84" s="156" t="s">
        <v>1126</v>
      </c>
      <c r="C84" s="156" t="s">
        <v>391</v>
      </c>
      <c r="D84" s="156" t="s">
        <v>162</v>
      </c>
      <c r="E84" s="156" t="s">
        <v>812</v>
      </c>
      <c r="F84" s="156" t="s">
        <v>171</v>
      </c>
      <c r="G84" s="165" t="s">
        <v>162</v>
      </c>
      <c r="H84" s="156" t="s">
        <v>867</v>
      </c>
      <c r="I84" s="156" t="s">
        <v>867</v>
      </c>
      <c r="J84" s="157">
        <v>43832</v>
      </c>
      <c r="K84" s="158" t="s">
        <v>1127</v>
      </c>
      <c r="L84" s="157">
        <v>43832</v>
      </c>
      <c r="M84" s="158" t="s">
        <v>1152</v>
      </c>
      <c r="N84" s="158" t="s">
        <v>1197</v>
      </c>
      <c r="O84" s="158" t="s">
        <v>805</v>
      </c>
      <c r="P84" s="158" t="s">
        <v>1129</v>
      </c>
      <c r="Q84" s="158" t="s">
        <v>1258</v>
      </c>
      <c r="R84" s="158" t="s">
        <v>1259</v>
      </c>
      <c r="S84" s="159">
        <v>305600</v>
      </c>
      <c r="T84" s="160">
        <v>6.9000000000000006E-2</v>
      </c>
      <c r="U84" s="160">
        <v>6.9000000000000006E-2</v>
      </c>
      <c r="V84" s="158" t="s">
        <v>813</v>
      </c>
      <c r="W84" s="161">
        <v>21086.400000000001</v>
      </c>
      <c r="X84" s="158" t="s">
        <v>813</v>
      </c>
      <c r="Y84" s="158" t="s">
        <v>1132</v>
      </c>
      <c r="Z84" s="158" t="s">
        <v>811</v>
      </c>
      <c r="AA84" s="158" t="s">
        <v>811</v>
      </c>
      <c r="AB84" s="71">
        <f t="shared" si="1"/>
        <v>3073.9088603166274</v>
      </c>
    </row>
    <row r="85" spans="1:28">
      <c r="A85" s="156" t="s">
        <v>803</v>
      </c>
      <c r="B85" s="156" t="s">
        <v>1126</v>
      </c>
      <c r="C85" s="156" t="s">
        <v>391</v>
      </c>
      <c r="D85" s="156" t="s">
        <v>162</v>
      </c>
      <c r="E85" s="156" t="s">
        <v>812</v>
      </c>
      <c r="F85" s="156" t="s">
        <v>171</v>
      </c>
      <c r="G85" s="165" t="s">
        <v>162</v>
      </c>
      <c r="H85" s="156" t="s">
        <v>867</v>
      </c>
      <c r="I85" s="156" t="s">
        <v>867</v>
      </c>
      <c r="J85" s="157">
        <v>43832</v>
      </c>
      <c r="K85" s="158" t="s">
        <v>1127</v>
      </c>
      <c r="L85" s="157">
        <v>43832</v>
      </c>
      <c r="M85" s="158" t="s">
        <v>1152</v>
      </c>
      <c r="N85" s="158" t="s">
        <v>870</v>
      </c>
      <c r="O85" s="158" t="s">
        <v>805</v>
      </c>
      <c r="P85" s="158" t="s">
        <v>1129</v>
      </c>
      <c r="Q85" s="158" t="s">
        <v>1258</v>
      </c>
      <c r="R85" s="158" t="s">
        <v>1259</v>
      </c>
      <c r="S85" s="159">
        <v>0</v>
      </c>
      <c r="T85" s="160">
        <v>0</v>
      </c>
      <c r="U85" s="160">
        <v>6.9000000000000006E-2</v>
      </c>
      <c r="V85" s="158" t="s">
        <v>813</v>
      </c>
      <c r="W85" s="161">
        <v>0</v>
      </c>
      <c r="X85" s="158" t="s">
        <v>813</v>
      </c>
      <c r="Y85" s="158" t="s">
        <v>1132</v>
      </c>
      <c r="Z85" s="158" t="s">
        <v>811</v>
      </c>
      <c r="AA85" s="158" t="s">
        <v>811</v>
      </c>
      <c r="AB85" s="71">
        <f t="shared" si="1"/>
        <v>0</v>
      </c>
    </row>
    <row r="86" spans="1:28">
      <c r="A86" s="156" t="s">
        <v>803</v>
      </c>
      <c r="B86" s="156" t="s">
        <v>1126</v>
      </c>
      <c r="C86" s="156" t="s">
        <v>391</v>
      </c>
      <c r="D86" s="156" t="s">
        <v>162</v>
      </c>
      <c r="E86" s="156" t="s">
        <v>812</v>
      </c>
      <c r="F86" s="156" t="s">
        <v>171</v>
      </c>
      <c r="G86" s="165" t="s">
        <v>162</v>
      </c>
      <c r="H86" s="156" t="s">
        <v>867</v>
      </c>
      <c r="I86" s="156" t="s">
        <v>867</v>
      </c>
      <c r="J86" s="157">
        <v>43836</v>
      </c>
      <c r="K86" s="158" t="s">
        <v>1127</v>
      </c>
      <c r="L86" s="157">
        <v>43836</v>
      </c>
      <c r="M86" s="158" t="s">
        <v>1182</v>
      </c>
      <c r="N86" s="158" t="s">
        <v>886</v>
      </c>
      <c r="O86" s="158" t="s">
        <v>805</v>
      </c>
      <c r="P86" s="158" t="s">
        <v>1129</v>
      </c>
      <c r="Q86" s="158" t="s">
        <v>1258</v>
      </c>
      <c r="R86" s="158" t="s">
        <v>1259</v>
      </c>
      <c r="S86" s="159">
        <v>0</v>
      </c>
      <c r="T86" s="160">
        <v>0</v>
      </c>
      <c r="U86" s="160">
        <v>6.9000000000000006E-2</v>
      </c>
      <c r="V86" s="158" t="s">
        <v>813</v>
      </c>
      <c r="W86" s="161">
        <v>0</v>
      </c>
      <c r="X86" s="158" t="s">
        <v>813</v>
      </c>
      <c r="Y86" s="158" t="s">
        <v>1132</v>
      </c>
      <c r="Z86" s="158" t="s">
        <v>811</v>
      </c>
      <c r="AA86" s="158" t="s">
        <v>811</v>
      </c>
      <c r="AB86" s="71">
        <f t="shared" si="1"/>
        <v>0</v>
      </c>
    </row>
    <row r="87" spans="1:28">
      <c r="A87" s="156" t="s">
        <v>803</v>
      </c>
      <c r="B87" s="156" t="s">
        <v>1126</v>
      </c>
      <c r="C87" s="156" t="s">
        <v>391</v>
      </c>
      <c r="D87" s="156" t="s">
        <v>162</v>
      </c>
      <c r="E87" s="156" t="s">
        <v>812</v>
      </c>
      <c r="F87" s="156" t="s">
        <v>171</v>
      </c>
      <c r="G87" s="165" t="s">
        <v>162</v>
      </c>
      <c r="H87" s="156" t="s">
        <v>867</v>
      </c>
      <c r="I87" s="156" t="s">
        <v>867</v>
      </c>
      <c r="J87" s="157">
        <v>43836</v>
      </c>
      <c r="K87" s="158" t="s">
        <v>1127</v>
      </c>
      <c r="L87" s="157">
        <v>43836</v>
      </c>
      <c r="M87" s="158" t="s">
        <v>1182</v>
      </c>
      <c r="N87" s="158" t="s">
        <v>1144</v>
      </c>
      <c r="O87" s="158" t="s">
        <v>805</v>
      </c>
      <c r="P87" s="158" t="s">
        <v>1129</v>
      </c>
      <c r="Q87" s="158" t="s">
        <v>1258</v>
      </c>
      <c r="R87" s="158" t="s">
        <v>1259</v>
      </c>
      <c r="S87" s="159">
        <v>194400</v>
      </c>
      <c r="T87" s="160">
        <v>6.9000000000000006E-2</v>
      </c>
      <c r="U87" s="160">
        <v>6.9000000000000006E-2</v>
      </c>
      <c r="V87" s="158" t="s">
        <v>813</v>
      </c>
      <c r="W87" s="161">
        <v>13413.6</v>
      </c>
      <c r="X87" s="158" t="s">
        <v>813</v>
      </c>
      <c r="Y87" s="158" t="s">
        <v>1132</v>
      </c>
      <c r="Z87" s="158" t="s">
        <v>811</v>
      </c>
      <c r="AA87" s="158" t="s">
        <v>811</v>
      </c>
      <c r="AB87" s="71">
        <f t="shared" si="1"/>
        <v>1955.3922854893729</v>
      </c>
    </row>
    <row r="88" spans="1:28">
      <c r="A88" s="156" t="s">
        <v>803</v>
      </c>
      <c r="B88" s="156" t="s">
        <v>1126</v>
      </c>
      <c r="C88" s="156" t="s">
        <v>391</v>
      </c>
      <c r="D88" s="156" t="s">
        <v>162</v>
      </c>
      <c r="E88" s="156" t="s">
        <v>812</v>
      </c>
      <c r="F88" s="156" t="s">
        <v>171</v>
      </c>
      <c r="G88" s="165" t="s">
        <v>162</v>
      </c>
      <c r="H88" s="156" t="s">
        <v>867</v>
      </c>
      <c r="I88" s="156" t="s">
        <v>867</v>
      </c>
      <c r="J88" s="157">
        <v>43836</v>
      </c>
      <c r="K88" s="158" t="s">
        <v>1127</v>
      </c>
      <c r="L88" s="157">
        <v>43836</v>
      </c>
      <c r="M88" s="158" t="s">
        <v>1182</v>
      </c>
      <c r="N88" s="158" t="s">
        <v>1145</v>
      </c>
      <c r="O88" s="158" t="s">
        <v>805</v>
      </c>
      <c r="P88" s="158" t="s">
        <v>1129</v>
      </c>
      <c r="Q88" s="158" t="s">
        <v>1258</v>
      </c>
      <c r="R88" s="158" t="s">
        <v>1259</v>
      </c>
      <c r="S88" s="159">
        <v>477600</v>
      </c>
      <c r="T88" s="160">
        <v>6.9000000000000006E-2</v>
      </c>
      <c r="U88" s="160">
        <v>6.9000000000000006E-2</v>
      </c>
      <c r="V88" s="158" t="s">
        <v>813</v>
      </c>
      <c r="W88" s="161">
        <v>32954.400000000001</v>
      </c>
      <c r="X88" s="158" t="s">
        <v>813</v>
      </c>
      <c r="Y88" s="158" t="s">
        <v>1132</v>
      </c>
      <c r="Z88" s="158" t="s">
        <v>811</v>
      </c>
      <c r="AA88" s="158" t="s">
        <v>811</v>
      </c>
      <c r="AB88" s="71">
        <f t="shared" si="1"/>
        <v>4803.9884544738916</v>
      </c>
    </row>
    <row r="89" spans="1:28">
      <c r="A89" s="156" t="s">
        <v>803</v>
      </c>
      <c r="B89" s="156" t="s">
        <v>1126</v>
      </c>
      <c r="C89" s="156" t="s">
        <v>391</v>
      </c>
      <c r="D89" s="156" t="s">
        <v>200</v>
      </c>
      <c r="E89" s="156" t="s">
        <v>812</v>
      </c>
      <c r="F89" s="156" t="s">
        <v>452</v>
      </c>
      <c r="G89" s="165" t="s">
        <v>200</v>
      </c>
      <c r="H89" s="156" t="s">
        <v>867</v>
      </c>
      <c r="I89" s="156" t="s">
        <v>867</v>
      </c>
      <c r="J89" s="157">
        <v>43832</v>
      </c>
      <c r="K89" s="158" t="s">
        <v>1127</v>
      </c>
      <c r="L89" s="157">
        <v>43832</v>
      </c>
      <c r="M89" s="158" t="s">
        <v>1152</v>
      </c>
      <c r="N89" s="158" t="s">
        <v>1232</v>
      </c>
      <c r="O89" s="158" t="s">
        <v>805</v>
      </c>
      <c r="P89" s="158" t="s">
        <v>1129</v>
      </c>
      <c r="Q89" s="158" t="s">
        <v>1260</v>
      </c>
      <c r="R89" s="158" t="s">
        <v>1261</v>
      </c>
      <c r="S89" s="159">
        <v>195000</v>
      </c>
      <c r="T89" s="160">
        <v>3.78E-2</v>
      </c>
      <c r="U89" s="160">
        <v>3.78E-2</v>
      </c>
      <c r="V89" s="158" t="s">
        <v>813</v>
      </c>
      <c r="W89" s="161">
        <v>7371</v>
      </c>
      <c r="X89" s="158" t="s">
        <v>813</v>
      </c>
      <c r="Y89" s="158" t="s">
        <v>1132</v>
      </c>
      <c r="Z89" s="158" t="s">
        <v>811</v>
      </c>
      <c r="AA89" s="158" t="s">
        <v>811</v>
      </c>
      <c r="AB89" s="71">
        <f t="shared" si="1"/>
        <v>1074.5211230648124</v>
      </c>
    </row>
    <row r="90" spans="1:28">
      <c r="A90" s="156" t="s">
        <v>803</v>
      </c>
      <c r="B90" s="156" t="s">
        <v>1126</v>
      </c>
      <c r="C90" s="156" t="s">
        <v>391</v>
      </c>
      <c r="D90" s="156" t="s">
        <v>200</v>
      </c>
      <c r="E90" s="156" t="s">
        <v>812</v>
      </c>
      <c r="F90" s="156" t="s">
        <v>452</v>
      </c>
      <c r="G90" s="165" t="s">
        <v>200</v>
      </c>
      <c r="H90" s="156" t="s">
        <v>867</v>
      </c>
      <c r="I90" s="156" t="s">
        <v>867</v>
      </c>
      <c r="J90" s="157">
        <v>43832</v>
      </c>
      <c r="K90" s="158" t="s">
        <v>1127</v>
      </c>
      <c r="L90" s="157">
        <v>43832</v>
      </c>
      <c r="M90" s="158" t="s">
        <v>1152</v>
      </c>
      <c r="N90" s="158" t="s">
        <v>1222</v>
      </c>
      <c r="O90" s="158" t="s">
        <v>805</v>
      </c>
      <c r="P90" s="158" t="s">
        <v>1129</v>
      </c>
      <c r="Q90" s="158" t="s">
        <v>1260</v>
      </c>
      <c r="R90" s="158" t="s">
        <v>1261</v>
      </c>
      <c r="S90" s="159">
        <v>945000</v>
      </c>
      <c r="T90" s="160">
        <v>3.78E-2</v>
      </c>
      <c r="U90" s="160">
        <v>3.78E-2</v>
      </c>
      <c r="V90" s="158" t="s">
        <v>813</v>
      </c>
      <c r="W90" s="161">
        <v>35721</v>
      </c>
      <c r="X90" s="158" t="s">
        <v>813</v>
      </c>
      <c r="Y90" s="158" t="s">
        <v>1132</v>
      </c>
      <c r="Z90" s="158" t="s">
        <v>811</v>
      </c>
      <c r="AA90" s="158" t="s">
        <v>811</v>
      </c>
      <c r="AB90" s="71">
        <f t="shared" si="1"/>
        <v>5207.2946733140907</v>
      </c>
    </row>
    <row r="91" spans="1:28">
      <c r="A91" s="156" t="s">
        <v>803</v>
      </c>
      <c r="B91" s="156" t="s">
        <v>1126</v>
      </c>
      <c r="C91" s="156" t="s">
        <v>391</v>
      </c>
      <c r="D91" s="156" t="s">
        <v>200</v>
      </c>
      <c r="E91" s="156" t="s">
        <v>812</v>
      </c>
      <c r="F91" s="156" t="s">
        <v>452</v>
      </c>
      <c r="G91" s="165" t="s">
        <v>200</v>
      </c>
      <c r="H91" s="156" t="s">
        <v>867</v>
      </c>
      <c r="I91" s="156" t="s">
        <v>867</v>
      </c>
      <c r="J91" s="157">
        <v>43832</v>
      </c>
      <c r="K91" s="158" t="s">
        <v>1127</v>
      </c>
      <c r="L91" s="157">
        <v>43832</v>
      </c>
      <c r="M91" s="158" t="s">
        <v>1152</v>
      </c>
      <c r="N91" s="158" t="s">
        <v>1075</v>
      </c>
      <c r="O91" s="158" t="s">
        <v>805</v>
      </c>
      <c r="P91" s="158" t="s">
        <v>1129</v>
      </c>
      <c r="Q91" s="158" t="s">
        <v>1260</v>
      </c>
      <c r="R91" s="158" t="s">
        <v>1261</v>
      </c>
      <c r="S91" s="159">
        <v>0</v>
      </c>
      <c r="T91" s="160">
        <v>0</v>
      </c>
      <c r="U91" s="160">
        <v>3.78E-2</v>
      </c>
      <c r="V91" s="158" t="s">
        <v>813</v>
      </c>
      <c r="W91" s="161">
        <v>0</v>
      </c>
      <c r="X91" s="158" t="s">
        <v>813</v>
      </c>
      <c r="Y91" s="158" t="s">
        <v>1132</v>
      </c>
      <c r="Z91" s="158" t="s">
        <v>811</v>
      </c>
      <c r="AA91" s="158" t="s">
        <v>811</v>
      </c>
      <c r="AB91" s="71">
        <f t="shared" si="1"/>
        <v>0</v>
      </c>
    </row>
    <row r="92" spans="1:28">
      <c r="A92" s="156" t="s">
        <v>803</v>
      </c>
      <c r="B92" s="156" t="s">
        <v>1126</v>
      </c>
      <c r="C92" s="156" t="s">
        <v>391</v>
      </c>
      <c r="D92" s="156" t="s">
        <v>162</v>
      </c>
      <c r="E92" s="156" t="s">
        <v>812</v>
      </c>
      <c r="F92" s="156" t="s">
        <v>478</v>
      </c>
      <c r="G92" s="165" t="s">
        <v>162</v>
      </c>
      <c r="H92" s="156" t="s">
        <v>867</v>
      </c>
      <c r="I92" s="156" t="s">
        <v>867</v>
      </c>
      <c r="J92" s="157">
        <v>43832</v>
      </c>
      <c r="K92" s="158" t="s">
        <v>1127</v>
      </c>
      <c r="L92" s="157">
        <v>43832</v>
      </c>
      <c r="M92" s="158" t="s">
        <v>1152</v>
      </c>
      <c r="N92" s="158" t="s">
        <v>809</v>
      </c>
      <c r="O92" s="158" t="s">
        <v>805</v>
      </c>
      <c r="P92" s="158" t="s">
        <v>1129</v>
      </c>
      <c r="Q92" s="158" t="s">
        <v>1262</v>
      </c>
      <c r="R92" s="158" t="s">
        <v>1263</v>
      </c>
      <c r="S92" s="159">
        <v>1800</v>
      </c>
      <c r="T92" s="160">
        <v>0.18110000000000001</v>
      </c>
      <c r="U92" s="160">
        <v>0.18110000000000001</v>
      </c>
      <c r="V92" s="158" t="s">
        <v>813</v>
      </c>
      <c r="W92" s="161">
        <v>325.98</v>
      </c>
      <c r="X92" s="158" t="s">
        <v>813</v>
      </c>
      <c r="Y92" s="158" t="s">
        <v>1132</v>
      </c>
      <c r="Z92" s="158" t="s">
        <v>811</v>
      </c>
      <c r="AA92" s="158" t="s">
        <v>811</v>
      </c>
      <c r="AB92" s="71">
        <f t="shared" si="1"/>
        <v>47.520335869850435</v>
      </c>
    </row>
    <row r="93" spans="1:28">
      <c r="A93" s="156" t="s">
        <v>803</v>
      </c>
      <c r="B93" s="156" t="s">
        <v>1126</v>
      </c>
      <c r="C93" s="156" t="s">
        <v>391</v>
      </c>
      <c r="D93" s="156" t="s">
        <v>188</v>
      </c>
      <c r="E93" s="156" t="s">
        <v>812</v>
      </c>
      <c r="F93" s="156" t="s">
        <v>450</v>
      </c>
      <c r="G93" s="165" t="s">
        <v>188</v>
      </c>
      <c r="H93" s="156" t="s">
        <v>867</v>
      </c>
      <c r="I93" s="156" t="s">
        <v>867</v>
      </c>
      <c r="J93" s="157">
        <v>43832</v>
      </c>
      <c r="K93" s="158" t="s">
        <v>1127</v>
      </c>
      <c r="L93" s="157">
        <v>43832</v>
      </c>
      <c r="M93" s="158" t="s">
        <v>1152</v>
      </c>
      <c r="N93" s="158" t="s">
        <v>886</v>
      </c>
      <c r="O93" s="158" t="s">
        <v>805</v>
      </c>
      <c r="P93" s="158" t="s">
        <v>1129</v>
      </c>
      <c r="Q93" s="158" t="s">
        <v>880</v>
      </c>
      <c r="R93" s="158" t="s">
        <v>881</v>
      </c>
      <c r="S93" s="159">
        <v>0</v>
      </c>
      <c r="T93" s="160">
        <v>0</v>
      </c>
      <c r="U93" s="160">
        <v>6.3799999999999996E-2</v>
      </c>
      <c r="V93" s="158" t="s">
        <v>813</v>
      </c>
      <c r="W93" s="161">
        <v>0</v>
      </c>
      <c r="X93" s="158" t="s">
        <v>813</v>
      </c>
      <c r="Y93" s="158" t="s">
        <v>1132</v>
      </c>
      <c r="Z93" s="158" t="s">
        <v>811</v>
      </c>
      <c r="AA93" s="158" t="s">
        <v>811</v>
      </c>
      <c r="AB93" s="71">
        <f t="shared" si="1"/>
        <v>0</v>
      </c>
    </row>
    <row r="94" spans="1:28">
      <c r="A94" s="156" t="s">
        <v>803</v>
      </c>
      <c r="B94" s="156" t="s">
        <v>1126</v>
      </c>
      <c r="C94" s="156" t="s">
        <v>391</v>
      </c>
      <c r="D94" s="156" t="s">
        <v>188</v>
      </c>
      <c r="E94" s="156" t="s">
        <v>812</v>
      </c>
      <c r="F94" s="156" t="s">
        <v>450</v>
      </c>
      <c r="G94" s="165" t="s">
        <v>188</v>
      </c>
      <c r="H94" s="156" t="s">
        <v>867</v>
      </c>
      <c r="I94" s="156" t="s">
        <v>867</v>
      </c>
      <c r="J94" s="157">
        <v>43832</v>
      </c>
      <c r="K94" s="158" t="s">
        <v>1127</v>
      </c>
      <c r="L94" s="157">
        <v>43832</v>
      </c>
      <c r="M94" s="158" t="s">
        <v>1152</v>
      </c>
      <c r="N94" s="158" t="s">
        <v>1219</v>
      </c>
      <c r="O94" s="158" t="s">
        <v>805</v>
      </c>
      <c r="P94" s="158" t="s">
        <v>1129</v>
      </c>
      <c r="Q94" s="158" t="s">
        <v>880</v>
      </c>
      <c r="R94" s="158" t="s">
        <v>881</v>
      </c>
      <c r="S94" s="159">
        <v>3200</v>
      </c>
      <c r="T94" s="160">
        <v>6.3799999999999996E-2</v>
      </c>
      <c r="U94" s="160">
        <v>6.3799999999999996E-2</v>
      </c>
      <c r="V94" s="158" t="s">
        <v>813</v>
      </c>
      <c r="W94" s="161">
        <v>204.16</v>
      </c>
      <c r="X94" s="158" t="s">
        <v>813</v>
      </c>
      <c r="Y94" s="158" t="s">
        <v>1132</v>
      </c>
      <c r="Z94" s="158" t="s">
        <v>811</v>
      </c>
      <c r="AA94" s="158" t="s">
        <v>811</v>
      </c>
      <c r="AB94" s="71">
        <f t="shared" si="1"/>
        <v>29.761800635587043</v>
      </c>
    </row>
    <row r="95" spans="1:28">
      <c r="A95" s="156" t="s">
        <v>803</v>
      </c>
      <c r="B95" s="156" t="s">
        <v>1126</v>
      </c>
      <c r="C95" s="156" t="s">
        <v>391</v>
      </c>
      <c r="D95" s="156" t="s">
        <v>188</v>
      </c>
      <c r="E95" s="156" t="s">
        <v>812</v>
      </c>
      <c r="F95" s="156" t="s">
        <v>450</v>
      </c>
      <c r="G95" s="165" t="s">
        <v>188</v>
      </c>
      <c r="H95" s="156" t="s">
        <v>867</v>
      </c>
      <c r="I95" s="156" t="s">
        <v>867</v>
      </c>
      <c r="J95" s="157">
        <v>43832</v>
      </c>
      <c r="K95" s="158" t="s">
        <v>1127</v>
      </c>
      <c r="L95" s="157">
        <v>43832</v>
      </c>
      <c r="M95" s="158" t="s">
        <v>1152</v>
      </c>
      <c r="N95" s="158" t="s">
        <v>1264</v>
      </c>
      <c r="O95" s="158" t="s">
        <v>805</v>
      </c>
      <c r="P95" s="158" t="s">
        <v>1129</v>
      </c>
      <c r="Q95" s="158" t="s">
        <v>880</v>
      </c>
      <c r="R95" s="158" t="s">
        <v>881</v>
      </c>
      <c r="S95" s="159">
        <v>75600</v>
      </c>
      <c r="T95" s="160">
        <v>6.3799999999999996E-2</v>
      </c>
      <c r="U95" s="160">
        <v>6.3799999999999996E-2</v>
      </c>
      <c r="V95" s="158" t="s">
        <v>813</v>
      </c>
      <c r="W95" s="161">
        <v>4823.28</v>
      </c>
      <c r="X95" s="158" t="s">
        <v>813</v>
      </c>
      <c r="Y95" s="158" t="s">
        <v>1132</v>
      </c>
      <c r="Z95" s="158" t="s">
        <v>811</v>
      </c>
      <c r="AA95" s="158" t="s">
        <v>811</v>
      </c>
      <c r="AB95" s="71">
        <f t="shared" si="1"/>
        <v>703.12254001574388</v>
      </c>
    </row>
    <row r="96" spans="1:28">
      <c r="A96" s="156" t="s">
        <v>803</v>
      </c>
      <c r="B96" s="156" t="s">
        <v>1126</v>
      </c>
      <c r="C96" s="156" t="s">
        <v>391</v>
      </c>
      <c r="D96" s="156" t="s">
        <v>188</v>
      </c>
      <c r="E96" s="156" t="s">
        <v>812</v>
      </c>
      <c r="F96" s="156" t="s">
        <v>450</v>
      </c>
      <c r="G96" s="165" t="s">
        <v>188</v>
      </c>
      <c r="H96" s="156" t="s">
        <v>867</v>
      </c>
      <c r="I96" s="156" t="s">
        <v>867</v>
      </c>
      <c r="J96" s="157">
        <v>43832</v>
      </c>
      <c r="K96" s="158" t="s">
        <v>1127</v>
      </c>
      <c r="L96" s="157">
        <v>43832</v>
      </c>
      <c r="M96" s="158" t="s">
        <v>1152</v>
      </c>
      <c r="N96" s="158" t="s">
        <v>1265</v>
      </c>
      <c r="O96" s="158" t="s">
        <v>805</v>
      </c>
      <c r="P96" s="158" t="s">
        <v>1129</v>
      </c>
      <c r="Q96" s="158" t="s">
        <v>880</v>
      </c>
      <c r="R96" s="158" t="s">
        <v>881</v>
      </c>
      <c r="S96" s="159">
        <v>169200</v>
      </c>
      <c r="T96" s="160">
        <v>6.3799999999999996E-2</v>
      </c>
      <c r="U96" s="160">
        <v>6.3799999999999996E-2</v>
      </c>
      <c r="V96" s="158" t="s">
        <v>813</v>
      </c>
      <c r="W96" s="161">
        <v>10794.96</v>
      </c>
      <c r="X96" s="158" t="s">
        <v>813</v>
      </c>
      <c r="Y96" s="158" t="s">
        <v>1132</v>
      </c>
      <c r="Z96" s="158" t="s">
        <v>811</v>
      </c>
      <c r="AA96" s="158" t="s">
        <v>811</v>
      </c>
      <c r="AB96" s="71">
        <f t="shared" si="1"/>
        <v>1573.6552086066647</v>
      </c>
    </row>
    <row r="97" spans="1:28">
      <c r="A97" s="156" t="s">
        <v>803</v>
      </c>
      <c r="B97" s="156" t="s">
        <v>1126</v>
      </c>
      <c r="C97" s="156" t="s">
        <v>391</v>
      </c>
      <c r="D97" s="156" t="s">
        <v>1266</v>
      </c>
      <c r="E97" s="156" t="s">
        <v>812</v>
      </c>
      <c r="F97" s="156" t="s">
        <v>1267</v>
      </c>
      <c r="G97" s="156" t="str">
        <f>D97</f>
        <v>R2</v>
      </c>
      <c r="H97" s="156" t="s">
        <v>806</v>
      </c>
      <c r="I97" s="156" t="s">
        <v>806</v>
      </c>
      <c r="J97" s="157">
        <v>43832</v>
      </c>
      <c r="K97" s="158" t="s">
        <v>1127</v>
      </c>
      <c r="L97" s="157">
        <v>43832</v>
      </c>
      <c r="M97" s="158" t="s">
        <v>1268</v>
      </c>
      <c r="N97" s="158" t="s">
        <v>809</v>
      </c>
      <c r="O97" s="158" t="s">
        <v>805</v>
      </c>
      <c r="P97" s="158" t="s">
        <v>1129</v>
      </c>
      <c r="Q97" s="158" t="s">
        <v>1269</v>
      </c>
      <c r="R97" s="158" t="s">
        <v>1270</v>
      </c>
      <c r="S97" s="159">
        <v>60</v>
      </c>
      <c r="T97" s="160">
        <v>23.25</v>
      </c>
      <c r="U97" s="160">
        <v>23.25</v>
      </c>
      <c r="V97" s="158" t="s">
        <v>813</v>
      </c>
      <c r="W97" s="161">
        <v>1395</v>
      </c>
      <c r="X97" s="158" t="s">
        <v>813</v>
      </c>
      <c r="Y97" s="158" t="s">
        <v>1132</v>
      </c>
      <c r="Z97" s="158" t="s">
        <v>811</v>
      </c>
      <c r="AA97" s="158" t="s">
        <v>811</v>
      </c>
      <c r="AB97" s="71">
        <f t="shared" si="1"/>
        <v>203.35869850432957</v>
      </c>
    </row>
    <row r="98" spans="1:28">
      <c r="A98" s="156" t="s">
        <v>803</v>
      </c>
      <c r="B98" s="156" t="s">
        <v>1126</v>
      </c>
      <c r="C98" s="156" t="s">
        <v>391</v>
      </c>
      <c r="D98" s="156" t="s">
        <v>200</v>
      </c>
      <c r="E98" s="156" t="s">
        <v>812</v>
      </c>
      <c r="F98" s="156" t="s">
        <v>548</v>
      </c>
      <c r="G98" s="165" t="s">
        <v>200</v>
      </c>
      <c r="H98" s="156" t="s">
        <v>867</v>
      </c>
      <c r="I98" s="156" t="s">
        <v>867</v>
      </c>
      <c r="J98" s="157">
        <v>43833</v>
      </c>
      <c r="K98" s="158" t="s">
        <v>1127</v>
      </c>
      <c r="L98" s="157">
        <v>43833</v>
      </c>
      <c r="M98" s="158" t="s">
        <v>1155</v>
      </c>
      <c r="N98" s="158" t="s">
        <v>809</v>
      </c>
      <c r="O98" s="158" t="s">
        <v>805</v>
      </c>
      <c r="P98" s="158" t="s">
        <v>1129</v>
      </c>
      <c r="Q98" s="158" t="s">
        <v>1271</v>
      </c>
      <c r="R98" s="158" t="s">
        <v>1272</v>
      </c>
      <c r="S98" s="159">
        <v>520000</v>
      </c>
      <c r="T98" s="160">
        <v>2.9600000000000001E-2</v>
      </c>
      <c r="U98" s="160">
        <v>2.9600000000000001E-2</v>
      </c>
      <c r="V98" s="158" t="s">
        <v>813</v>
      </c>
      <c r="W98" s="161">
        <v>15392</v>
      </c>
      <c r="X98" s="158" t="s">
        <v>813</v>
      </c>
      <c r="Y98" s="158" t="s">
        <v>1132</v>
      </c>
      <c r="Z98" s="158" t="s">
        <v>811</v>
      </c>
      <c r="AA98" s="158" t="s">
        <v>811</v>
      </c>
      <c r="AB98" s="71">
        <f t="shared" si="1"/>
        <v>2243.7971952535058</v>
      </c>
    </row>
    <row r="99" spans="1:28">
      <c r="A99" s="156" t="s">
        <v>803</v>
      </c>
      <c r="B99" s="156" t="s">
        <v>1126</v>
      </c>
      <c r="C99" s="156" t="s">
        <v>391</v>
      </c>
      <c r="D99" s="156" t="s">
        <v>200</v>
      </c>
      <c r="E99" s="156" t="s">
        <v>812</v>
      </c>
      <c r="F99" s="156" t="s">
        <v>548</v>
      </c>
      <c r="G99" s="165" t="s">
        <v>200</v>
      </c>
      <c r="H99" s="156" t="s">
        <v>867</v>
      </c>
      <c r="I99" s="156" t="s">
        <v>867</v>
      </c>
      <c r="J99" s="157">
        <v>43834</v>
      </c>
      <c r="K99" s="158" t="s">
        <v>1127</v>
      </c>
      <c r="L99" s="157">
        <v>43834</v>
      </c>
      <c r="M99" s="158" t="s">
        <v>1174</v>
      </c>
      <c r="N99" s="158" t="s">
        <v>1181</v>
      </c>
      <c r="O99" s="158" t="s">
        <v>805</v>
      </c>
      <c r="P99" s="158" t="s">
        <v>1129</v>
      </c>
      <c r="Q99" s="158" t="s">
        <v>1271</v>
      </c>
      <c r="R99" s="158" t="s">
        <v>1272</v>
      </c>
      <c r="S99" s="159">
        <v>380000</v>
      </c>
      <c r="T99" s="160">
        <v>2.9600000000000001E-2</v>
      </c>
      <c r="U99" s="160">
        <v>2.9600000000000001E-2</v>
      </c>
      <c r="V99" s="158" t="s">
        <v>813</v>
      </c>
      <c r="W99" s="161">
        <v>11248</v>
      </c>
      <c r="X99" s="158" t="s">
        <v>813</v>
      </c>
      <c r="Y99" s="158" t="s">
        <v>1132</v>
      </c>
      <c r="Z99" s="158" t="s">
        <v>811</v>
      </c>
      <c r="AA99" s="158" t="s">
        <v>811</v>
      </c>
      <c r="AB99" s="71">
        <f t="shared" si="1"/>
        <v>1639.6979503775622</v>
      </c>
    </row>
    <row r="100" spans="1:28">
      <c r="A100" s="156" t="s">
        <v>803</v>
      </c>
      <c r="B100" s="156" t="s">
        <v>1126</v>
      </c>
      <c r="C100" s="156" t="s">
        <v>391</v>
      </c>
      <c r="D100" s="156" t="s">
        <v>200</v>
      </c>
      <c r="E100" s="156" t="s">
        <v>812</v>
      </c>
      <c r="F100" s="156" t="s">
        <v>548</v>
      </c>
      <c r="G100" s="165" t="s">
        <v>200</v>
      </c>
      <c r="H100" s="156" t="s">
        <v>867</v>
      </c>
      <c r="I100" s="156" t="s">
        <v>867</v>
      </c>
      <c r="J100" s="157">
        <v>43834</v>
      </c>
      <c r="K100" s="158" t="s">
        <v>1127</v>
      </c>
      <c r="L100" s="157">
        <v>43834</v>
      </c>
      <c r="M100" s="158" t="s">
        <v>1174</v>
      </c>
      <c r="N100" s="158" t="s">
        <v>1197</v>
      </c>
      <c r="O100" s="158" t="s">
        <v>805</v>
      </c>
      <c r="P100" s="158" t="s">
        <v>1129</v>
      </c>
      <c r="Q100" s="158" t="s">
        <v>1271</v>
      </c>
      <c r="R100" s="158" t="s">
        <v>1272</v>
      </c>
      <c r="S100" s="159">
        <v>120000</v>
      </c>
      <c r="T100" s="160">
        <v>2.9600000000000001E-2</v>
      </c>
      <c r="U100" s="160">
        <v>2.9600000000000001E-2</v>
      </c>
      <c r="V100" s="158" t="s">
        <v>813</v>
      </c>
      <c r="W100" s="161">
        <v>3552</v>
      </c>
      <c r="X100" s="158" t="s">
        <v>813</v>
      </c>
      <c r="Y100" s="158" t="s">
        <v>1132</v>
      </c>
      <c r="Z100" s="158" t="s">
        <v>811</v>
      </c>
      <c r="AA100" s="158" t="s">
        <v>811</v>
      </c>
      <c r="AB100" s="71">
        <f t="shared" si="1"/>
        <v>517.79935275080902</v>
      </c>
    </row>
    <row r="101" spans="1:28">
      <c r="A101" s="156" t="s">
        <v>803</v>
      </c>
      <c r="B101" s="156" t="s">
        <v>1126</v>
      </c>
      <c r="C101" s="156" t="s">
        <v>391</v>
      </c>
      <c r="D101" s="156" t="s">
        <v>200</v>
      </c>
      <c r="E101" s="156" t="s">
        <v>812</v>
      </c>
      <c r="F101" s="156" t="s">
        <v>548</v>
      </c>
      <c r="G101" s="165" t="s">
        <v>200</v>
      </c>
      <c r="H101" s="156" t="s">
        <v>867</v>
      </c>
      <c r="I101" s="156" t="s">
        <v>867</v>
      </c>
      <c r="J101" s="157">
        <v>43834</v>
      </c>
      <c r="K101" s="158" t="s">
        <v>1127</v>
      </c>
      <c r="L101" s="157">
        <v>43834</v>
      </c>
      <c r="M101" s="158" t="s">
        <v>1174</v>
      </c>
      <c r="N101" s="158" t="s">
        <v>1073</v>
      </c>
      <c r="O101" s="158" t="s">
        <v>805</v>
      </c>
      <c r="P101" s="158" t="s">
        <v>1129</v>
      </c>
      <c r="Q101" s="158" t="s">
        <v>1271</v>
      </c>
      <c r="R101" s="158" t="s">
        <v>1272</v>
      </c>
      <c r="S101" s="159">
        <v>0</v>
      </c>
      <c r="T101" s="160">
        <v>0</v>
      </c>
      <c r="U101" s="160">
        <v>2.9600000000000001E-2</v>
      </c>
      <c r="V101" s="158" t="s">
        <v>813</v>
      </c>
      <c r="W101" s="161">
        <v>0</v>
      </c>
      <c r="X101" s="158" t="s">
        <v>813</v>
      </c>
      <c r="Y101" s="158" t="s">
        <v>1132</v>
      </c>
      <c r="Z101" s="158" t="s">
        <v>811</v>
      </c>
      <c r="AA101" s="158" t="s">
        <v>811</v>
      </c>
      <c r="AB101" s="71">
        <f t="shared" si="1"/>
        <v>0</v>
      </c>
    </row>
    <row r="102" spans="1:28">
      <c r="A102" s="156" t="s">
        <v>803</v>
      </c>
      <c r="B102" s="156" t="s">
        <v>1126</v>
      </c>
      <c r="C102" s="156" t="s">
        <v>391</v>
      </c>
      <c r="D102" s="156" t="s">
        <v>536</v>
      </c>
      <c r="E102" s="156" t="s">
        <v>812</v>
      </c>
      <c r="F102" s="156" t="s">
        <v>646</v>
      </c>
      <c r="G102" s="165" t="s">
        <v>536</v>
      </c>
      <c r="H102" s="156" t="s">
        <v>867</v>
      </c>
      <c r="I102" s="156" t="s">
        <v>867</v>
      </c>
      <c r="J102" s="157">
        <v>43833</v>
      </c>
      <c r="K102" s="158" t="s">
        <v>1127</v>
      </c>
      <c r="L102" s="157">
        <v>43833</v>
      </c>
      <c r="M102" s="158" t="s">
        <v>1155</v>
      </c>
      <c r="N102" s="158" t="s">
        <v>1073</v>
      </c>
      <c r="O102" s="158" t="s">
        <v>805</v>
      </c>
      <c r="P102" s="158" t="s">
        <v>1129</v>
      </c>
      <c r="Q102" s="158" t="s">
        <v>1273</v>
      </c>
      <c r="R102" s="158" t="s">
        <v>1274</v>
      </c>
      <c r="S102" s="159">
        <v>560000</v>
      </c>
      <c r="T102" s="160">
        <v>1.9400000000000001E-2</v>
      </c>
      <c r="U102" s="160">
        <v>1.9400000000000001E-2</v>
      </c>
      <c r="V102" s="158" t="s">
        <v>813</v>
      </c>
      <c r="W102" s="161">
        <v>10864</v>
      </c>
      <c r="X102" s="158" t="s">
        <v>813</v>
      </c>
      <c r="Y102" s="158" t="s">
        <v>1132</v>
      </c>
      <c r="Z102" s="158" t="s">
        <v>811</v>
      </c>
      <c r="AA102" s="158" t="s">
        <v>811</v>
      </c>
      <c r="AB102" s="71">
        <f t="shared" si="1"/>
        <v>1583.7196419720692</v>
      </c>
    </row>
    <row r="103" spans="1:28">
      <c r="A103" s="156" t="s">
        <v>803</v>
      </c>
      <c r="B103" s="156" t="s">
        <v>1126</v>
      </c>
      <c r="C103" s="156" t="s">
        <v>391</v>
      </c>
      <c r="D103" s="156" t="s">
        <v>162</v>
      </c>
      <c r="E103" s="156" t="s">
        <v>812</v>
      </c>
      <c r="F103" s="156" t="s">
        <v>673</v>
      </c>
      <c r="G103" s="165" t="s">
        <v>200</v>
      </c>
      <c r="H103" s="156" t="s">
        <v>867</v>
      </c>
      <c r="I103" s="156" t="s">
        <v>867</v>
      </c>
      <c r="J103" s="157">
        <v>43833</v>
      </c>
      <c r="K103" s="158" t="s">
        <v>1127</v>
      </c>
      <c r="L103" s="157">
        <v>43833</v>
      </c>
      <c r="M103" s="158" t="s">
        <v>1155</v>
      </c>
      <c r="N103" s="158" t="s">
        <v>1075</v>
      </c>
      <c r="O103" s="158" t="s">
        <v>805</v>
      </c>
      <c r="P103" s="158" t="s">
        <v>1129</v>
      </c>
      <c r="Q103" s="158" t="s">
        <v>1275</v>
      </c>
      <c r="R103" s="158" t="s">
        <v>1276</v>
      </c>
      <c r="S103" s="159">
        <v>0</v>
      </c>
      <c r="T103" s="160">
        <v>0</v>
      </c>
      <c r="U103" s="160">
        <v>4.1000000000000002E-2</v>
      </c>
      <c r="V103" s="158" t="s">
        <v>813</v>
      </c>
      <c r="W103" s="161">
        <v>0</v>
      </c>
      <c r="X103" s="158" t="s">
        <v>813</v>
      </c>
      <c r="Y103" s="158" t="s">
        <v>1132</v>
      </c>
      <c r="Z103" s="158" t="s">
        <v>811</v>
      </c>
      <c r="AA103" s="158" t="s">
        <v>811</v>
      </c>
      <c r="AB103" s="71">
        <f t="shared" si="1"/>
        <v>0</v>
      </c>
    </row>
    <row r="104" spans="1:28">
      <c r="A104" s="156" t="s">
        <v>803</v>
      </c>
      <c r="B104" s="156" t="s">
        <v>1126</v>
      </c>
      <c r="C104" s="156" t="s">
        <v>391</v>
      </c>
      <c r="D104" s="156" t="s">
        <v>162</v>
      </c>
      <c r="E104" s="156" t="s">
        <v>812</v>
      </c>
      <c r="F104" s="156" t="s">
        <v>673</v>
      </c>
      <c r="G104" s="165" t="s">
        <v>200</v>
      </c>
      <c r="H104" s="156" t="s">
        <v>867</v>
      </c>
      <c r="I104" s="156" t="s">
        <v>867</v>
      </c>
      <c r="J104" s="157">
        <v>43833</v>
      </c>
      <c r="K104" s="158" t="s">
        <v>1127</v>
      </c>
      <c r="L104" s="157">
        <v>43833</v>
      </c>
      <c r="M104" s="158" t="s">
        <v>1155</v>
      </c>
      <c r="N104" s="158" t="s">
        <v>1144</v>
      </c>
      <c r="O104" s="158" t="s">
        <v>805</v>
      </c>
      <c r="P104" s="158" t="s">
        <v>1129</v>
      </c>
      <c r="Q104" s="158" t="s">
        <v>1275</v>
      </c>
      <c r="R104" s="158" t="s">
        <v>1276</v>
      </c>
      <c r="S104" s="159">
        <v>15000</v>
      </c>
      <c r="T104" s="160">
        <v>4.1000000000000002E-2</v>
      </c>
      <c r="U104" s="160">
        <v>4.1000000000000002E-2</v>
      </c>
      <c r="V104" s="158" t="s">
        <v>813</v>
      </c>
      <c r="W104" s="161">
        <v>615</v>
      </c>
      <c r="X104" s="158" t="s">
        <v>813</v>
      </c>
      <c r="Y104" s="158" t="s">
        <v>1132</v>
      </c>
      <c r="Z104" s="158" t="s">
        <v>811</v>
      </c>
      <c r="AA104" s="158" t="s">
        <v>811</v>
      </c>
      <c r="AB104" s="71">
        <f t="shared" si="1"/>
        <v>89.652759555672176</v>
      </c>
    </row>
    <row r="105" spans="1:28">
      <c r="A105" s="156" t="s">
        <v>803</v>
      </c>
      <c r="B105" s="156" t="s">
        <v>1126</v>
      </c>
      <c r="C105" s="156" t="s">
        <v>391</v>
      </c>
      <c r="D105" s="156" t="s">
        <v>162</v>
      </c>
      <c r="E105" s="156" t="s">
        <v>812</v>
      </c>
      <c r="F105" s="156" t="s">
        <v>673</v>
      </c>
      <c r="G105" s="165" t="s">
        <v>200</v>
      </c>
      <c r="H105" s="156" t="s">
        <v>867</v>
      </c>
      <c r="I105" s="156" t="s">
        <v>867</v>
      </c>
      <c r="J105" s="157">
        <v>43833</v>
      </c>
      <c r="K105" s="158" t="s">
        <v>1127</v>
      </c>
      <c r="L105" s="157">
        <v>43833</v>
      </c>
      <c r="M105" s="158" t="s">
        <v>1155</v>
      </c>
      <c r="N105" s="158" t="s">
        <v>1145</v>
      </c>
      <c r="O105" s="158" t="s">
        <v>805</v>
      </c>
      <c r="P105" s="158" t="s">
        <v>1129</v>
      </c>
      <c r="Q105" s="158" t="s">
        <v>1275</v>
      </c>
      <c r="R105" s="158" t="s">
        <v>1276</v>
      </c>
      <c r="S105" s="159">
        <v>285000</v>
      </c>
      <c r="T105" s="160">
        <v>4.1000000000000002E-2</v>
      </c>
      <c r="U105" s="160">
        <v>4.1000000000000002E-2</v>
      </c>
      <c r="V105" s="158" t="s">
        <v>813</v>
      </c>
      <c r="W105" s="161">
        <v>11685</v>
      </c>
      <c r="X105" s="158" t="s">
        <v>813</v>
      </c>
      <c r="Y105" s="158" t="s">
        <v>1132</v>
      </c>
      <c r="Z105" s="158" t="s">
        <v>811</v>
      </c>
      <c r="AA105" s="158" t="s">
        <v>811</v>
      </c>
      <c r="AB105" s="71">
        <f t="shared" si="1"/>
        <v>1703.4024315577715</v>
      </c>
    </row>
    <row r="106" spans="1:28">
      <c r="A106" s="156" t="s">
        <v>803</v>
      </c>
      <c r="B106" s="156" t="s">
        <v>1126</v>
      </c>
      <c r="C106" s="156" t="s">
        <v>391</v>
      </c>
      <c r="D106" s="156" t="s">
        <v>536</v>
      </c>
      <c r="E106" s="156" t="s">
        <v>812</v>
      </c>
      <c r="F106" s="156" t="s">
        <v>724</v>
      </c>
      <c r="G106" s="165" t="s">
        <v>536</v>
      </c>
      <c r="H106" s="156" t="s">
        <v>867</v>
      </c>
      <c r="I106" s="156" t="s">
        <v>867</v>
      </c>
      <c r="J106" s="157">
        <v>43833</v>
      </c>
      <c r="K106" s="158" t="s">
        <v>1127</v>
      </c>
      <c r="L106" s="157">
        <v>43833</v>
      </c>
      <c r="M106" s="158" t="s">
        <v>1155</v>
      </c>
      <c r="N106" s="158" t="s">
        <v>1077</v>
      </c>
      <c r="O106" s="158" t="s">
        <v>805</v>
      </c>
      <c r="P106" s="158" t="s">
        <v>1129</v>
      </c>
      <c r="Q106" s="158" t="s">
        <v>1277</v>
      </c>
      <c r="R106" s="158" t="s">
        <v>1278</v>
      </c>
      <c r="S106" s="159">
        <v>80000</v>
      </c>
      <c r="T106" s="160">
        <v>4.5999999999999999E-2</v>
      </c>
      <c r="U106" s="160">
        <v>4.5999999999999999E-2</v>
      </c>
      <c r="V106" s="158" t="s">
        <v>813</v>
      </c>
      <c r="W106" s="161">
        <v>3680</v>
      </c>
      <c r="X106" s="158" t="s">
        <v>813</v>
      </c>
      <c r="Y106" s="158" t="s">
        <v>1132</v>
      </c>
      <c r="Z106" s="158" t="s">
        <v>811</v>
      </c>
      <c r="AA106" s="158" t="s">
        <v>811</v>
      </c>
      <c r="AB106" s="71">
        <f t="shared" si="1"/>
        <v>536.45878888597338</v>
      </c>
    </row>
    <row r="107" spans="1:28">
      <c r="A107" s="156" t="s">
        <v>803</v>
      </c>
      <c r="B107" s="156" t="s">
        <v>1126</v>
      </c>
      <c r="C107" s="156" t="s">
        <v>391</v>
      </c>
      <c r="D107" s="156" t="s">
        <v>536</v>
      </c>
      <c r="E107" s="156" t="s">
        <v>812</v>
      </c>
      <c r="F107" s="156" t="s">
        <v>724</v>
      </c>
      <c r="G107" s="165" t="s">
        <v>536</v>
      </c>
      <c r="H107" s="156" t="s">
        <v>867</v>
      </c>
      <c r="I107" s="156" t="s">
        <v>867</v>
      </c>
      <c r="J107" s="157">
        <v>43833</v>
      </c>
      <c r="K107" s="158" t="s">
        <v>1127</v>
      </c>
      <c r="L107" s="157">
        <v>43833</v>
      </c>
      <c r="M107" s="158" t="s">
        <v>1155</v>
      </c>
      <c r="N107" s="158" t="s">
        <v>1079</v>
      </c>
      <c r="O107" s="158" t="s">
        <v>805</v>
      </c>
      <c r="P107" s="158" t="s">
        <v>1129</v>
      </c>
      <c r="Q107" s="158" t="s">
        <v>1279</v>
      </c>
      <c r="R107" s="158" t="s">
        <v>1280</v>
      </c>
      <c r="S107" s="159">
        <v>40000</v>
      </c>
      <c r="T107" s="160">
        <v>4.5999999999999999E-2</v>
      </c>
      <c r="U107" s="160">
        <v>4.5999999999999999E-2</v>
      </c>
      <c r="V107" s="158" t="s">
        <v>813</v>
      </c>
      <c r="W107" s="161">
        <v>1840</v>
      </c>
      <c r="X107" s="158" t="s">
        <v>813</v>
      </c>
      <c r="Y107" s="158" t="s">
        <v>1132</v>
      </c>
      <c r="Z107" s="158" t="s">
        <v>811</v>
      </c>
      <c r="AA107" s="158" t="s">
        <v>811</v>
      </c>
      <c r="AB107" s="71">
        <f t="shared" si="1"/>
        <v>268.22939444298669</v>
      </c>
    </row>
    <row r="108" spans="1:28">
      <c r="A108" s="156" t="s">
        <v>803</v>
      </c>
      <c r="B108" s="156" t="s">
        <v>1126</v>
      </c>
      <c r="C108" s="156" t="s">
        <v>391</v>
      </c>
      <c r="D108" s="156" t="s">
        <v>1177</v>
      </c>
      <c r="E108" s="156" t="s">
        <v>812</v>
      </c>
      <c r="F108" s="156" t="s">
        <v>746</v>
      </c>
      <c r="G108" s="165" t="s">
        <v>629</v>
      </c>
      <c r="H108" s="156" t="s">
        <v>843</v>
      </c>
      <c r="I108" s="156" t="s">
        <v>843</v>
      </c>
      <c r="J108" s="157">
        <v>43833</v>
      </c>
      <c r="K108" s="158" t="s">
        <v>1127</v>
      </c>
      <c r="L108" s="157">
        <v>43833</v>
      </c>
      <c r="M108" s="158" t="s">
        <v>1178</v>
      </c>
      <c r="N108" s="158" t="s">
        <v>1077</v>
      </c>
      <c r="O108" s="158" t="s">
        <v>805</v>
      </c>
      <c r="P108" s="158" t="s">
        <v>1129</v>
      </c>
      <c r="Q108" s="158" t="s">
        <v>1281</v>
      </c>
      <c r="R108" s="158" t="s">
        <v>1282</v>
      </c>
      <c r="S108" s="159">
        <v>308000</v>
      </c>
      <c r="T108" s="160">
        <v>5.9200000000000003E-2</v>
      </c>
      <c r="U108" s="160">
        <v>5.6800000000000003E-2</v>
      </c>
      <c r="V108" s="158" t="s">
        <v>813</v>
      </c>
      <c r="W108" s="161">
        <v>17506.72</v>
      </c>
      <c r="X108" s="158" t="s">
        <v>813</v>
      </c>
      <c r="Y108" s="158" t="s">
        <v>1132</v>
      </c>
      <c r="Z108" s="158" t="s">
        <v>811</v>
      </c>
      <c r="AA108" s="158" t="s">
        <v>811</v>
      </c>
      <c r="AB108" s="71">
        <f t="shared" si="1"/>
        <v>2552.074404501589</v>
      </c>
    </row>
    <row r="109" spans="1:28">
      <c r="A109" s="156" t="s">
        <v>803</v>
      </c>
      <c r="B109" s="156" t="s">
        <v>1126</v>
      </c>
      <c r="C109" s="156" t="s">
        <v>391</v>
      </c>
      <c r="D109" s="156" t="s">
        <v>536</v>
      </c>
      <c r="E109" s="156" t="s">
        <v>812</v>
      </c>
      <c r="F109" s="156" t="s">
        <v>724</v>
      </c>
      <c r="G109" s="165" t="s">
        <v>536</v>
      </c>
      <c r="H109" s="156" t="s">
        <v>867</v>
      </c>
      <c r="I109" s="156" t="s">
        <v>867</v>
      </c>
      <c r="J109" s="157">
        <v>43833</v>
      </c>
      <c r="K109" s="158" t="s">
        <v>1127</v>
      </c>
      <c r="L109" s="157">
        <v>43833</v>
      </c>
      <c r="M109" s="158" t="s">
        <v>1155</v>
      </c>
      <c r="N109" s="158" t="s">
        <v>1138</v>
      </c>
      <c r="O109" s="158" t="s">
        <v>805</v>
      </c>
      <c r="P109" s="158" t="s">
        <v>1129</v>
      </c>
      <c r="Q109" s="158" t="s">
        <v>1283</v>
      </c>
      <c r="R109" s="158" t="s">
        <v>1284</v>
      </c>
      <c r="S109" s="159">
        <v>60000</v>
      </c>
      <c r="T109" s="160">
        <v>4.5999999999999999E-2</v>
      </c>
      <c r="U109" s="160">
        <v>4.5999999999999999E-2</v>
      </c>
      <c r="V109" s="158" t="s">
        <v>813</v>
      </c>
      <c r="W109" s="161">
        <v>2760</v>
      </c>
      <c r="X109" s="158" t="s">
        <v>813</v>
      </c>
      <c r="Y109" s="158" t="s">
        <v>1132</v>
      </c>
      <c r="Z109" s="158" t="s">
        <v>811</v>
      </c>
      <c r="AA109" s="158" t="s">
        <v>811</v>
      </c>
      <c r="AB109" s="71">
        <f t="shared" si="1"/>
        <v>402.34409166448</v>
      </c>
    </row>
    <row r="110" spans="1:28">
      <c r="A110" s="156" t="s">
        <v>803</v>
      </c>
      <c r="B110" s="156" t="s">
        <v>1126</v>
      </c>
      <c r="C110" s="156" t="s">
        <v>391</v>
      </c>
      <c r="D110" s="156" t="s">
        <v>1285</v>
      </c>
      <c r="E110" s="156" t="s">
        <v>812</v>
      </c>
      <c r="F110" s="156" t="s">
        <v>1286</v>
      </c>
      <c r="G110" s="165" t="s">
        <v>292</v>
      </c>
      <c r="H110" s="156" t="s">
        <v>818</v>
      </c>
      <c r="I110" s="156" t="s">
        <v>818</v>
      </c>
      <c r="J110" s="157">
        <v>43833</v>
      </c>
      <c r="K110" s="158" t="s">
        <v>1127</v>
      </c>
      <c r="L110" s="157">
        <v>43833</v>
      </c>
      <c r="M110" s="158" t="s">
        <v>1287</v>
      </c>
      <c r="N110" s="158" t="s">
        <v>809</v>
      </c>
      <c r="O110" s="158" t="s">
        <v>805</v>
      </c>
      <c r="P110" s="158" t="s">
        <v>1129</v>
      </c>
      <c r="Q110" s="158" t="s">
        <v>1288</v>
      </c>
      <c r="R110" s="158" t="s">
        <v>1289</v>
      </c>
      <c r="S110" s="159">
        <v>7470</v>
      </c>
      <c r="T110" s="160">
        <v>0.12959999999999999</v>
      </c>
      <c r="U110" s="160">
        <v>0.12959999999999999</v>
      </c>
      <c r="V110" s="158" t="s">
        <v>813</v>
      </c>
      <c r="W110" s="161">
        <v>968.11</v>
      </c>
      <c r="X110" s="158" t="s">
        <v>813</v>
      </c>
      <c r="Y110" s="158" t="s">
        <v>1132</v>
      </c>
      <c r="Z110" s="158" t="s">
        <v>811</v>
      </c>
      <c r="AA110" s="158" t="s">
        <v>811</v>
      </c>
      <c r="AB110" s="71">
        <f t="shared" si="1"/>
        <v>141.1280212251086</v>
      </c>
    </row>
    <row r="111" spans="1:28">
      <c r="A111" s="156" t="s">
        <v>803</v>
      </c>
      <c r="B111" s="156" t="s">
        <v>1126</v>
      </c>
      <c r="C111" s="156" t="s">
        <v>391</v>
      </c>
      <c r="D111" s="156" t="s">
        <v>262</v>
      </c>
      <c r="E111" s="156" t="s">
        <v>812</v>
      </c>
      <c r="F111" s="156" t="s">
        <v>275</v>
      </c>
      <c r="G111" s="165" t="s">
        <v>262</v>
      </c>
      <c r="H111" s="156" t="s">
        <v>818</v>
      </c>
      <c r="I111" s="156" t="s">
        <v>818</v>
      </c>
      <c r="J111" s="157">
        <v>43833</v>
      </c>
      <c r="K111" s="158" t="s">
        <v>1127</v>
      </c>
      <c r="L111" s="157">
        <v>43833</v>
      </c>
      <c r="M111" s="158" t="s">
        <v>1160</v>
      </c>
      <c r="N111" s="158" t="s">
        <v>809</v>
      </c>
      <c r="O111" s="158" t="s">
        <v>805</v>
      </c>
      <c r="P111" s="158" t="s">
        <v>1129</v>
      </c>
      <c r="Q111" s="158" t="s">
        <v>1290</v>
      </c>
      <c r="R111" s="158" t="s">
        <v>1291</v>
      </c>
      <c r="S111" s="159">
        <v>2100</v>
      </c>
      <c r="T111" s="160">
        <v>0.3599</v>
      </c>
      <c r="U111" s="160">
        <v>0.3599</v>
      </c>
      <c r="V111" s="158" t="s">
        <v>813</v>
      </c>
      <c r="W111" s="161">
        <v>755.79</v>
      </c>
      <c r="X111" s="158" t="s">
        <v>813</v>
      </c>
      <c r="Y111" s="158" t="s">
        <v>1132</v>
      </c>
      <c r="Z111" s="158" t="s">
        <v>811</v>
      </c>
      <c r="AA111" s="158" t="s">
        <v>811</v>
      </c>
      <c r="AB111" s="71">
        <f t="shared" si="1"/>
        <v>110.17668153590483</v>
      </c>
    </row>
    <row r="112" spans="1:28">
      <c r="A112" s="156" t="s">
        <v>803</v>
      </c>
      <c r="B112" s="156" t="s">
        <v>1126</v>
      </c>
      <c r="C112" s="156" t="s">
        <v>391</v>
      </c>
      <c r="D112" s="156" t="s">
        <v>262</v>
      </c>
      <c r="E112" s="156" t="s">
        <v>812</v>
      </c>
      <c r="F112" s="156" t="s">
        <v>277</v>
      </c>
      <c r="G112" s="165" t="s">
        <v>262</v>
      </c>
      <c r="H112" s="156" t="s">
        <v>818</v>
      </c>
      <c r="I112" s="156" t="s">
        <v>818</v>
      </c>
      <c r="J112" s="157">
        <v>43833</v>
      </c>
      <c r="K112" s="158" t="s">
        <v>1127</v>
      </c>
      <c r="L112" s="157">
        <v>43833</v>
      </c>
      <c r="M112" s="158" t="s">
        <v>1160</v>
      </c>
      <c r="N112" s="158" t="s">
        <v>886</v>
      </c>
      <c r="O112" s="158" t="s">
        <v>805</v>
      </c>
      <c r="P112" s="158" t="s">
        <v>1129</v>
      </c>
      <c r="Q112" s="158" t="s">
        <v>1292</v>
      </c>
      <c r="R112" s="158" t="s">
        <v>1293</v>
      </c>
      <c r="S112" s="159">
        <v>2100</v>
      </c>
      <c r="T112" s="160">
        <v>0.34920000000000001</v>
      </c>
      <c r="U112" s="160">
        <v>0.34920000000000001</v>
      </c>
      <c r="V112" s="158" t="s">
        <v>813</v>
      </c>
      <c r="W112" s="161">
        <v>733.32</v>
      </c>
      <c r="X112" s="158" t="s">
        <v>813</v>
      </c>
      <c r="Y112" s="158" t="s">
        <v>1132</v>
      </c>
      <c r="Z112" s="158" t="s">
        <v>811</v>
      </c>
      <c r="AA112" s="158" t="s">
        <v>811</v>
      </c>
      <c r="AB112" s="71">
        <f t="shared" si="1"/>
        <v>106.90107583311467</v>
      </c>
    </row>
    <row r="113" spans="1:28">
      <c r="A113" s="156" t="s">
        <v>803</v>
      </c>
      <c r="B113" s="156" t="s">
        <v>1126</v>
      </c>
      <c r="C113" s="156" t="s">
        <v>391</v>
      </c>
      <c r="D113" s="156" t="s">
        <v>262</v>
      </c>
      <c r="E113" s="156" t="s">
        <v>812</v>
      </c>
      <c r="F113" s="156" t="s">
        <v>279</v>
      </c>
      <c r="G113" s="165" t="s">
        <v>262</v>
      </c>
      <c r="H113" s="156" t="s">
        <v>818</v>
      </c>
      <c r="I113" s="156" t="s">
        <v>818</v>
      </c>
      <c r="J113" s="157">
        <v>43833</v>
      </c>
      <c r="K113" s="158" t="s">
        <v>1127</v>
      </c>
      <c r="L113" s="157">
        <v>43833</v>
      </c>
      <c r="M113" s="158" t="s">
        <v>1160</v>
      </c>
      <c r="N113" s="158" t="s">
        <v>870</v>
      </c>
      <c r="O113" s="158" t="s">
        <v>805</v>
      </c>
      <c r="P113" s="158" t="s">
        <v>1129</v>
      </c>
      <c r="Q113" s="158" t="s">
        <v>1294</v>
      </c>
      <c r="R113" s="158" t="s">
        <v>1295</v>
      </c>
      <c r="S113" s="159">
        <v>600</v>
      </c>
      <c r="T113" s="160">
        <v>0.2898</v>
      </c>
      <c r="U113" s="160">
        <v>0.2898</v>
      </c>
      <c r="V113" s="158" t="s">
        <v>813</v>
      </c>
      <c r="W113" s="161">
        <v>173.88</v>
      </c>
      <c r="X113" s="158" t="s">
        <v>813</v>
      </c>
      <c r="Y113" s="158" t="s">
        <v>1132</v>
      </c>
      <c r="Z113" s="158" t="s">
        <v>811</v>
      </c>
      <c r="AA113" s="158" t="s">
        <v>811</v>
      </c>
      <c r="AB113" s="71">
        <f t="shared" si="1"/>
        <v>25.347677774862241</v>
      </c>
    </row>
    <row r="114" spans="1:28">
      <c r="A114" s="156" t="s">
        <v>803</v>
      </c>
      <c r="B114" s="156" t="s">
        <v>1126</v>
      </c>
      <c r="C114" s="156" t="s">
        <v>391</v>
      </c>
      <c r="D114" s="156" t="s">
        <v>262</v>
      </c>
      <c r="E114" s="156" t="s">
        <v>812</v>
      </c>
      <c r="F114" s="156" t="s">
        <v>263</v>
      </c>
      <c r="G114" s="165" t="s">
        <v>262</v>
      </c>
      <c r="H114" s="156" t="s">
        <v>818</v>
      </c>
      <c r="I114" s="156" t="s">
        <v>818</v>
      </c>
      <c r="J114" s="157">
        <v>43833</v>
      </c>
      <c r="K114" s="158" t="s">
        <v>1127</v>
      </c>
      <c r="L114" s="157">
        <v>43833</v>
      </c>
      <c r="M114" s="158" t="s">
        <v>1160</v>
      </c>
      <c r="N114" s="158" t="s">
        <v>1073</v>
      </c>
      <c r="O114" s="158" t="s">
        <v>805</v>
      </c>
      <c r="P114" s="158" t="s">
        <v>1129</v>
      </c>
      <c r="Q114" s="158" t="s">
        <v>1296</v>
      </c>
      <c r="R114" s="158" t="s">
        <v>1297</v>
      </c>
      <c r="S114" s="159">
        <v>10000</v>
      </c>
      <c r="T114" s="160">
        <v>1.7282999999999999</v>
      </c>
      <c r="U114" s="160">
        <v>1.7282999999999999</v>
      </c>
      <c r="V114" s="158" t="s">
        <v>813</v>
      </c>
      <c r="W114" s="161">
        <v>17283</v>
      </c>
      <c r="X114" s="158" t="s">
        <v>813</v>
      </c>
      <c r="Y114" s="158" t="s">
        <v>1132</v>
      </c>
      <c r="Z114" s="158" t="s">
        <v>811</v>
      </c>
      <c r="AA114" s="158" t="s">
        <v>811</v>
      </c>
      <c r="AB114" s="71">
        <f t="shared" si="1"/>
        <v>2519.4612087815972</v>
      </c>
    </row>
    <row r="115" spans="1:28">
      <c r="A115" s="156" t="s">
        <v>803</v>
      </c>
      <c r="B115" s="156" t="s">
        <v>1126</v>
      </c>
      <c r="C115" s="156" t="s">
        <v>391</v>
      </c>
      <c r="D115" s="156" t="s">
        <v>262</v>
      </c>
      <c r="E115" s="156" t="s">
        <v>812</v>
      </c>
      <c r="F115" s="156" t="s">
        <v>269</v>
      </c>
      <c r="G115" s="165" t="s">
        <v>262</v>
      </c>
      <c r="H115" s="156" t="s">
        <v>818</v>
      </c>
      <c r="I115" s="156" t="s">
        <v>818</v>
      </c>
      <c r="J115" s="157">
        <v>43833</v>
      </c>
      <c r="K115" s="158" t="s">
        <v>1127</v>
      </c>
      <c r="L115" s="157">
        <v>43833</v>
      </c>
      <c r="M115" s="158" t="s">
        <v>1160</v>
      </c>
      <c r="N115" s="158" t="s">
        <v>1075</v>
      </c>
      <c r="O115" s="158" t="s">
        <v>805</v>
      </c>
      <c r="P115" s="158" t="s">
        <v>1129</v>
      </c>
      <c r="Q115" s="158" t="s">
        <v>1298</v>
      </c>
      <c r="R115" s="158" t="s">
        <v>1299</v>
      </c>
      <c r="S115" s="159">
        <v>7300</v>
      </c>
      <c r="T115" s="160">
        <v>2.0287999999999999</v>
      </c>
      <c r="U115" s="160">
        <v>2.0287999999999999</v>
      </c>
      <c r="V115" s="158" t="s">
        <v>813</v>
      </c>
      <c r="W115" s="161">
        <v>14810.24</v>
      </c>
      <c r="X115" s="158" t="s">
        <v>813</v>
      </c>
      <c r="Y115" s="158" t="s">
        <v>1132</v>
      </c>
      <c r="Z115" s="158" t="s">
        <v>811</v>
      </c>
      <c r="AA115" s="158" t="s">
        <v>811</v>
      </c>
      <c r="AB115" s="71">
        <f t="shared" si="1"/>
        <v>2158.9900580191843</v>
      </c>
    </row>
    <row r="116" spans="1:28">
      <c r="A116" s="156" t="s">
        <v>803</v>
      </c>
      <c r="B116" s="156" t="s">
        <v>1126</v>
      </c>
      <c r="C116" s="156" t="s">
        <v>391</v>
      </c>
      <c r="D116" s="156" t="s">
        <v>262</v>
      </c>
      <c r="E116" s="156" t="s">
        <v>812</v>
      </c>
      <c r="F116" s="156" t="s">
        <v>267</v>
      </c>
      <c r="G116" s="165" t="s">
        <v>262</v>
      </c>
      <c r="H116" s="156" t="s">
        <v>818</v>
      </c>
      <c r="I116" s="156" t="s">
        <v>818</v>
      </c>
      <c r="J116" s="157">
        <v>43833</v>
      </c>
      <c r="K116" s="158" t="s">
        <v>1127</v>
      </c>
      <c r="L116" s="157">
        <v>43833</v>
      </c>
      <c r="M116" s="158" t="s">
        <v>1160</v>
      </c>
      <c r="N116" s="158" t="s">
        <v>1146</v>
      </c>
      <c r="O116" s="158" t="s">
        <v>805</v>
      </c>
      <c r="P116" s="158" t="s">
        <v>1129</v>
      </c>
      <c r="Q116" s="158" t="s">
        <v>1300</v>
      </c>
      <c r="R116" s="158" t="s">
        <v>1301</v>
      </c>
      <c r="S116" s="159">
        <v>4000</v>
      </c>
      <c r="T116" s="160">
        <v>1.6468</v>
      </c>
      <c r="U116" s="160">
        <v>1.6468</v>
      </c>
      <c r="V116" s="158" t="s">
        <v>813</v>
      </c>
      <c r="W116" s="161">
        <v>6587.2</v>
      </c>
      <c r="X116" s="158" t="s">
        <v>813</v>
      </c>
      <c r="Y116" s="158" t="s">
        <v>1132</v>
      </c>
      <c r="Z116" s="158" t="s">
        <v>811</v>
      </c>
      <c r="AA116" s="158" t="s">
        <v>811</v>
      </c>
      <c r="AB116" s="71">
        <f t="shared" si="1"/>
        <v>960.2612321058923</v>
      </c>
    </row>
    <row r="117" spans="1:28">
      <c r="A117" s="156" t="s">
        <v>803</v>
      </c>
      <c r="B117" s="156" t="s">
        <v>1126</v>
      </c>
      <c r="C117" s="156" t="s">
        <v>391</v>
      </c>
      <c r="D117" s="156" t="s">
        <v>262</v>
      </c>
      <c r="E117" s="156" t="s">
        <v>812</v>
      </c>
      <c r="F117" s="156" t="s">
        <v>267</v>
      </c>
      <c r="G117" s="165" t="s">
        <v>262</v>
      </c>
      <c r="H117" s="156" t="s">
        <v>818</v>
      </c>
      <c r="I117" s="156" t="s">
        <v>818</v>
      </c>
      <c r="J117" s="157">
        <v>43833</v>
      </c>
      <c r="K117" s="158" t="s">
        <v>1127</v>
      </c>
      <c r="L117" s="157">
        <v>43833</v>
      </c>
      <c r="M117" s="158" t="s">
        <v>1160</v>
      </c>
      <c r="N117" s="158" t="s">
        <v>1159</v>
      </c>
      <c r="O117" s="158" t="s">
        <v>805</v>
      </c>
      <c r="P117" s="158" t="s">
        <v>1129</v>
      </c>
      <c r="Q117" s="158" t="s">
        <v>1300</v>
      </c>
      <c r="R117" s="158" t="s">
        <v>1301</v>
      </c>
      <c r="S117" s="159">
        <v>6000</v>
      </c>
      <c r="T117" s="160">
        <v>1.6468</v>
      </c>
      <c r="U117" s="160">
        <v>1.6468</v>
      </c>
      <c r="V117" s="158" t="s">
        <v>813</v>
      </c>
      <c r="W117" s="161">
        <v>9880.7999999999993</v>
      </c>
      <c r="X117" s="158" t="s">
        <v>813</v>
      </c>
      <c r="Y117" s="158" t="s">
        <v>1132</v>
      </c>
      <c r="Z117" s="158" t="s">
        <v>811</v>
      </c>
      <c r="AA117" s="158" t="s">
        <v>811</v>
      </c>
      <c r="AB117" s="71">
        <f t="shared" si="1"/>
        <v>1440.3918481588385</v>
      </c>
    </row>
    <row r="118" spans="1:28">
      <c r="A118" s="156" t="s">
        <v>803</v>
      </c>
      <c r="B118" s="156" t="s">
        <v>1126</v>
      </c>
      <c r="C118" s="156" t="s">
        <v>391</v>
      </c>
      <c r="D118" s="156" t="s">
        <v>262</v>
      </c>
      <c r="E118" s="156" t="s">
        <v>812</v>
      </c>
      <c r="F118" s="156" t="s">
        <v>267</v>
      </c>
      <c r="G118" s="165" t="s">
        <v>262</v>
      </c>
      <c r="H118" s="156" t="s">
        <v>818</v>
      </c>
      <c r="I118" s="156" t="s">
        <v>818</v>
      </c>
      <c r="J118" s="157">
        <v>43833</v>
      </c>
      <c r="K118" s="158" t="s">
        <v>1127</v>
      </c>
      <c r="L118" s="157">
        <v>43833</v>
      </c>
      <c r="M118" s="158" t="s">
        <v>1160</v>
      </c>
      <c r="N118" s="158" t="s">
        <v>1079</v>
      </c>
      <c r="O118" s="158" t="s">
        <v>805</v>
      </c>
      <c r="P118" s="158" t="s">
        <v>1129</v>
      </c>
      <c r="Q118" s="158" t="s">
        <v>1300</v>
      </c>
      <c r="R118" s="158" t="s">
        <v>1301</v>
      </c>
      <c r="S118" s="159">
        <v>0</v>
      </c>
      <c r="T118" s="160">
        <v>0</v>
      </c>
      <c r="U118" s="160">
        <v>1.6468</v>
      </c>
      <c r="V118" s="158" t="s">
        <v>813</v>
      </c>
      <c r="W118" s="161">
        <v>0</v>
      </c>
      <c r="X118" s="158" t="s">
        <v>813</v>
      </c>
      <c r="Y118" s="158" t="s">
        <v>1132</v>
      </c>
      <c r="Z118" s="158" t="s">
        <v>811</v>
      </c>
      <c r="AA118" s="158" t="s">
        <v>811</v>
      </c>
      <c r="AB118" s="71">
        <f t="shared" si="1"/>
        <v>0</v>
      </c>
    </row>
    <row r="119" spans="1:28">
      <c r="A119" s="156" t="s">
        <v>803</v>
      </c>
      <c r="B119" s="156" t="s">
        <v>1126</v>
      </c>
      <c r="C119" s="156" t="s">
        <v>1302</v>
      </c>
      <c r="D119" s="156" t="s">
        <v>1302</v>
      </c>
      <c r="E119" s="156" t="s">
        <v>812</v>
      </c>
      <c r="F119" s="156" t="s">
        <v>336</v>
      </c>
      <c r="G119" s="165" t="s">
        <v>338</v>
      </c>
      <c r="H119" s="156" t="s">
        <v>1303</v>
      </c>
      <c r="I119" s="156" t="s">
        <v>1303</v>
      </c>
      <c r="J119" s="157">
        <v>43836</v>
      </c>
      <c r="K119" s="158" t="s">
        <v>1127</v>
      </c>
      <c r="L119" s="157">
        <v>43836</v>
      </c>
      <c r="M119" s="158" t="s">
        <v>1304</v>
      </c>
      <c r="N119" s="158" t="s">
        <v>809</v>
      </c>
      <c r="O119" s="158" t="s">
        <v>805</v>
      </c>
      <c r="P119" s="158" t="s">
        <v>1129</v>
      </c>
      <c r="Q119" s="158" t="s">
        <v>1305</v>
      </c>
      <c r="R119" s="158" t="s">
        <v>1306</v>
      </c>
      <c r="S119" s="159">
        <v>0</v>
      </c>
      <c r="T119" s="160">
        <v>0</v>
      </c>
      <c r="U119" s="160">
        <v>0.15690000000000001</v>
      </c>
      <c r="V119" s="158" t="s">
        <v>1028</v>
      </c>
      <c r="W119" s="162">
        <v>0</v>
      </c>
      <c r="X119" s="158" t="s">
        <v>1028</v>
      </c>
      <c r="Y119" s="158" t="s">
        <v>1132</v>
      </c>
      <c r="Z119" s="158" t="s">
        <v>811</v>
      </c>
      <c r="AA119" s="158" t="s">
        <v>811</v>
      </c>
      <c r="AB119" s="71">
        <v>0</v>
      </c>
    </row>
    <row r="120" spans="1:28">
      <c r="A120" s="156" t="s">
        <v>803</v>
      </c>
      <c r="B120" s="156" t="s">
        <v>1126</v>
      </c>
      <c r="C120" s="156" t="s">
        <v>1302</v>
      </c>
      <c r="D120" s="156" t="s">
        <v>1302</v>
      </c>
      <c r="E120" s="156" t="s">
        <v>812</v>
      </c>
      <c r="F120" s="156" t="s">
        <v>336</v>
      </c>
      <c r="G120" s="165" t="s">
        <v>338</v>
      </c>
      <c r="H120" s="156" t="s">
        <v>1303</v>
      </c>
      <c r="I120" s="156" t="s">
        <v>1303</v>
      </c>
      <c r="J120" s="157">
        <v>43836</v>
      </c>
      <c r="K120" s="158" t="s">
        <v>1127</v>
      </c>
      <c r="L120" s="157">
        <v>43836</v>
      </c>
      <c r="M120" s="158" t="s">
        <v>1304</v>
      </c>
      <c r="N120" s="158" t="s">
        <v>1144</v>
      </c>
      <c r="O120" s="158" t="s">
        <v>805</v>
      </c>
      <c r="P120" s="158" t="s">
        <v>1129</v>
      </c>
      <c r="Q120" s="158" t="s">
        <v>1305</v>
      </c>
      <c r="R120" s="158" t="s">
        <v>1306</v>
      </c>
      <c r="S120" s="159">
        <v>2000</v>
      </c>
      <c r="T120" s="160">
        <v>1.0831999999999999</v>
      </c>
      <c r="U120" s="160">
        <v>0.15690000000000001</v>
      </c>
      <c r="V120" s="158" t="s">
        <v>1028</v>
      </c>
      <c r="W120" s="162">
        <f>6.8598*313.8</f>
        <v>2152.6052399999999</v>
      </c>
      <c r="X120" s="158" t="s">
        <v>1028</v>
      </c>
      <c r="Y120" s="158" t="s">
        <v>1132</v>
      </c>
      <c r="Z120" s="158" t="s">
        <v>811</v>
      </c>
      <c r="AA120" s="158" t="s">
        <v>811</v>
      </c>
      <c r="AB120" s="71">
        <v>313.8</v>
      </c>
    </row>
    <row r="121" spans="1:28">
      <c r="A121" s="156" t="s">
        <v>803</v>
      </c>
      <c r="B121" s="156" t="s">
        <v>1126</v>
      </c>
      <c r="C121" s="156" t="s">
        <v>1302</v>
      </c>
      <c r="D121" s="156" t="s">
        <v>1302</v>
      </c>
      <c r="E121" s="156" t="s">
        <v>812</v>
      </c>
      <c r="F121" s="156" t="s">
        <v>336</v>
      </c>
      <c r="G121" s="165" t="s">
        <v>338</v>
      </c>
      <c r="H121" s="156" t="s">
        <v>1303</v>
      </c>
      <c r="I121" s="156" t="s">
        <v>1303</v>
      </c>
      <c r="J121" s="157">
        <v>43836</v>
      </c>
      <c r="K121" s="158" t="s">
        <v>1127</v>
      </c>
      <c r="L121" s="157">
        <v>43836</v>
      </c>
      <c r="M121" s="158" t="s">
        <v>1304</v>
      </c>
      <c r="N121" s="158" t="s">
        <v>1145</v>
      </c>
      <c r="O121" s="158" t="s">
        <v>805</v>
      </c>
      <c r="P121" s="158" t="s">
        <v>1129</v>
      </c>
      <c r="Q121" s="158" t="s">
        <v>1305</v>
      </c>
      <c r="R121" s="158" t="s">
        <v>1306</v>
      </c>
      <c r="S121" s="159">
        <v>1064</v>
      </c>
      <c r="T121" s="160">
        <v>1.0831999999999999</v>
      </c>
      <c r="U121" s="160">
        <v>0.15690000000000001</v>
      </c>
      <c r="V121" s="158" t="s">
        <v>1028</v>
      </c>
      <c r="W121" s="162">
        <f>6.8598*166.94</f>
        <v>1145.1750119999999</v>
      </c>
      <c r="X121" s="158" t="s">
        <v>1028</v>
      </c>
      <c r="Y121" s="158" t="s">
        <v>1132</v>
      </c>
      <c r="Z121" s="158" t="s">
        <v>811</v>
      </c>
      <c r="AA121" s="158" t="s">
        <v>811</v>
      </c>
      <c r="AB121" s="71">
        <v>166.94</v>
      </c>
    </row>
    <row r="122" spans="1:28">
      <c r="A122" s="156" t="s">
        <v>803</v>
      </c>
      <c r="B122" s="156" t="s">
        <v>1126</v>
      </c>
      <c r="C122" s="156" t="s">
        <v>391</v>
      </c>
      <c r="D122" s="156" t="s">
        <v>1307</v>
      </c>
      <c r="E122" s="156" t="s">
        <v>812</v>
      </c>
      <c r="F122" s="156" t="s">
        <v>504</v>
      </c>
      <c r="G122" s="165" t="s">
        <v>496</v>
      </c>
      <c r="H122" s="156" t="s">
        <v>818</v>
      </c>
      <c r="I122" s="156" t="s">
        <v>818</v>
      </c>
      <c r="J122" s="157">
        <v>43833</v>
      </c>
      <c r="K122" s="158" t="s">
        <v>1127</v>
      </c>
      <c r="L122" s="157">
        <v>43833</v>
      </c>
      <c r="M122" s="158" t="s">
        <v>1308</v>
      </c>
      <c r="N122" s="158" t="s">
        <v>809</v>
      </c>
      <c r="O122" s="158" t="s">
        <v>805</v>
      </c>
      <c r="P122" s="158" t="s">
        <v>1129</v>
      </c>
      <c r="Q122" s="158" t="s">
        <v>1309</v>
      </c>
      <c r="R122" s="158" t="s">
        <v>1310</v>
      </c>
      <c r="S122" s="159">
        <v>202</v>
      </c>
      <c r="T122" s="160">
        <v>2.0569999999999999</v>
      </c>
      <c r="U122" s="160">
        <v>2.66</v>
      </c>
      <c r="V122" s="158" t="s">
        <v>813</v>
      </c>
      <c r="W122" s="161">
        <v>537.32000000000005</v>
      </c>
      <c r="X122" s="158" t="s">
        <v>813</v>
      </c>
      <c r="Y122" s="158" t="s">
        <v>1132</v>
      </c>
      <c r="Z122" s="158" t="s">
        <v>811</v>
      </c>
      <c r="AA122" s="158" t="s">
        <v>811</v>
      </c>
      <c r="AB122" s="71">
        <f t="shared" ref="AB122:AB185" si="2">W122/6.8598</f>
        <v>78.328814251144351</v>
      </c>
    </row>
    <row r="123" spans="1:28">
      <c r="A123" s="156" t="s">
        <v>803</v>
      </c>
      <c r="B123" s="156" t="s">
        <v>1126</v>
      </c>
      <c r="C123" s="156" t="s">
        <v>1080</v>
      </c>
      <c r="D123" s="156" t="s">
        <v>1080</v>
      </c>
      <c r="E123" s="156" t="s">
        <v>812</v>
      </c>
      <c r="F123" s="163">
        <v>86406861</v>
      </c>
      <c r="G123" s="165" t="s">
        <v>666</v>
      </c>
      <c r="H123" s="156" t="s">
        <v>1082</v>
      </c>
      <c r="I123" s="156" t="s">
        <v>1082</v>
      </c>
      <c r="J123" s="157">
        <v>43834</v>
      </c>
      <c r="K123" s="158" t="s">
        <v>1127</v>
      </c>
      <c r="L123" s="157">
        <v>43834</v>
      </c>
      <c r="M123" s="158" t="s">
        <v>1311</v>
      </c>
      <c r="N123" s="158" t="s">
        <v>809</v>
      </c>
      <c r="O123" s="158" t="s">
        <v>805</v>
      </c>
      <c r="P123" s="158" t="s">
        <v>1129</v>
      </c>
      <c r="Q123" s="158" t="s">
        <v>1312</v>
      </c>
      <c r="R123" s="158" t="s">
        <v>1313</v>
      </c>
      <c r="S123" s="159">
        <v>45000</v>
      </c>
      <c r="T123" s="160">
        <v>4.9500000000000002E-2</v>
      </c>
      <c r="U123" s="160">
        <v>4.9500000000000002E-2</v>
      </c>
      <c r="V123" s="158" t="s">
        <v>813</v>
      </c>
      <c r="W123" s="161">
        <v>2227.5</v>
      </c>
      <c r="X123" s="158" t="s">
        <v>813</v>
      </c>
      <c r="Y123" s="158" t="s">
        <v>1132</v>
      </c>
      <c r="Z123" s="158" t="s">
        <v>811</v>
      </c>
      <c r="AA123" s="158" t="s">
        <v>811</v>
      </c>
      <c r="AB123" s="71">
        <f t="shared" si="2"/>
        <v>324.71792180530048</v>
      </c>
    </row>
    <row r="124" spans="1:28">
      <c r="A124" s="156" t="s">
        <v>803</v>
      </c>
      <c r="B124" s="156" t="s">
        <v>1126</v>
      </c>
      <c r="C124" s="156" t="s">
        <v>1080</v>
      </c>
      <c r="D124" s="156" t="s">
        <v>1080</v>
      </c>
      <c r="E124" s="156" t="s">
        <v>812</v>
      </c>
      <c r="F124" s="163">
        <v>86406862</v>
      </c>
      <c r="G124" s="165" t="s">
        <v>666</v>
      </c>
      <c r="H124" s="156" t="s">
        <v>1082</v>
      </c>
      <c r="I124" s="156" t="s">
        <v>1082</v>
      </c>
      <c r="J124" s="157">
        <v>43833</v>
      </c>
      <c r="K124" s="158" t="s">
        <v>1127</v>
      </c>
      <c r="L124" s="157">
        <v>43833</v>
      </c>
      <c r="M124" s="158" t="s">
        <v>1314</v>
      </c>
      <c r="N124" s="158" t="s">
        <v>1138</v>
      </c>
      <c r="O124" s="158" t="s">
        <v>805</v>
      </c>
      <c r="P124" s="158" t="s">
        <v>1129</v>
      </c>
      <c r="Q124" s="158" t="s">
        <v>1312</v>
      </c>
      <c r="R124" s="158" t="s">
        <v>1313</v>
      </c>
      <c r="S124" s="159">
        <v>36960</v>
      </c>
      <c r="T124" s="160">
        <v>0.34229999999999999</v>
      </c>
      <c r="U124" s="160">
        <v>0.34229999999999999</v>
      </c>
      <c r="V124" s="158" t="s">
        <v>813</v>
      </c>
      <c r="W124" s="161">
        <v>12651.41</v>
      </c>
      <c r="X124" s="158" t="s">
        <v>813</v>
      </c>
      <c r="Y124" s="158" t="s">
        <v>1132</v>
      </c>
      <c r="Z124" s="158" t="s">
        <v>811</v>
      </c>
      <c r="AA124" s="158" t="s">
        <v>811</v>
      </c>
      <c r="AB124" s="71">
        <f t="shared" si="2"/>
        <v>1844.2826321467098</v>
      </c>
    </row>
    <row r="125" spans="1:28">
      <c r="A125" s="156" t="s">
        <v>803</v>
      </c>
      <c r="B125" s="156" t="s">
        <v>1126</v>
      </c>
      <c r="C125" s="156" t="s">
        <v>391</v>
      </c>
      <c r="D125" s="156" t="s">
        <v>200</v>
      </c>
      <c r="E125" s="156" t="s">
        <v>812</v>
      </c>
      <c r="F125" s="156" t="s">
        <v>486</v>
      </c>
      <c r="G125" s="165" t="s">
        <v>200</v>
      </c>
      <c r="H125" s="156" t="s">
        <v>867</v>
      </c>
      <c r="I125" s="156" t="s">
        <v>867</v>
      </c>
      <c r="J125" s="157">
        <v>43832</v>
      </c>
      <c r="K125" s="158" t="s">
        <v>1127</v>
      </c>
      <c r="L125" s="157">
        <v>43832</v>
      </c>
      <c r="M125" s="158" t="s">
        <v>1163</v>
      </c>
      <c r="N125" s="158" t="s">
        <v>886</v>
      </c>
      <c r="O125" s="158" t="s">
        <v>805</v>
      </c>
      <c r="P125" s="158" t="s">
        <v>1129</v>
      </c>
      <c r="Q125" s="158" t="s">
        <v>1315</v>
      </c>
      <c r="R125" s="158" t="s">
        <v>1316</v>
      </c>
      <c r="S125" s="159">
        <v>564000</v>
      </c>
      <c r="T125" s="160">
        <v>4.1099999999999998E-2</v>
      </c>
      <c r="U125" s="160">
        <v>4.1099999999999998E-2</v>
      </c>
      <c r="V125" s="158" t="s">
        <v>813</v>
      </c>
      <c r="W125" s="161">
        <v>23180.400000000001</v>
      </c>
      <c r="X125" s="158" t="s">
        <v>813</v>
      </c>
      <c r="Y125" s="158" t="s">
        <v>1132</v>
      </c>
      <c r="Z125" s="158" t="s">
        <v>811</v>
      </c>
      <c r="AA125" s="158" t="s">
        <v>811</v>
      </c>
      <c r="AB125" s="71">
        <f t="shared" si="2"/>
        <v>3379.1655733403309</v>
      </c>
    </row>
    <row r="126" spans="1:28">
      <c r="A126" s="156" t="s">
        <v>803</v>
      </c>
      <c r="B126" s="156" t="s">
        <v>1126</v>
      </c>
      <c r="C126" s="156" t="s">
        <v>391</v>
      </c>
      <c r="D126" s="156" t="s">
        <v>200</v>
      </c>
      <c r="E126" s="156" t="s">
        <v>812</v>
      </c>
      <c r="F126" s="156" t="s">
        <v>486</v>
      </c>
      <c r="G126" s="165" t="s">
        <v>200</v>
      </c>
      <c r="H126" s="156" t="s">
        <v>867</v>
      </c>
      <c r="I126" s="156" t="s">
        <v>867</v>
      </c>
      <c r="J126" s="157">
        <v>43834</v>
      </c>
      <c r="K126" s="158" t="s">
        <v>1127</v>
      </c>
      <c r="L126" s="157">
        <v>43834</v>
      </c>
      <c r="M126" s="158" t="s">
        <v>1174</v>
      </c>
      <c r="N126" s="158" t="s">
        <v>1075</v>
      </c>
      <c r="O126" s="158" t="s">
        <v>805</v>
      </c>
      <c r="P126" s="158" t="s">
        <v>1129</v>
      </c>
      <c r="Q126" s="158" t="s">
        <v>1315</v>
      </c>
      <c r="R126" s="158" t="s">
        <v>1316</v>
      </c>
      <c r="S126" s="159">
        <v>100000</v>
      </c>
      <c r="T126" s="160">
        <v>4.1099999999999998E-2</v>
      </c>
      <c r="U126" s="160">
        <v>4.1099999999999998E-2</v>
      </c>
      <c r="V126" s="158" t="s">
        <v>813</v>
      </c>
      <c r="W126" s="161">
        <v>4110</v>
      </c>
      <c r="X126" s="158" t="s">
        <v>813</v>
      </c>
      <c r="Y126" s="158" t="s">
        <v>1132</v>
      </c>
      <c r="Z126" s="158" t="s">
        <v>811</v>
      </c>
      <c r="AA126" s="158" t="s">
        <v>811</v>
      </c>
      <c r="AB126" s="71">
        <f t="shared" si="2"/>
        <v>599.1428321525409</v>
      </c>
    </row>
    <row r="127" spans="1:28">
      <c r="A127" s="156" t="s">
        <v>803</v>
      </c>
      <c r="B127" s="156" t="s">
        <v>1126</v>
      </c>
      <c r="C127" s="156" t="s">
        <v>391</v>
      </c>
      <c r="D127" s="156" t="s">
        <v>200</v>
      </c>
      <c r="E127" s="156" t="s">
        <v>812</v>
      </c>
      <c r="F127" s="156" t="s">
        <v>487</v>
      </c>
      <c r="G127" s="165" t="s">
        <v>200</v>
      </c>
      <c r="H127" s="156" t="s">
        <v>867</v>
      </c>
      <c r="I127" s="156" t="s">
        <v>867</v>
      </c>
      <c r="J127" s="157">
        <v>43832</v>
      </c>
      <c r="K127" s="158" t="s">
        <v>1127</v>
      </c>
      <c r="L127" s="157">
        <v>43832</v>
      </c>
      <c r="M127" s="158" t="s">
        <v>1163</v>
      </c>
      <c r="N127" s="158" t="s">
        <v>870</v>
      </c>
      <c r="O127" s="158" t="s">
        <v>805</v>
      </c>
      <c r="P127" s="158" t="s">
        <v>1129</v>
      </c>
      <c r="Q127" s="158" t="s">
        <v>1317</v>
      </c>
      <c r="R127" s="158" t="s">
        <v>1318</v>
      </c>
      <c r="S127" s="159">
        <v>0</v>
      </c>
      <c r="T127" s="160">
        <v>0</v>
      </c>
      <c r="U127" s="160">
        <v>4.1099999999999998E-2</v>
      </c>
      <c r="V127" s="158" t="s">
        <v>813</v>
      </c>
      <c r="W127" s="161">
        <v>0</v>
      </c>
      <c r="X127" s="158" t="s">
        <v>813</v>
      </c>
      <c r="Y127" s="158" t="s">
        <v>1132</v>
      </c>
      <c r="Z127" s="158" t="s">
        <v>811</v>
      </c>
      <c r="AA127" s="158" t="s">
        <v>811</v>
      </c>
      <c r="AB127" s="71">
        <f t="shared" si="2"/>
        <v>0</v>
      </c>
    </row>
    <row r="128" spans="1:28">
      <c r="A128" s="156" t="s">
        <v>803</v>
      </c>
      <c r="B128" s="156" t="s">
        <v>1126</v>
      </c>
      <c r="C128" s="156" t="s">
        <v>391</v>
      </c>
      <c r="D128" s="156" t="s">
        <v>200</v>
      </c>
      <c r="E128" s="156" t="s">
        <v>812</v>
      </c>
      <c r="F128" s="156" t="s">
        <v>487</v>
      </c>
      <c r="G128" s="165" t="s">
        <v>200</v>
      </c>
      <c r="H128" s="156" t="s">
        <v>867</v>
      </c>
      <c r="I128" s="156" t="s">
        <v>867</v>
      </c>
      <c r="J128" s="157">
        <v>43832</v>
      </c>
      <c r="K128" s="158" t="s">
        <v>1127</v>
      </c>
      <c r="L128" s="157">
        <v>43832</v>
      </c>
      <c r="M128" s="158" t="s">
        <v>1163</v>
      </c>
      <c r="N128" s="158" t="s">
        <v>1144</v>
      </c>
      <c r="O128" s="158" t="s">
        <v>805</v>
      </c>
      <c r="P128" s="158" t="s">
        <v>1129</v>
      </c>
      <c r="Q128" s="158" t="s">
        <v>1317</v>
      </c>
      <c r="R128" s="158" t="s">
        <v>1318</v>
      </c>
      <c r="S128" s="159">
        <v>48000</v>
      </c>
      <c r="T128" s="160">
        <v>4.1099999999999998E-2</v>
      </c>
      <c r="U128" s="160">
        <v>4.1099999999999998E-2</v>
      </c>
      <c r="V128" s="158" t="s">
        <v>813</v>
      </c>
      <c r="W128" s="161">
        <v>1972.8</v>
      </c>
      <c r="X128" s="158" t="s">
        <v>813</v>
      </c>
      <c r="Y128" s="158" t="s">
        <v>1132</v>
      </c>
      <c r="Z128" s="158" t="s">
        <v>811</v>
      </c>
      <c r="AA128" s="158" t="s">
        <v>811</v>
      </c>
      <c r="AB128" s="71">
        <f t="shared" si="2"/>
        <v>287.58855943321964</v>
      </c>
    </row>
    <row r="129" spans="1:28">
      <c r="A129" s="156" t="s">
        <v>803</v>
      </c>
      <c r="B129" s="156" t="s">
        <v>1126</v>
      </c>
      <c r="C129" s="156" t="s">
        <v>391</v>
      </c>
      <c r="D129" s="156" t="s">
        <v>200</v>
      </c>
      <c r="E129" s="156" t="s">
        <v>812</v>
      </c>
      <c r="F129" s="156" t="s">
        <v>487</v>
      </c>
      <c r="G129" s="165" t="s">
        <v>200</v>
      </c>
      <c r="H129" s="156" t="s">
        <v>867</v>
      </c>
      <c r="I129" s="156" t="s">
        <v>867</v>
      </c>
      <c r="J129" s="157">
        <v>43832</v>
      </c>
      <c r="K129" s="158" t="s">
        <v>1127</v>
      </c>
      <c r="L129" s="157">
        <v>43832</v>
      </c>
      <c r="M129" s="158" t="s">
        <v>1163</v>
      </c>
      <c r="N129" s="158" t="s">
        <v>1145</v>
      </c>
      <c r="O129" s="158" t="s">
        <v>805</v>
      </c>
      <c r="P129" s="158" t="s">
        <v>1129</v>
      </c>
      <c r="Q129" s="158" t="s">
        <v>1317</v>
      </c>
      <c r="R129" s="158" t="s">
        <v>1318</v>
      </c>
      <c r="S129" s="159">
        <v>712000</v>
      </c>
      <c r="T129" s="160">
        <v>4.1099999999999998E-2</v>
      </c>
      <c r="U129" s="160">
        <v>4.1099999999999998E-2</v>
      </c>
      <c r="V129" s="158" t="s">
        <v>813</v>
      </c>
      <c r="W129" s="161">
        <v>29263.200000000001</v>
      </c>
      <c r="X129" s="158" t="s">
        <v>813</v>
      </c>
      <c r="Y129" s="158" t="s">
        <v>1132</v>
      </c>
      <c r="Z129" s="158" t="s">
        <v>811</v>
      </c>
      <c r="AA129" s="158" t="s">
        <v>811</v>
      </c>
      <c r="AB129" s="71">
        <f t="shared" si="2"/>
        <v>4265.8969649260916</v>
      </c>
    </row>
    <row r="130" spans="1:28">
      <c r="A130" s="156" t="s">
        <v>803</v>
      </c>
      <c r="B130" s="156" t="s">
        <v>1126</v>
      </c>
      <c r="C130" s="156" t="s">
        <v>391</v>
      </c>
      <c r="D130" s="156" t="s">
        <v>200</v>
      </c>
      <c r="E130" s="156" t="s">
        <v>812</v>
      </c>
      <c r="F130" s="156" t="s">
        <v>452</v>
      </c>
      <c r="G130" s="165" t="s">
        <v>200</v>
      </c>
      <c r="H130" s="156" t="s">
        <v>867</v>
      </c>
      <c r="I130" s="156" t="s">
        <v>867</v>
      </c>
      <c r="J130" s="157">
        <v>43833</v>
      </c>
      <c r="K130" s="158" t="s">
        <v>1127</v>
      </c>
      <c r="L130" s="157">
        <v>43833</v>
      </c>
      <c r="M130" s="158" t="s">
        <v>1166</v>
      </c>
      <c r="N130" s="158" t="s">
        <v>886</v>
      </c>
      <c r="O130" s="158" t="s">
        <v>805</v>
      </c>
      <c r="P130" s="158" t="s">
        <v>1129</v>
      </c>
      <c r="Q130" s="158" t="s">
        <v>1319</v>
      </c>
      <c r="R130" s="158" t="s">
        <v>1320</v>
      </c>
      <c r="S130" s="159">
        <v>525000</v>
      </c>
      <c r="T130" s="160">
        <v>3.78E-2</v>
      </c>
      <c r="U130" s="160">
        <v>3.78E-2</v>
      </c>
      <c r="V130" s="158" t="s">
        <v>813</v>
      </c>
      <c r="W130" s="161">
        <v>19845</v>
      </c>
      <c r="X130" s="158" t="s">
        <v>813</v>
      </c>
      <c r="Y130" s="158" t="s">
        <v>1132</v>
      </c>
      <c r="Z130" s="158" t="s">
        <v>811</v>
      </c>
      <c r="AA130" s="158" t="s">
        <v>811</v>
      </c>
      <c r="AB130" s="71">
        <f t="shared" si="2"/>
        <v>2892.941485174495</v>
      </c>
    </row>
    <row r="131" spans="1:28">
      <c r="A131" s="156" t="s">
        <v>803</v>
      </c>
      <c r="B131" s="156" t="s">
        <v>1126</v>
      </c>
      <c r="C131" s="156" t="s">
        <v>391</v>
      </c>
      <c r="D131" s="156" t="s">
        <v>200</v>
      </c>
      <c r="E131" s="156" t="s">
        <v>812</v>
      </c>
      <c r="F131" s="156" t="s">
        <v>452</v>
      </c>
      <c r="G131" s="165" t="s">
        <v>200</v>
      </c>
      <c r="H131" s="156" t="s">
        <v>867</v>
      </c>
      <c r="I131" s="156" t="s">
        <v>867</v>
      </c>
      <c r="J131" s="157">
        <v>43834</v>
      </c>
      <c r="K131" s="158" t="s">
        <v>1127</v>
      </c>
      <c r="L131" s="157">
        <v>43834</v>
      </c>
      <c r="M131" s="158" t="s">
        <v>1174</v>
      </c>
      <c r="N131" s="158" t="s">
        <v>809</v>
      </c>
      <c r="O131" s="158" t="s">
        <v>805</v>
      </c>
      <c r="P131" s="158" t="s">
        <v>1129</v>
      </c>
      <c r="Q131" s="158" t="s">
        <v>1319</v>
      </c>
      <c r="R131" s="158" t="s">
        <v>1320</v>
      </c>
      <c r="S131" s="159">
        <v>450000</v>
      </c>
      <c r="T131" s="160">
        <v>3.78E-2</v>
      </c>
      <c r="U131" s="160">
        <v>3.78E-2</v>
      </c>
      <c r="V131" s="158" t="s">
        <v>813</v>
      </c>
      <c r="W131" s="161">
        <v>17010</v>
      </c>
      <c r="X131" s="158" t="s">
        <v>813</v>
      </c>
      <c r="Y131" s="158" t="s">
        <v>1132</v>
      </c>
      <c r="Z131" s="158" t="s">
        <v>811</v>
      </c>
      <c r="AA131" s="158" t="s">
        <v>811</v>
      </c>
      <c r="AB131" s="71">
        <f t="shared" si="2"/>
        <v>2479.664130149567</v>
      </c>
    </row>
    <row r="132" spans="1:28">
      <c r="A132" s="156" t="s">
        <v>803</v>
      </c>
      <c r="B132" s="156" t="s">
        <v>1126</v>
      </c>
      <c r="C132" s="156" t="s">
        <v>391</v>
      </c>
      <c r="D132" s="156" t="s">
        <v>200</v>
      </c>
      <c r="E132" s="156" t="s">
        <v>812</v>
      </c>
      <c r="F132" s="156" t="s">
        <v>546</v>
      </c>
      <c r="G132" s="165" t="s">
        <v>200</v>
      </c>
      <c r="H132" s="156" t="s">
        <v>867</v>
      </c>
      <c r="I132" s="156" t="s">
        <v>867</v>
      </c>
      <c r="J132" s="157">
        <v>43833</v>
      </c>
      <c r="K132" s="158" t="s">
        <v>1127</v>
      </c>
      <c r="L132" s="157">
        <v>43833</v>
      </c>
      <c r="M132" s="158" t="s">
        <v>1166</v>
      </c>
      <c r="N132" s="158" t="s">
        <v>870</v>
      </c>
      <c r="O132" s="158" t="s">
        <v>805</v>
      </c>
      <c r="P132" s="158" t="s">
        <v>1129</v>
      </c>
      <c r="Q132" s="158" t="s">
        <v>1321</v>
      </c>
      <c r="R132" s="158" t="s">
        <v>1322</v>
      </c>
      <c r="S132" s="159">
        <v>520000</v>
      </c>
      <c r="T132" s="160">
        <v>2.9600000000000001E-2</v>
      </c>
      <c r="U132" s="160">
        <v>2.9600000000000001E-2</v>
      </c>
      <c r="V132" s="158" t="s">
        <v>813</v>
      </c>
      <c r="W132" s="161">
        <v>15392</v>
      </c>
      <c r="X132" s="158" t="s">
        <v>813</v>
      </c>
      <c r="Y132" s="158" t="s">
        <v>1132</v>
      </c>
      <c r="Z132" s="158" t="s">
        <v>811</v>
      </c>
      <c r="AA132" s="158" t="s">
        <v>811</v>
      </c>
      <c r="AB132" s="71">
        <f t="shared" si="2"/>
        <v>2243.7971952535058</v>
      </c>
    </row>
    <row r="133" spans="1:28">
      <c r="A133" s="156" t="s">
        <v>803</v>
      </c>
      <c r="B133" s="156" t="s">
        <v>1126</v>
      </c>
      <c r="C133" s="156" t="s">
        <v>391</v>
      </c>
      <c r="D133" s="156" t="s">
        <v>200</v>
      </c>
      <c r="E133" s="156" t="s">
        <v>812</v>
      </c>
      <c r="F133" s="156" t="s">
        <v>546</v>
      </c>
      <c r="G133" s="165" t="s">
        <v>200</v>
      </c>
      <c r="H133" s="156" t="s">
        <v>867</v>
      </c>
      <c r="I133" s="156" t="s">
        <v>867</v>
      </c>
      <c r="J133" s="157">
        <v>43834</v>
      </c>
      <c r="K133" s="158" t="s">
        <v>1127</v>
      </c>
      <c r="L133" s="157">
        <v>43834</v>
      </c>
      <c r="M133" s="158" t="s">
        <v>1174</v>
      </c>
      <c r="N133" s="158" t="s">
        <v>1144</v>
      </c>
      <c r="O133" s="158" t="s">
        <v>805</v>
      </c>
      <c r="P133" s="158" t="s">
        <v>1129</v>
      </c>
      <c r="Q133" s="158" t="s">
        <v>1321</v>
      </c>
      <c r="R133" s="158" t="s">
        <v>1322</v>
      </c>
      <c r="S133" s="159">
        <v>490000</v>
      </c>
      <c r="T133" s="160">
        <v>2.9600000000000001E-2</v>
      </c>
      <c r="U133" s="160">
        <v>2.9600000000000001E-2</v>
      </c>
      <c r="V133" s="158" t="s">
        <v>813</v>
      </c>
      <c r="W133" s="161">
        <v>14504</v>
      </c>
      <c r="X133" s="158" t="s">
        <v>813</v>
      </c>
      <c r="Y133" s="158" t="s">
        <v>1132</v>
      </c>
      <c r="Z133" s="158" t="s">
        <v>811</v>
      </c>
      <c r="AA133" s="158" t="s">
        <v>811</v>
      </c>
      <c r="AB133" s="71">
        <f t="shared" si="2"/>
        <v>2114.3473570658039</v>
      </c>
    </row>
    <row r="134" spans="1:28">
      <c r="A134" s="156" t="s">
        <v>803</v>
      </c>
      <c r="B134" s="156" t="s">
        <v>1126</v>
      </c>
      <c r="C134" s="156" t="s">
        <v>391</v>
      </c>
      <c r="D134" s="156" t="s">
        <v>200</v>
      </c>
      <c r="E134" s="156" t="s">
        <v>812</v>
      </c>
      <c r="F134" s="156" t="s">
        <v>546</v>
      </c>
      <c r="G134" s="165" t="s">
        <v>200</v>
      </c>
      <c r="H134" s="156" t="s">
        <v>867</v>
      </c>
      <c r="I134" s="156" t="s">
        <v>867</v>
      </c>
      <c r="J134" s="157">
        <v>43834</v>
      </c>
      <c r="K134" s="158" t="s">
        <v>1127</v>
      </c>
      <c r="L134" s="157">
        <v>43834</v>
      </c>
      <c r="M134" s="158" t="s">
        <v>1174</v>
      </c>
      <c r="N134" s="158" t="s">
        <v>1145</v>
      </c>
      <c r="O134" s="158" t="s">
        <v>805</v>
      </c>
      <c r="P134" s="158" t="s">
        <v>1129</v>
      </c>
      <c r="Q134" s="158" t="s">
        <v>1321</v>
      </c>
      <c r="R134" s="158" t="s">
        <v>1322</v>
      </c>
      <c r="S134" s="159">
        <v>10000</v>
      </c>
      <c r="T134" s="160">
        <v>2.9600000000000001E-2</v>
      </c>
      <c r="U134" s="160">
        <v>2.9600000000000001E-2</v>
      </c>
      <c r="V134" s="158" t="s">
        <v>813</v>
      </c>
      <c r="W134" s="161">
        <v>296</v>
      </c>
      <c r="X134" s="158" t="s">
        <v>813</v>
      </c>
      <c r="Y134" s="158" t="s">
        <v>1132</v>
      </c>
      <c r="Z134" s="158" t="s">
        <v>811</v>
      </c>
      <c r="AA134" s="158" t="s">
        <v>811</v>
      </c>
      <c r="AB134" s="71">
        <f t="shared" si="2"/>
        <v>43.149946062567423</v>
      </c>
    </row>
    <row r="135" spans="1:28">
      <c r="A135" s="156" t="s">
        <v>803</v>
      </c>
      <c r="B135" s="156" t="s">
        <v>1126</v>
      </c>
      <c r="C135" s="156" t="s">
        <v>391</v>
      </c>
      <c r="D135" s="156" t="s">
        <v>200</v>
      </c>
      <c r="E135" s="156" t="s">
        <v>812</v>
      </c>
      <c r="F135" s="156" t="s">
        <v>546</v>
      </c>
      <c r="G135" s="165" t="s">
        <v>200</v>
      </c>
      <c r="H135" s="156" t="s">
        <v>867</v>
      </c>
      <c r="I135" s="156" t="s">
        <v>867</v>
      </c>
      <c r="J135" s="157">
        <v>43834</v>
      </c>
      <c r="K135" s="158" t="s">
        <v>1127</v>
      </c>
      <c r="L135" s="157">
        <v>43834</v>
      </c>
      <c r="M135" s="158" t="s">
        <v>1174</v>
      </c>
      <c r="N135" s="158" t="s">
        <v>886</v>
      </c>
      <c r="O135" s="158" t="s">
        <v>805</v>
      </c>
      <c r="P135" s="158" t="s">
        <v>1129</v>
      </c>
      <c r="Q135" s="158" t="s">
        <v>1321</v>
      </c>
      <c r="R135" s="158" t="s">
        <v>1322</v>
      </c>
      <c r="S135" s="159">
        <v>0</v>
      </c>
      <c r="T135" s="160">
        <v>0</v>
      </c>
      <c r="U135" s="160">
        <v>2.9600000000000001E-2</v>
      </c>
      <c r="V135" s="158" t="s">
        <v>813</v>
      </c>
      <c r="W135" s="161">
        <v>0</v>
      </c>
      <c r="X135" s="158" t="s">
        <v>813</v>
      </c>
      <c r="Y135" s="158" t="s">
        <v>1132</v>
      </c>
      <c r="Z135" s="158" t="s">
        <v>811</v>
      </c>
      <c r="AA135" s="158" t="s">
        <v>811</v>
      </c>
      <c r="AB135" s="71">
        <f t="shared" si="2"/>
        <v>0</v>
      </c>
    </row>
    <row r="136" spans="1:28">
      <c r="A136" s="156" t="s">
        <v>803</v>
      </c>
      <c r="B136" s="156" t="s">
        <v>1126</v>
      </c>
      <c r="C136" s="156" t="s">
        <v>391</v>
      </c>
      <c r="D136" s="156" t="s">
        <v>200</v>
      </c>
      <c r="E136" s="156" t="s">
        <v>812</v>
      </c>
      <c r="F136" s="156" t="s">
        <v>547</v>
      </c>
      <c r="G136" s="165" t="s">
        <v>200</v>
      </c>
      <c r="H136" s="156" t="s">
        <v>867</v>
      </c>
      <c r="I136" s="156" t="s">
        <v>867</v>
      </c>
      <c r="J136" s="157">
        <v>43833</v>
      </c>
      <c r="K136" s="158" t="s">
        <v>1127</v>
      </c>
      <c r="L136" s="157">
        <v>43833</v>
      </c>
      <c r="M136" s="158" t="s">
        <v>1166</v>
      </c>
      <c r="N136" s="158" t="s">
        <v>1073</v>
      </c>
      <c r="O136" s="158" t="s">
        <v>805</v>
      </c>
      <c r="P136" s="158" t="s">
        <v>1129</v>
      </c>
      <c r="Q136" s="158" t="s">
        <v>1323</v>
      </c>
      <c r="R136" s="158" t="s">
        <v>1324</v>
      </c>
      <c r="S136" s="159">
        <v>0</v>
      </c>
      <c r="T136" s="160">
        <v>0</v>
      </c>
      <c r="U136" s="160">
        <v>2.1899999999999999E-2</v>
      </c>
      <c r="V136" s="158" t="s">
        <v>813</v>
      </c>
      <c r="W136" s="161">
        <v>0</v>
      </c>
      <c r="X136" s="158" t="s">
        <v>813</v>
      </c>
      <c r="Y136" s="158" t="s">
        <v>1132</v>
      </c>
      <c r="Z136" s="158" t="s">
        <v>811</v>
      </c>
      <c r="AA136" s="158" t="s">
        <v>811</v>
      </c>
      <c r="AB136" s="71">
        <f t="shared" si="2"/>
        <v>0</v>
      </c>
    </row>
    <row r="137" spans="1:28">
      <c r="A137" s="156" t="s">
        <v>803</v>
      </c>
      <c r="B137" s="156" t="s">
        <v>1126</v>
      </c>
      <c r="C137" s="156" t="s">
        <v>391</v>
      </c>
      <c r="D137" s="156" t="s">
        <v>200</v>
      </c>
      <c r="E137" s="156" t="s">
        <v>812</v>
      </c>
      <c r="F137" s="156" t="s">
        <v>547</v>
      </c>
      <c r="G137" s="165" t="s">
        <v>200</v>
      </c>
      <c r="H137" s="156" t="s">
        <v>867</v>
      </c>
      <c r="I137" s="156" t="s">
        <v>867</v>
      </c>
      <c r="J137" s="157">
        <v>43833</v>
      </c>
      <c r="K137" s="158" t="s">
        <v>1127</v>
      </c>
      <c r="L137" s="157">
        <v>43833</v>
      </c>
      <c r="M137" s="158" t="s">
        <v>1166</v>
      </c>
      <c r="N137" s="158" t="s">
        <v>1144</v>
      </c>
      <c r="O137" s="158" t="s">
        <v>805</v>
      </c>
      <c r="P137" s="158" t="s">
        <v>1129</v>
      </c>
      <c r="Q137" s="158" t="s">
        <v>1323</v>
      </c>
      <c r="R137" s="158" t="s">
        <v>1324</v>
      </c>
      <c r="S137" s="159">
        <v>400000</v>
      </c>
      <c r="T137" s="160">
        <v>2.1899999999999999E-2</v>
      </c>
      <c r="U137" s="160">
        <v>2.1899999999999999E-2</v>
      </c>
      <c r="V137" s="158" t="s">
        <v>813</v>
      </c>
      <c r="W137" s="161">
        <v>8760</v>
      </c>
      <c r="X137" s="158" t="s">
        <v>813</v>
      </c>
      <c r="Y137" s="158" t="s">
        <v>1132</v>
      </c>
      <c r="Z137" s="158" t="s">
        <v>811</v>
      </c>
      <c r="AA137" s="158" t="s">
        <v>811</v>
      </c>
      <c r="AB137" s="71">
        <f t="shared" si="2"/>
        <v>1277.0051605003061</v>
      </c>
    </row>
    <row r="138" spans="1:28">
      <c r="A138" s="156" t="s">
        <v>803</v>
      </c>
      <c r="B138" s="156" t="s">
        <v>1126</v>
      </c>
      <c r="C138" s="156" t="s">
        <v>391</v>
      </c>
      <c r="D138" s="156" t="s">
        <v>200</v>
      </c>
      <c r="E138" s="156" t="s">
        <v>812</v>
      </c>
      <c r="F138" s="156" t="s">
        <v>547</v>
      </c>
      <c r="G138" s="165" t="s">
        <v>200</v>
      </c>
      <c r="H138" s="156" t="s">
        <v>867</v>
      </c>
      <c r="I138" s="156" t="s">
        <v>867</v>
      </c>
      <c r="J138" s="157">
        <v>43833</v>
      </c>
      <c r="K138" s="158" t="s">
        <v>1127</v>
      </c>
      <c r="L138" s="157">
        <v>43833</v>
      </c>
      <c r="M138" s="158" t="s">
        <v>1166</v>
      </c>
      <c r="N138" s="158" t="s">
        <v>1145</v>
      </c>
      <c r="O138" s="158" t="s">
        <v>805</v>
      </c>
      <c r="P138" s="158" t="s">
        <v>1129</v>
      </c>
      <c r="Q138" s="158" t="s">
        <v>1323</v>
      </c>
      <c r="R138" s="158" t="s">
        <v>1324</v>
      </c>
      <c r="S138" s="159">
        <v>670000</v>
      </c>
      <c r="T138" s="160">
        <v>2.1899999999999999E-2</v>
      </c>
      <c r="U138" s="160">
        <v>2.1899999999999999E-2</v>
      </c>
      <c r="V138" s="158" t="s">
        <v>813</v>
      </c>
      <c r="W138" s="161">
        <v>14673</v>
      </c>
      <c r="X138" s="158" t="s">
        <v>813</v>
      </c>
      <c r="Y138" s="158" t="s">
        <v>1132</v>
      </c>
      <c r="Z138" s="158" t="s">
        <v>811</v>
      </c>
      <c r="AA138" s="158" t="s">
        <v>811</v>
      </c>
      <c r="AB138" s="71">
        <f t="shared" si="2"/>
        <v>2138.983643838013</v>
      </c>
    </row>
    <row r="139" spans="1:28">
      <c r="A139" s="156" t="s">
        <v>803</v>
      </c>
      <c r="B139" s="156" t="s">
        <v>1126</v>
      </c>
      <c r="C139" s="156" t="s">
        <v>391</v>
      </c>
      <c r="D139" s="156" t="s">
        <v>200</v>
      </c>
      <c r="E139" s="156" t="s">
        <v>812</v>
      </c>
      <c r="F139" s="156" t="s">
        <v>547</v>
      </c>
      <c r="G139" s="165" t="s">
        <v>200</v>
      </c>
      <c r="H139" s="156" t="s">
        <v>867</v>
      </c>
      <c r="I139" s="156" t="s">
        <v>867</v>
      </c>
      <c r="J139" s="157">
        <v>43834</v>
      </c>
      <c r="K139" s="158" t="s">
        <v>1127</v>
      </c>
      <c r="L139" s="157">
        <v>43834</v>
      </c>
      <c r="M139" s="158" t="s">
        <v>1174</v>
      </c>
      <c r="N139" s="158" t="s">
        <v>1146</v>
      </c>
      <c r="O139" s="158" t="s">
        <v>805</v>
      </c>
      <c r="P139" s="158" t="s">
        <v>1129</v>
      </c>
      <c r="Q139" s="158" t="s">
        <v>1323</v>
      </c>
      <c r="R139" s="158" t="s">
        <v>1324</v>
      </c>
      <c r="S139" s="159">
        <v>430000</v>
      </c>
      <c r="T139" s="160">
        <v>2.1899999999999999E-2</v>
      </c>
      <c r="U139" s="160">
        <v>2.1899999999999999E-2</v>
      </c>
      <c r="V139" s="158" t="s">
        <v>813</v>
      </c>
      <c r="W139" s="161">
        <v>9417</v>
      </c>
      <c r="X139" s="158" t="s">
        <v>813</v>
      </c>
      <c r="Y139" s="158" t="s">
        <v>1132</v>
      </c>
      <c r="Z139" s="158" t="s">
        <v>811</v>
      </c>
      <c r="AA139" s="158" t="s">
        <v>811</v>
      </c>
      <c r="AB139" s="71">
        <f t="shared" si="2"/>
        <v>1372.7805475378291</v>
      </c>
    </row>
    <row r="140" spans="1:28">
      <c r="A140" s="156" t="s">
        <v>803</v>
      </c>
      <c r="B140" s="156" t="s">
        <v>1126</v>
      </c>
      <c r="C140" s="156" t="s">
        <v>391</v>
      </c>
      <c r="D140" s="156" t="s">
        <v>200</v>
      </c>
      <c r="E140" s="156" t="s">
        <v>812</v>
      </c>
      <c r="F140" s="156" t="s">
        <v>547</v>
      </c>
      <c r="G140" s="165" t="s">
        <v>200</v>
      </c>
      <c r="H140" s="156" t="s">
        <v>867</v>
      </c>
      <c r="I140" s="156" t="s">
        <v>867</v>
      </c>
      <c r="J140" s="157">
        <v>43834</v>
      </c>
      <c r="K140" s="158" t="s">
        <v>1127</v>
      </c>
      <c r="L140" s="157">
        <v>43834</v>
      </c>
      <c r="M140" s="158" t="s">
        <v>1174</v>
      </c>
      <c r="N140" s="158" t="s">
        <v>1159</v>
      </c>
      <c r="O140" s="158" t="s">
        <v>805</v>
      </c>
      <c r="P140" s="158" t="s">
        <v>1129</v>
      </c>
      <c r="Q140" s="158" t="s">
        <v>1323</v>
      </c>
      <c r="R140" s="158" t="s">
        <v>1324</v>
      </c>
      <c r="S140" s="159">
        <v>530000</v>
      </c>
      <c r="T140" s="160">
        <v>2.1899999999999999E-2</v>
      </c>
      <c r="U140" s="160">
        <v>2.1899999999999999E-2</v>
      </c>
      <c r="V140" s="158" t="s">
        <v>813</v>
      </c>
      <c r="W140" s="161">
        <v>11607</v>
      </c>
      <c r="X140" s="158" t="s">
        <v>813</v>
      </c>
      <c r="Y140" s="158" t="s">
        <v>1132</v>
      </c>
      <c r="Z140" s="158" t="s">
        <v>811</v>
      </c>
      <c r="AA140" s="158" t="s">
        <v>811</v>
      </c>
      <c r="AB140" s="71">
        <f t="shared" si="2"/>
        <v>1692.0318376629057</v>
      </c>
    </row>
    <row r="141" spans="1:28">
      <c r="A141" s="156" t="s">
        <v>803</v>
      </c>
      <c r="B141" s="156" t="s">
        <v>1126</v>
      </c>
      <c r="C141" s="156" t="s">
        <v>391</v>
      </c>
      <c r="D141" s="156" t="s">
        <v>200</v>
      </c>
      <c r="E141" s="156" t="s">
        <v>812</v>
      </c>
      <c r="F141" s="156" t="s">
        <v>547</v>
      </c>
      <c r="G141" s="165" t="s">
        <v>200</v>
      </c>
      <c r="H141" s="156" t="s">
        <v>867</v>
      </c>
      <c r="I141" s="156" t="s">
        <v>867</v>
      </c>
      <c r="J141" s="157">
        <v>43834</v>
      </c>
      <c r="K141" s="158" t="s">
        <v>1127</v>
      </c>
      <c r="L141" s="157">
        <v>43834</v>
      </c>
      <c r="M141" s="158" t="s">
        <v>1174</v>
      </c>
      <c r="N141" s="158" t="s">
        <v>870</v>
      </c>
      <c r="O141" s="158" t="s">
        <v>805</v>
      </c>
      <c r="P141" s="158" t="s">
        <v>1129</v>
      </c>
      <c r="Q141" s="158" t="s">
        <v>1323</v>
      </c>
      <c r="R141" s="158" t="s">
        <v>1324</v>
      </c>
      <c r="S141" s="159">
        <v>0</v>
      </c>
      <c r="T141" s="160">
        <v>0</v>
      </c>
      <c r="U141" s="160">
        <v>2.1899999999999999E-2</v>
      </c>
      <c r="V141" s="158" t="s">
        <v>813</v>
      </c>
      <c r="W141" s="161">
        <v>0</v>
      </c>
      <c r="X141" s="158" t="s">
        <v>813</v>
      </c>
      <c r="Y141" s="158" t="s">
        <v>1132</v>
      </c>
      <c r="Z141" s="158" t="s">
        <v>811</v>
      </c>
      <c r="AA141" s="158" t="s">
        <v>811</v>
      </c>
      <c r="AB141" s="71">
        <f t="shared" si="2"/>
        <v>0</v>
      </c>
    </row>
    <row r="142" spans="1:28">
      <c r="A142" s="156" t="s">
        <v>803</v>
      </c>
      <c r="B142" s="156" t="s">
        <v>1126</v>
      </c>
      <c r="C142" s="156" t="s">
        <v>391</v>
      </c>
      <c r="D142" s="156" t="s">
        <v>1185</v>
      </c>
      <c r="E142" s="156" t="s">
        <v>812</v>
      </c>
      <c r="F142" s="156" t="s">
        <v>297</v>
      </c>
      <c r="G142" s="165" t="s">
        <v>292</v>
      </c>
      <c r="H142" s="156" t="s">
        <v>818</v>
      </c>
      <c r="I142" s="156" t="s">
        <v>818</v>
      </c>
      <c r="J142" s="157">
        <v>43833</v>
      </c>
      <c r="K142" s="158" t="s">
        <v>1127</v>
      </c>
      <c r="L142" s="157">
        <v>43833</v>
      </c>
      <c r="M142" s="158" t="s">
        <v>1325</v>
      </c>
      <c r="N142" s="158" t="s">
        <v>809</v>
      </c>
      <c r="O142" s="158" t="s">
        <v>805</v>
      </c>
      <c r="P142" s="158" t="s">
        <v>1129</v>
      </c>
      <c r="Q142" s="158" t="s">
        <v>1326</v>
      </c>
      <c r="R142" s="158" t="s">
        <v>1327</v>
      </c>
      <c r="S142" s="159">
        <v>38390</v>
      </c>
      <c r="T142" s="160">
        <v>4.3099999999999999E-2</v>
      </c>
      <c r="U142" s="160">
        <v>4.3099999999999999E-2</v>
      </c>
      <c r="V142" s="158" t="s">
        <v>813</v>
      </c>
      <c r="W142" s="161">
        <v>1654.61</v>
      </c>
      <c r="X142" s="158" t="s">
        <v>813</v>
      </c>
      <c r="Y142" s="158" t="s">
        <v>1132</v>
      </c>
      <c r="Z142" s="158" t="s">
        <v>811</v>
      </c>
      <c r="AA142" s="158" t="s">
        <v>811</v>
      </c>
      <c r="AB142" s="71">
        <f t="shared" si="2"/>
        <v>241.20382518440769</v>
      </c>
    </row>
    <row r="143" spans="1:28">
      <c r="A143" s="156" t="s">
        <v>803</v>
      </c>
      <c r="B143" s="156" t="s">
        <v>1126</v>
      </c>
      <c r="C143" s="156" t="s">
        <v>391</v>
      </c>
      <c r="D143" s="156" t="s">
        <v>1285</v>
      </c>
      <c r="E143" s="156" t="s">
        <v>812</v>
      </c>
      <c r="F143" s="156" t="s">
        <v>1328</v>
      </c>
      <c r="G143" s="165" t="s">
        <v>292</v>
      </c>
      <c r="H143" s="156" t="s">
        <v>818</v>
      </c>
      <c r="I143" s="156" t="s">
        <v>818</v>
      </c>
      <c r="J143" s="157">
        <v>43833</v>
      </c>
      <c r="K143" s="158" t="s">
        <v>1127</v>
      </c>
      <c r="L143" s="157">
        <v>43833</v>
      </c>
      <c r="M143" s="158" t="s">
        <v>1325</v>
      </c>
      <c r="N143" s="158" t="s">
        <v>886</v>
      </c>
      <c r="O143" s="158" t="s">
        <v>805</v>
      </c>
      <c r="P143" s="158" t="s">
        <v>1129</v>
      </c>
      <c r="Q143" s="158" t="s">
        <v>1329</v>
      </c>
      <c r="R143" s="158" t="s">
        <v>1330</v>
      </c>
      <c r="S143" s="159">
        <v>5</v>
      </c>
      <c r="T143" s="160">
        <v>340.1</v>
      </c>
      <c r="U143" s="160">
        <v>340.1</v>
      </c>
      <c r="V143" s="158" t="s">
        <v>813</v>
      </c>
      <c r="W143" s="161">
        <v>1700.5</v>
      </c>
      <c r="X143" s="158" t="s">
        <v>813</v>
      </c>
      <c r="Y143" s="158" t="s">
        <v>1132</v>
      </c>
      <c r="Z143" s="158" t="s">
        <v>811</v>
      </c>
      <c r="AA143" s="158" t="s">
        <v>811</v>
      </c>
      <c r="AB143" s="71">
        <f t="shared" si="2"/>
        <v>247.89352459255372</v>
      </c>
    </row>
    <row r="144" spans="1:28">
      <c r="A144" s="156" t="s">
        <v>803</v>
      </c>
      <c r="B144" s="156" t="s">
        <v>1126</v>
      </c>
      <c r="C144" s="156" t="s">
        <v>391</v>
      </c>
      <c r="D144" s="156" t="s">
        <v>1285</v>
      </c>
      <c r="E144" s="156" t="s">
        <v>812</v>
      </c>
      <c r="F144" s="156" t="s">
        <v>1328</v>
      </c>
      <c r="G144" s="165" t="s">
        <v>292</v>
      </c>
      <c r="H144" s="156" t="s">
        <v>818</v>
      </c>
      <c r="I144" s="156" t="s">
        <v>818</v>
      </c>
      <c r="J144" s="157">
        <v>43833</v>
      </c>
      <c r="K144" s="158" t="s">
        <v>1127</v>
      </c>
      <c r="L144" s="157">
        <v>43833</v>
      </c>
      <c r="M144" s="158" t="s">
        <v>1325</v>
      </c>
      <c r="N144" s="158" t="s">
        <v>870</v>
      </c>
      <c r="O144" s="158" t="s">
        <v>805</v>
      </c>
      <c r="P144" s="158" t="s">
        <v>1129</v>
      </c>
      <c r="Q144" s="158" t="s">
        <v>1331</v>
      </c>
      <c r="R144" s="158" t="s">
        <v>1332</v>
      </c>
      <c r="S144" s="159">
        <v>20</v>
      </c>
      <c r="T144" s="160">
        <v>340.1</v>
      </c>
      <c r="U144" s="160">
        <v>340.1</v>
      </c>
      <c r="V144" s="158" t="s">
        <v>813</v>
      </c>
      <c r="W144" s="161">
        <v>6802</v>
      </c>
      <c r="X144" s="158" t="s">
        <v>813</v>
      </c>
      <c r="Y144" s="158" t="s">
        <v>1132</v>
      </c>
      <c r="Z144" s="158" t="s">
        <v>811</v>
      </c>
      <c r="AA144" s="158" t="s">
        <v>811</v>
      </c>
      <c r="AB144" s="71">
        <f t="shared" si="2"/>
        <v>991.57409837021487</v>
      </c>
    </row>
    <row r="145" spans="1:28">
      <c r="A145" s="156" t="s">
        <v>803</v>
      </c>
      <c r="B145" s="156" t="s">
        <v>1126</v>
      </c>
      <c r="C145" s="156" t="s">
        <v>391</v>
      </c>
      <c r="D145" s="156" t="s">
        <v>714</v>
      </c>
      <c r="E145" s="156" t="s">
        <v>812</v>
      </c>
      <c r="F145" s="156" t="s">
        <v>742</v>
      </c>
      <c r="G145" s="156" t="str">
        <f t="shared" ref="G145:G147" si="3">D145</f>
        <v>M103</v>
      </c>
      <c r="H145" s="156" t="s">
        <v>818</v>
      </c>
      <c r="I145" s="156" t="s">
        <v>818</v>
      </c>
      <c r="J145" s="157">
        <v>43833</v>
      </c>
      <c r="K145" s="158" t="s">
        <v>1127</v>
      </c>
      <c r="L145" s="157">
        <v>43833</v>
      </c>
      <c r="M145" s="158" t="s">
        <v>1333</v>
      </c>
      <c r="N145" s="158" t="s">
        <v>809</v>
      </c>
      <c r="O145" s="158" t="s">
        <v>805</v>
      </c>
      <c r="P145" s="158" t="s">
        <v>1129</v>
      </c>
      <c r="Q145" s="158" t="s">
        <v>1334</v>
      </c>
      <c r="R145" s="158" t="s">
        <v>1335</v>
      </c>
      <c r="S145" s="159">
        <v>2537</v>
      </c>
      <c r="T145" s="160">
        <v>1</v>
      </c>
      <c r="U145" s="160">
        <v>1</v>
      </c>
      <c r="V145" s="158" t="s">
        <v>813</v>
      </c>
      <c r="W145" s="161">
        <v>2537</v>
      </c>
      <c r="X145" s="158" t="s">
        <v>813</v>
      </c>
      <c r="Y145" s="158" t="s">
        <v>1132</v>
      </c>
      <c r="Z145" s="158" t="s">
        <v>811</v>
      </c>
      <c r="AA145" s="158" t="s">
        <v>811</v>
      </c>
      <c r="AB145" s="71">
        <f t="shared" si="2"/>
        <v>369.83585527274846</v>
      </c>
    </row>
    <row r="146" spans="1:28">
      <c r="A146" s="156" t="s">
        <v>803</v>
      </c>
      <c r="B146" s="156" t="s">
        <v>1126</v>
      </c>
      <c r="C146" s="156" t="s">
        <v>391</v>
      </c>
      <c r="D146" s="156" t="s">
        <v>712</v>
      </c>
      <c r="E146" s="156" t="s">
        <v>812</v>
      </c>
      <c r="F146" s="156" t="s">
        <v>743</v>
      </c>
      <c r="G146" s="156" t="str">
        <f t="shared" si="3"/>
        <v>M102</v>
      </c>
      <c r="H146" s="156" t="s">
        <v>818</v>
      </c>
      <c r="I146" s="156" t="s">
        <v>818</v>
      </c>
      <c r="J146" s="157">
        <v>43833</v>
      </c>
      <c r="K146" s="158" t="s">
        <v>1127</v>
      </c>
      <c r="L146" s="157">
        <v>43833</v>
      </c>
      <c r="M146" s="158" t="s">
        <v>1333</v>
      </c>
      <c r="N146" s="158" t="s">
        <v>886</v>
      </c>
      <c r="O146" s="158" t="s">
        <v>805</v>
      </c>
      <c r="P146" s="158" t="s">
        <v>1129</v>
      </c>
      <c r="Q146" s="158" t="s">
        <v>1336</v>
      </c>
      <c r="R146" s="158" t="s">
        <v>1337</v>
      </c>
      <c r="S146" s="159">
        <v>3031</v>
      </c>
      <c r="T146" s="160">
        <v>1</v>
      </c>
      <c r="U146" s="160">
        <v>1</v>
      </c>
      <c r="V146" s="158" t="s">
        <v>813</v>
      </c>
      <c r="W146" s="161">
        <v>3031</v>
      </c>
      <c r="X146" s="158" t="s">
        <v>813</v>
      </c>
      <c r="Y146" s="158" t="s">
        <v>1132</v>
      </c>
      <c r="Z146" s="158" t="s">
        <v>811</v>
      </c>
      <c r="AA146" s="158" t="s">
        <v>811</v>
      </c>
      <c r="AB146" s="71">
        <f t="shared" si="2"/>
        <v>441.84961660689817</v>
      </c>
    </row>
    <row r="147" spans="1:28">
      <c r="A147" s="156" t="s">
        <v>803</v>
      </c>
      <c r="B147" s="156" t="s">
        <v>1126</v>
      </c>
      <c r="C147" s="156" t="s">
        <v>391</v>
      </c>
      <c r="D147" s="156" t="s">
        <v>281</v>
      </c>
      <c r="E147" s="156" t="s">
        <v>1338</v>
      </c>
      <c r="F147" s="156" t="s">
        <v>1339</v>
      </c>
      <c r="G147" s="156" t="str">
        <f t="shared" si="3"/>
        <v>M101</v>
      </c>
      <c r="H147" s="156" t="s">
        <v>818</v>
      </c>
      <c r="I147" s="156" t="s">
        <v>818</v>
      </c>
      <c r="J147" s="157">
        <v>43833</v>
      </c>
      <c r="K147" s="158" t="s">
        <v>1127</v>
      </c>
      <c r="L147" s="157">
        <v>43833</v>
      </c>
      <c r="M147" s="158" t="s">
        <v>1333</v>
      </c>
      <c r="N147" s="158" t="s">
        <v>870</v>
      </c>
      <c r="O147" s="158" t="s">
        <v>805</v>
      </c>
      <c r="P147" s="158" t="s">
        <v>1129</v>
      </c>
      <c r="Q147" s="158" t="s">
        <v>1340</v>
      </c>
      <c r="R147" s="158" t="s">
        <v>1341</v>
      </c>
      <c r="S147" s="159">
        <v>60</v>
      </c>
      <c r="T147" s="160">
        <v>52</v>
      </c>
      <c r="U147" s="160">
        <v>52</v>
      </c>
      <c r="V147" s="158" t="s">
        <v>813</v>
      </c>
      <c r="W147" s="161">
        <v>3120</v>
      </c>
      <c r="X147" s="158" t="s">
        <v>813</v>
      </c>
      <c r="Y147" s="158" t="s">
        <v>1132</v>
      </c>
      <c r="Z147" s="158" t="s">
        <v>811</v>
      </c>
      <c r="AA147" s="158" t="s">
        <v>811</v>
      </c>
      <c r="AB147" s="71">
        <f t="shared" si="2"/>
        <v>454.82375579462956</v>
      </c>
    </row>
    <row r="148" spans="1:28">
      <c r="A148" s="156" t="s">
        <v>803</v>
      </c>
      <c r="B148" s="156" t="s">
        <v>1126</v>
      </c>
      <c r="C148" s="156" t="s">
        <v>391</v>
      </c>
      <c r="D148" s="156" t="s">
        <v>536</v>
      </c>
      <c r="E148" s="156" t="s">
        <v>812</v>
      </c>
      <c r="F148" s="156" t="s">
        <v>660</v>
      </c>
      <c r="G148" s="165" t="s">
        <v>536</v>
      </c>
      <c r="H148" s="156" t="s">
        <v>867</v>
      </c>
      <c r="I148" s="156" t="s">
        <v>867</v>
      </c>
      <c r="J148" s="157">
        <v>43836</v>
      </c>
      <c r="K148" s="158" t="s">
        <v>1127</v>
      </c>
      <c r="L148" s="157">
        <v>43836</v>
      </c>
      <c r="M148" s="158" t="s">
        <v>1225</v>
      </c>
      <c r="N148" s="158" t="s">
        <v>886</v>
      </c>
      <c r="O148" s="158" t="s">
        <v>805</v>
      </c>
      <c r="P148" s="158" t="s">
        <v>1129</v>
      </c>
      <c r="Q148" s="158" t="s">
        <v>1342</v>
      </c>
      <c r="R148" s="158" t="s">
        <v>1343</v>
      </c>
      <c r="S148" s="159">
        <v>70000</v>
      </c>
      <c r="T148" s="160">
        <v>2.5100000000000001E-2</v>
      </c>
      <c r="U148" s="160">
        <v>2.5100000000000001E-2</v>
      </c>
      <c r="V148" s="158" t="s">
        <v>813</v>
      </c>
      <c r="W148" s="161">
        <v>1757</v>
      </c>
      <c r="X148" s="158" t="s">
        <v>813</v>
      </c>
      <c r="Y148" s="158" t="s">
        <v>1132</v>
      </c>
      <c r="Z148" s="158" t="s">
        <v>811</v>
      </c>
      <c r="AA148" s="158" t="s">
        <v>811</v>
      </c>
      <c r="AB148" s="71">
        <f t="shared" si="2"/>
        <v>256.12991632409108</v>
      </c>
    </row>
    <row r="149" spans="1:28">
      <c r="A149" s="156" t="s">
        <v>803</v>
      </c>
      <c r="B149" s="156" t="s">
        <v>1126</v>
      </c>
      <c r="C149" s="156" t="s">
        <v>391</v>
      </c>
      <c r="D149" s="156" t="s">
        <v>162</v>
      </c>
      <c r="E149" s="156" t="s">
        <v>812</v>
      </c>
      <c r="F149" s="156" t="s">
        <v>673</v>
      </c>
      <c r="G149" s="165" t="s">
        <v>200</v>
      </c>
      <c r="H149" s="156" t="s">
        <v>867</v>
      </c>
      <c r="I149" s="156" t="s">
        <v>867</v>
      </c>
      <c r="J149" s="157">
        <v>43836</v>
      </c>
      <c r="K149" s="158" t="s">
        <v>1127</v>
      </c>
      <c r="L149" s="157">
        <v>43836</v>
      </c>
      <c r="M149" s="158" t="s">
        <v>1225</v>
      </c>
      <c r="N149" s="158" t="s">
        <v>870</v>
      </c>
      <c r="O149" s="158" t="s">
        <v>805</v>
      </c>
      <c r="P149" s="158" t="s">
        <v>1129</v>
      </c>
      <c r="Q149" s="158" t="s">
        <v>1344</v>
      </c>
      <c r="R149" s="158" t="s">
        <v>1345</v>
      </c>
      <c r="S149" s="159">
        <v>135000</v>
      </c>
      <c r="T149" s="160">
        <v>4.1000000000000002E-2</v>
      </c>
      <c r="U149" s="160">
        <v>4.1000000000000002E-2</v>
      </c>
      <c r="V149" s="158" t="s">
        <v>813</v>
      </c>
      <c r="W149" s="161">
        <v>5535</v>
      </c>
      <c r="X149" s="158" t="s">
        <v>813</v>
      </c>
      <c r="Y149" s="158" t="s">
        <v>1132</v>
      </c>
      <c r="Z149" s="158" t="s">
        <v>811</v>
      </c>
      <c r="AA149" s="158" t="s">
        <v>811</v>
      </c>
      <c r="AB149" s="71">
        <f t="shared" si="2"/>
        <v>806.87483600104963</v>
      </c>
    </row>
    <row r="150" spans="1:28">
      <c r="A150" s="156" t="s">
        <v>803</v>
      </c>
      <c r="B150" s="156" t="s">
        <v>1126</v>
      </c>
      <c r="C150" s="156" t="s">
        <v>391</v>
      </c>
      <c r="D150" s="156" t="s">
        <v>536</v>
      </c>
      <c r="E150" s="156" t="s">
        <v>812</v>
      </c>
      <c r="F150" s="156" t="s">
        <v>723</v>
      </c>
      <c r="G150" s="165" t="s">
        <v>536</v>
      </c>
      <c r="H150" s="156" t="s">
        <v>867</v>
      </c>
      <c r="I150" s="156" t="s">
        <v>867</v>
      </c>
      <c r="J150" s="157">
        <v>43836</v>
      </c>
      <c r="K150" s="158" t="s">
        <v>1127</v>
      </c>
      <c r="L150" s="157">
        <v>43836</v>
      </c>
      <c r="M150" s="158" t="s">
        <v>1225</v>
      </c>
      <c r="N150" s="158" t="s">
        <v>1073</v>
      </c>
      <c r="O150" s="158" t="s">
        <v>805</v>
      </c>
      <c r="P150" s="158" t="s">
        <v>1129</v>
      </c>
      <c r="Q150" s="158" t="s">
        <v>1346</v>
      </c>
      <c r="R150" s="158" t="s">
        <v>1347</v>
      </c>
      <c r="S150" s="159">
        <v>160000</v>
      </c>
      <c r="T150" s="160">
        <v>4.5999999999999999E-2</v>
      </c>
      <c r="U150" s="160">
        <v>4.5999999999999999E-2</v>
      </c>
      <c r="V150" s="158" t="s">
        <v>813</v>
      </c>
      <c r="W150" s="161">
        <v>7360</v>
      </c>
      <c r="X150" s="158" t="s">
        <v>813</v>
      </c>
      <c r="Y150" s="158" t="s">
        <v>1132</v>
      </c>
      <c r="Z150" s="158" t="s">
        <v>811</v>
      </c>
      <c r="AA150" s="158" t="s">
        <v>811</v>
      </c>
      <c r="AB150" s="71">
        <f t="shared" si="2"/>
        <v>1072.9175777719468</v>
      </c>
    </row>
    <row r="151" spans="1:28">
      <c r="A151" s="156" t="s">
        <v>803</v>
      </c>
      <c r="B151" s="156" t="s">
        <v>1126</v>
      </c>
      <c r="C151" s="156" t="s">
        <v>391</v>
      </c>
      <c r="D151" s="156" t="s">
        <v>200</v>
      </c>
      <c r="E151" s="156" t="s">
        <v>812</v>
      </c>
      <c r="F151" s="156" t="s">
        <v>487</v>
      </c>
      <c r="G151" s="165" t="s">
        <v>200</v>
      </c>
      <c r="H151" s="156" t="s">
        <v>867</v>
      </c>
      <c r="I151" s="156" t="s">
        <v>867</v>
      </c>
      <c r="J151" s="157">
        <v>43836</v>
      </c>
      <c r="K151" s="158" t="s">
        <v>1127</v>
      </c>
      <c r="L151" s="157">
        <v>43836</v>
      </c>
      <c r="M151" s="158" t="s">
        <v>1225</v>
      </c>
      <c r="N151" s="158" t="s">
        <v>1075</v>
      </c>
      <c r="O151" s="158" t="s">
        <v>805</v>
      </c>
      <c r="P151" s="158" t="s">
        <v>1129</v>
      </c>
      <c r="Q151" s="158" t="s">
        <v>1348</v>
      </c>
      <c r="R151" s="158" t="s">
        <v>1349</v>
      </c>
      <c r="S151" s="159">
        <v>0</v>
      </c>
      <c r="T151" s="160">
        <v>0</v>
      </c>
      <c r="U151" s="160">
        <v>4.1099999999999998E-2</v>
      </c>
      <c r="V151" s="158" t="s">
        <v>813</v>
      </c>
      <c r="W151" s="161">
        <v>0</v>
      </c>
      <c r="X151" s="158" t="s">
        <v>813</v>
      </c>
      <c r="Y151" s="158" t="s">
        <v>1132</v>
      </c>
      <c r="Z151" s="158" t="s">
        <v>811</v>
      </c>
      <c r="AA151" s="158" t="s">
        <v>811</v>
      </c>
      <c r="AB151" s="71">
        <f t="shared" si="2"/>
        <v>0</v>
      </c>
    </row>
    <row r="152" spans="1:28">
      <c r="A152" s="156" t="s">
        <v>803</v>
      </c>
      <c r="B152" s="156" t="s">
        <v>1126</v>
      </c>
      <c r="C152" s="156" t="s">
        <v>391</v>
      </c>
      <c r="D152" s="156" t="s">
        <v>200</v>
      </c>
      <c r="E152" s="156" t="s">
        <v>812</v>
      </c>
      <c r="F152" s="156" t="s">
        <v>487</v>
      </c>
      <c r="G152" s="165" t="s">
        <v>200</v>
      </c>
      <c r="H152" s="156" t="s">
        <v>867</v>
      </c>
      <c r="I152" s="156" t="s">
        <v>867</v>
      </c>
      <c r="J152" s="157">
        <v>43836</v>
      </c>
      <c r="K152" s="158" t="s">
        <v>1127</v>
      </c>
      <c r="L152" s="157">
        <v>43836</v>
      </c>
      <c r="M152" s="158" t="s">
        <v>1225</v>
      </c>
      <c r="N152" s="158" t="s">
        <v>1144</v>
      </c>
      <c r="O152" s="158" t="s">
        <v>805</v>
      </c>
      <c r="P152" s="158" t="s">
        <v>1129</v>
      </c>
      <c r="Q152" s="158" t="s">
        <v>1348</v>
      </c>
      <c r="R152" s="158" t="s">
        <v>1349</v>
      </c>
      <c r="S152" s="159">
        <v>88000</v>
      </c>
      <c r="T152" s="160">
        <v>4.1099999999999998E-2</v>
      </c>
      <c r="U152" s="160">
        <v>4.1099999999999998E-2</v>
      </c>
      <c r="V152" s="158" t="s">
        <v>813</v>
      </c>
      <c r="W152" s="161">
        <v>3616.8</v>
      </c>
      <c r="X152" s="158" t="s">
        <v>813</v>
      </c>
      <c r="Y152" s="158" t="s">
        <v>1132</v>
      </c>
      <c r="Z152" s="158" t="s">
        <v>811</v>
      </c>
      <c r="AA152" s="158" t="s">
        <v>811</v>
      </c>
      <c r="AB152" s="71">
        <f t="shared" si="2"/>
        <v>527.24569229423605</v>
      </c>
    </row>
    <row r="153" spans="1:28">
      <c r="A153" s="156" t="s">
        <v>803</v>
      </c>
      <c r="B153" s="156" t="s">
        <v>1126</v>
      </c>
      <c r="C153" s="156" t="s">
        <v>391</v>
      </c>
      <c r="D153" s="156" t="s">
        <v>200</v>
      </c>
      <c r="E153" s="156" t="s">
        <v>812</v>
      </c>
      <c r="F153" s="156" t="s">
        <v>487</v>
      </c>
      <c r="G153" s="165" t="s">
        <v>200</v>
      </c>
      <c r="H153" s="156" t="s">
        <v>867</v>
      </c>
      <c r="I153" s="156" t="s">
        <v>867</v>
      </c>
      <c r="J153" s="157">
        <v>43836</v>
      </c>
      <c r="K153" s="158" t="s">
        <v>1127</v>
      </c>
      <c r="L153" s="157">
        <v>43836</v>
      </c>
      <c r="M153" s="158" t="s">
        <v>1225</v>
      </c>
      <c r="N153" s="158" t="s">
        <v>1145</v>
      </c>
      <c r="O153" s="158" t="s">
        <v>805</v>
      </c>
      <c r="P153" s="158" t="s">
        <v>1129</v>
      </c>
      <c r="Q153" s="158" t="s">
        <v>1348</v>
      </c>
      <c r="R153" s="158" t="s">
        <v>1349</v>
      </c>
      <c r="S153" s="159">
        <v>512000</v>
      </c>
      <c r="T153" s="160">
        <v>4.1099999999999998E-2</v>
      </c>
      <c r="U153" s="160">
        <v>4.1099999999999998E-2</v>
      </c>
      <c r="V153" s="158" t="s">
        <v>813</v>
      </c>
      <c r="W153" s="161">
        <v>21043.200000000001</v>
      </c>
      <c r="X153" s="158" t="s">
        <v>813</v>
      </c>
      <c r="Y153" s="158" t="s">
        <v>1132</v>
      </c>
      <c r="Z153" s="158" t="s">
        <v>811</v>
      </c>
      <c r="AA153" s="158" t="s">
        <v>811</v>
      </c>
      <c r="AB153" s="71">
        <f t="shared" si="2"/>
        <v>3067.6113006210094</v>
      </c>
    </row>
    <row r="154" spans="1:28">
      <c r="A154" s="156" t="s">
        <v>803</v>
      </c>
      <c r="B154" s="156" t="s">
        <v>1126</v>
      </c>
      <c r="C154" s="156" t="s">
        <v>391</v>
      </c>
      <c r="D154" s="156" t="s">
        <v>162</v>
      </c>
      <c r="E154" s="156" t="s">
        <v>812</v>
      </c>
      <c r="F154" s="156" t="s">
        <v>167</v>
      </c>
      <c r="G154" s="165" t="s">
        <v>162</v>
      </c>
      <c r="H154" s="156" t="s">
        <v>867</v>
      </c>
      <c r="I154" s="156" t="s">
        <v>867</v>
      </c>
      <c r="J154" s="157">
        <v>43836</v>
      </c>
      <c r="K154" s="158" t="s">
        <v>1127</v>
      </c>
      <c r="L154" s="157">
        <v>43836</v>
      </c>
      <c r="M154" s="158" t="s">
        <v>1225</v>
      </c>
      <c r="N154" s="158" t="s">
        <v>1077</v>
      </c>
      <c r="O154" s="158" t="s">
        <v>805</v>
      </c>
      <c r="P154" s="158" t="s">
        <v>1129</v>
      </c>
      <c r="Q154" s="158" t="s">
        <v>1350</v>
      </c>
      <c r="R154" s="158" t="s">
        <v>1351</v>
      </c>
      <c r="S154" s="159">
        <v>0</v>
      </c>
      <c r="T154" s="160">
        <v>0</v>
      </c>
      <c r="U154" s="160">
        <v>2.35E-2</v>
      </c>
      <c r="V154" s="158" t="s">
        <v>813</v>
      </c>
      <c r="W154" s="161">
        <v>0</v>
      </c>
      <c r="X154" s="158" t="s">
        <v>813</v>
      </c>
      <c r="Y154" s="158" t="s">
        <v>1132</v>
      </c>
      <c r="Z154" s="158" t="s">
        <v>811</v>
      </c>
      <c r="AA154" s="158" t="s">
        <v>811</v>
      </c>
      <c r="AB154" s="71">
        <f t="shared" si="2"/>
        <v>0</v>
      </c>
    </row>
    <row r="155" spans="1:28">
      <c r="A155" s="156" t="s">
        <v>803</v>
      </c>
      <c r="B155" s="156" t="s">
        <v>1126</v>
      </c>
      <c r="C155" s="156" t="s">
        <v>391</v>
      </c>
      <c r="D155" s="156" t="s">
        <v>162</v>
      </c>
      <c r="E155" s="156" t="s">
        <v>812</v>
      </c>
      <c r="F155" s="156" t="s">
        <v>167</v>
      </c>
      <c r="G155" s="165" t="s">
        <v>162</v>
      </c>
      <c r="H155" s="156" t="s">
        <v>867</v>
      </c>
      <c r="I155" s="156" t="s">
        <v>867</v>
      </c>
      <c r="J155" s="157">
        <v>43836</v>
      </c>
      <c r="K155" s="158" t="s">
        <v>1127</v>
      </c>
      <c r="L155" s="157">
        <v>43836</v>
      </c>
      <c r="M155" s="158" t="s">
        <v>1225</v>
      </c>
      <c r="N155" s="158" t="s">
        <v>1146</v>
      </c>
      <c r="O155" s="158" t="s">
        <v>805</v>
      </c>
      <c r="P155" s="158" t="s">
        <v>1129</v>
      </c>
      <c r="Q155" s="158" t="s">
        <v>1350</v>
      </c>
      <c r="R155" s="158" t="s">
        <v>1351</v>
      </c>
      <c r="S155" s="159">
        <v>97500</v>
      </c>
      <c r="T155" s="160">
        <v>2.35E-2</v>
      </c>
      <c r="U155" s="160">
        <v>2.35E-2</v>
      </c>
      <c r="V155" s="158" t="s">
        <v>813</v>
      </c>
      <c r="W155" s="161">
        <v>2291.25</v>
      </c>
      <c r="X155" s="158" t="s">
        <v>813</v>
      </c>
      <c r="Y155" s="158" t="s">
        <v>1132</v>
      </c>
      <c r="Z155" s="158" t="s">
        <v>811</v>
      </c>
      <c r="AA155" s="158" t="s">
        <v>811</v>
      </c>
      <c r="AB155" s="71">
        <f t="shared" si="2"/>
        <v>334.01119566168109</v>
      </c>
    </row>
    <row r="156" spans="1:28">
      <c r="A156" s="156" t="s">
        <v>803</v>
      </c>
      <c r="B156" s="156" t="s">
        <v>1126</v>
      </c>
      <c r="C156" s="156" t="s">
        <v>391</v>
      </c>
      <c r="D156" s="156" t="s">
        <v>162</v>
      </c>
      <c r="E156" s="156" t="s">
        <v>812</v>
      </c>
      <c r="F156" s="156" t="s">
        <v>167</v>
      </c>
      <c r="G156" s="165" t="s">
        <v>162</v>
      </c>
      <c r="H156" s="156" t="s">
        <v>867</v>
      </c>
      <c r="I156" s="156" t="s">
        <v>867</v>
      </c>
      <c r="J156" s="157">
        <v>43836</v>
      </c>
      <c r="K156" s="158" t="s">
        <v>1127</v>
      </c>
      <c r="L156" s="157">
        <v>43836</v>
      </c>
      <c r="M156" s="158" t="s">
        <v>1225</v>
      </c>
      <c r="N156" s="158" t="s">
        <v>1159</v>
      </c>
      <c r="O156" s="158" t="s">
        <v>805</v>
      </c>
      <c r="P156" s="158" t="s">
        <v>1129</v>
      </c>
      <c r="Q156" s="158" t="s">
        <v>1350</v>
      </c>
      <c r="R156" s="158" t="s">
        <v>1351</v>
      </c>
      <c r="S156" s="159">
        <v>400000</v>
      </c>
      <c r="T156" s="160">
        <v>2.35E-2</v>
      </c>
      <c r="U156" s="160">
        <v>2.35E-2</v>
      </c>
      <c r="V156" s="158" t="s">
        <v>813</v>
      </c>
      <c r="W156" s="161">
        <v>9400</v>
      </c>
      <c r="X156" s="158" t="s">
        <v>813</v>
      </c>
      <c r="Y156" s="158" t="s">
        <v>1132</v>
      </c>
      <c r="Z156" s="158" t="s">
        <v>811</v>
      </c>
      <c r="AA156" s="158" t="s">
        <v>811</v>
      </c>
      <c r="AB156" s="71">
        <f t="shared" si="2"/>
        <v>1370.3023411761276</v>
      </c>
    </row>
    <row r="157" spans="1:28">
      <c r="A157" s="156" t="s">
        <v>803</v>
      </c>
      <c r="B157" s="156" t="s">
        <v>1126</v>
      </c>
      <c r="C157" s="156" t="s">
        <v>391</v>
      </c>
      <c r="D157" s="156" t="s">
        <v>200</v>
      </c>
      <c r="E157" s="156" t="s">
        <v>812</v>
      </c>
      <c r="F157" s="156" t="s">
        <v>750</v>
      </c>
      <c r="G157" s="165" t="s">
        <v>200</v>
      </c>
      <c r="H157" s="156" t="s">
        <v>867</v>
      </c>
      <c r="I157" s="156" t="s">
        <v>867</v>
      </c>
      <c r="J157" s="157">
        <v>43836</v>
      </c>
      <c r="K157" s="158" t="s">
        <v>1127</v>
      </c>
      <c r="L157" s="157">
        <v>43836</v>
      </c>
      <c r="M157" s="158" t="s">
        <v>1225</v>
      </c>
      <c r="N157" s="158" t="s">
        <v>1138</v>
      </c>
      <c r="O157" s="158" t="s">
        <v>805</v>
      </c>
      <c r="P157" s="158" t="s">
        <v>1129</v>
      </c>
      <c r="Q157" s="158" t="s">
        <v>1352</v>
      </c>
      <c r="R157" s="158" t="s">
        <v>1353</v>
      </c>
      <c r="S157" s="159">
        <v>0</v>
      </c>
      <c r="T157" s="160">
        <v>0</v>
      </c>
      <c r="U157" s="160">
        <v>0.245</v>
      </c>
      <c r="V157" s="158" t="s">
        <v>813</v>
      </c>
      <c r="W157" s="161">
        <v>0</v>
      </c>
      <c r="X157" s="158" t="s">
        <v>813</v>
      </c>
      <c r="Y157" s="158" t="s">
        <v>1132</v>
      </c>
      <c r="Z157" s="158" t="s">
        <v>811</v>
      </c>
      <c r="AA157" s="158" t="s">
        <v>811</v>
      </c>
      <c r="AB157" s="71">
        <f t="shared" si="2"/>
        <v>0</v>
      </c>
    </row>
    <row r="158" spans="1:28">
      <c r="A158" s="156" t="s">
        <v>803</v>
      </c>
      <c r="B158" s="156" t="s">
        <v>1126</v>
      </c>
      <c r="C158" s="156" t="s">
        <v>391</v>
      </c>
      <c r="D158" s="156" t="s">
        <v>200</v>
      </c>
      <c r="E158" s="156" t="s">
        <v>812</v>
      </c>
      <c r="F158" s="156" t="s">
        <v>750</v>
      </c>
      <c r="G158" s="165" t="s">
        <v>200</v>
      </c>
      <c r="H158" s="156" t="s">
        <v>867</v>
      </c>
      <c r="I158" s="156" t="s">
        <v>867</v>
      </c>
      <c r="J158" s="157">
        <v>43836</v>
      </c>
      <c r="K158" s="158" t="s">
        <v>1127</v>
      </c>
      <c r="L158" s="157">
        <v>43836</v>
      </c>
      <c r="M158" s="158" t="s">
        <v>1225</v>
      </c>
      <c r="N158" s="158" t="s">
        <v>1181</v>
      </c>
      <c r="O158" s="158" t="s">
        <v>805</v>
      </c>
      <c r="P158" s="158" t="s">
        <v>1129</v>
      </c>
      <c r="Q158" s="158" t="s">
        <v>1352</v>
      </c>
      <c r="R158" s="158" t="s">
        <v>1353</v>
      </c>
      <c r="S158" s="159">
        <v>400</v>
      </c>
      <c r="T158" s="160">
        <v>0.245</v>
      </c>
      <c r="U158" s="160">
        <v>0.245</v>
      </c>
      <c r="V158" s="158" t="s">
        <v>813</v>
      </c>
      <c r="W158" s="161">
        <v>98</v>
      </c>
      <c r="X158" s="158" t="s">
        <v>813</v>
      </c>
      <c r="Y158" s="158" t="s">
        <v>1132</v>
      </c>
      <c r="Z158" s="158" t="s">
        <v>811</v>
      </c>
      <c r="AA158" s="158" t="s">
        <v>811</v>
      </c>
      <c r="AB158" s="71">
        <f t="shared" si="2"/>
        <v>14.28613079098516</v>
      </c>
    </row>
    <row r="159" spans="1:28">
      <c r="A159" s="156" t="s">
        <v>803</v>
      </c>
      <c r="B159" s="156" t="s">
        <v>1126</v>
      </c>
      <c r="C159" s="156" t="s">
        <v>391</v>
      </c>
      <c r="D159" s="156" t="s">
        <v>200</v>
      </c>
      <c r="E159" s="156" t="s">
        <v>812</v>
      </c>
      <c r="F159" s="156" t="s">
        <v>750</v>
      </c>
      <c r="G159" s="165" t="s">
        <v>200</v>
      </c>
      <c r="H159" s="156" t="s">
        <v>867</v>
      </c>
      <c r="I159" s="156" t="s">
        <v>867</v>
      </c>
      <c r="J159" s="157">
        <v>43836</v>
      </c>
      <c r="K159" s="158" t="s">
        <v>1127</v>
      </c>
      <c r="L159" s="157">
        <v>43836</v>
      </c>
      <c r="M159" s="158" t="s">
        <v>1225</v>
      </c>
      <c r="N159" s="158" t="s">
        <v>1197</v>
      </c>
      <c r="O159" s="158" t="s">
        <v>805</v>
      </c>
      <c r="P159" s="158" t="s">
        <v>1129</v>
      </c>
      <c r="Q159" s="158" t="s">
        <v>1352</v>
      </c>
      <c r="R159" s="158" t="s">
        <v>1353</v>
      </c>
      <c r="S159" s="159">
        <v>10200</v>
      </c>
      <c r="T159" s="160">
        <v>0.245</v>
      </c>
      <c r="U159" s="160">
        <v>0.245</v>
      </c>
      <c r="V159" s="158" t="s">
        <v>813</v>
      </c>
      <c r="W159" s="161">
        <v>2499</v>
      </c>
      <c r="X159" s="158" t="s">
        <v>813</v>
      </c>
      <c r="Y159" s="158" t="s">
        <v>1132</v>
      </c>
      <c r="Z159" s="158" t="s">
        <v>811</v>
      </c>
      <c r="AA159" s="158" t="s">
        <v>811</v>
      </c>
      <c r="AB159" s="71">
        <f t="shared" si="2"/>
        <v>364.29633517012161</v>
      </c>
    </row>
    <row r="160" spans="1:28">
      <c r="A160" s="156" t="s">
        <v>803</v>
      </c>
      <c r="B160" s="156" t="s">
        <v>1126</v>
      </c>
      <c r="C160" s="156" t="s">
        <v>1088</v>
      </c>
      <c r="D160" s="156" t="s">
        <v>1205</v>
      </c>
      <c r="E160" s="156" t="s">
        <v>812</v>
      </c>
      <c r="F160" s="156" t="s">
        <v>68</v>
      </c>
      <c r="G160" s="165" t="s">
        <v>59</v>
      </c>
      <c r="H160" s="156" t="s">
        <v>867</v>
      </c>
      <c r="I160" s="156" t="s">
        <v>867</v>
      </c>
      <c r="J160" s="157">
        <v>43836</v>
      </c>
      <c r="K160" s="158" t="s">
        <v>1127</v>
      </c>
      <c r="L160" s="157">
        <v>43836</v>
      </c>
      <c r="M160" s="158" t="s">
        <v>1225</v>
      </c>
      <c r="N160" s="158" t="s">
        <v>1079</v>
      </c>
      <c r="O160" s="158" t="s">
        <v>805</v>
      </c>
      <c r="P160" s="158" t="s">
        <v>1129</v>
      </c>
      <c r="Q160" s="158" t="s">
        <v>1354</v>
      </c>
      <c r="R160" s="158" t="s">
        <v>1355</v>
      </c>
      <c r="S160" s="159">
        <v>16800</v>
      </c>
      <c r="T160" s="160">
        <v>7.9000000000000001E-2</v>
      </c>
      <c r="U160" s="160">
        <v>7.9000000000000001E-2</v>
      </c>
      <c r="V160" s="158" t="s">
        <v>813</v>
      </c>
      <c r="W160" s="161">
        <v>1327.2</v>
      </c>
      <c r="X160" s="158" t="s">
        <v>813</v>
      </c>
      <c r="Y160" s="158" t="s">
        <v>1132</v>
      </c>
      <c r="Z160" s="158" t="s">
        <v>811</v>
      </c>
      <c r="AA160" s="158" t="s">
        <v>811</v>
      </c>
      <c r="AB160" s="71">
        <f t="shared" si="2"/>
        <v>193.47502842648476</v>
      </c>
    </row>
    <row r="161" spans="1:28">
      <c r="A161" s="156" t="s">
        <v>803</v>
      </c>
      <c r="B161" s="156" t="s">
        <v>1126</v>
      </c>
      <c r="C161" s="156" t="s">
        <v>1080</v>
      </c>
      <c r="D161" s="156" t="s">
        <v>1080</v>
      </c>
      <c r="E161" s="156" t="s">
        <v>812</v>
      </c>
      <c r="F161" s="163">
        <v>86406863</v>
      </c>
      <c r="G161" s="165" t="s">
        <v>666</v>
      </c>
      <c r="H161" s="156" t="s">
        <v>1082</v>
      </c>
      <c r="I161" s="156" t="s">
        <v>1082</v>
      </c>
      <c r="J161" s="157">
        <v>43833</v>
      </c>
      <c r="K161" s="158" t="s">
        <v>1127</v>
      </c>
      <c r="L161" s="157">
        <v>43833</v>
      </c>
      <c r="M161" s="158" t="s">
        <v>1314</v>
      </c>
      <c r="N161" s="158" t="s">
        <v>886</v>
      </c>
      <c r="O161" s="158" t="s">
        <v>805</v>
      </c>
      <c r="P161" s="158" t="s">
        <v>1129</v>
      </c>
      <c r="Q161" s="158" t="s">
        <v>1356</v>
      </c>
      <c r="R161" s="158" t="s">
        <v>1357</v>
      </c>
      <c r="S161" s="159">
        <v>40000</v>
      </c>
      <c r="T161" s="160">
        <v>9.1999999999999998E-2</v>
      </c>
      <c r="U161" s="160">
        <v>9.1999999999999998E-2</v>
      </c>
      <c r="V161" s="158" t="s">
        <v>813</v>
      </c>
      <c r="W161" s="161">
        <v>3680</v>
      </c>
      <c r="X161" s="158" t="s">
        <v>813</v>
      </c>
      <c r="Y161" s="158" t="s">
        <v>1132</v>
      </c>
      <c r="Z161" s="158" t="s">
        <v>811</v>
      </c>
      <c r="AA161" s="158" t="s">
        <v>811</v>
      </c>
      <c r="AB161" s="71">
        <f t="shared" si="2"/>
        <v>536.45878888597338</v>
      </c>
    </row>
    <row r="162" spans="1:28">
      <c r="A162" s="156" t="s">
        <v>803</v>
      </c>
      <c r="B162" s="156" t="s">
        <v>1126</v>
      </c>
      <c r="C162" s="156" t="s">
        <v>1080</v>
      </c>
      <c r="D162" s="156" t="s">
        <v>1080</v>
      </c>
      <c r="E162" s="156" t="s">
        <v>812</v>
      </c>
      <c r="F162" s="163">
        <v>86406863</v>
      </c>
      <c r="G162" s="165" t="s">
        <v>666</v>
      </c>
      <c r="H162" s="156" t="s">
        <v>1082</v>
      </c>
      <c r="I162" s="156" t="s">
        <v>1082</v>
      </c>
      <c r="J162" s="157">
        <v>43833</v>
      </c>
      <c r="K162" s="158" t="s">
        <v>1127</v>
      </c>
      <c r="L162" s="157">
        <v>43833</v>
      </c>
      <c r="M162" s="158" t="s">
        <v>1314</v>
      </c>
      <c r="N162" s="158" t="s">
        <v>1073</v>
      </c>
      <c r="O162" s="158" t="s">
        <v>805</v>
      </c>
      <c r="P162" s="158" t="s">
        <v>1129</v>
      </c>
      <c r="Q162" s="158" t="s">
        <v>1358</v>
      </c>
      <c r="R162" s="158" t="s">
        <v>1359</v>
      </c>
      <c r="S162" s="159">
        <v>12000</v>
      </c>
      <c r="T162" s="160">
        <v>9.1999999999999998E-2</v>
      </c>
      <c r="U162" s="160">
        <v>9.1999999999999998E-2</v>
      </c>
      <c r="V162" s="158" t="s">
        <v>813</v>
      </c>
      <c r="W162" s="161">
        <v>1104</v>
      </c>
      <c r="X162" s="158" t="s">
        <v>813</v>
      </c>
      <c r="Y162" s="158" t="s">
        <v>1132</v>
      </c>
      <c r="Z162" s="158" t="s">
        <v>811</v>
      </c>
      <c r="AA162" s="158" t="s">
        <v>811</v>
      </c>
      <c r="AB162" s="71">
        <f t="shared" si="2"/>
        <v>160.93763666579201</v>
      </c>
    </row>
    <row r="163" spans="1:28">
      <c r="A163" s="156" t="s">
        <v>803</v>
      </c>
      <c r="B163" s="156" t="s">
        <v>1126</v>
      </c>
      <c r="C163" s="156" t="s">
        <v>1080</v>
      </c>
      <c r="D163" s="156" t="s">
        <v>1080</v>
      </c>
      <c r="E163" s="156" t="s">
        <v>812</v>
      </c>
      <c r="F163" s="163">
        <v>86406875</v>
      </c>
      <c r="G163" s="165" t="s">
        <v>666</v>
      </c>
      <c r="H163" s="156" t="s">
        <v>1082</v>
      </c>
      <c r="I163" s="156" t="s">
        <v>1082</v>
      </c>
      <c r="J163" s="157">
        <v>43833</v>
      </c>
      <c r="K163" s="158" t="s">
        <v>1127</v>
      </c>
      <c r="L163" s="157">
        <v>43833</v>
      </c>
      <c r="M163" s="158" t="s">
        <v>1314</v>
      </c>
      <c r="N163" s="158" t="s">
        <v>1077</v>
      </c>
      <c r="O163" s="158" t="s">
        <v>805</v>
      </c>
      <c r="P163" s="158" t="s">
        <v>1129</v>
      </c>
      <c r="Q163" s="158" t="s">
        <v>1358</v>
      </c>
      <c r="R163" s="158" t="s">
        <v>1359</v>
      </c>
      <c r="S163" s="159">
        <v>12000</v>
      </c>
      <c r="T163" s="160">
        <v>0.14280000000000001</v>
      </c>
      <c r="U163" s="160">
        <v>0.14280000000000001</v>
      </c>
      <c r="V163" s="158" t="s">
        <v>813</v>
      </c>
      <c r="W163" s="161">
        <v>1713.6</v>
      </c>
      <c r="X163" s="158" t="s">
        <v>813</v>
      </c>
      <c r="Y163" s="158" t="s">
        <v>1132</v>
      </c>
      <c r="Z163" s="158" t="s">
        <v>811</v>
      </c>
      <c r="AA163" s="158" t="s">
        <v>811</v>
      </c>
      <c r="AB163" s="71">
        <f t="shared" si="2"/>
        <v>249.80320125951192</v>
      </c>
    </row>
    <row r="164" spans="1:28">
      <c r="A164" s="156" t="s">
        <v>803</v>
      </c>
      <c r="B164" s="156" t="s">
        <v>1126</v>
      </c>
      <c r="C164" s="156" t="s">
        <v>1080</v>
      </c>
      <c r="D164" s="156" t="s">
        <v>1080</v>
      </c>
      <c r="E164" s="156" t="s">
        <v>812</v>
      </c>
      <c r="F164" s="163">
        <v>86406875</v>
      </c>
      <c r="G164" s="165" t="s">
        <v>666</v>
      </c>
      <c r="H164" s="156" t="s">
        <v>1082</v>
      </c>
      <c r="I164" s="156" t="s">
        <v>1082</v>
      </c>
      <c r="J164" s="157">
        <v>43833</v>
      </c>
      <c r="K164" s="158" t="s">
        <v>1127</v>
      </c>
      <c r="L164" s="157">
        <v>43833</v>
      </c>
      <c r="M164" s="158" t="s">
        <v>1314</v>
      </c>
      <c r="N164" s="158" t="s">
        <v>1075</v>
      </c>
      <c r="O164" s="158" t="s">
        <v>805</v>
      </c>
      <c r="P164" s="158" t="s">
        <v>1129</v>
      </c>
      <c r="Q164" s="158" t="s">
        <v>1356</v>
      </c>
      <c r="R164" s="158" t="s">
        <v>1357</v>
      </c>
      <c r="S164" s="159">
        <v>0</v>
      </c>
      <c r="T164" s="160">
        <v>0</v>
      </c>
      <c r="U164" s="160">
        <v>0.14280000000000001</v>
      </c>
      <c r="V164" s="158" t="s">
        <v>813</v>
      </c>
      <c r="W164" s="161">
        <v>0</v>
      </c>
      <c r="X164" s="158" t="s">
        <v>813</v>
      </c>
      <c r="Y164" s="158" t="s">
        <v>1132</v>
      </c>
      <c r="Z164" s="158" t="s">
        <v>811</v>
      </c>
      <c r="AA164" s="158" t="s">
        <v>811</v>
      </c>
      <c r="AB164" s="71">
        <f t="shared" si="2"/>
        <v>0</v>
      </c>
    </row>
    <row r="165" spans="1:28">
      <c r="A165" s="156" t="s">
        <v>803</v>
      </c>
      <c r="B165" s="156" t="s">
        <v>1126</v>
      </c>
      <c r="C165" s="156" t="s">
        <v>1080</v>
      </c>
      <c r="D165" s="156" t="s">
        <v>1080</v>
      </c>
      <c r="E165" s="156" t="s">
        <v>812</v>
      </c>
      <c r="F165" s="163">
        <v>86406875</v>
      </c>
      <c r="G165" s="165" t="s">
        <v>666</v>
      </c>
      <c r="H165" s="156" t="s">
        <v>1082</v>
      </c>
      <c r="I165" s="156" t="s">
        <v>1082</v>
      </c>
      <c r="J165" s="157">
        <v>43833</v>
      </c>
      <c r="K165" s="158" t="s">
        <v>1127</v>
      </c>
      <c r="L165" s="157">
        <v>43833</v>
      </c>
      <c r="M165" s="158" t="s">
        <v>1314</v>
      </c>
      <c r="N165" s="158" t="s">
        <v>1144</v>
      </c>
      <c r="O165" s="158" t="s">
        <v>805</v>
      </c>
      <c r="P165" s="158" t="s">
        <v>1129</v>
      </c>
      <c r="Q165" s="158" t="s">
        <v>1356</v>
      </c>
      <c r="R165" s="158" t="s">
        <v>1357</v>
      </c>
      <c r="S165" s="159">
        <v>14937</v>
      </c>
      <c r="T165" s="160">
        <v>0.14280000000000001</v>
      </c>
      <c r="U165" s="160">
        <v>0.14280000000000001</v>
      </c>
      <c r="V165" s="158" t="s">
        <v>813</v>
      </c>
      <c r="W165" s="161">
        <v>2133</v>
      </c>
      <c r="X165" s="158" t="s">
        <v>813</v>
      </c>
      <c r="Y165" s="158" t="s">
        <v>1132</v>
      </c>
      <c r="Z165" s="158" t="s">
        <v>811</v>
      </c>
      <c r="AA165" s="158" t="s">
        <v>811</v>
      </c>
      <c r="AB165" s="71">
        <f t="shared" si="2"/>
        <v>310.9420099711362</v>
      </c>
    </row>
    <row r="166" spans="1:28">
      <c r="A166" s="156" t="s">
        <v>803</v>
      </c>
      <c r="B166" s="156" t="s">
        <v>1126</v>
      </c>
      <c r="C166" s="156" t="s">
        <v>1080</v>
      </c>
      <c r="D166" s="156" t="s">
        <v>1080</v>
      </c>
      <c r="E166" s="156" t="s">
        <v>812</v>
      </c>
      <c r="F166" s="163">
        <v>86406875</v>
      </c>
      <c r="G166" s="165" t="s">
        <v>666</v>
      </c>
      <c r="H166" s="156" t="s">
        <v>1082</v>
      </c>
      <c r="I166" s="156" t="s">
        <v>1082</v>
      </c>
      <c r="J166" s="157">
        <v>43833</v>
      </c>
      <c r="K166" s="158" t="s">
        <v>1127</v>
      </c>
      <c r="L166" s="157">
        <v>43833</v>
      </c>
      <c r="M166" s="158" t="s">
        <v>1314</v>
      </c>
      <c r="N166" s="158" t="s">
        <v>1145</v>
      </c>
      <c r="O166" s="158" t="s">
        <v>805</v>
      </c>
      <c r="P166" s="158" t="s">
        <v>1129</v>
      </c>
      <c r="Q166" s="158" t="s">
        <v>1356</v>
      </c>
      <c r="R166" s="158" t="s">
        <v>1357</v>
      </c>
      <c r="S166" s="159">
        <v>19033</v>
      </c>
      <c r="T166" s="160">
        <v>0.14280000000000001</v>
      </c>
      <c r="U166" s="160">
        <v>0.14280000000000001</v>
      </c>
      <c r="V166" s="158" t="s">
        <v>813</v>
      </c>
      <c r="W166" s="161">
        <v>2717.91</v>
      </c>
      <c r="X166" s="158" t="s">
        <v>813</v>
      </c>
      <c r="Y166" s="158" t="s">
        <v>1132</v>
      </c>
      <c r="Z166" s="158" t="s">
        <v>811</v>
      </c>
      <c r="AA166" s="158" t="s">
        <v>811</v>
      </c>
      <c r="AB166" s="71">
        <f t="shared" si="2"/>
        <v>396.20834426659667</v>
      </c>
    </row>
    <row r="167" spans="1:28">
      <c r="A167" s="156" t="s">
        <v>803</v>
      </c>
      <c r="B167" s="156" t="s">
        <v>1126</v>
      </c>
      <c r="C167" s="156" t="s">
        <v>1080</v>
      </c>
      <c r="D167" s="156" t="s">
        <v>1080</v>
      </c>
      <c r="E167" s="156" t="s">
        <v>812</v>
      </c>
      <c r="F167" s="163">
        <v>86406875</v>
      </c>
      <c r="G167" s="165" t="s">
        <v>666</v>
      </c>
      <c r="H167" s="156" t="s">
        <v>1082</v>
      </c>
      <c r="I167" s="156" t="s">
        <v>1082</v>
      </c>
      <c r="J167" s="157">
        <v>43833</v>
      </c>
      <c r="K167" s="158" t="s">
        <v>1127</v>
      </c>
      <c r="L167" s="157">
        <v>43833</v>
      </c>
      <c r="M167" s="158" t="s">
        <v>1314</v>
      </c>
      <c r="N167" s="158" t="s">
        <v>1146</v>
      </c>
      <c r="O167" s="158" t="s">
        <v>805</v>
      </c>
      <c r="P167" s="158" t="s">
        <v>1129</v>
      </c>
      <c r="Q167" s="158" t="s">
        <v>1356</v>
      </c>
      <c r="R167" s="158" t="s">
        <v>1357</v>
      </c>
      <c r="S167" s="159">
        <v>6030</v>
      </c>
      <c r="T167" s="160">
        <v>0.14280000000000001</v>
      </c>
      <c r="U167" s="160">
        <v>0.14280000000000001</v>
      </c>
      <c r="V167" s="158" t="s">
        <v>813</v>
      </c>
      <c r="W167" s="161">
        <v>861.08</v>
      </c>
      <c r="X167" s="158" t="s">
        <v>813</v>
      </c>
      <c r="Y167" s="158" t="s">
        <v>1132</v>
      </c>
      <c r="Z167" s="158" t="s">
        <v>811</v>
      </c>
      <c r="AA167" s="158" t="s">
        <v>811</v>
      </c>
      <c r="AB167" s="71">
        <f t="shared" si="2"/>
        <v>125.52552552552554</v>
      </c>
    </row>
    <row r="168" spans="1:28">
      <c r="A168" s="156" t="s">
        <v>803</v>
      </c>
      <c r="B168" s="156" t="s">
        <v>1126</v>
      </c>
      <c r="C168" s="156" t="s">
        <v>391</v>
      </c>
      <c r="D168" s="156" t="s">
        <v>1170</v>
      </c>
      <c r="E168" s="156" t="s">
        <v>812</v>
      </c>
      <c r="F168" s="156" t="s">
        <v>557</v>
      </c>
      <c r="G168" s="165" t="s">
        <v>537</v>
      </c>
      <c r="H168" s="156" t="s">
        <v>818</v>
      </c>
      <c r="I168" s="156" t="s">
        <v>818</v>
      </c>
      <c r="J168" s="157">
        <v>43836</v>
      </c>
      <c r="K168" s="158" t="s">
        <v>1127</v>
      </c>
      <c r="L168" s="157">
        <v>43836</v>
      </c>
      <c r="M168" s="158" t="s">
        <v>1171</v>
      </c>
      <c r="N168" s="158" t="s">
        <v>809</v>
      </c>
      <c r="O168" s="158" t="s">
        <v>805</v>
      </c>
      <c r="P168" s="158" t="s">
        <v>1129</v>
      </c>
      <c r="Q168" s="158" t="s">
        <v>1360</v>
      </c>
      <c r="R168" s="158" t="s">
        <v>1361</v>
      </c>
      <c r="S168" s="159">
        <v>60000</v>
      </c>
      <c r="T168" s="160">
        <v>6.2E-2</v>
      </c>
      <c r="U168" s="160">
        <v>6.2E-2</v>
      </c>
      <c r="V168" s="158" t="s">
        <v>813</v>
      </c>
      <c r="W168" s="161">
        <v>3720</v>
      </c>
      <c r="X168" s="158" t="s">
        <v>813</v>
      </c>
      <c r="Y168" s="158" t="s">
        <v>1132</v>
      </c>
      <c r="Z168" s="158" t="s">
        <v>811</v>
      </c>
      <c r="AA168" s="158" t="s">
        <v>811</v>
      </c>
      <c r="AB168" s="71">
        <f t="shared" si="2"/>
        <v>542.28986267821222</v>
      </c>
    </row>
    <row r="169" spans="1:28">
      <c r="A169" s="156" t="s">
        <v>803</v>
      </c>
      <c r="B169" s="156" t="s">
        <v>1126</v>
      </c>
      <c r="C169" s="156" t="s">
        <v>391</v>
      </c>
      <c r="D169" s="156" t="s">
        <v>1170</v>
      </c>
      <c r="E169" s="156" t="s">
        <v>812</v>
      </c>
      <c r="F169" s="156" t="s">
        <v>557</v>
      </c>
      <c r="G169" s="165" t="s">
        <v>537</v>
      </c>
      <c r="H169" s="156" t="s">
        <v>818</v>
      </c>
      <c r="I169" s="156" t="s">
        <v>818</v>
      </c>
      <c r="J169" s="157">
        <v>43837</v>
      </c>
      <c r="K169" s="158" t="s">
        <v>1127</v>
      </c>
      <c r="L169" s="157">
        <v>43837</v>
      </c>
      <c r="M169" s="158" t="s">
        <v>1189</v>
      </c>
      <c r="N169" s="158" t="s">
        <v>809</v>
      </c>
      <c r="O169" s="158" t="s">
        <v>805</v>
      </c>
      <c r="P169" s="158" t="s">
        <v>1129</v>
      </c>
      <c r="Q169" s="158" t="s">
        <v>1360</v>
      </c>
      <c r="R169" s="158" t="s">
        <v>1361</v>
      </c>
      <c r="S169" s="159">
        <v>540000</v>
      </c>
      <c r="T169" s="160">
        <v>6.2E-2</v>
      </c>
      <c r="U169" s="160">
        <v>6.2E-2</v>
      </c>
      <c r="V169" s="158" t="s">
        <v>813</v>
      </c>
      <c r="W169" s="161">
        <v>33480</v>
      </c>
      <c r="X169" s="158" t="s">
        <v>813</v>
      </c>
      <c r="Y169" s="158" t="s">
        <v>1132</v>
      </c>
      <c r="Z169" s="158" t="s">
        <v>811</v>
      </c>
      <c r="AA169" s="158" t="s">
        <v>811</v>
      </c>
      <c r="AB169" s="71">
        <f t="shared" si="2"/>
        <v>4880.6087641039094</v>
      </c>
    </row>
    <row r="170" spans="1:28">
      <c r="A170" s="156" t="s">
        <v>803</v>
      </c>
      <c r="B170" s="156" t="s">
        <v>1126</v>
      </c>
      <c r="C170" s="156" t="s">
        <v>391</v>
      </c>
      <c r="D170" s="156" t="s">
        <v>1170</v>
      </c>
      <c r="E170" s="156" t="s">
        <v>812</v>
      </c>
      <c r="F170" s="156" t="s">
        <v>557</v>
      </c>
      <c r="G170" s="165" t="s">
        <v>537</v>
      </c>
      <c r="H170" s="156" t="s">
        <v>818</v>
      </c>
      <c r="I170" s="156" t="s">
        <v>818</v>
      </c>
      <c r="J170" s="157">
        <v>43839</v>
      </c>
      <c r="K170" s="158" t="s">
        <v>1127</v>
      </c>
      <c r="L170" s="157">
        <v>43839</v>
      </c>
      <c r="M170" s="158" t="s">
        <v>1190</v>
      </c>
      <c r="N170" s="158" t="s">
        <v>809</v>
      </c>
      <c r="O170" s="158" t="s">
        <v>805</v>
      </c>
      <c r="P170" s="158" t="s">
        <v>1129</v>
      </c>
      <c r="Q170" s="158" t="s">
        <v>1360</v>
      </c>
      <c r="R170" s="158" t="s">
        <v>1361</v>
      </c>
      <c r="S170" s="159">
        <v>108000</v>
      </c>
      <c r="T170" s="160">
        <v>6.2E-2</v>
      </c>
      <c r="U170" s="160">
        <v>6.2E-2</v>
      </c>
      <c r="V170" s="158" t="s">
        <v>813</v>
      </c>
      <c r="W170" s="161">
        <v>6696</v>
      </c>
      <c r="X170" s="158" t="s">
        <v>813</v>
      </c>
      <c r="Y170" s="158" t="s">
        <v>1132</v>
      </c>
      <c r="Z170" s="158" t="s">
        <v>811</v>
      </c>
      <c r="AA170" s="158" t="s">
        <v>811</v>
      </c>
      <c r="AB170" s="71">
        <f t="shared" si="2"/>
        <v>976.12175282078192</v>
      </c>
    </row>
    <row r="171" spans="1:28">
      <c r="A171" s="156" t="s">
        <v>803</v>
      </c>
      <c r="B171" s="156" t="s">
        <v>1126</v>
      </c>
      <c r="C171" s="156" t="s">
        <v>391</v>
      </c>
      <c r="D171" s="156" t="s">
        <v>281</v>
      </c>
      <c r="E171" s="156" t="s">
        <v>812</v>
      </c>
      <c r="F171" s="156" t="s">
        <v>700</v>
      </c>
      <c r="G171" s="165" t="s">
        <v>599</v>
      </c>
      <c r="H171" s="156" t="s">
        <v>818</v>
      </c>
      <c r="I171" s="156" t="s">
        <v>818</v>
      </c>
      <c r="J171" s="157">
        <v>43833</v>
      </c>
      <c r="K171" s="158" t="s">
        <v>1127</v>
      </c>
      <c r="L171" s="157">
        <v>43833</v>
      </c>
      <c r="M171" s="158" t="s">
        <v>1362</v>
      </c>
      <c r="N171" s="158" t="s">
        <v>1197</v>
      </c>
      <c r="O171" s="158" t="s">
        <v>805</v>
      </c>
      <c r="P171" s="158" t="s">
        <v>1129</v>
      </c>
      <c r="Q171" s="158" t="s">
        <v>852</v>
      </c>
      <c r="R171" s="158" t="s">
        <v>853</v>
      </c>
      <c r="S171" s="159">
        <v>82000</v>
      </c>
      <c r="T171" s="160">
        <v>0.52810000000000001</v>
      </c>
      <c r="U171" s="160">
        <v>0.52810000000000001</v>
      </c>
      <c r="V171" s="158" t="s">
        <v>813</v>
      </c>
      <c r="W171" s="161">
        <v>43304.2</v>
      </c>
      <c r="X171" s="158" t="s">
        <v>813</v>
      </c>
      <c r="Y171" s="158" t="s">
        <v>1132</v>
      </c>
      <c r="Z171" s="158" t="s">
        <v>811</v>
      </c>
      <c r="AA171" s="158" t="s">
        <v>811</v>
      </c>
      <c r="AB171" s="71">
        <f t="shared" si="2"/>
        <v>6312.7496428467302</v>
      </c>
    </row>
    <row r="172" spans="1:28">
      <c r="A172" s="156" t="s">
        <v>803</v>
      </c>
      <c r="B172" s="156" t="s">
        <v>1126</v>
      </c>
      <c r="C172" s="156" t="s">
        <v>391</v>
      </c>
      <c r="D172" s="156" t="s">
        <v>281</v>
      </c>
      <c r="E172" s="156" t="s">
        <v>812</v>
      </c>
      <c r="F172" s="156" t="s">
        <v>700</v>
      </c>
      <c r="G172" s="165" t="s">
        <v>599</v>
      </c>
      <c r="H172" s="156" t="s">
        <v>818</v>
      </c>
      <c r="I172" s="156" t="s">
        <v>818</v>
      </c>
      <c r="J172" s="157">
        <v>43833</v>
      </c>
      <c r="K172" s="158" t="s">
        <v>1127</v>
      </c>
      <c r="L172" s="157">
        <v>43833</v>
      </c>
      <c r="M172" s="158" t="s">
        <v>1362</v>
      </c>
      <c r="N172" s="158" t="s">
        <v>870</v>
      </c>
      <c r="O172" s="158" t="s">
        <v>805</v>
      </c>
      <c r="P172" s="158" t="s">
        <v>1129</v>
      </c>
      <c r="Q172" s="158" t="s">
        <v>852</v>
      </c>
      <c r="R172" s="158" t="s">
        <v>853</v>
      </c>
      <c r="S172" s="159">
        <v>0</v>
      </c>
      <c r="T172" s="160">
        <v>0</v>
      </c>
      <c r="U172" s="160">
        <v>0.52810000000000001</v>
      </c>
      <c r="V172" s="158" t="s">
        <v>813</v>
      </c>
      <c r="W172" s="161">
        <v>0</v>
      </c>
      <c r="X172" s="158" t="s">
        <v>813</v>
      </c>
      <c r="Y172" s="158" t="s">
        <v>1132</v>
      </c>
      <c r="Z172" s="158" t="s">
        <v>811</v>
      </c>
      <c r="AA172" s="158" t="s">
        <v>811</v>
      </c>
      <c r="AB172" s="71">
        <f t="shared" si="2"/>
        <v>0</v>
      </c>
    </row>
    <row r="173" spans="1:28">
      <c r="A173" s="156" t="s">
        <v>803</v>
      </c>
      <c r="B173" s="156" t="s">
        <v>1126</v>
      </c>
      <c r="C173" s="156" t="s">
        <v>391</v>
      </c>
      <c r="D173" s="156" t="s">
        <v>281</v>
      </c>
      <c r="E173" s="156" t="s">
        <v>812</v>
      </c>
      <c r="F173" s="156" t="s">
        <v>700</v>
      </c>
      <c r="G173" s="165" t="s">
        <v>599</v>
      </c>
      <c r="H173" s="156" t="s">
        <v>818</v>
      </c>
      <c r="I173" s="156" t="s">
        <v>818</v>
      </c>
      <c r="J173" s="157">
        <v>43833</v>
      </c>
      <c r="K173" s="158" t="s">
        <v>1127</v>
      </c>
      <c r="L173" s="157">
        <v>43833</v>
      </c>
      <c r="M173" s="158" t="s">
        <v>1362</v>
      </c>
      <c r="N173" s="158" t="s">
        <v>1181</v>
      </c>
      <c r="O173" s="158" t="s">
        <v>805</v>
      </c>
      <c r="P173" s="158" t="s">
        <v>1129</v>
      </c>
      <c r="Q173" s="158" t="s">
        <v>852</v>
      </c>
      <c r="R173" s="158" t="s">
        <v>853</v>
      </c>
      <c r="S173" s="159">
        <v>18000</v>
      </c>
      <c r="T173" s="160">
        <v>0.52810000000000001</v>
      </c>
      <c r="U173" s="160">
        <v>0.52810000000000001</v>
      </c>
      <c r="V173" s="158" t="s">
        <v>813</v>
      </c>
      <c r="W173" s="161">
        <v>9505.7999999999993</v>
      </c>
      <c r="X173" s="158" t="s">
        <v>813</v>
      </c>
      <c r="Y173" s="158" t="s">
        <v>1132</v>
      </c>
      <c r="Z173" s="158" t="s">
        <v>811</v>
      </c>
      <c r="AA173" s="158" t="s">
        <v>811</v>
      </c>
      <c r="AB173" s="71">
        <f t="shared" si="2"/>
        <v>1385.7255313565993</v>
      </c>
    </row>
    <row r="174" spans="1:28">
      <c r="A174" s="156" t="s">
        <v>803</v>
      </c>
      <c r="B174" s="156" t="s">
        <v>1126</v>
      </c>
      <c r="C174" s="156" t="s">
        <v>391</v>
      </c>
      <c r="D174" s="156" t="s">
        <v>1363</v>
      </c>
      <c r="E174" s="156" t="s">
        <v>812</v>
      </c>
      <c r="F174" s="156" t="s">
        <v>299</v>
      </c>
      <c r="G174" s="165" t="s">
        <v>488</v>
      </c>
      <c r="H174" s="156" t="s">
        <v>818</v>
      </c>
      <c r="I174" s="156" t="s">
        <v>818</v>
      </c>
      <c r="J174" s="157">
        <v>43836</v>
      </c>
      <c r="K174" s="158" t="s">
        <v>1127</v>
      </c>
      <c r="L174" s="157">
        <v>43836</v>
      </c>
      <c r="M174" s="158" t="s">
        <v>1364</v>
      </c>
      <c r="N174" s="158" t="s">
        <v>809</v>
      </c>
      <c r="O174" s="158" t="s">
        <v>805</v>
      </c>
      <c r="P174" s="158" t="s">
        <v>1129</v>
      </c>
      <c r="Q174" s="158" t="s">
        <v>1365</v>
      </c>
      <c r="R174" s="158" t="s">
        <v>1366</v>
      </c>
      <c r="S174" s="159">
        <v>18</v>
      </c>
      <c r="T174" s="160">
        <v>30.894400000000001</v>
      </c>
      <c r="U174" s="160">
        <v>30.894500000000001</v>
      </c>
      <c r="V174" s="158" t="s">
        <v>813</v>
      </c>
      <c r="W174" s="161">
        <v>556.1</v>
      </c>
      <c r="X174" s="158" t="s">
        <v>813</v>
      </c>
      <c r="Y174" s="158" t="s">
        <v>1132</v>
      </c>
      <c r="Z174" s="158" t="s">
        <v>811</v>
      </c>
      <c r="AA174" s="158" t="s">
        <v>811</v>
      </c>
      <c r="AB174" s="71">
        <f t="shared" si="2"/>
        <v>81.066503396600496</v>
      </c>
    </row>
    <row r="175" spans="1:28">
      <c r="A175" s="156" t="s">
        <v>803</v>
      </c>
      <c r="B175" s="156" t="s">
        <v>1126</v>
      </c>
      <c r="C175" s="156" t="s">
        <v>391</v>
      </c>
      <c r="D175" s="156" t="s">
        <v>404</v>
      </c>
      <c r="E175" s="156" t="s">
        <v>812</v>
      </c>
      <c r="F175" s="156" t="s">
        <v>616</v>
      </c>
      <c r="G175" s="165" t="s">
        <v>438</v>
      </c>
      <c r="H175" s="156" t="s">
        <v>843</v>
      </c>
      <c r="I175" s="156" t="s">
        <v>843</v>
      </c>
      <c r="J175" s="157">
        <v>43833</v>
      </c>
      <c r="K175" s="158" t="s">
        <v>1127</v>
      </c>
      <c r="L175" s="157">
        <v>43833</v>
      </c>
      <c r="M175" s="158" t="s">
        <v>1178</v>
      </c>
      <c r="N175" s="158" t="s">
        <v>1144</v>
      </c>
      <c r="O175" s="158" t="s">
        <v>805</v>
      </c>
      <c r="P175" s="158" t="s">
        <v>1129</v>
      </c>
      <c r="Q175" s="158" t="s">
        <v>1367</v>
      </c>
      <c r="R175" s="158" t="s">
        <v>1368</v>
      </c>
      <c r="S175" s="159">
        <v>96000</v>
      </c>
      <c r="T175" s="160">
        <v>3.7600000000000001E-2</v>
      </c>
      <c r="U175" s="160">
        <v>3.7600000000000001E-2</v>
      </c>
      <c r="V175" s="158" t="s">
        <v>813</v>
      </c>
      <c r="W175" s="161">
        <v>3609.6</v>
      </c>
      <c r="X175" s="158" t="s">
        <v>813</v>
      </c>
      <c r="Y175" s="158" t="s">
        <v>1132</v>
      </c>
      <c r="Z175" s="158" t="s">
        <v>811</v>
      </c>
      <c r="AA175" s="158" t="s">
        <v>811</v>
      </c>
      <c r="AB175" s="71">
        <f t="shared" si="2"/>
        <v>526.19609901163301</v>
      </c>
    </row>
    <row r="176" spans="1:28">
      <c r="A176" s="156" t="s">
        <v>803</v>
      </c>
      <c r="B176" s="156" t="s">
        <v>1126</v>
      </c>
      <c r="C176" s="156" t="s">
        <v>391</v>
      </c>
      <c r="D176" s="156" t="s">
        <v>404</v>
      </c>
      <c r="E176" s="156" t="s">
        <v>812</v>
      </c>
      <c r="F176" s="156" t="s">
        <v>616</v>
      </c>
      <c r="G176" s="165" t="s">
        <v>438</v>
      </c>
      <c r="H176" s="156" t="s">
        <v>843</v>
      </c>
      <c r="I176" s="156" t="s">
        <v>843</v>
      </c>
      <c r="J176" s="157">
        <v>43833</v>
      </c>
      <c r="K176" s="158" t="s">
        <v>1127</v>
      </c>
      <c r="L176" s="157">
        <v>43833</v>
      </c>
      <c r="M176" s="158" t="s">
        <v>1178</v>
      </c>
      <c r="N176" s="158" t="s">
        <v>1145</v>
      </c>
      <c r="O176" s="158" t="s">
        <v>805</v>
      </c>
      <c r="P176" s="158" t="s">
        <v>1129</v>
      </c>
      <c r="Q176" s="158" t="s">
        <v>1367</v>
      </c>
      <c r="R176" s="158" t="s">
        <v>1368</v>
      </c>
      <c r="S176" s="159">
        <v>236000</v>
      </c>
      <c r="T176" s="160">
        <v>3.7600000000000001E-2</v>
      </c>
      <c r="U176" s="160">
        <v>3.7600000000000001E-2</v>
      </c>
      <c r="V176" s="158" t="s">
        <v>813</v>
      </c>
      <c r="W176" s="161">
        <v>8873.6</v>
      </c>
      <c r="X176" s="158" t="s">
        <v>813</v>
      </c>
      <c r="Y176" s="158" t="s">
        <v>1132</v>
      </c>
      <c r="Z176" s="158" t="s">
        <v>811</v>
      </c>
      <c r="AA176" s="158" t="s">
        <v>811</v>
      </c>
      <c r="AB176" s="71">
        <f t="shared" si="2"/>
        <v>1293.5654100702645</v>
      </c>
    </row>
    <row r="177" spans="1:28">
      <c r="A177" s="156" t="s">
        <v>803</v>
      </c>
      <c r="B177" s="156" t="s">
        <v>1126</v>
      </c>
      <c r="C177" s="156" t="s">
        <v>391</v>
      </c>
      <c r="D177" s="156" t="s">
        <v>404</v>
      </c>
      <c r="E177" s="156" t="s">
        <v>812</v>
      </c>
      <c r="F177" s="156" t="s">
        <v>616</v>
      </c>
      <c r="G177" s="165" t="s">
        <v>438</v>
      </c>
      <c r="H177" s="156" t="s">
        <v>843</v>
      </c>
      <c r="I177" s="156" t="s">
        <v>843</v>
      </c>
      <c r="J177" s="157">
        <v>43833</v>
      </c>
      <c r="K177" s="158" t="s">
        <v>1127</v>
      </c>
      <c r="L177" s="157">
        <v>43833</v>
      </c>
      <c r="M177" s="158" t="s">
        <v>1178</v>
      </c>
      <c r="N177" s="158" t="s">
        <v>870</v>
      </c>
      <c r="O177" s="158" t="s">
        <v>805</v>
      </c>
      <c r="P177" s="158" t="s">
        <v>1129</v>
      </c>
      <c r="Q177" s="158" t="s">
        <v>1367</v>
      </c>
      <c r="R177" s="158" t="s">
        <v>1368</v>
      </c>
      <c r="S177" s="159">
        <v>0</v>
      </c>
      <c r="T177" s="160">
        <v>0</v>
      </c>
      <c r="U177" s="160">
        <v>3.7600000000000001E-2</v>
      </c>
      <c r="V177" s="158" t="s">
        <v>813</v>
      </c>
      <c r="W177" s="161">
        <v>0</v>
      </c>
      <c r="X177" s="158" t="s">
        <v>813</v>
      </c>
      <c r="Y177" s="158" t="s">
        <v>1132</v>
      </c>
      <c r="Z177" s="158" t="s">
        <v>811</v>
      </c>
      <c r="AA177" s="158" t="s">
        <v>811</v>
      </c>
      <c r="AB177" s="71">
        <f t="shared" si="2"/>
        <v>0</v>
      </c>
    </row>
    <row r="178" spans="1:28">
      <c r="A178" s="156" t="s">
        <v>803</v>
      </c>
      <c r="B178" s="156" t="s">
        <v>1126</v>
      </c>
      <c r="C178" s="156" t="s">
        <v>391</v>
      </c>
      <c r="D178" s="156" t="s">
        <v>599</v>
      </c>
      <c r="E178" s="156" t="s">
        <v>812</v>
      </c>
      <c r="F178" s="156" t="s">
        <v>704</v>
      </c>
      <c r="G178" s="165" t="s">
        <v>599</v>
      </c>
      <c r="H178" s="156" t="s">
        <v>818</v>
      </c>
      <c r="I178" s="156" t="s">
        <v>818</v>
      </c>
      <c r="J178" s="157">
        <v>43833</v>
      </c>
      <c r="K178" s="158" t="s">
        <v>1127</v>
      </c>
      <c r="L178" s="157">
        <v>43833</v>
      </c>
      <c r="M178" s="158" t="s">
        <v>1362</v>
      </c>
      <c r="N178" s="158" t="s">
        <v>809</v>
      </c>
      <c r="O178" s="158" t="s">
        <v>805</v>
      </c>
      <c r="P178" s="158" t="s">
        <v>1129</v>
      </c>
      <c r="Q178" s="158" t="s">
        <v>821</v>
      </c>
      <c r="R178" s="158" t="s">
        <v>822</v>
      </c>
      <c r="S178" s="159">
        <v>0</v>
      </c>
      <c r="T178" s="160">
        <v>0</v>
      </c>
      <c r="U178" s="160">
        <v>0.24</v>
      </c>
      <c r="V178" s="158" t="s">
        <v>813</v>
      </c>
      <c r="W178" s="161">
        <v>0</v>
      </c>
      <c r="X178" s="158" t="s">
        <v>813</v>
      </c>
      <c r="Y178" s="158" t="s">
        <v>1132</v>
      </c>
      <c r="Z178" s="158" t="s">
        <v>811</v>
      </c>
      <c r="AA178" s="158" t="s">
        <v>811</v>
      </c>
      <c r="AB178" s="71">
        <f t="shared" si="2"/>
        <v>0</v>
      </c>
    </row>
    <row r="179" spans="1:28">
      <c r="A179" s="156" t="s">
        <v>803</v>
      </c>
      <c r="B179" s="156" t="s">
        <v>1126</v>
      </c>
      <c r="C179" s="156" t="s">
        <v>391</v>
      </c>
      <c r="D179" s="156" t="s">
        <v>599</v>
      </c>
      <c r="E179" s="156" t="s">
        <v>812</v>
      </c>
      <c r="F179" s="156" t="s">
        <v>704</v>
      </c>
      <c r="G179" s="165" t="s">
        <v>599</v>
      </c>
      <c r="H179" s="156" t="s">
        <v>818</v>
      </c>
      <c r="I179" s="156" t="s">
        <v>818</v>
      </c>
      <c r="J179" s="157">
        <v>43833</v>
      </c>
      <c r="K179" s="158" t="s">
        <v>1127</v>
      </c>
      <c r="L179" s="157">
        <v>43833</v>
      </c>
      <c r="M179" s="158" t="s">
        <v>1362</v>
      </c>
      <c r="N179" s="158" t="s">
        <v>1144</v>
      </c>
      <c r="O179" s="158" t="s">
        <v>805</v>
      </c>
      <c r="P179" s="158" t="s">
        <v>1129</v>
      </c>
      <c r="Q179" s="158" t="s">
        <v>821</v>
      </c>
      <c r="R179" s="158" t="s">
        <v>822</v>
      </c>
      <c r="S179" s="159">
        <v>144000</v>
      </c>
      <c r="T179" s="160">
        <v>0.24</v>
      </c>
      <c r="U179" s="160">
        <v>0.24</v>
      </c>
      <c r="V179" s="158" t="s">
        <v>813</v>
      </c>
      <c r="W179" s="161">
        <v>34560</v>
      </c>
      <c r="X179" s="158" t="s">
        <v>813</v>
      </c>
      <c r="Y179" s="158" t="s">
        <v>1132</v>
      </c>
      <c r="Z179" s="158" t="s">
        <v>811</v>
      </c>
      <c r="AA179" s="158" t="s">
        <v>811</v>
      </c>
      <c r="AB179" s="71">
        <f t="shared" si="2"/>
        <v>5038.0477564943585</v>
      </c>
    </row>
    <row r="180" spans="1:28">
      <c r="A180" s="156" t="s">
        <v>803</v>
      </c>
      <c r="B180" s="156" t="s">
        <v>1126</v>
      </c>
      <c r="C180" s="156" t="s">
        <v>391</v>
      </c>
      <c r="D180" s="156" t="s">
        <v>599</v>
      </c>
      <c r="E180" s="156" t="s">
        <v>812</v>
      </c>
      <c r="F180" s="156" t="s">
        <v>704</v>
      </c>
      <c r="G180" s="165" t="s">
        <v>599</v>
      </c>
      <c r="H180" s="156" t="s">
        <v>818</v>
      </c>
      <c r="I180" s="156" t="s">
        <v>818</v>
      </c>
      <c r="J180" s="157">
        <v>43833</v>
      </c>
      <c r="K180" s="158" t="s">
        <v>1127</v>
      </c>
      <c r="L180" s="157">
        <v>43833</v>
      </c>
      <c r="M180" s="158" t="s">
        <v>1362</v>
      </c>
      <c r="N180" s="158" t="s">
        <v>1145</v>
      </c>
      <c r="O180" s="158" t="s">
        <v>805</v>
      </c>
      <c r="P180" s="158" t="s">
        <v>1129</v>
      </c>
      <c r="Q180" s="158" t="s">
        <v>821</v>
      </c>
      <c r="R180" s="158" t="s">
        <v>822</v>
      </c>
      <c r="S180" s="159">
        <v>400000</v>
      </c>
      <c r="T180" s="160">
        <v>0.24</v>
      </c>
      <c r="U180" s="160">
        <v>0.24</v>
      </c>
      <c r="V180" s="158" t="s">
        <v>813</v>
      </c>
      <c r="W180" s="161">
        <v>96000</v>
      </c>
      <c r="X180" s="158" t="s">
        <v>813</v>
      </c>
      <c r="Y180" s="158" t="s">
        <v>1132</v>
      </c>
      <c r="Z180" s="158" t="s">
        <v>811</v>
      </c>
      <c r="AA180" s="158" t="s">
        <v>811</v>
      </c>
      <c r="AB180" s="71">
        <f t="shared" si="2"/>
        <v>13994.577101373217</v>
      </c>
    </row>
    <row r="181" spans="1:28">
      <c r="A181" s="156" t="s">
        <v>803</v>
      </c>
      <c r="B181" s="156" t="s">
        <v>1126</v>
      </c>
      <c r="C181" s="156" t="s">
        <v>391</v>
      </c>
      <c r="D181" s="156" t="s">
        <v>599</v>
      </c>
      <c r="E181" s="156" t="s">
        <v>812</v>
      </c>
      <c r="F181" s="156" t="s">
        <v>704</v>
      </c>
      <c r="G181" s="165" t="s">
        <v>599</v>
      </c>
      <c r="H181" s="156" t="s">
        <v>818</v>
      </c>
      <c r="I181" s="156" t="s">
        <v>818</v>
      </c>
      <c r="J181" s="157">
        <v>43836</v>
      </c>
      <c r="K181" s="158" t="s">
        <v>1127</v>
      </c>
      <c r="L181" s="157">
        <v>43836</v>
      </c>
      <c r="M181" s="158" t="s">
        <v>1369</v>
      </c>
      <c r="N181" s="158" t="s">
        <v>809</v>
      </c>
      <c r="O181" s="158" t="s">
        <v>805</v>
      </c>
      <c r="P181" s="158" t="s">
        <v>1129</v>
      </c>
      <c r="Q181" s="158" t="s">
        <v>821</v>
      </c>
      <c r="R181" s="158" t="s">
        <v>822</v>
      </c>
      <c r="S181" s="159">
        <v>216000</v>
      </c>
      <c r="T181" s="160">
        <v>0.24</v>
      </c>
      <c r="U181" s="160">
        <v>0.24</v>
      </c>
      <c r="V181" s="158" t="s">
        <v>813</v>
      </c>
      <c r="W181" s="161">
        <v>51840</v>
      </c>
      <c r="X181" s="158" t="s">
        <v>813</v>
      </c>
      <c r="Y181" s="158" t="s">
        <v>1132</v>
      </c>
      <c r="Z181" s="158" t="s">
        <v>811</v>
      </c>
      <c r="AA181" s="158" t="s">
        <v>811</v>
      </c>
      <c r="AB181" s="71">
        <f t="shared" si="2"/>
        <v>7557.0716347415382</v>
      </c>
    </row>
    <row r="182" spans="1:28">
      <c r="A182" s="156" t="s">
        <v>803</v>
      </c>
      <c r="B182" s="156" t="s">
        <v>1126</v>
      </c>
      <c r="C182" s="156" t="s">
        <v>391</v>
      </c>
      <c r="D182" s="156" t="s">
        <v>281</v>
      </c>
      <c r="E182" s="156" t="s">
        <v>812</v>
      </c>
      <c r="F182" s="156" t="s">
        <v>699</v>
      </c>
      <c r="G182" s="165" t="s">
        <v>599</v>
      </c>
      <c r="H182" s="156" t="s">
        <v>818</v>
      </c>
      <c r="I182" s="156" t="s">
        <v>818</v>
      </c>
      <c r="J182" s="157">
        <v>43833</v>
      </c>
      <c r="K182" s="158" t="s">
        <v>1127</v>
      </c>
      <c r="L182" s="157">
        <v>43833</v>
      </c>
      <c r="M182" s="158" t="s">
        <v>1362</v>
      </c>
      <c r="N182" s="158" t="s">
        <v>886</v>
      </c>
      <c r="O182" s="158" t="s">
        <v>805</v>
      </c>
      <c r="P182" s="158" t="s">
        <v>1129</v>
      </c>
      <c r="Q182" s="158" t="s">
        <v>850</v>
      </c>
      <c r="R182" s="158" t="s">
        <v>851</v>
      </c>
      <c r="S182" s="159">
        <v>0</v>
      </c>
      <c r="T182" s="160">
        <v>0</v>
      </c>
      <c r="U182" s="160">
        <v>0.52810000000000001</v>
      </c>
      <c r="V182" s="158" t="s">
        <v>813</v>
      </c>
      <c r="W182" s="161">
        <v>0</v>
      </c>
      <c r="X182" s="158" t="s">
        <v>813</v>
      </c>
      <c r="Y182" s="158" t="s">
        <v>1132</v>
      </c>
      <c r="Z182" s="158" t="s">
        <v>811</v>
      </c>
      <c r="AA182" s="158" t="s">
        <v>811</v>
      </c>
      <c r="AB182" s="71">
        <f t="shared" si="2"/>
        <v>0</v>
      </c>
    </row>
    <row r="183" spans="1:28">
      <c r="A183" s="156" t="s">
        <v>803</v>
      </c>
      <c r="B183" s="156" t="s">
        <v>1126</v>
      </c>
      <c r="C183" s="156" t="s">
        <v>391</v>
      </c>
      <c r="D183" s="156" t="s">
        <v>281</v>
      </c>
      <c r="E183" s="156" t="s">
        <v>812</v>
      </c>
      <c r="F183" s="156" t="s">
        <v>699</v>
      </c>
      <c r="G183" s="165" t="s">
        <v>599</v>
      </c>
      <c r="H183" s="156" t="s">
        <v>818</v>
      </c>
      <c r="I183" s="156" t="s">
        <v>818</v>
      </c>
      <c r="J183" s="157">
        <v>43833</v>
      </c>
      <c r="K183" s="158" t="s">
        <v>1127</v>
      </c>
      <c r="L183" s="157">
        <v>43833</v>
      </c>
      <c r="M183" s="158" t="s">
        <v>1362</v>
      </c>
      <c r="N183" s="158" t="s">
        <v>1146</v>
      </c>
      <c r="O183" s="158" t="s">
        <v>805</v>
      </c>
      <c r="P183" s="158" t="s">
        <v>1129</v>
      </c>
      <c r="Q183" s="158" t="s">
        <v>850</v>
      </c>
      <c r="R183" s="158" t="s">
        <v>851</v>
      </c>
      <c r="S183" s="159">
        <v>27000</v>
      </c>
      <c r="T183" s="160">
        <v>0.52810000000000001</v>
      </c>
      <c r="U183" s="160">
        <v>0.52810000000000001</v>
      </c>
      <c r="V183" s="158" t="s">
        <v>813</v>
      </c>
      <c r="W183" s="161">
        <v>14258.7</v>
      </c>
      <c r="X183" s="158" t="s">
        <v>813</v>
      </c>
      <c r="Y183" s="158" t="s">
        <v>1132</v>
      </c>
      <c r="Z183" s="158" t="s">
        <v>811</v>
      </c>
      <c r="AA183" s="158" t="s">
        <v>811</v>
      </c>
      <c r="AB183" s="71">
        <f t="shared" si="2"/>
        <v>2078.5882970348989</v>
      </c>
    </row>
    <row r="184" spans="1:28">
      <c r="A184" s="156" t="s">
        <v>803</v>
      </c>
      <c r="B184" s="156" t="s">
        <v>1126</v>
      </c>
      <c r="C184" s="156" t="s">
        <v>391</v>
      </c>
      <c r="D184" s="156" t="s">
        <v>281</v>
      </c>
      <c r="E184" s="156" t="s">
        <v>812</v>
      </c>
      <c r="F184" s="156" t="s">
        <v>699</v>
      </c>
      <c r="G184" s="165" t="s">
        <v>599</v>
      </c>
      <c r="H184" s="156" t="s">
        <v>818</v>
      </c>
      <c r="I184" s="156" t="s">
        <v>818</v>
      </c>
      <c r="J184" s="157">
        <v>43833</v>
      </c>
      <c r="K184" s="158" t="s">
        <v>1127</v>
      </c>
      <c r="L184" s="157">
        <v>43833</v>
      </c>
      <c r="M184" s="158" t="s">
        <v>1362</v>
      </c>
      <c r="N184" s="158" t="s">
        <v>1159</v>
      </c>
      <c r="O184" s="158" t="s">
        <v>805</v>
      </c>
      <c r="P184" s="158" t="s">
        <v>1129</v>
      </c>
      <c r="Q184" s="158" t="s">
        <v>850</v>
      </c>
      <c r="R184" s="158" t="s">
        <v>851</v>
      </c>
      <c r="S184" s="159">
        <v>30000</v>
      </c>
      <c r="T184" s="160">
        <v>0.52810000000000001</v>
      </c>
      <c r="U184" s="160">
        <v>0.52810000000000001</v>
      </c>
      <c r="V184" s="158" t="s">
        <v>813</v>
      </c>
      <c r="W184" s="161">
        <v>15843</v>
      </c>
      <c r="X184" s="158" t="s">
        <v>813</v>
      </c>
      <c r="Y184" s="158" t="s">
        <v>1132</v>
      </c>
      <c r="Z184" s="158" t="s">
        <v>811</v>
      </c>
      <c r="AA184" s="158" t="s">
        <v>811</v>
      </c>
      <c r="AB184" s="71">
        <f t="shared" si="2"/>
        <v>2309.5425522609989</v>
      </c>
    </row>
    <row r="185" spans="1:28">
      <c r="A185" s="156" t="s">
        <v>803</v>
      </c>
      <c r="B185" s="156" t="s">
        <v>1126</v>
      </c>
      <c r="C185" s="156" t="s">
        <v>391</v>
      </c>
      <c r="D185" s="156" t="s">
        <v>281</v>
      </c>
      <c r="E185" s="156" t="s">
        <v>812</v>
      </c>
      <c r="F185" s="156" t="s">
        <v>699</v>
      </c>
      <c r="G185" s="165" t="s">
        <v>599</v>
      </c>
      <c r="H185" s="156" t="s">
        <v>818</v>
      </c>
      <c r="I185" s="156" t="s">
        <v>818</v>
      </c>
      <c r="J185" s="157">
        <v>43836</v>
      </c>
      <c r="K185" s="158" t="s">
        <v>1127</v>
      </c>
      <c r="L185" s="157">
        <v>43836</v>
      </c>
      <c r="M185" s="158" t="s">
        <v>1369</v>
      </c>
      <c r="N185" s="158" t="s">
        <v>886</v>
      </c>
      <c r="O185" s="158" t="s">
        <v>805</v>
      </c>
      <c r="P185" s="158" t="s">
        <v>1129</v>
      </c>
      <c r="Q185" s="158" t="s">
        <v>850</v>
      </c>
      <c r="R185" s="158" t="s">
        <v>851</v>
      </c>
      <c r="S185" s="159">
        <v>32000</v>
      </c>
      <c r="T185" s="160">
        <v>0.52810000000000001</v>
      </c>
      <c r="U185" s="160">
        <v>0.52810000000000001</v>
      </c>
      <c r="V185" s="158" t="s">
        <v>813</v>
      </c>
      <c r="W185" s="161">
        <v>16899.2</v>
      </c>
      <c r="X185" s="158" t="s">
        <v>813</v>
      </c>
      <c r="Y185" s="158" t="s">
        <v>1132</v>
      </c>
      <c r="Z185" s="158" t="s">
        <v>811</v>
      </c>
      <c r="AA185" s="158" t="s">
        <v>811</v>
      </c>
      <c r="AB185" s="71">
        <f t="shared" si="2"/>
        <v>2463.5120557450655</v>
      </c>
    </row>
    <row r="186" spans="1:28">
      <c r="A186" s="156" t="s">
        <v>803</v>
      </c>
      <c r="B186" s="156" t="s">
        <v>1126</v>
      </c>
      <c r="C186" s="156" t="s">
        <v>391</v>
      </c>
      <c r="D186" s="156" t="s">
        <v>404</v>
      </c>
      <c r="E186" s="156" t="s">
        <v>812</v>
      </c>
      <c r="F186" s="156" t="s">
        <v>615</v>
      </c>
      <c r="G186" s="165" t="s">
        <v>617</v>
      </c>
      <c r="H186" s="156" t="s">
        <v>843</v>
      </c>
      <c r="I186" s="156" t="s">
        <v>843</v>
      </c>
      <c r="J186" s="157">
        <v>43833</v>
      </c>
      <c r="K186" s="158" t="s">
        <v>1127</v>
      </c>
      <c r="L186" s="157">
        <v>43833</v>
      </c>
      <c r="M186" s="158" t="s">
        <v>1178</v>
      </c>
      <c r="N186" s="158" t="s">
        <v>809</v>
      </c>
      <c r="O186" s="158" t="s">
        <v>805</v>
      </c>
      <c r="P186" s="158" t="s">
        <v>1129</v>
      </c>
      <c r="Q186" s="158" t="s">
        <v>1370</v>
      </c>
      <c r="R186" s="158" t="s">
        <v>1371</v>
      </c>
      <c r="S186" s="159">
        <v>105000</v>
      </c>
      <c r="T186" s="160">
        <v>0.21809999999999999</v>
      </c>
      <c r="U186" s="160">
        <v>0.21809999999999999</v>
      </c>
      <c r="V186" s="158" t="s">
        <v>813</v>
      </c>
      <c r="W186" s="161">
        <v>22900.5</v>
      </c>
      <c r="X186" s="158" t="s">
        <v>813</v>
      </c>
      <c r="Y186" s="158" t="s">
        <v>1132</v>
      </c>
      <c r="Z186" s="158" t="s">
        <v>811</v>
      </c>
      <c r="AA186" s="158" t="s">
        <v>811</v>
      </c>
      <c r="AB186" s="71">
        <f t="shared" ref="AB186:AB249" si="4">W186/6.8598</f>
        <v>3338.3626344791392</v>
      </c>
    </row>
    <row r="187" spans="1:28">
      <c r="A187" s="156" t="s">
        <v>803</v>
      </c>
      <c r="B187" s="156" t="s">
        <v>1126</v>
      </c>
      <c r="C187" s="156" t="s">
        <v>391</v>
      </c>
      <c r="D187" s="156" t="s">
        <v>404</v>
      </c>
      <c r="E187" s="156" t="s">
        <v>812</v>
      </c>
      <c r="F187" s="156" t="s">
        <v>615</v>
      </c>
      <c r="G187" s="165" t="s">
        <v>617</v>
      </c>
      <c r="H187" s="156" t="s">
        <v>843</v>
      </c>
      <c r="I187" s="156" t="s">
        <v>843</v>
      </c>
      <c r="J187" s="157">
        <v>43833</v>
      </c>
      <c r="K187" s="158" t="s">
        <v>1127</v>
      </c>
      <c r="L187" s="157">
        <v>43833</v>
      </c>
      <c r="M187" s="158" t="s">
        <v>1178</v>
      </c>
      <c r="N187" s="158" t="s">
        <v>886</v>
      </c>
      <c r="O187" s="158" t="s">
        <v>805</v>
      </c>
      <c r="P187" s="158" t="s">
        <v>1129</v>
      </c>
      <c r="Q187" s="158" t="s">
        <v>1372</v>
      </c>
      <c r="R187" s="158" t="s">
        <v>1373</v>
      </c>
      <c r="S187" s="159">
        <v>297000</v>
      </c>
      <c r="T187" s="160">
        <v>0.21809999999999999</v>
      </c>
      <c r="U187" s="160">
        <v>0.21809999999999999</v>
      </c>
      <c r="V187" s="158" t="s">
        <v>813</v>
      </c>
      <c r="W187" s="161">
        <v>64775.7</v>
      </c>
      <c r="X187" s="158" t="s">
        <v>813</v>
      </c>
      <c r="Y187" s="158" t="s">
        <v>1132</v>
      </c>
      <c r="Z187" s="158" t="s">
        <v>811</v>
      </c>
      <c r="AA187" s="158" t="s">
        <v>811</v>
      </c>
      <c r="AB187" s="71">
        <f t="shared" si="4"/>
        <v>9442.7971660981366</v>
      </c>
    </row>
    <row r="188" spans="1:28">
      <c r="A188" s="156" t="s">
        <v>803</v>
      </c>
      <c r="B188" s="156" t="s">
        <v>1126</v>
      </c>
      <c r="C188" s="156" t="s">
        <v>391</v>
      </c>
      <c r="D188" s="156" t="s">
        <v>404</v>
      </c>
      <c r="E188" s="156" t="s">
        <v>812</v>
      </c>
      <c r="F188" s="156" t="s">
        <v>616</v>
      </c>
      <c r="G188" s="165" t="s">
        <v>438</v>
      </c>
      <c r="H188" s="156" t="s">
        <v>843</v>
      </c>
      <c r="I188" s="156" t="s">
        <v>843</v>
      </c>
      <c r="J188" s="157">
        <v>43833</v>
      </c>
      <c r="K188" s="158" t="s">
        <v>1127</v>
      </c>
      <c r="L188" s="157">
        <v>43833</v>
      </c>
      <c r="M188" s="158" t="s">
        <v>1178</v>
      </c>
      <c r="N188" s="158" t="s">
        <v>1073</v>
      </c>
      <c r="O188" s="158" t="s">
        <v>805</v>
      </c>
      <c r="P188" s="158" t="s">
        <v>1129</v>
      </c>
      <c r="Q188" s="158" t="s">
        <v>1374</v>
      </c>
      <c r="R188" s="158" t="s">
        <v>1375</v>
      </c>
      <c r="S188" s="159">
        <v>404000</v>
      </c>
      <c r="T188" s="160">
        <v>3.7600000000000001E-2</v>
      </c>
      <c r="U188" s="160">
        <v>3.7600000000000001E-2</v>
      </c>
      <c r="V188" s="158" t="s">
        <v>813</v>
      </c>
      <c r="W188" s="161">
        <v>15190.4</v>
      </c>
      <c r="X188" s="158" t="s">
        <v>813</v>
      </c>
      <c r="Y188" s="158" t="s">
        <v>1132</v>
      </c>
      <c r="Z188" s="158" t="s">
        <v>811</v>
      </c>
      <c r="AA188" s="158" t="s">
        <v>811</v>
      </c>
      <c r="AB188" s="71">
        <f t="shared" si="4"/>
        <v>2214.408583340622</v>
      </c>
    </row>
    <row r="189" spans="1:28">
      <c r="A189" s="156" t="s">
        <v>803</v>
      </c>
      <c r="B189" s="156" t="s">
        <v>1126</v>
      </c>
      <c r="C189" s="156" t="s">
        <v>391</v>
      </c>
      <c r="D189" s="156" t="s">
        <v>404</v>
      </c>
      <c r="E189" s="156" t="s">
        <v>812</v>
      </c>
      <c r="F189" s="156" t="s">
        <v>616</v>
      </c>
      <c r="G189" s="165" t="s">
        <v>438</v>
      </c>
      <c r="H189" s="156" t="s">
        <v>843</v>
      </c>
      <c r="I189" s="156" t="s">
        <v>843</v>
      </c>
      <c r="J189" s="157">
        <v>43837</v>
      </c>
      <c r="K189" s="158" t="s">
        <v>1127</v>
      </c>
      <c r="L189" s="157">
        <v>43837</v>
      </c>
      <c r="M189" s="158" t="s">
        <v>1376</v>
      </c>
      <c r="N189" s="158" t="s">
        <v>886</v>
      </c>
      <c r="O189" s="158" t="s">
        <v>805</v>
      </c>
      <c r="P189" s="158" t="s">
        <v>1129</v>
      </c>
      <c r="Q189" s="158" t="s">
        <v>1374</v>
      </c>
      <c r="R189" s="158" t="s">
        <v>1375</v>
      </c>
      <c r="S189" s="159">
        <v>98000</v>
      </c>
      <c r="T189" s="160">
        <v>3.7600000000000001E-2</v>
      </c>
      <c r="U189" s="160">
        <v>3.7600000000000001E-2</v>
      </c>
      <c r="V189" s="158" t="s">
        <v>813</v>
      </c>
      <c r="W189" s="161">
        <v>3684.8</v>
      </c>
      <c r="X189" s="158" t="s">
        <v>813</v>
      </c>
      <c r="Y189" s="158" t="s">
        <v>1132</v>
      </c>
      <c r="Z189" s="158" t="s">
        <v>811</v>
      </c>
      <c r="AA189" s="158" t="s">
        <v>811</v>
      </c>
      <c r="AB189" s="71">
        <f t="shared" si="4"/>
        <v>537.15851774104203</v>
      </c>
    </row>
    <row r="190" spans="1:28">
      <c r="A190" s="156" t="s">
        <v>803</v>
      </c>
      <c r="B190" s="156" t="s">
        <v>1126</v>
      </c>
      <c r="C190" s="156" t="s">
        <v>391</v>
      </c>
      <c r="D190" s="156" t="s">
        <v>1285</v>
      </c>
      <c r="E190" s="156" t="s">
        <v>812</v>
      </c>
      <c r="F190" s="156" t="s">
        <v>1286</v>
      </c>
      <c r="G190" s="165" t="s">
        <v>292</v>
      </c>
      <c r="H190" s="156" t="s">
        <v>818</v>
      </c>
      <c r="I190" s="156" t="s">
        <v>818</v>
      </c>
      <c r="J190" s="157">
        <v>43833</v>
      </c>
      <c r="K190" s="158" t="s">
        <v>1127</v>
      </c>
      <c r="L190" s="157">
        <v>43833</v>
      </c>
      <c r="M190" s="158" t="s">
        <v>1377</v>
      </c>
      <c r="N190" s="158" t="s">
        <v>809</v>
      </c>
      <c r="O190" s="158" t="s">
        <v>805</v>
      </c>
      <c r="P190" s="158" t="s">
        <v>1129</v>
      </c>
      <c r="Q190" s="158" t="s">
        <v>1378</v>
      </c>
      <c r="R190" s="158" t="s">
        <v>1379</v>
      </c>
      <c r="S190" s="159">
        <v>14850</v>
      </c>
      <c r="T190" s="160">
        <v>0.12959999999999999</v>
      </c>
      <c r="U190" s="160">
        <v>0.12959999999999999</v>
      </c>
      <c r="V190" s="158" t="s">
        <v>813</v>
      </c>
      <c r="W190" s="161">
        <v>1924.56</v>
      </c>
      <c r="X190" s="158" t="s">
        <v>813</v>
      </c>
      <c r="Y190" s="158" t="s">
        <v>1132</v>
      </c>
      <c r="Z190" s="158" t="s">
        <v>811</v>
      </c>
      <c r="AA190" s="158" t="s">
        <v>811</v>
      </c>
      <c r="AB190" s="71">
        <f t="shared" si="4"/>
        <v>280.55628443977957</v>
      </c>
    </row>
    <row r="191" spans="1:28">
      <c r="A191" s="156" t="s">
        <v>803</v>
      </c>
      <c r="B191" s="156" t="s">
        <v>1126</v>
      </c>
      <c r="C191" s="156" t="s">
        <v>391</v>
      </c>
      <c r="D191" s="156" t="s">
        <v>200</v>
      </c>
      <c r="E191" s="156" t="s">
        <v>812</v>
      </c>
      <c r="F191" s="156" t="s">
        <v>546</v>
      </c>
      <c r="G191" s="165" t="s">
        <v>200</v>
      </c>
      <c r="H191" s="156" t="s">
        <v>867</v>
      </c>
      <c r="I191" s="156" t="s">
        <v>867</v>
      </c>
      <c r="J191" s="157">
        <v>43836</v>
      </c>
      <c r="K191" s="158" t="s">
        <v>1127</v>
      </c>
      <c r="L191" s="157">
        <v>43836</v>
      </c>
      <c r="M191" s="158" t="s">
        <v>1182</v>
      </c>
      <c r="N191" s="158" t="s">
        <v>870</v>
      </c>
      <c r="O191" s="158" t="s">
        <v>805</v>
      </c>
      <c r="P191" s="158" t="s">
        <v>1129</v>
      </c>
      <c r="Q191" s="158" t="s">
        <v>1380</v>
      </c>
      <c r="R191" s="158" t="s">
        <v>1381</v>
      </c>
      <c r="S191" s="159">
        <v>420000</v>
      </c>
      <c r="T191" s="160">
        <v>2.9600000000000001E-2</v>
      </c>
      <c r="U191" s="160">
        <v>2.9600000000000001E-2</v>
      </c>
      <c r="V191" s="158" t="s">
        <v>813</v>
      </c>
      <c r="W191" s="161">
        <v>12432</v>
      </c>
      <c r="X191" s="158" t="s">
        <v>813</v>
      </c>
      <c r="Y191" s="158" t="s">
        <v>1132</v>
      </c>
      <c r="Z191" s="158" t="s">
        <v>811</v>
      </c>
      <c r="AA191" s="158" t="s">
        <v>811</v>
      </c>
      <c r="AB191" s="71">
        <f t="shared" si="4"/>
        <v>1812.2977346278317</v>
      </c>
    </row>
    <row r="192" spans="1:28">
      <c r="A192" s="156" t="s">
        <v>803</v>
      </c>
      <c r="B192" s="156" t="s">
        <v>1126</v>
      </c>
      <c r="C192" s="156" t="s">
        <v>391</v>
      </c>
      <c r="D192" s="156" t="s">
        <v>200</v>
      </c>
      <c r="E192" s="156" t="s">
        <v>812</v>
      </c>
      <c r="F192" s="156" t="s">
        <v>547</v>
      </c>
      <c r="G192" s="165" t="s">
        <v>200</v>
      </c>
      <c r="H192" s="156" t="s">
        <v>867</v>
      </c>
      <c r="I192" s="156" t="s">
        <v>867</v>
      </c>
      <c r="J192" s="157">
        <v>43836</v>
      </c>
      <c r="K192" s="158" t="s">
        <v>1127</v>
      </c>
      <c r="L192" s="157">
        <v>43836</v>
      </c>
      <c r="M192" s="158" t="s">
        <v>1182</v>
      </c>
      <c r="N192" s="158" t="s">
        <v>1073</v>
      </c>
      <c r="O192" s="158" t="s">
        <v>805</v>
      </c>
      <c r="P192" s="158" t="s">
        <v>1129</v>
      </c>
      <c r="Q192" s="158" t="s">
        <v>1382</v>
      </c>
      <c r="R192" s="158" t="s">
        <v>1383</v>
      </c>
      <c r="S192" s="159">
        <v>740000</v>
      </c>
      <c r="T192" s="160">
        <v>2.1899999999999999E-2</v>
      </c>
      <c r="U192" s="160">
        <v>2.1899999999999999E-2</v>
      </c>
      <c r="V192" s="158" t="s">
        <v>813</v>
      </c>
      <c r="W192" s="161">
        <v>16206</v>
      </c>
      <c r="X192" s="158" t="s">
        <v>813</v>
      </c>
      <c r="Y192" s="158" t="s">
        <v>1132</v>
      </c>
      <c r="Z192" s="158" t="s">
        <v>811</v>
      </c>
      <c r="AA192" s="158" t="s">
        <v>811</v>
      </c>
      <c r="AB192" s="71">
        <f t="shared" si="4"/>
        <v>2362.4595469255664</v>
      </c>
    </row>
    <row r="193" spans="1:28">
      <c r="A193" s="156" t="s">
        <v>803</v>
      </c>
      <c r="B193" s="156" t="s">
        <v>1126</v>
      </c>
      <c r="C193" s="156" t="s">
        <v>391</v>
      </c>
      <c r="D193" s="156" t="s">
        <v>200</v>
      </c>
      <c r="E193" s="156" t="s">
        <v>812</v>
      </c>
      <c r="F193" s="156" t="s">
        <v>548</v>
      </c>
      <c r="G193" s="165" t="s">
        <v>200</v>
      </c>
      <c r="H193" s="156" t="s">
        <v>867</v>
      </c>
      <c r="I193" s="156" t="s">
        <v>867</v>
      </c>
      <c r="J193" s="157">
        <v>43836</v>
      </c>
      <c r="K193" s="158" t="s">
        <v>1127</v>
      </c>
      <c r="L193" s="157">
        <v>43836</v>
      </c>
      <c r="M193" s="158" t="s">
        <v>1182</v>
      </c>
      <c r="N193" s="158" t="s">
        <v>1075</v>
      </c>
      <c r="O193" s="158" t="s">
        <v>805</v>
      </c>
      <c r="P193" s="158" t="s">
        <v>1129</v>
      </c>
      <c r="Q193" s="158" t="s">
        <v>1384</v>
      </c>
      <c r="R193" s="158" t="s">
        <v>1385</v>
      </c>
      <c r="S193" s="159">
        <v>500000</v>
      </c>
      <c r="T193" s="160">
        <v>2.9600000000000001E-2</v>
      </c>
      <c r="U193" s="160">
        <v>2.9600000000000001E-2</v>
      </c>
      <c r="V193" s="158" t="s">
        <v>813</v>
      </c>
      <c r="W193" s="161">
        <v>14800</v>
      </c>
      <c r="X193" s="158" t="s">
        <v>813</v>
      </c>
      <c r="Y193" s="158" t="s">
        <v>1132</v>
      </c>
      <c r="Z193" s="158" t="s">
        <v>811</v>
      </c>
      <c r="AA193" s="158" t="s">
        <v>811</v>
      </c>
      <c r="AB193" s="71">
        <f t="shared" si="4"/>
        <v>2157.4973031283712</v>
      </c>
    </row>
    <row r="194" spans="1:28">
      <c r="A194" s="156" t="s">
        <v>803</v>
      </c>
      <c r="B194" s="156" t="s">
        <v>1126</v>
      </c>
      <c r="C194" s="156" t="s">
        <v>391</v>
      </c>
      <c r="D194" s="156" t="s">
        <v>536</v>
      </c>
      <c r="E194" s="156" t="s">
        <v>812</v>
      </c>
      <c r="F194" s="156" t="s">
        <v>658</v>
      </c>
      <c r="G194" s="165" t="s">
        <v>536</v>
      </c>
      <c r="H194" s="156" t="s">
        <v>867</v>
      </c>
      <c r="I194" s="156" t="s">
        <v>867</v>
      </c>
      <c r="J194" s="157">
        <v>43836</v>
      </c>
      <c r="K194" s="158" t="s">
        <v>1127</v>
      </c>
      <c r="L194" s="157">
        <v>43836</v>
      </c>
      <c r="M194" s="158" t="s">
        <v>1182</v>
      </c>
      <c r="N194" s="158" t="s">
        <v>1077</v>
      </c>
      <c r="O194" s="158" t="s">
        <v>805</v>
      </c>
      <c r="P194" s="158" t="s">
        <v>1129</v>
      </c>
      <c r="Q194" s="158" t="s">
        <v>1386</v>
      </c>
      <c r="R194" s="158" t="s">
        <v>1387</v>
      </c>
      <c r="S194" s="159">
        <v>70000</v>
      </c>
      <c r="T194" s="160">
        <v>2.5100000000000001E-2</v>
      </c>
      <c r="U194" s="160">
        <v>2.5100000000000001E-2</v>
      </c>
      <c r="V194" s="158" t="s">
        <v>813</v>
      </c>
      <c r="W194" s="161">
        <v>1757</v>
      </c>
      <c r="X194" s="158" t="s">
        <v>813</v>
      </c>
      <c r="Y194" s="158" t="s">
        <v>1132</v>
      </c>
      <c r="Z194" s="158" t="s">
        <v>811</v>
      </c>
      <c r="AA194" s="158" t="s">
        <v>811</v>
      </c>
      <c r="AB194" s="71">
        <f t="shared" si="4"/>
        <v>256.12991632409108</v>
      </c>
    </row>
    <row r="195" spans="1:28">
      <c r="A195" s="156" t="s">
        <v>803</v>
      </c>
      <c r="B195" s="156" t="s">
        <v>1126</v>
      </c>
      <c r="C195" s="156" t="s">
        <v>391</v>
      </c>
      <c r="D195" s="156" t="s">
        <v>536</v>
      </c>
      <c r="E195" s="156" t="s">
        <v>812</v>
      </c>
      <c r="F195" s="156" t="s">
        <v>659</v>
      </c>
      <c r="G195" s="165" t="s">
        <v>536</v>
      </c>
      <c r="H195" s="156" t="s">
        <v>867</v>
      </c>
      <c r="I195" s="156" t="s">
        <v>867</v>
      </c>
      <c r="J195" s="157">
        <v>43836</v>
      </c>
      <c r="K195" s="158" t="s">
        <v>1127</v>
      </c>
      <c r="L195" s="157">
        <v>43836</v>
      </c>
      <c r="M195" s="158" t="s">
        <v>1182</v>
      </c>
      <c r="N195" s="158" t="s">
        <v>1079</v>
      </c>
      <c r="O195" s="158" t="s">
        <v>805</v>
      </c>
      <c r="P195" s="158" t="s">
        <v>1129</v>
      </c>
      <c r="Q195" s="158" t="s">
        <v>1388</v>
      </c>
      <c r="R195" s="158" t="s">
        <v>1389</v>
      </c>
      <c r="S195" s="159">
        <v>120000</v>
      </c>
      <c r="T195" s="160">
        <v>1.8800000000000001E-2</v>
      </c>
      <c r="U195" s="160">
        <v>1.8800000000000001E-2</v>
      </c>
      <c r="V195" s="158" t="s">
        <v>813</v>
      </c>
      <c r="W195" s="161">
        <v>2256</v>
      </c>
      <c r="X195" s="158" t="s">
        <v>813</v>
      </c>
      <c r="Y195" s="158" t="s">
        <v>1132</v>
      </c>
      <c r="Z195" s="158" t="s">
        <v>811</v>
      </c>
      <c r="AA195" s="158" t="s">
        <v>811</v>
      </c>
      <c r="AB195" s="71">
        <f t="shared" si="4"/>
        <v>328.87256188227065</v>
      </c>
    </row>
    <row r="196" spans="1:28">
      <c r="A196" s="156" t="s">
        <v>803</v>
      </c>
      <c r="B196" s="156" t="s">
        <v>1126</v>
      </c>
      <c r="C196" s="156" t="s">
        <v>1088</v>
      </c>
      <c r="D196" s="156" t="s">
        <v>98</v>
      </c>
      <c r="E196" s="156" t="s">
        <v>812</v>
      </c>
      <c r="F196" s="156" t="s">
        <v>104</v>
      </c>
      <c r="G196" s="165" t="s">
        <v>98</v>
      </c>
      <c r="H196" s="156" t="s">
        <v>867</v>
      </c>
      <c r="I196" s="156" t="s">
        <v>867</v>
      </c>
      <c r="J196" s="157">
        <v>43836</v>
      </c>
      <c r="K196" s="158" t="s">
        <v>1127</v>
      </c>
      <c r="L196" s="157">
        <v>43836</v>
      </c>
      <c r="M196" s="158" t="s">
        <v>1390</v>
      </c>
      <c r="N196" s="158" t="s">
        <v>809</v>
      </c>
      <c r="O196" s="158" t="s">
        <v>805</v>
      </c>
      <c r="P196" s="158" t="s">
        <v>1129</v>
      </c>
      <c r="Q196" s="158" t="s">
        <v>1391</v>
      </c>
      <c r="R196" s="158" t="s">
        <v>1392</v>
      </c>
      <c r="S196" s="159">
        <v>10000</v>
      </c>
      <c r="T196" s="160">
        <v>0.18</v>
      </c>
      <c r="U196" s="160">
        <v>0.18</v>
      </c>
      <c r="V196" s="158" t="s">
        <v>813</v>
      </c>
      <c r="W196" s="161">
        <v>1800</v>
      </c>
      <c r="X196" s="158" t="s">
        <v>813</v>
      </c>
      <c r="Y196" s="158" t="s">
        <v>1132</v>
      </c>
      <c r="Z196" s="158" t="s">
        <v>811</v>
      </c>
      <c r="AA196" s="158" t="s">
        <v>811</v>
      </c>
      <c r="AB196" s="71">
        <f t="shared" si="4"/>
        <v>262.39832065074785</v>
      </c>
    </row>
    <row r="197" spans="1:28">
      <c r="A197" s="156" t="s">
        <v>803</v>
      </c>
      <c r="B197" s="156" t="s">
        <v>1126</v>
      </c>
      <c r="C197" s="156" t="s">
        <v>1088</v>
      </c>
      <c r="D197" s="156" t="s">
        <v>98</v>
      </c>
      <c r="E197" s="156" t="s">
        <v>812</v>
      </c>
      <c r="F197" s="156" t="s">
        <v>106</v>
      </c>
      <c r="G197" s="165" t="s">
        <v>98</v>
      </c>
      <c r="H197" s="156" t="s">
        <v>867</v>
      </c>
      <c r="I197" s="156" t="s">
        <v>867</v>
      </c>
      <c r="J197" s="157">
        <v>43836</v>
      </c>
      <c r="K197" s="158" t="s">
        <v>1127</v>
      </c>
      <c r="L197" s="157">
        <v>43836</v>
      </c>
      <c r="M197" s="158" t="s">
        <v>1390</v>
      </c>
      <c r="N197" s="158" t="s">
        <v>886</v>
      </c>
      <c r="O197" s="158" t="s">
        <v>805</v>
      </c>
      <c r="P197" s="158" t="s">
        <v>1129</v>
      </c>
      <c r="Q197" s="158" t="s">
        <v>1393</v>
      </c>
      <c r="R197" s="158" t="s">
        <v>1394</v>
      </c>
      <c r="S197" s="159">
        <v>10000</v>
      </c>
      <c r="T197" s="160">
        <v>0.18</v>
      </c>
      <c r="U197" s="160">
        <v>0.18</v>
      </c>
      <c r="V197" s="158" t="s">
        <v>813</v>
      </c>
      <c r="W197" s="161">
        <v>1800</v>
      </c>
      <c r="X197" s="158" t="s">
        <v>813</v>
      </c>
      <c r="Y197" s="158" t="s">
        <v>1132</v>
      </c>
      <c r="Z197" s="158" t="s">
        <v>811</v>
      </c>
      <c r="AA197" s="158" t="s">
        <v>811</v>
      </c>
      <c r="AB197" s="71">
        <f t="shared" si="4"/>
        <v>262.39832065074785</v>
      </c>
    </row>
    <row r="198" spans="1:28">
      <c r="A198" s="156" t="s">
        <v>803</v>
      </c>
      <c r="B198" s="156" t="s">
        <v>1126</v>
      </c>
      <c r="C198" s="156" t="s">
        <v>1088</v>
      </c>
      <c r="D198" s="156" t="s">
        <v>1307</v>
      </c>
      <c r="E198" s="156" t="s">
        <v>812</v>
      </c>
      <c r="F198" s="156" t="s">
        <v>502</v>
      </c>
      <c r="G198" s="165" t="s">
        <v>496</v>
      </c>
      <c r="H198" s="156" t="s">
        <v>867</v>
      </c>
      <c r="I198" s="156" t="s">
        <v>867</v>
      </c>
      <c r="J198" s="157">
        <v>43836</v>
      </c>
      <c r="K198" s="158" t="s">
        <v>1127</v>
      </c>
      <c r="L198" s="157">
        <v>43836</v>
      </c>
      <c r="M198" s="158" t="s">
        <v>1390</v>
      </c>
      <c r="N198" s="158" t="s">
        <v>870</v>
      </c>
      <c r="O198" s="158" t="s">
        <v>805</v>
      </c>
      <c r="P198" s="158" t="s">
        <v>1129</v>
      </c>
      <c r="Q198" s="158" t="s">
        <v>1395</v>
      </c>
      <c r="R198" s="158" t="s">
        <v>1396</v>
      </c>
      <c r="S198" s="159">
        <v>500</v>
      </c>
      <c r="T198" s="160">
        <v>0.95760000000000001</v>
      </c>
      <c r="U198" s="160">
        <v>0.95760000000000001</v>
      </c>
      <c r="V198" s="158" t="s">
        <v>813</v>
      </c>
      <c r="W198" s="161">
        <v>478.8</v>
      </c>
      <c r="X198" s="158" t="s">
        <v>813</v>
      </c>
      <c r="Y198" s="158" t="s">
        <v>1132</v>
      </c>
      <c r="Z198" s="158" t="s">
        <v>811</v>
      </c>
      <c r="AA198" s="158" t="s">
        <v>811</v>
      </c>
      <c r="AB198" s="71">
        <f t="shared" si="4"/>
        <v>69.797953293098928</v>
      </c>
    </row>
    <row r="199" spans="1:28">
      <c r="A199" s="156" t="s">
        <v>803</v>
      </c>
      <c r="B199" s="156" t="s">
        <v>1126</v>
      </c>
      <c r="C199" s="156" t="s">
        <v>391</v>
      </c>
      <c r="D199" s="156" t="s">
        <v>1285</v>
      </c>
      <c r="E199" s="156" t="s">
        <v>812</v>
      </c>
      <c r="F199" s="156" t="s">
        <v>370</v>
      </c>
      <c r="G199" s="165" t="s">
        <v>292</v>
      </c>
      <c r="H199" s="156" t="s">
        <v>818</v>
      </c>
      <c r="I199" s="156" t="s">
        <v>818</v>
      </c>
      <c r="J199" s="157">
        <v>43836</v>
      </c>
      <c r="K199" s="158" t="s">
        <v>1127</v>
      </c>
      <c r="L199" s="157">
        <v>43836</v>
      </c>
      <c r="M199" s="158" t="s">
        <v>1186</v>
      </c>
      <c r="N199" s="158" t="s">
        <v>809</v>
      </c>
      <c r="O199" s="158" t="s">
        <v>805</v>
      </c>
      <c r="P199" s="158" t="s">
        <v>1129</v>
      </c>
      <c r="Q199" s="158" t="s">
        <v>1397</v>
      </c>
      <c r="R199" s="158" t="s">
        <v>1398</v>
      </c>
      <c r="S199" s="159">
        <v>366</v>
      </c>
      <c r="T199" s="160">
        <v>9.5000000000000001E-2</v>
      </c>
      <c r="U199" s="160">
        <v>9.5000000000000001E-2</v>
      </c>
      <c r="V199" s="158" t="s">
        <v>813</v>
      </c>
      <c r="W199" s="161">
        <v>34.770000000000003</v>
      </c>
      <c r="X199" s="158" t="s">
        <v>813</v>
      </c>
      <c r="Y199" s="158" t="s">
        <v>1132</v>
      </c>
      <c r="Z199" s="158" t="s">
        <v>811</v>
      </c>
      <c r="AA199" s="158" t="s">
        <v>811</v>
      </c>
      <c r="AB199" s="71">
        <f t="shared" si="4"/>
        <v>5.0686608939036129</v>
      </c>
    </row>
    <row r="200" spans="1:28">
      <c r="A200" s="156" t="s">
        <v>803</v>
      </c>
      <c r="B200" s="156" t="s">
        <v>1126</v>
      </c>
      <c r="C200" s="156" t="s">
        <v>391</v>
      </c>
      <c r="D200" s="156" t="s">
        <v>1285</v>
      </c>
      <c r="E200" s="156" t="s">
        <v>812</v>
      </c>
      <c r="F200" s="156" t="s">
        <v>370</v>
      </c>
      <c r="G200" s="165" t="s">
        <v>292</v>
      </c>
      <c r="H200" s="156" t="s">
        <v>818</v>
      </c>
      <c r="I200" s="156" t="s">
        <v>818</v>
      </c>
      <c r="J200" s="157">
        <v>43836</v>
      </c>
      <c r="K200" s="158" t="s">
        <v>1127</v>
      </c>
      <c r="L200" s="157">
        <v>43836</v>
      </c>
      <c r="M200" s="158" t="s">
        <v>1186</v>
      </c>
      <c r="N200" s="158" t="s">
        <v>886</v>
      </c>
      <c r="O200" s="158" t="s">
        <v>805</v>
      </c>
      <c r="P200" s="158" t="s">
        <v>1129</v>
      </c>
      <c r="Q200" s="158" t="s">
        <v>1399</v>
      </c>
      <c r="R200" s="158" t="s">
        <v>1400</v>
      </c>
      <c r="S200" s="159">
        <v>26034</v>
      </c>
      <c r="T200" s="160">
        <v>9.5000000000000001E-2</v>
      </c>
      <c r="U200" s="160">
        <v>9.5000000000000001E-2</v>
      </c>
      <c r="V200" s="158" t="s">
        <v>813</v>
      </c>
      <c r="W200" s="161">
        <v>2473.23</v>
      </c>
      <c r="X200" s="158" t="s">
        <v>813</v>
      </c>
      <c r="Y200" s="158" t="s">
        <v>1132</v>
      </c>
      <c r="Z200" s="158" t="s">
        <v>811</v>
      </c>
      <c r="AA200" s="158" t="s">
        <v>811</v>
      </c>
      <c r="AB200" s="71">
        <f t="shared" si="4"/>
        <v>360.53966587947173</v>
      </c>
    </row>
    <row r="201" spans="1:28">
      <c r="A201" s="156" t="s">
        <v>803</v>
      </c>
      <c r="B201" s="156" t="s">
        <v>1126</v>
      </c>
      <c r="C201" s="156" t="s">
        <v>391</v>
      </c>
      <c r="D201" s="156" t="s">
        <v>162</v>
      </c>
      <c r="E201" s="156" t="s">
        <v>812</v>
      </c>
      <c r="F201" s="156" t="s">
        <v>460</v>
      </c>
      <c r="G201" s="165" t="s">
        <v>162</v>
      </c>
      <c r="H201" s="156" t="s">
        <v>867</v>
      </c>
      <c r="I201" s="156" t="s">
        <v>867</v>
      </c>
      <c r="J201" s="157">
        <v>43836</v>
      </c>
      <c r="K201" s="158" t="s">
        <v>1127</v>
      </c>
      <c r="L201" s="157">
        <v>43836</v>
      </c>
      <c r="M201" s="158" t="s">
        <v>1401</v>
      </c>
      <c r="N201" s="158" t="s">
        <v>809</v>
      </c>
      <c r="O201" s="158" t="s">
        <v>805</v>
      </c>
      <c r="P201" s="158" t="s">
        <v>1129</v>
      </c>
      <c r="Q201" s="158" t="s">
        <v>1402</v>
      </c>
      <c r="R201" s="158" t="s">
        <v>1403</v>
      </c>
      <c r="S201" s="159">
        <v>0</v>
      </c>
      <c r="T201" s="160">
        <v>0</v>
      </c>
      <c r="U201" s="160">
        <v>5.5300000000000002E-2</v>
      </c>
      <c r="V201" s="158" t="s">
        <v>813</v>
      </c>
      <c r="W201" s="161">
        <v>0</v>
      </c>
      <c r="X201" s="158" t="s">
        <v>813</v>
      </c>
      <c r="Y201" s="158" t="s">
        <v>1132</v>
      </c>
      <c r="Z201" s="158" t="s">
        <v>811</v>
      </c>
      <c r="AA201" s="158" t="s">
        <v>811</v>
      </c>
      <c r="AB201" s="71">
        <f t="shared" si="4"/>
        <v>0</v>
      </c>
    </row>
    <row r="202" spans="1:28">
      <c r="A202" s="156" t="s">
        <v>803</v>
      </c>
      <c r="B202" s="156" t="s">
        <v>1126</v>
      </c>
      <c r="C202" s="156" t="s">
        <v>391</v>
      </c>
      <c r="D202" s="156" t="s">
        <v>162</v>
      </c>
      <c r="E202" s="156" t="s">
        <v>812</v>
      </c>
      <c r="F202" s="156" t="s">
        <v>460</v>
      </c>
      <c r="G202" s="165" t="s">
        <v>162</v>
      </c>
      <c r="H202" s="156" t="s">
        <v>867</v>
      </c>
      <c r="I202" s="156" t="s">
        <v>867</v>
      </c>
      <c r="J202" s="157">
        <v>43836</v>
      </c>
      <c r="K202" s="158" t="s">
        <v>1127</v>
      </c>
      <c r="L202" s="157">
        <v>43836</v>
      </c>
      <c r="M202" s="158" t="s">
        <v>1401</v>
      </c>
      <c r="N202" s="158" t="s">
        <v>1144</v>
      </c>
      <c r="O202" s="158" t="s">
        <v>805</v>
      </c>
      <c r="P202" s="158" t="s">
        <v>1129</v>
      </c>
      <c r="Q202" s="158" t="s">
        <v>1402</v>
      </c>
      <c r="R202" s="158" t="s">
        <v>1403</v>
      </c>
      <c r="S202" s="159">
        <v>40000</v>
      </c>
      <c r="T202" s="160">
        <v>5.5300000000000002E-2</v>
      </c>
      <c r="U202" s="160">
        <v>5.5300000000000002E-2</v>
      </c>
      <c r="V202" s="158" t="s">
        <v>813</v>
      </c>
      <c r="W202" s="161">
        <v>2212</v>
      </c>
      <c r="X202" s="158" t="s">
        <v>813</v>
      </c>
      <c r="Y202" s="158" t="s">
        <v>1132</v>
      </c>
      <c r="Z202" s="158" t="s">
        <v>811</v>
      </c>
      <c r="AA202" s="158" t="s">
        <v>811</v>
      </c>
      <c r="AB202" s="71">
        <f t="shared" si="4"/>
        <v>322.45838071080789</v>
      </c>
    </row>
    <row r="203" spans="1:28">
      <c r="A203" s="156" t="s">
        <v>803</v>
      </c>
      <c r="B203" s="156" t="s">
        <v>1126</v>
      </c>
      <c r="C203" s="156" t="s">
        <v>391</v>
      </c>
      <c r="D203" s="156" t="s">
        <v>162</v>
      </c>
      <c r="E203" s="156" t="s">
        <v>812</v>
      </c>
      <c r="F203" s="156" t="s">
        <v>460</v>
      </c>
      <c r="G203" s="165" t="s">
        <v>162</v>
      </c>
      <c r="H203" s="156" t="s">
        <v>867</v>
      </c>
      <c r="I203" s="156" t="s">
        <v>867</v>
      </c>
      <c r="J203" s="157">
        <v>43836</v>
      </c>
      <c r="K203" s="158" t="s">
        <v>1127</v>
      </c>
      <c r="L203" s="157">
        <v>43836</v>
      </c>
      <c r="M203" s="158" t="s">
        <v>1401</v>
      </c>
      <c r="N203" s="158" t="s">
        <v>1145</v>
      </c>
      <c r="O203" s="158" t="s">
        <v>805</v>
      </c>
      <c r="P203" s="158" t="s">
        <v>1129</v>
      </c>
      <c r="Q203" s="158" t="s">
        <v>1402</v>
      </c>
      <c r="R203" s="158" t="s">
        <v>1403</v>
      </c>
      <c r="S203" s="159">
        <v>270000</v>
      </c>
      <c r="T203" s="160">
        <v>5.5300000000000002E-2</v>
      </c>
      <c r="U203" s="160">
        <v>5.5300000000000002E-2</v>
      </c>
      <c r="V203" s="158" t="s">
        <v>813</v>
      </c>
      <c r="W203" s="161">
        <v>14931</v>
      </c>
      <c r="X203" s="158" t="s">
        <v>813</v>
      </c>
      <c r="Y203" s="158" t="s">
        <v>1132</v>
      </c>
      <c r="Z203" s="158" t="s">
        <v>811</v>
      </c>
      <c r="AA203" s="158" t="s">
        <v>811</v>
      </c>
      <c r="AB203" s="71">
        <f t="shared" si="4"/>
        <v>2176.5940697979531</v>
      </c>
    </row>
    <row r="204" spans="1:28">
      <c r="A204" s="156" t="s">
        <v>803</v>
      </c>
      <c r="B204" s="156" t="s">
        <v>1126</v>
      </c>
      <c r="C204" s="156" t="s">
        <v>391</v>
      </c>
      <c r="D204" s="156" t="s">
        <v>162</v>
      </c>
      <c r="E204" s="156" t="s">
        <v>812</v>
      </c>
      <c r="F204" s="156" t="s">
        <v>460</v>
      </c>
      <c r="G204" s="165" t="s">
        <v>162</v>
      </c>
      <c r="H204" s="156" t="s">
        <v>867</v>
      </c>
      <c r="I204" s="156" t="s">
        <v>867</v>
      </c>
      <c r="J204" s="157">
        <v>43836</v>
      </c>
      <c r="K204" s="158" t="s">
        <v>1127</v>
      </c>
      <c r="L204" s="157">
        <v>43836</v>
      </c>
      <c r="M204" s="158" t="s">
        <v>1401</v>
      </c>
      <c r="N204" s="158" t="s">
        <v>1146</v>
      </c>
      <c r="O204" s="158" t="s">
        <v>805</v>
      </c>
      <c r="P204" s="158" t="s">
        <v>1129</v>
      </c>
      <c r="Q204" s="158" t="s">
        <v>1402</v>
      </c>
      <c r="R204" s="158" t="s">
        <v>1403</v>
      </c>
      <c r="S204" s="159">
        <v>280000</v>
      </c>
      <c r="T204" s="160">
        <v>5.5300000000000002E-2</v>
      </c>
      <c r="U204" s="160">
        <v>5.5300000000000002E-2</v>
      </c>
      <c r="V204" s="158" t="s">
        <v>813</v>
      </c>
      <c r="W204" s="161">
        <v>15484</v>
      </c>
      <c r="X204" s="158" t="s">
        <v>813</v>
      </c>
      <c r="Y204" s="158" t="s">
        <v>1132</v>
      </c>
      <c r="Z204" s="158" t="s">
        <v>811</v>
      </c>
      <c r="AA204" s="158" t="s">
        <v>811</v>
      </c>
      <c r="AB204" s="71">
        <f t="shared" si="4"/>
        <v>2257.2086649756552</v>
      </c>
    </row>
    <row r="205" spans="1:28">
      <c r="A205" s="156" t="s">
        <v>803</v>
      </c>
      <c r="B205" s="156" t="s">
        <v>1126</v>
      </c>
      <c r="C205" s="156" t="s">
        <v>391</v>
      </c>
      <c r="D205" s="156" t="s">
        <v>162</v>
      </c>
      <c r="E205" s="156" t="s">
        <v>812</v>
      </c>
      <c r="F205" s="156" t="s">
        <v>634</v>
      </c>
      <c r="G205" s="165" t="s">
        <v>162</v>
      </c>
      <c r="H205" s="156" t="s">
        <v>867</v>
      </c>
      <c r="I205" s="156" t="s">
        <v>867</v>
      </c>
      <c r="J205" s="157">
        <v>43836</v>
      </c>
      <c r="K205" s="158" t="s">
        <v>1127</v>
      </c>
      <c r="L205" s="157">
        <v>43836</v>
      </c>
      <c r="M205" s="158" t="s">
        <v>1401</v>
      </c>
      <c r="N205" s="158" t="s">
        <v>886</v>
      </c>
      <c r="O205" s="158" t="s">
        <v>805</v>
      </c>
      <c r="P205" s="158" t="s">
        <v>1129</v>
      </c>
      <c r="Q205" s="158" t="s">
        <v>1404</v>
      </c>
      <c r="R205" s="158" t="s">
        <v>1405</v>
      </c>
      <c r="S205" s="159">
        <v>0</v>
      </c>
      <c r="T205" s="160">
        <v>0</v>
      </c>
      <c r="U205" s="160">
        <v>8.8499999999999995E-2</v>
      </c>
      <c r="V205" s="158" t="s">
        <v>813</v>
      </c>
      <c r="W205" s="161">
        <v>0</v>
      </c>
      <c r="X205" s="158" t="s">
        <v>813</v>
      </c>
      <c r="Y205" s="158" t="s">
        <v>1132</v>
      </c>
      <c r="Z205" s="158" t="s">
        <v>811</v>
      </c>
      <c r="AA205" s="158" t="s">
        <v>811</v>
      </c>
      <c r="AB205" s="71">
        <f t="shared" si="4"/>
        <v>0</v>
      </c>
    </row>
    <row r="206" spans="1:28">
      <c r="A206" s="156" t="s">
        <v>803</v>
      </c>
      <c r="B206" s="156" t="s">
        <v>1126</v>
      </c>
      <c r="C206" s="156" t="s">
        <v>391</v>
      </c>
      <c r="D206" s="156" t="s">
        <v>162</v>
      </c>
      <c r="E206" s="156" t="s">
        <v>812</v>
      </c>
      <c r="F206" s="156" t="s">
        <v>634</v>
      </c>
      <c r="G206" s="165" t="s">
        <v>162</v>
      </c>
      <c r="H206" s="156" t="s">
        <v>867</v>
      </c>
      <c r="I206" s="156" t="s">
        <v>867</v>
      </c>
      <c r="J206" s="157">
        <v>43836</v>
      </c>
      <c r="K206" s="158" t="s">
        <v>1127</v>
      </c>
      <c r="L206" s="157">
        <v>43836</v>
      </c>
      <c r="M206" s="158" t="s">
        <v>1401</v>
      </c>
      <c r="N206" s="158" t="s">
        <v>1159</v>
      </c>
      <c r="O206" s="158" t="s">
        <v>805</v>
      </c>
      <c r="P206" s="158" t="s">
        <v>1129</v>
      </c>
      <c r="Q206" s="158" t="s">
        <v>1404</v>
      </c>
      <c r="R206" s="158" t="s">
        <v>1405</v>
      </c>
      <c r="S206" s="159">
        <v>5000</v>
      </c>
      <c r="T206" s="160">
        <v>8.8499999999999995E-2</v>
      </c>
      <c r="U206" s="160">
        <v>8.8499999999999995E-2</v>
      </c>
      <c r="V206" s="158" t="s">
        <v>813</v>
      </c>
      <c r="W206" s="161">
        <v>442.5</v>
      </c>
      <c r="X206" s="158" t="s">
        <v>813</v>
      </c>
      <c r="Y206" s="158" t="s">
        <v>1132</v>
      </c>
      <c r="Z206" s="158" t="s">
        <v>811</v>
      </c>
      <c r="AA206" s="158" t="s">
        <v>811</v>
      </c>
      <c r="AB206" s="71">
        <f t="shared" si="4"/>
        <v>64.50625382664218</v>
      </c>
    </row>
    <row r="207" spans="1:28">
      <c r="A207" s="156" t="s">
        <v>803</v>
      </c>
      <c r="B207" s="156" t="s">
        <v>1126</v>
      </c>
      <c r="C207" s="156" t="s">
        <v>391</v>
      </c>
      <c r="D207" s="156" t="s">
        <v>162</v>
      </c>
      <c r="E207" s="156" t="s">
        <v>812</v>
      </c>
      <c r="F207" s="156" t="s">
        <v>634</v>
      </c>
      <c r="G207" s="165" t="s">
        <v>162</v>
      </c>
      <c r="H207" s="156" t="s">
        <v>867</v>
      </c>
      <c r="I207" s="156" t="s">
        <v>867</v>
      </c>
      <c r="J207" s="157">
        <v>43836</v>
      </c>
      <c r="K207" s="158" t="s">
        <v>1127</v>
      </c>
      <c r="L207" s="157">
        <v>43836</v>
      </c>
      <c r="M207" s="158" t="s">
        <v>1401</v>
      </c>
      <c r="N207" s="158" t="s">
        <v>1181</v>
      </c>
      <c r="O207" s="158" t="s">
        <v>805</v>
      </c>
      <c r="P207" s="158" t="s">
        <v>1129</v>
      </c>
      <c r="Q207" s="158" t="s">
        <v>1404</v>
      </c>
      <c r="R207" s="158" t="s">
        <v>1405</v>
      </c>
      <c r="S207" s="159">
        <v>290000</v>
      </c>
      <c r="T207" s="160">
        <v>8.8499999999999995E-2</v>
      </c>
      <c r="U207" s="160">
        <v>8.8499999999999995E-2</v>
      </c>
      <c r="V207" s="158" t="s">
        <v>813</v>
      </c>
      <c r="W207" s="161">
        <v>25665</v>
      </c>
      <c r="X207" s="158" t="s">
        <v>813</v>
      </c>
      <c r="Y207" s="158" t="s">
        <v>1132</v>
      </c>
      <c r="Z207" s="158" t="s">
        <v>811</v>
      </c>
      <c r="AA207" s="158" t="s">
        <v>811</v>
      </c>
      <c r="AB207" s="71">
        <f t="shared" si="4"/>
        <v>3741.3627219452464</v>
      </c>
    </row>
    <row r="208" spans="1:28">
      <c r="A208" s="156" t="s">
        <v>803</v>
      </c>
      <c r="B208" s="156" t="s">
        <v>1126</v>
      </c>
      <c r="C208" s="156" t="s">
        <v>391</v>
      </c>
      <c r="D208" s="156" t="s">
        <v>162</v>
      </c>
      <c r="E208" s="156" t="s">
        <v>812</v>
      </c>
      <c r="F208" s="156" t="s">
        <v>634</v>
      </c>
      <c r="G208" s="165" t="s">
        <v>162</v>
      </c>
      <c r="H208" s="156" t="s">
        <v>867</v>
      </c>
      <c r="I208" s="156" t="s">
        <v>867</v>
      </c>
      <c r="J208" s="157">
        <v>43836</v>
      </c>
      <c r="K208" s="158" t="s">
        <v>1127</v>
      </c>
      <c r="L208" s="157">
        <v>43836</v>
      </c>
      <c r="M208" s="158" t="s">
        <v>1401</v>
      </c>
      <c r="N208" s="158" t="s">
        <v>1197</v>
      </c>
      <c r="O208" s="158" t="s">
        <v>805</v>
      </c>
      <c r="P208" s="158" t="s">
        <v>1129</v>
      </c>
      <c r="Q208" s="158" t="s">
        <v>1404</v>
      </c>
      <c r="R208" s="158" t="s">
        <v>1405</v>
      </c>
      <c r="S208" s="159">
        <v>300000</v>
      </c>
      <c r="T208" s="160">
        <v>8.8499999999999995E-2</v>
      </c>
      <c r="U208" s="160">
        <v>8.8499999999999995E-2</v>
      </c>
      <c r="V208" s="158" t="s">
        <v>813</v>
      </c>
      <c r="W208" s="161">
        <v>26550</v>
      </c>
      <c r="X208" s="158" t="s">
        <v>813</v>
      </c>
      <c r="Y208" s="158" t="s">
        <v>1132</v>
      </c>
      <c r="Z208" s="158" t="s">
        <v>811</v>
      </c>
      <c r="AA208" s="158" t="s">
        <v>811</v>
      </c>
      <c r="AB208" s="71">
        <f t="shared" si="4"/>
        <v>3870.3752295985305</v>
      </c>
    </row>
    <row r="209" spans="1:28">
      <c r="A209" s="156" t="s">
        <v>803</v>
      </c>
      <c r="B209" s="156" t="s">
        <v>1126</v>
      </c>
      <c r="C209" s="156" t="s">
        <v>1037</v>
      </c>
      <c r="D209" s="156" t="s">
        <v>811</v>
      </c>
      <c r="E209" s="156" t="s">
        <v>812</v>
      </c>
      <c r="F209" s="156" t="s">
        <v>1065</v>
      </c>
      <c r="G209" s="156" t="s">
        <v>1037</v>
      </c>
      <c r="H209" s="156" t="s">
        <v>1066</v>
      </c>
      <c r="I209" s="156" t="s">
        <v>1067</v>
      </c>
      <c r="J209" s="157">
        <v>43836</v>
      </c>
      <c r="K209" s="158" t="s">
        <v>1127</v>
      </c>
      <c r="L209" s="157">
        <v>43836</v>
      </c>
      <c r="M209" s="158" t="s">
        <v>1406</v>
      </c>
      <c r="N209" s="158" t="s">
        <v>809</v>
      </c>
      <c r="O209" s="158" t="s">
        <v>1042</v>
      </c>
      <c r="P209" s="158" t="s">
        <v>1129</v>
      </c>
      <c r="Q209" s="158" t="s">
        <v>1407</v>
      </c>
      <c r="R209" s="158" t="s">
        <v>1408</v>
      </c>
      <c r="S209" s="159">
        <v>500</v>
      </c>
      <c r="T209" s="160">
        <v>2.8887</v>
      </c>
      <c r="U209" s="160">
        <v>2.8887</v>
      </c>
      <c r="V209" s="158" t="s">
        <v>813</v>
      </c>
      <c r="W209" s="161">
        <v>1444.35</v>
      </c>
      <c r="X209" s="158" t="s">
        <v>813</v>
      </c>
      <c r="Y209" s="158" t="s">
        <v>1132</v>
      </c>
      <c r="Z209" s="158" t="s">
        <v>811</v>
      </c>
      <c r="AA209" s="158" t="s">
        <v>811</v>
      </c>
      <c r="AB209" s="71">
        <f t="shared" si="4"/>
        <v>210.55278579550424</v>
      </c>
    </row>
    <row r="210" spans="1:28">
      <c r="A210" s="156" t="s">
        <v>803</v>
      </c>
      <c r="B210" s="156" t="s">
        <v>1126</v>
      </c>
      <c r="C210" s="156" t="s">
        <v>1037</v>
      </c>
      <c r="D210" s="156" t="s">
        <v>811</v>
      </c>
      <c r="E210" s="156" t="s">
        <v>812</v>
      </c>
      <c r="F210" s="156" t="s">
        <v>1070</v>
      </c>
      <c r="G210" s="156" t="s">
        <v>1037</v>
      </c>
      <c r="H210" s="156" t="s">
        <v>1066</v>
      </c>
      <c r="I210" s="156" t="s">
        <v>1067</v>
      </c>
      <c r="J210" s="157">
        <v>43836</v>
      </c>
      <c r="K210" s="158" t="s">
        <v>1127</v>
      </c>
      <c r="L210" s="157">
        <v>43836</v>
      </c>
      <c r="M210" s="158" t="s">
        <v>1406</v>
      </c>
      <c r="N210" s="158" t="s">
        <v>886</v>
      </c>
      <c r="O210" s="158" t="s">
        <v>1042</v>
      </c>
      <c r="P210" s="158" t="s">
        <v>1129</v>
      </c>
      <c r="Q210" s="158" t="s">
        <v>1407</v>
      </c>
      <c r="R210" s="158" t="s">
        <v>1408</v>
      </c>
      <c r="S210" s="159">
        <v>500</v>
      </c>
      <c r="T210" s="160">
        <v>4.3776000000000002</v>
      </c>
      <c r="U210" s="160">
        <v>4.3776000000000002</v>
      </c>
      <c r="V210" s="158" t="s">
        <v>813</v>
      </c>
      <c r="W210" s="161">
        <v>2188.8000000000002</v>
      </c>
      <c r="X210" s="158" t="s">
        <v>813</v>
      </c>
      <c r="Y210" s="158" t="s">
        <v>1132</v>
      </c>
      <c r="Z210" s="158" t="s">
        <v>811</v>
      </c>
      <c r="AA210" s="158" t="s">
        <v>811</v>
      </c>
      <c r="AB210" s="71">
        <f t="shared" si="4"/>
        <v>319.0763579113094</v>
      </c>
    </row>
    <row r="211" spans="1:28">
      <c r="A211" s="156" t="s">
        <v>803</v>
      </c>
      <c r="B211" s="156" t="s">
        <v>1126</v>
      </c>
      <c r="C211" s="156" t="s">
        <v>1037</v>
      </c>
      <c r="D211" s="156" t="s">
        <v>811</v>
      </c>
      <c r="E211" s="156" t="s">
        <v>812</v>
      </c>
      <c r="F211" s="156" t="s">
        <v>1071</v>
      </c>
      <c r="G211" s="156" t="s">
        <v>1037</v>
      </c>
      <c r="H211" s="156" t="s">
        <v>1066</v>
      </c>
      <c r="I211" s="156" t="s">
        <v>1067</v>
      </c>
      <c r="J211" s="157">
        <v>43836</v>
      </c>
      <c r="K211" s="158" t="s">
        <v>1127</v>
      </c>
      <c r="L211" s="157">
        <v>43836</v>
      </c>
      <c r="M211" s="158" t="s">
        <v>1406</v>
      </c>
      <c r="N211" s="158" t="s">
        <v>870</v>
      </c>
      <c r="O211" s="158" t="s">
        <v>1042</v>
      </c>
      <c r="P211" s="158" t="s">
        <v>1129</v>
      </c>
      <c r="Q211" s="158" t="s">
        <v>1407</v>
      </c>
      <c r="R211" s="158" t="s">
        <v>1408</v>
      </c>
      <c r="S211" s="159">
        <v>500</v>
      </c>
      <c r="T211" s="160">
        <v>4.3776000000000002</v>
      </c>
      <c r="U211" s="160">
        <v>4.3776000000000002</v>
      </c>
      <c r="V211" s="158" t="s">
        <v>813</v>
      </c>
      <c r="W211" s="161">
        <v>2188.8000000000002</v>
      </c>
      <c r="X211" s="158" t="s">
        <v>813</v>
      </c>
      <c r="Y211" s="158" t="s">
        <v>1132</v>
      </c>
      <c r="Z211" s="158" t="s">
        <v>811</v>
      </c>
      <c r="AA211" s="158" t="s">
        <v>811</v>
      </c>
      <c r="AB211" s="71">
        <f t="shared" si="4"/>
        <v>319.0763579113094</v>
      </c>
    </row>
    <row r="212" spans="1:28">
      <c r="A212" s="156" t="s">
        <v>803</v>
      </c>
      <c r="B212" s="156" t="s">
        <v>1126</v>
      </c>
      <c r="C212" s="156" t="s">
        <v>1037</v>
      </c>
      <c r="D212" s="156" t="s">
        <v>811</v>
      </c>
      <c r="E212" s="156" t="s">
        <v>812</v>
      </c>
      <c r="F212" s="156" t="s">
        <v>1072</v>
      </c>
      <c r="G212" s="156" t="s">
        <v>1037</v>
      </c>
      <c r="H212" s="156" t="s">
        <v>1066</v>
      </c>
      <c r="I212" s="156" t="s">
        <v>1067</v>
      </c>
      <c r="J212" s="157">
        <v>43836</v>
      </c>
      <c r="K212" s="158" t="s">
        <v>1127</v>
      </c>
      <c r="L212" s="157">
        <v>43836</v>
      </c>
      <c r="M212" s="158" t="s">
        <v>1406</v>
      </c>
      <c r="N212" s="158" t="s">
        <v>1073</v>
      </c>
      <c r="O212" s="158" t="s">
        <v>1042</v>
      </c>
      <c r="P212" s="158" t="s">
        <v>1129</v>
      </c>
      <c r="Q212" s="158" t="s">
        <v>1407</v>
      </c>
      <c r="R212" s="158" t="s">
        <v>1408</v>
      </c>
      <c r="S212" s="159">
        <v>500</v>
      </c>
      <c r="T212" s="160">
        <v>2.9624999999999999</v>
      </c>
      <c r="U212" s="160">
        <v>2.9624999999999999</v>
      </c>
      <c r="V212" s="158" t="s">
        <v>813</v>
      </c>
      <c r="W212" s="161">
        <v>1481.25</v>
      </c>
      <c r="X212" s="158" t="s">
        <v>813</v>
      </c>
      <c r="Y212" s="158" t="s">
        <v>1132</v>
      </c>
      <c r="Z212" s="158" t="s">
        <v>811</v>
      </c>
      <c r="AA212" s="158" t="s">
        <v>811</v>
      </c>
      <c r="AB212" s="71">
        <f t="shared" si="4"/>
        <v>215.93195136884458</v>
      </c>
    </row>
    <row r="213" spans="1:28">
      <c r="A213" s="156" t="s">
        <v>803</v>
      </c>
      <c r="B213" s="156" t="s">
        <v>1126</v>
      </c>
      <c r="C213" s="156" t="s">
        <v>1037</v>
      </c>
      <c r="D213" s="156" t="s">
        <v>811</v>
      </c>
      <c r="E213" s="156" t="s">
        <v>812</v>
      </c>
      <c r="F213" s="156" t="s">
        <v>1074</v>
      </c>
      <c r="G213" s="156" t="s">
        <v>1037</v>
      </c>
      <c r="H213" s="156" t="s">
        <v>1066</v>
      </c>
      <c r="I213" s="156" t="s">
        <v>1067</v>
      </c>
      <c r="J213" s="157">
        <v>43836</v>
      </c>
      <c r="K213" s="158" t="s">
        <v>1127</v>
      </c>
      <c r="L213" s="157">
        <v>43836</v>
      </c>
      <c r="M213" s="158" t="s">
        <v>1406</v>
      </c>
      <c r="N213" s="158" t="s">
        <v>1075</v>
      </c>
      <c r="O213" s="158" t="s">
        <v>1042</v>
      </c>
      <c r="P213" s="158" t="s">
        <v>1129</v>
      </c>
      <c r="Q213" s="158" t="s">
        <v>1407</v>
      </c>
      <c r="R213" s="158" t="s">
        <v>1408</v>
      </c>
      <c r="S213" s="159">
        <v>500</v>
      </c>
      <c r="T213" s="160">
        <v>0.75249999999999995</v>
      </c>
      <c r="U213" s="160">
        <v>0.75249999999999995</v>
      </c>
      <c r="V213" s="158" t="s">
        <v>813</v>
      </c>
      <c r="W213" s="161">
        <v>376.25</v>
      </c>
      <c r="X213" s="158" t="s">
        <v>813</v>
      </c>
      <c r="Y213" s="158" t="s">
        <v>1132</v>
      </c>
      <c r="Z213" s="158" t="s">
        <v>811</v>
      </c>
      <c r="AA213" s="158" t="s">
        <v>811</v>
      </c>
      <c r="AB213" s="71">
        <f t="shared" si="4"/>
        <v>54.848537858246594</v>
      </c>
    </row>
    <row r="214" spans="1:28">
      <c r="A214" s="156" t="s">
        <v>803</v>
      </c>
      <c r="B214" s="156" t="s">
        <v>1126</v>
      </c>
      <c r="C214" s="156" t="s">
        <v>1080</v>
      </c>
      <c r="D214" s="156" t="s">
        <v>1080</v>
      </c>
      <c r="E214" s="156" t="s">
        <v>812</v>
      </c>
      <c r="F214" s="156" t="s">
        <v>1409</v>
      </c>
      <c r="G214" s="156" t="str">
        <f t="shared" ref="G209:G214" si="5">D214</f>
        <v>NYPRO</v>
      </c>
      <c r="H214" s="156" t="s">
        <v>1410</v>
      </c>
      <c r="I214" s="156" t="s">
        <v>1410</v>
      </c>
      <c r="J214" s="157">
        <v>43837</v>
      </c>
      <c r="K214" s="158" t="s">
        <v>1127</v>
      </c>
      <c r="L214" s="157">
        <v>43837</v>
      </c>
      <c r="M214" s="158" t="s">
        <v>1411</v>
      </c>
      <c r="N214" s="158" t="s">
        <v>809</v>
      </c>
      <c r="O214" s="158" t="s">
        <v>1042</v>
      </c>
      <c r="P214" s="158" t="s">
        <v>1129</v>
      </c>
      <c r="Q214" s="158" t="s">
        <v>1412</v>
      </c>
      <c r="R214" s="158" t="s">
        <v>1413</v>
      </c>
      <c r="S214" s="159">
        <v>9000</v>
      </c>
      <c r="T214" s="160">
        <v>6.5299999999999997E-2</v>
      </c>
      <c r="U214" s="160">
        <v>6.5299999999999997E-2</v>
      </c>
      <c r="V214" s="158" t="s">
        <v>813</v>
      </c>
      <c r="W214" s="161">
        <v>587.70000000000005</v>
      </c>
      <c r="X214" s="158" t="s">
        <v>813</v>
      </c>
      <c r="Y214" s="158" t="s">
        <v>1132</v>
      </c>
      <c r="Z214" s="158" t="s">
        <v>811</v>
      </c>
      <c r="AA214" s="158" t="s">
        <v>811</v>
      </c>
      <c r="AB214" s="71">
        <f t="shared" si="4"/>
        <v>85.673051692469173</v>
      </c>
    </row>
    <row r="215" spans="1:28">
      <c r="A215" s="156" t="s">
        <v>803</v>
      </c>
      <c r="B215" s="156" t="s">
        <v>1126</v>
      </c>
      <c r="C215" s="156" t="s">
        <v>391</v>
      </c>
      <c r="D215" s="156" t="s">
        <v>281</v>
      </c>
      <c r="E215" s="156" t="s">
        <v>812</v>
      </c>
      <c r="F215" s="156" t="s">
        <v>700</v>
      </c>
      <c r="G215" s="165" t="s">
        <v>599</v>
      </c>
      <c r="H215" s="156" t="s">
        <v>818</v>
      </c>
      <c r="I215" s="156" t="s">
        <v>818</v>
      </c>
      <c r="J215" s="157">
        <v>43839</v>
      </c>
      <c r="K215" s="158" t="s">
        <v>1127</v>
      </c>
      <c r="L215" s="157">
        <v>43839</v>
      </c>
      <c r="M215" s="158" t="s">
        <v>1190</v>
      </c>
      <c r="N215" s="158" t="s">
        <v>1073</v>
      </c>
      <c r="O215" s="158" t="s">
        <v>805</v>
      </c>
      <c r="P215" s="158" t="s">
        <v>1129</v>
      </c>
      <c r="Q215" s="158" t="s">
        <v>1414</v>
      </c>
      <c r="R215" s="158" t="s">
        <v>1415</v>
      </c>
      <c r="S215" s="159">
        <v>500</v>
      </c>
      <c r="T215" s="160">
        <v>0.52810000000000001</v>
      </c>
      <c r="U215" s="160">
        <v>0.57909999999999995</v>
      </c>
      <c r="V215" s="158" t="s">
        <v>813</v>
      </c>
      <c r="W215" s="161">
        <v>289.55</v>
      </c>
      <c r="X215" s="158" t="s">
        <v>813</v>
      </c>
      <c r="Y215" s="158" t="s">
        <v>1132</v>
      </c>
      <c r="Z215" s="158" t="s">
        <v>811</v>
      </c>
      <c r="AA215" s="158" t="s">
        <v>811</v>
      </c>
      <c r="AB215" s="71">
        <f t="shared" si="4"/>
        <v>42.209685413568913</v>
      </c>
    </row>
    <row r="216" spans="1:28">
      <c r="A216" s="156" t="s">
        <v>803</v>
      </c>
      <c r="B216" s="156" t="s">
        <v>1126</v>
      </c>
      <c r="C216" s="156" t="s">
        <v>391</v>
      </c>
      <c r="D216" s="156" t="s">
        <v>599</v>
      </c>
      <c r="E216" s="156" t="s">
        <v>812</v>
      </c>
      <c r="F216" s="156" t="s">
        <v>704</v>
      </c>
      <c r="G216" s="165" t="s">
        <v>599</v>
      </c>
      <c r="H216" s="156" t="s">
        <v>818</v>
      </c>
      <c r="I216" s="156" t="s">
        <v>818</v>
      </c>
      <c r="J216" s="157">
        <v>43839</v>
      </c>
      <c r="K216" s="158" t="s">
        <v>1127</v>
      </c>
      <c r="L216" s="157">
        <v>43839</v>
      </c>
      <c r="M216" s="158" t="s">
        <v>1190</v>
      </c>
      <c r="N216" s="158" t="s">
        <v>1075</v>
      </c>
      <c r="O216" s="158" t="s">
        <v>805</v>
      </c>
      <c r="P216" s="158" t="s">
        <v>1129</v>
      </c>
      <c r="Q216" s="158" t="s">
        <v>1416</v>
      </c>
      <c r="R216" s="158" t="s">
        <v>1417</v>
      </c>
      <c r="S216" s="159">
        <v>1500</v>
      </c>
      <c r="T216" s="160">
        <v>0.24</v>
      </c>
      <c r="U216" s="160">
        <v>0.24</v>
      </c>
      <c r="V216" s="158" t="s">
        <v>813</v>
      </c>
      <c r="W216" s="161">
        <v>360</v>
      </c>
      <c r="X216" s="158" t="s">
        <v>813</v>
      </c>
      <c r="Y216" s="158" t="s">
        <v>1132</v>
      </c>
      <c r="Z216" s="158" t="s">
        <v>811</v>
      </c>
      <c r="AA216" s="158" t="s">
        <v>811</v>
      </c>
      <c r="AB216" s="71">
        <f t="shared" si="4"/>
        <v>52.479664130149565</v>
      </c>
    </row>
    <row r="217" spans="1:28">
      <c r="A217" s="156" t="s">
        <v>803</v>
      </c>
      <c r="B217" s="156" t="s">
        <v>1126</v>
      </c>
      <c r="C217" s="156" t="s">
        <v>391</v>
      </c>
      <c r="D217" s="156" t="s">
        <v>262</v>
      </c>
      <c r="E217" s="156" t="s">
        <v>812</v>
      </c>
      <c r="F217" s="156" t="s">
        <v>260</v>
      </c>
      <c r="G217" s="165" t="s">
        <v>262</v>
      </c>
      <c r="H217" s="156" t="s">
        <v>818</v>
      </c>
      <c r="I217" s="156" t="s">
        <v>818</v>
      </c>
      <c r="J217" s="157">
        <v>43837</v>
      </c>
      <c r="K217" s="158" t="s">
        <v>1127</v>
      </c>
      <c r="L217" s="157">
        <v>43837</v>
      </c>
      <c r="M217" s="158" t="s">
        <v>1418</v>
      </c>
      <c r="N217" s="158" t="s">
        <v>809</v>
      </c>
      <c r="O217" s="158" t="s">
        <v>805</v>
      </c>
      <c r="P217" s="158" t="s">
        <v>1129</v>
      </c>
      <c r="Q217" s="158" t="s">
        <v>1419</v>
      </c>
      <c r="R217" s="158" t="s">
        <v>1420</v>
      </c>
      <c r="S217" s="159">
        <v>0</v>
      </c>
      <c r="T217" s="160">
        <v>0</v>
      </c>
      <c r="U217" s="160">
        <v>65.973600000000005</v>
      </c>
      <c r="V217" s="158" t="s">
        <v>813</v>
      </c>
      <c r="W217" s="161">
        <v>0</v>
      </c>
      <c r="X217" s="158" t="s">
        <v>813</v>
      </c>
      <c r="Y217" s="158" t="s">
        <v>1132</v>
      </c>
      <c r="Z217" s="158" t="s">
        <v>811</v>
      </c>
      <c r="AA217" s="158" t="s">
        <v>811</v>
      </c>
      <c r="AB217" s="71">
        <f t="shared" si="4"/>
        <v>0</v>
      </c>
    </row>
    <row r="218" spans="1:28">
      <c r="A218" s="156" t="s">
        <v>803</v>
      </c>
      <c r="B218" s="156" t="s">
        <v>1126</v>
      </c>
      <c r="C218" s="156" t="s">
        <v>391</v>
      </c>
      <c r="D218" s="156" t="s">
        <v>262</v>
      </c>
      <c r="E218" s="156" t="s">
        <v>812</v>
      </c>
      <c r="F218" s="156" t="s">
        <v>260</v>
      </c>
      <c r="G218" s="165" t="s">
        <v>262</v>
      </c>
      <c r="H218" s="156" t="s">
        <v>818</v>
      </c>
      <c r="I218" s="156" t="s">
        <v>818</v>
      </c>
      <c r="J218" s="157">
        <v>43837</v>
      </c>
      <c r="K218" s="158" t="s">
        <v>1127</v>
      </c>
      <c r="L218" s="157">
        <v>43837</v>
      </c>
      <c r="M218" s="158" t="s">
        <v>1418</v>
      </c>
      <c r="N218" s="158" t="s">
        <v>1144</v>
      </c>
      <c r="O218" s="158" t="s">
        <v>805</v>
      </c>
      <c r="P218" s="158" t="s">
        <v>1129</v>
      </c>
      <c r="Q218" s="158" t="s">
        <v>1419</v>
      </c>
      <c r="R218" s="158" t="s">
        <v>1420</v>
      </c>
      <c r="S218" s="159">
        <v>2</v>
      </c>
      <c r="T218" s="160">
        <v>64.655000000000001</v>
      </c>
      <c r="U218" s="160">
        <v>65.973600000000005</v>
      </c>
      <c r="V218" s="158" t="s">
        <v>813</v>
      </c>
      <c r="W218" s="161">
        <v>131.94999999999999</v>
      </c>
      <c r="X218" s="158" t="s">
        <v>813</v>
      </c>
      <c r="Y218" s="158" t="s">
        <v>1132</v>
      </c>
      <c r="Z218" s="158" t="s">
        <v>811</v>
      </c>
      <c r="AA218" s="158" t="s">
        <v>811</v>
      </c>
      <c r="AB218" s="71">
        <f t="shared" si="4"/>
        <v>19.235254672147875</v>
      </c>
    </row>
    <row r="219" spans="1:28">
      <c r="A219" s="156" t="s">
        <v>803</v>
      </c>
      <c r="B219" s="156" t="s">
        <v>1126</v>
      </c>
      <c r="C219" s="156" t="s">
        <v>391</v>
      </c>
      <c r="D219" s="156" t="s">
        <v>262</v>
      </c>
      <c r="E219" s="156" t="s">
        <v>812</v>
      </c>
      <c r="F219" s="156" t="s">
        <v>260</v>
      </c>
      <c r="G219" s="165" t="s">
        <v>262</v>
      </c>
      <c r="H219" s="156" t="s">
        <v>818</v>
      </c>
      <c r="I219" s="156" t="s">
        <v>818</v>
      </c>
      <c r="J219" s="157">
        <v>43837</v>
      </c>
      <c r="K219" s="158" t="s">
        <v>1127</v>
      </c>
      <c r="L219" s="157">
        <v>43837</v>
      </c>
      <c r="M219" s="158" t="s">
        <v>1418</v>
      </c>
      <c r="N219" s="158" t="s">
        <v>1145</v>
      </c>
      <c r="O219" s="158" t="s">
        <v>805</v>
      </c>
      <c r="P219" s="158" t="s">
        <v>1129</v>
      </c>
      <c r="Q219" s="158" t="s">
        <v>1419</v>
      </c>
      <c r="R219" s="158" t="s">
        <v>1420</v>
      </c>
      <c r="S219" s="159">
        <v>45</v>
      </c>
      <c r="T219" s="160">
        <v>64.654200000000003</v>
      </c>
      <c r="U219" s="160">
        <v>65.973600000000005</v>
      </c>
      <c r="V219" s="158" t="s">
        <v>813</v>
      </c>
      <c r="W219" s="161">
        <v>2968.81</v>
      </c>
      <c r="X219" s="158" t="s">
        <v>813</v>
      </c>
      <c r="Y219" s="158" t="s">
        <v>1132</v>
      </c>
      <c r="Z219" s="158" t="s">
        <v>811</v>
      </c>
      <c r="AA219" s="158" t="s">
        <v>811</v>
      </c>
      <c r="AB219" s="71">
        <f t="shared" si="4"/>
        <v>432.78375462841484</v>
      </c>
    </row>
    <row r="220" spans="1:28">
      <c r="A220" s="156" t="s">
        <v>803</v>
      </c>
      <c r="B220" s="156" t="s">
        <v>1126</v>
      </c>
      <c r="C220" s="156" t="s">
        <v>391</v>
      </c>
      <c r="D220" s="156" t="s">
        <v>242</v>
      </c>
      <c r="E220" s="156" t="s">
        <v>812</v>
      </c>
      <c r="F220" s="156" t="s">
        <v>250</v>
      </c>
      <c r="G220" s="165" t="s">
        <v>242</v>
      </c>
      <c r="H220" s="156" t="s">
        <v>818</v>
      </c>
      <c r="I220" s="156" t="s">
        <v>818</v>
      </c>
      <c r="J220" s="157">
        <v>43836</v>
      </c>
      <c r="K220" s="158" t="s">
        <v>1127</v>
      </c>
      <c r="L220" s="157">
        <v>43836</v>
      </c>
      <c r="M220" s="158" t="s">
        <v>1421</v>
      </c>
      <c r="N220" s="158" t="s">
        <v>1145</v>
      </c>
      <c r="O220" s="158" t="s">
        <v>805</v>
      </c>
      <c r="P220" s="158" t="s">
        <v>1129</v>
      </c>
      <c r="Q220" s="158" t="s">
        <v>1422</v>
      </c>
      <c r="R220" s="158" t="s">
        <v>1423</v>
      </c>
      <c r="S220" s="159">
        <v>12600</v>
      </c>
      <c r="T220" s="160">
        <v>1.7063999999999999</v>
      </c>
      <c r="U220" s="160">
        <v>0</v>
      </c>
      <c r="V220" s="158" t="s">
        <v>813</v>
      </c>
      <c r="W220" s="161">
        <v>0</v>
      </c>
      <c r="X220" s="158" t="s">
        <v>813</v>
      </c>
      <c r="Y220" s="158" t="s">
        <v>1132</v>
      </c>
      <c r="Z220" s="158" t="s">
        <v>811</v>
      </c>
      <c r="AA220" s="158" t="s">
        <v>811</v>
      </c>
      <c r="AB220" s="71">
        <f t="shared" si="4"/>
        <v>0</v>
      </c>
    </row>
    <row r="221" spans="1:28">
      <c r="A221" s="156" t="s">
        <v>803</v>
      </c>
      <c r="B221" s="156" t="s">
        <v>1126</v>
      </c>
      <c r="C221" s="156" t="s">
        <v>391</v>
      </c>
      <c r="D221" s="156" t="s">
        <v>242</v>
      </c>
      <c r="E221" s="156" t="s">
        <v>812</v>
      </c>
      <c r="F221" s="156" t="s">
        <v>250</v>
      </c>
      <c r="G221" s="165" t="s">
        <v>242</v>
      </c>
      <c r="H221" s="156" t="s">
        <v>818</v>
      </c>
      <c r="I221" s="156" t="s">
        <v>818</v>
      </c>
      <c r="J221" s="157">
        <v>43836</v>
      </c>
      <c r="K221" s="158" t="s">
        <v>1127</v>
      </c>
      <c r="L221" s="157">
        <v>43836</v>
      </c>
      <c r="M221" s="158" t="s">
        <v>1421</v>
      </c>
      <c r="N221" s="158" t="s">
        <v>809</v>
      </c>
      <c r="O221" s="158" t="s">
        <v>805</v>
      </c>
      <c r="P221" s="158" t="s">
        <v>1129</v>
      </c>
      <c r="Q221" s="158" t="s">
        <v>1422</v>
      </c>
      <c r="R221" s="158" t="s">
        <v>1423</v>
      </c>
      <c r="S221" s="159">
        <v>0</v>
      </c>
      <c r="T221" s="160">
        <v>0</v>
      </c>
      <c r="U221" s="160">
        <v>0</v>
      </c>
      <c r="V221" s="158" t="s">
        <v>813</v>
      </c>
      <c r="W221" s="161">
        <v>0</v>
      </c>
      <c r="X221" s="158" t="s">
        <v>813</v>
      </c>
      <c r="Y221" s="158" t="s">
        <v>1132</v>
      </c>
      <c r="Z221" s="158" t="s">
        <v>811</v>
      </c>
      <c r="AA221" s="158" t="s">
        <v>811</v>
      </c>
      <c r="AB221" s="71">
        <f t="shared" si="4"/>
        <v>0</v>
      </c>
    </row>
    <row r="222" spans="1:28">
      <c r="A222" s="156" t="s">
        <v>803</v>
      </c>
      <c r="B222" s="156" t="s">
        <v>1126</v>
      </c>
      <c r="C222" s="156" t="s">
        <v>391</v>
      </c>
      <c r="D222" s="156" t="s">
        <v>242</v>
      </c>
      <c r="E222" s="156" t="s">
        <v>812</v>
      </c>
      <c r="F222" s="156" t="s">
        <v>250</v>
      </c>
      <c r="G222" s="165" t="s">
        <v>242</v>
      </c>
      <c r="H222" s="156" t="s">
        <v>818</v>
      </c>
      <c r="I222" s="156" t="s">
        <v>818</v>
      </c>
      <c r="J222" s="157">
        <v>43836</v>
      </c>
      <c r="K222" s="158" t="s">
        <v>1127</v>
      </c>
      <c r="L222" s="157">
        <v>43836</v>
      </c>
      <c r="M222" s="158" t="s">
        <v>1421</v>
      </c>
      <c r="N222" s="158" t="s">
        <v>1144</v>
      </c>
      <c r="O222" s="158" t="s">
        <v>805</v>
      </c>
      <c r="P222" s="158" t="s">
        <v>1129</v>
      </c>
      <c r="Q222" s="158" t="s">
        <v>1422</v>
      </c>
      <c r="R222" s="158" t="s">
        <v>1423</v>
      </c>
      <c r="S222" s="159">
        <v>2700</v>
      </c>
      <c r="T222" s="160">
        <v>1.7063999999999999</v>
      </c>
      <c r="U222" s="160">
        <v>0</v>
      </c>
      <c r="V222" s="158" t="s">
        <v>813</v>
      </c>
      <c r="W222" s="161">
        <v>0</v>
      </c>
      <c r="X222" s="158" t="s">
        <v>813</v>
      </c>
      <c r="Y222" s="158" t="s">
        <v>1132</v>
      </c>
      <c r="Z222" s="158" t="s">
        <v>811</v>
      </c>
      <c r="AA222" s="158" t="s">
        <v>811</v>
      </c>
      <c r="AB222" s="71">
        <f t="shared" si="4"/>
        <v>0</v>
      </c>
    </row>
    <row r="223" spans="1:28">
      <c r="A223" s="156" t="s">
        <v>803</v>
      </c>
      <c r="B223" s="156" t="s">
        <v>1126</v>
      </c>
      <c r="C223" s="156" t="s">
        <v>391</v>
      </c>
      <c r="D223" s="156" t="s">
        <v>162</v>
      </c>
      <c r="E223" s="156" t="s">
        <v>812</v>
      </c>
      <c r="F223" s="156" t="s">
        <v>634</v>
      </c>
      <c r="G223" s="165" t="s">
        <v>162</v>
      </c>
      <c r="H223" s="156" t="s">
        <v>867</v>
      </c>
      <c r="I223" s="156" t="s">
        <v>867</v>
      </c>
      <c r="J223" s="157">
        <v>43843</v>
      </c>
      <c r="K223" s="158" t="s">
        <v>1127</v>
      </c>
      <c r="L223" s="157">
        <v>43843</v>
      </c>
      <c r="M223" s="158" t="s">
        <v>1424</v>
      </c>
      <c r="N223" s="158" t="s">
        <v>1181</v>
      </c>
      <c r="O223" s="158" t="s">
        <v>805</v>
      </c>
      <c r="P223" s="158" t="s">
        <v>1129</v>
      </c>
      <c r="Q223" s="158" t="s">
        <v>1425</v>
      </c>
      <c r="R223" s="158" t="s">
        <v>1426</v>
      </c>
      <c r="S223" s="159">
        <v>300000</v>
      </c>
      <c r="T223" s="160">
        <v>8.8499999999999995E-2</v>
      </c>
      <c r="U223" s="160">
        <v>8.8499999999999995E-2</v>
      </c>
      <c r="V223" s="158" t="s">
        <v>813</v>
      </c>
      <c r="W223" s="161">
        <v>26550</v>
      </c>
      <c r="X223" s="158" t="s">
        <v>813</v>
      </c>
      <c r="Y223" s="158" t="s">
        <v>1132</v>
      </c>
      <c r="Z223" s="158" t="s">
        <v>811</v>
      </c>
      <c r="AA223" s="158" t="s">
        <v>811</v>
      </c>
      <c r="AB223" s="71">
        <f t="shared" si="4"/>
        <v>3870.3752295985305</v>
      </c>
    </row>
    <row r="224" spans="1:28">
      <c r="A224" s="156" t="s">
        <v>803</v>
      </c>
      <c r="B224" s="156" t="s">
        <v>1126</v>
      </c>
      <c r="C224" s="156" t="s">
        <v>391</v>
      </c>
      <c r="D224" s="156" t="s">
        <v>162</v>
      </c>
      <c r="E224" s="156" t="s">
        <v>812</v>
      </c>
      <c r="F224" s="156" t="s">
        <v>634</v>
      </c>
      <c r="G224" s="165" t="s">
        <v>162</v>
      </c>
      <c r="H224" s="156" t="s">
        <v>867</v>
      </c>
      <c r="I224" s="156" t="s">
        <v>867</v>
      </c>
      <c r="J224" s="157">
        <v>43843</v>
      </c>
      <c r="K224" s="158" t="s">
        <v>1127</v>
      </c>
      <c r="L224" s="157">
        <v>43843</v>
      </c>
      <c r="M224" s="158" t="s">
        <v>1424</v>
      </c>
      <c r="N224" s="158" t="s">
        <v>1144</v>
      </c>
      <c r="O224" s="158" t="s">
        <v>805</v>
      </c>
      <c r="P224" s="158" t="s">
        <v>1129</v>
      </c>
      <c r="Q224" s="158" t="s">
        <v>1425</v>
      </c>
      <c r="R224" s="158" t="s">
        <v>1426</v>
      </c>
      <c r="S224" s="159">
        <v>10000</v>
      </c>
      <c r="T224" s="160">
        <v>8.8499999999999995E-2</v>
      </c>
      <c r="U224" s="160">
        <v>8.8499999999999995E-2</v>
      </c>
      <c r="V224" s="158" t="s">
        <v>813</v>
      </c>
      <c r="W224" s="161">
        <v>885</v>
      </c>
      <c r="X224" s="158" t="s">
        <v>813</v>
      </c>
      <c r="Y224" s="158" t="s">
        <v>1132</v>
      </c>
      <c r="Z224" s="158" t="s">
        <v>811</v>
      </c>
      <c r="AA224" s="158" t="s">
        <v>811</v>
      </c>
      <c r="AB224" s="71">
        <f t="shared" si="4"/>
        <v>129.01250765328436</v>
      </c>
    </row>
    <row r="225" spans="1:28">
      <c r="A225" s="156" t="s">
        <v>803</v>
      </c>
      <c r="B225" s="156" t="s">
        <v>1126</v>
      </c>
      <c r="C225" s="156" t="s">
        <v>391</v>
      </c>
      <c r="D225" s="156" t="s">
        <v>162</v>
      </c>
      <c r="E225" s="156" t="s">
        <v>812</v>
      </c>
      <c r="F225" s="156" t="s">
        <v>634</v>
      </c>
      <c r="G225" s="165" t="s">
        <v>162</v>
      </c>
      <c r="H225" s="156" t="s">
        <v>867</v>
      </c>
      <c r="I225" s="156" t="s">
        <v>867</v>
      </c>
      <c r="J225" s="157">
        <v>43843</v>
      </c>
      <c r="K225" s="158" t="s">
        <v>1127</v>
      </c>
      <c r="L225" s="157">
        <v>43843</v>
      </c>
      <c r="M225" s="158" t="s">
        <v>1424</v>
      </c>
      <c r="N225" s="158" t="s">
        <v>1145</v>
      </c>
      <c r="O225" s="158" t="s">
        <v>805</v>
      </c>
      <c r="P225" s="158" t="s">
        <v>1129</v>
      </c>
      <c r="Q225" s="158" t="s">
        <v>1425</v>
      </c>
      <c r="R225" s="158" t="s">
        <v>1426</v>
      </c>
      <c r="S225" s="159">
        <v>55000</v>
      </c>
      <c r="T225" s="160">
        <v>8.8499999999999995E-2</v>
      </c>
      <c r="U225" s="160">
        <v>8.8499999999999995E-2</v>
      </c>
      <c r="V225" s="158" t="s">
        <v>813</v>
      </c>
      <c r="W225" s="161">
        <v>4867.5</v>
      </c>
      <c r="X225" s="158" t="s">
        <v>813</v>
      </c>
      <c r="Y225" s="158" t="s">
        <v>1132</v>
      </c>
      <c r="Z225" s="158" t="s">
        <v>811</v>
      </c>
      <c r="AA225" s="158" t="s">
        <v>811</v>
      </c>
      <c r="AB225" s="71">
        <f t="shared" si="4"/>
        <v>709.56879209306396</v>
      </c>
    </row>
    <row r="226" spans="1:28">
      <c r="A226" s="156" t="s">
        <v>803</v>
      </c>
      <c r="B226" s="156" t="s">
        <v>1126</v>
      </c>
      <c r="C226" s="156" t="s">
        <v>391</v>
      </c>
      <c r="D226" s="156" t="s">
        <v>162</v>
      </c>
      <c r="E226" s="156" t="s">
        <v>812</v>
      </c>
      <c r="F226" s="156" t="s">
        <v>634</v>
      </c>
      <c r="G226" s="165" t="s">
        <v>162</v>
      </c>
      <c r="H226" s="156" t="s">
        <v>867</v>
      </c>
      <c r="I226" s="156" t="s">
        <v>867</v>
      </c>
      <c r="J226" s="157">
        <v>43843</v>
      </c>
      <c r="K226" s="158" t="s">
        <v>1127</v>
      </c>
      <c r="L226" s="157">
        <v>43843</v>
      </c>
      <c r="M226" s="158" t="s">
        <v>1424</v>
      </c>
      <c r="N226" s="158" t="s">
        <v>1146</v>
      </c>
      <c r="O226" s="158" t="s">
        <v>805</v>
      </c>
      <c r="P226" s="158" t="s">
        <v>1129</v>
      </c>
      <c r="Q226" s="158" t="s">
        <v>1425</v>
      </c>
      <c r="R226" s="158" t="s">
        <v>1426</v>
      </c>
      <c r="S226" s="159">
        <v>260000</v>
      </c>
      <c r="T226" s="160">
        <v>8.8499999999999995E-2</v>
      </c>
      <c r="U226" s="160">
        <v>8.8499999999999995E-2</v>
      </c>
      <c r="V226" s="158" t="s">
        <v>813</v>
      </c>
      <c r="W226" s="161">
        <v>23010</v>
      </c>
      <c r="X226" s="158" t="s">
        <v>813</v>
      </c>
      <c r="Y226" s="158" t="s">
        <v>1132</v>
      </c>
      <c r="Z226" s="158" t="s">
        <v>811</v>
      </c>
      <c r="AA226" s="158" t="s">
        <v>811</v>
      </c>
      <c r="AB226" s="71">
        <f t="shared" si="4"/>
        <v>3354.3251989853934</v>
      </c>
    </row>
    <row r="227" spans="1:28">
      <c r="A227" s="156" t="s">
        <v>803</v>
      </c>
      <c r="B227" s="156" t="s">
        <v>1126</v>
      </c>
      <c r="C227" s="156" t="s">
        <v>391</v>
      </c>
      <c r="D227" s="156" t="s">
        <v>162</v>
      </c>
      <c r="E227" s="156" t="s">
        <v>812</v>
      </c>
      <c r="F227" s="156" t="s">
        <v>634</v>
      </c>
      <c r="G227" s="165" t="s">
        <v>162</v>
      </c>
      <c r="H227" s="156" t="s">
        <v>867</v>
      </c>
      <c r="I227" s="156" t="s">
        <v>867</v>
      </c>
      <c r="J227" s="157">
        <v>43843</v>
      </c>
      <c r="K227" s="158" t="s">
        <v>1127</v>
      </c>
      <c r="L227" s="157">
        <v>43843</v>
      </c>
      <c r="M227" s="158" t="s">
        <v>1424</v>
      </c>
      <c r="N227" s="158" t="s">
        <v>1159</v>
      </c>
      <c r="O227" s="158" t="s">
        <v>805</v>
      </c>
      <c r="P227" s="158" t="s">
        <v>1129</v>
      </c>
      <c r="Q227" s="158" t="s">
        <v>1425</v>
      </c>
      <c r="R227" s="158" t="s">
        <v>1426</v>
      </c>
      <c r="S227" s="159">
        <v>300000</v>
      </c>
      <c r="T227" s="160">
        <v>8.8499999999999995E-2</v>
      </c>
      <c r="U227" s="160">
        <v>8.8499999999999995E-2</v>
      </c>
      <c r="V227" s="158" t="s">
        <v>813</v>
      </c>
      <c r="W227" s="161">
        <v>26550</v>
      </c>
      <c r="X227" s="158" t="s">
        <v>813</v>
      </c>
      <c r="Y227" s="158" t="s">
        <v>1132</v>
      </c>
      <c r="Z227" s="158" t="s">
        <v>811</v>
      </c>
      <c r="AA227" s="158" t="s">
        <v>811</v>
      </c>
      <c r="AB227" s="71">
        <f t="shared" si="4"/>
        <v>3870.3752295985305</v>
      </c>
    </row>
    <row r="228" spans="1:28">
      <c r="A228" s="156" t="s">
        <v>803</v>
      </c>
      <c r="B228" s="156" t="s">
        <v>1126</v>
      </c>
      <c r="C228" s="156" t="s">
        <v>391</v>
      </c>
      <c r="D228" s="156" t="s">
        <v>162</v>
      </c>
      <c r="E228" s="156" t="s">
        <v>812</v>
      </c>
      <c r="F228" s="156" t="s">
        <v>634</v>
      </c>
      <c r="G228" s="165" t="s">
        <v>162</v>
      </c>
      <c r="H228" s="156" t="s">
        <v>867</v>
      </c>
      <c r="I228" s="156" t="s">
        <v>867</v>
      </c>
      <c r="J228" s="157">
        <v>43843</v>
      </c>
      <c r="K228" s="158" t="s">
        <v>1127</v>
      </c>
      <c r="L228" s="157">
        <v>43843</v>
      </c>
      <c r="M228" s="158" t="s">
        <v>1424</v>
      </c>
      <c r="N228" s="158" t="s">
        <v>809</v>
      </c>
      <c r="O228" s="158" t="s">
        <v>805</v>
      </c>
      <c r="P228" s="158" t="s">
        <v>1129</v>
      </c>
      <c r="Q228" s="158" t="s">
        <v>1425</v>
      </c>
      <c r="R228" s="158" t="s">
        <v>1426</v>
      </c>
      <c r="S228" s="159">
        <v>0</v>
      </c>
      <c r="T228" s="160">
        <v>0</v>
      </c>
      <c r="U228" s="160">
        <v>8.8499999999999995E-2</v>
      </c>
      <c r="V228" s="158" t="s">
        <v>813</v>
      </c>
      <c r="W228" s="161">
        <v>0</v>
      </c>
      <c r="X228" s="158" t="s">
        <v>813</v>
      </c>
      <c r="Y228" s="158" t="s">
        <v>1132</v>
      </c>
      <c r="Z228" s="158" t="s">
        <v>811</v>
      </c>
      <c r="AA228" s="158" t="s">
        <v>811</v>
      </c>
      <c r="AB228" s="71">
        <f t="shared" si="4"/>
        <v>0</v>
      </c>
    </row>
    <row r="229" spans="1:28">
      <c r="A229" s="156" t="s">
        <v>803</v>
      </c>
      <c r="B229" s="156" t="s">
        <v>1126</v>
      </c>
      <c r="C229" s="156" t="s">
        <v>391</v>
      </c>
      <c r="D229" s="156" t="s">
        <v>162</v>
      </c>
      <c r="E229" s="156" t="s">
        <v>812</v>
      </c>
      <c r="F229" s="156" t="s">
        <v>634</v>
      </c>
      <c r="G229" s="165" t="s">
        <v>162</v>
      </c>
      <c r="H229" s="156" t="s">
        <v>867</v>
      </c>
      <c r="I229" s="156" t="s">
        <v>867</v>
      </c>
      <c r="J229" s="157">
        <v>43837</v>
      </c>
      <c r="K229" s="158" t="s">
        <v>1127</v>
      </c>
      <c r="L229" s="157">
        <v>43837</v>
      </c>
      <c r="M229" s="158" t="s">
        <v>1194</v>
      </c>
      <c r="N229" s="158" t="s">
        <v>809</v>
      </c>
      <c r="O229" s="158" t="s">
        <v>805</v>
      </c>
      <c r="P229" s="158" t="s">
        <v>1129</v>
      </c>
      <c r="Q229" s="158" t="s">
        <v>1427</v>
      </c>
      <c r="R229" s="158" t="s">
        <v>1428</v>
      </c>
      <c r="S229" s="159">
        <v>0</v>
      </c>
      <c r="T229" s="160">
        <v>0</v>
      </c>
      <c r="U229" s="160">
        <v>8.8499999999999995E-2</v>
      </c>
      <c r="V229" s="158" t="s">
        <v>813</v>
      </c>
      <c r="W229" s="161">
        <v>0</v>
      </c>
      <c r="X229" s="158" t="s">
        <v>813</v>
      </c>
      <c r="Y229" s="158" t="s">
        <v>1132</v>
      </c>
      <c r="Z229" s="158" t="s">
        <v>811</v>
      </c>
      <c r="AA229" s="158" t="s">
        <v>811</v>
      </c>
      <c r="AB229" s="71">
        <f t="shared" si="4"/>
        <v>0</v>
      </c>
    </row>
    <row r="230" spans="1:28">
      <c r="A230" s="156" t="s">
        <v>803</v>
      </c>
      <c r="B230" s="156" t="s">
        <v>1126</v>
      </c>
      <c r="C230" s="156" t="s">
        <v>391</v>
      </c>
      <c r="D230" s="156" t="s">
        <v>162</v>
      </c>
      <c r="E230" s="156" t="s">
        <v>812</v>
      </c>
      <c r="F230" s="156" t="s">
        <v>634</v>
      </c>
      <c r="G230" s="165" t="s">
        <v>162</v>
      </c>
      <c r="H230" s="156" t="s">
        <v>867</v>
      </c>
      <c r="I230" s="156" t="s">
        <v>867</v>
      </c>
      <c r="J230" s="157">
        <v>43837</v>
      </c>
      <c r="K230" s="158" t="s">
        <v>1127</v>
      </c>
      <c r="L230" s="157">
        <v>43837</v>
      </c>
      <c r="M230" s="158" t="s">
        <v>1194</v>
      </c>
      <c r="N230" s="158" t="s">
        <v>1144</v>
      </c>
      <c r="O230" s="158" t="s">
        <v>805</v>
      </c>
      <c r="P230" s="158" t="s">
        <v>1129</v>
      </c>
      <c r="Q230" s="158" t="s">
        <v>1427</v>
      </c>
      <c r="R230" s="158" t="s">
        <v>1428</v>
      </c>
      <c r="S230" s="159">
        <v>10000</v>
      </c>
      <c r="T230" s="160">
        <v>8.8499999999999995E-2</v>
      </c>
      <c r="U230" s="160">
        <v>8.8499999999999995E-2</v>
      </c>
      <c r="V230" s="158" t="s">
        <v>813</v>
      </c>
      <c r="W230" s="161">
        <v>885</v>
      </c>
      <c r="X230" s="158" t="s">
        <v>813</v>
      </c>
      <c r="Y230" s="158" t="s">
        <v>1132</v>
      </c>
      <c r="Z230" s="158" t="s">
        <v>811</v>
      </c>
      <c r="AA230" s="158" t="s">
        <v>811</v>
      </c>
      <c r="AB230" s="71">
        <f t="shared" si="4"/>
        <v>129.01250765328436</v>
      </c>
    </row>
    <row r="231" spans="1:28">
      <c r="A231" s="156" t="s">
        <v>803</v>
      </c>
      <c r="B231" s="156" t="s">
        <v>1126</v>
      </c>
      <c r="C231" s="156" t="s">
        <v>391</v>
      </c>
      <c r="D231" s="156" t="s">
        <v>162</v>
      </c>
      <c r="E231" s="156" t="s">
        <v>812</v>
      </c>
      <c r="F231" s="156" t="s">
        <v>634</v>
      </c>
      <c r="G231" s="165" t="s">
        <v>162</v>
      </c>
      <c r="H231" s="156" t="s">
        <v>867</v>
      </c>
      <c r="I231" s="156" t="s">
        <v>867</v>
      </c>
      <c r="J231" s="157">
        <v>43837</v>
      </c>
      <c r="K231" s="158" t="s">
        <v>1127</v>
      </c>
      <c r="L231" s="157">
        <v>43837</v>
      </c>
      <c r="M231" s="158" t="s">
        <v>1194</v>
      </c>
      <c r="N231" s="158" t="s">
        <v>1145</v>
      </c>
      <c r="O231" s="158" t="s">
        <v>805</v>
      </c>
      <c r="P231" s="158" t="s">
        <v>1129</v>
      </c>
      <c r="Q231" s="158" t="s">
        <v>1427</v>
      </c>
      <c r="R231" s="158" t="s">
        <v>1428</v>
      </c>
      <c r="S231" s="159">
        <v>110000</v>
      </c>
      <c r="T231" s="160">
        <v>8.8499999999999995E-2</v>
      </c>
      <c r="U231" s="160">
        <v>8.8499999999999995E-2</v>
      </c>
      <c r="V231" s="158" t="s">
        <v>813</v>
      </c>
      <c r="W231" s="161">
        <v>9735</v>
      </c>
      <c r="X231" s="158" t="s">
        <v>813</v>
      </c>
      <c r="Y231" s="158" t="s">
        <v>1132</v>
      </c>
      <c r="Z231" s="158" t="s">
        <v>811</v>
      </c>
      <c r="AA231" s="158" t="s">
        <v>811</v>
      </c>
      <c r="AB231" s="71">
        <f t="shared" si="4"/>
        <v>1419.1375841861279</v>
      </c>
    </row>
    <row r="232" spans="1:28">
      <c r="A232" s="156" t="s">
        <v>803</v>
      </c>
      <c r="B232" s="156" t="s">
        <v>1126</v>
      </c>
      <c r="C232" s="156" t="s">
        <v>391</v>
      </c>
      <c r="D232" s="156" t="s">
        <v>162</v>
      </c>
      <c r="E232" s="156" t="s">
        <v>812</v>
      </c>
      <c r="F232" s="156" t="s">
        <v>634</v>
      </c>
      <c r="G232" s="165" t="s">
        <v>162</v>
      </c>
      <c r="H232" s="156" t="s">
        <v>867</v>
      </c>
      <c r="I232" s="156" t="s">
        <v>867</v>
      </c>
      <c r="J232" s="157">
        <v>43837</v>
      </c>
      <c r="K232" s="158" t="s">
        <v>1127</v>
      </c>
      <c r="L232" s="157">
        <v>43837</v>
      </c>
      <c r="M232" s="158" t="s">
        <v>1194</v>
      </c>
      <c r="N232" s="158" t="s">
        <v>1146</v>
      </c>
      <c r="O232" s="158" t="s">
        <v>805</v>
      </c>
      <c r="P232" s="158" t="s">
        <v>1129</v>
      </c>
      <c r="Q232" s="158" t="s">
        <v>1427</v>
      </c>
      <c r="R232" s="158" t="s">
        <v>1428</v>
      </c>
      <c r="S232" s="159">
        <v>300000</v>
      </c>
      <c r="T232" s="160">
        <v>8.8499999999999995E-2</v>
      </c>
      <c r="U232" s="160">
        <v>8.8499999999999995E-2</v>
      </c>
      <c r="V232" s="158" t="s">
        <v>813</v>
      </c>
      <c r="W232" s="161">
        <v>26550</v>
      </c>
      <c r="X232" s="158" t="s">
        <v>813</v>
      </c>
      <c r="Y232" s="158" t="s">
        <v>1132</v>
      </c>
      <c r="Z232" s="158" t="s">
        <v>811</v>
      </c>
      <c r="AA232" s="158" t="s">
        <v>811</v>
      </c>
      <c r="AB232" s="71">
        <f t="shared" si="4"/>
        <v>3870.3752295985305</v>
      </c>
    </row>
    <row r="233" spans="1:28">
      <c r="A233" s="156" t="s">
        <v>803</v>
      </c>
      <c r="B233" s="156" t="s">
        <v>1126</v>
      </c>
      <c r="C233" s="156" t="s">
        <v>391</v>
      </c>
      <c r="D233" s="156" t="s">
        <v>141</v>
      </c>
      <c r="E233" s="156" t="s">
        <v>812</v>
      </c>
      <c r="F233" s="156" t="s">
        <v>182</v>
      </c>
      <c r="G233" s="165" t="s">
        <v>175</v>
      </c>
      <c r="H233" s="156" t="s">
        <v>867</v>
      </c>
      <c r="I233" s="156" t="s">
        <v>867</v>
      </c>
      <c r="J233" s="157">
        <v>43837</v>
      </c>
      <c r="K233" s="158" t="s">
        <v>1127</v>
      </c>
      <c r="L233" s="157">
        <v>43837</v>
      </c>
      <c r="M233" s="158" t="s">
        <v>1194</v>
      </c>
      <c r="N233" s="158" t="s">
        <v>886</v>
      </c>
      <c r="O233" s="158" t="s">
        <v>805</v>
      </c>
      <c r="P233" s="158" t="s">
        <v>1129</v>
      </c>
      <c r="Q233" s="158" t="s">
        <v>1429</v>
      </c>
      <c r="R233" s="158" t="s">
        <v>1430</v>
      </c>
      <c r="S233" s="159">
        <v>5000</v>
      </c>
      <c r="T233" s="160">
        <v>6.9500000000000006E-2</v>
      </c>
      <c r="U233" s="160">
        <v>6.9500000000000006E-2</v>
      </c>
      <c r="V233" s="158" t="s">
        <v>813</v>
      </c>
      <c r="W233" s="161">
        <v>347.5</v>
      </c>
      <c r="X233" s="158" t="s">
        <v>813</v>
      </c>
      <c r="Y233" s="158" t="s">
        <v>1132</v>
      </c>
      <c r="Z233" s="158" t="s">
        <v>811</v>
      </c>
      <c r="AA233" s="158" t="s">
        <v>811</v>
      </c>
      <c r="AB233" s="71">
        <f t="shared" si="4"/>
        <v>50.657453570074928</v>
      </c>
    </row>
    <row r="234" spans="1:28">
      <c r="A234" s="156" t="s">
        <v>803</v>
      </c>
      <c r="B234" s="156" t="s">
        <v>1126</v>
      </c>
      <c r="C234" s="156" t="s">
        <v>1088</v>
      </c>
      <c r="D234" s="156" t="s">
        <v>114</v>
      </c>
      <c r="E234" s="156" t="s">
        <v>812</v>
      </c>
      <c r="F234" s="156" t="s">
        <v>124</v>
      </c>
      <c r="G234" s="165" t="s">
        <v>114</v>
      </c>
      <c r="H234" s="156" t="s">
        <v>867</v>
      </c>
      <c r="I234" s="156" t="s">
        <v>867</v>
      </c>
      <c r="J234" s="157">
        <v>43837</v>
      </c>
      <c r="K234" s="158" t="s">
        <v>1127</v>
      </c>
      <c r="L234" s="157">
        <v>43837</v>
      </c>
      <c r="M234" s="158" t="s">
        <v>1194</v>
      </c>
      <c r="N234" s="158" t="s">
        <v>1073</v>
      </c>
      <c r="O234" s="158" t="s">
        <v>805</v>
      </c>
      <c r="P234" s="158" t="s">
        <v>1129</v>
      </c>
      <c r="Q234" s="158" t="s">
        <v>1431</v>
      </c>
      <c r="R234" s="158" t="s">
        <v>1432</v>
      </c>
      <c r="S234" s="159">
        <v>3500</v>
      </c>
      <c r="T234" s="160">
        <v>0.2024</v>
      </c>
      <c r="U234" s="160">
        <v>0.2024</v>
      </c>
      <c r="V234" s="158" t="s">
        <v>813</v>
      </c>
      <c r="W234" s="161">
        <v>708.4</v>
      </c>
      <c r="X234" s="158" t="s">
        <v>813</v>
      </c>
      <c r="Y234" s="158" t="s">
        <v>1132</v>
      </c>
      <c r="Z234" s="158" t="s">
        <v>811</v>
      </c>
      <c r="AA234" s="158" t="s">
        <v>811</v>
      </c>
      <c r="AB234" s="71">
        <f t="shared" si="4"/>
        <v>103.26831686054987</v>
      </c>
    </row>
    <row r="235" spans="1:28">
      <c r="A235" s="156" t="s">
        <v>803</v>
      </c>
      <c r="B235" s="156" t="s">
        <v>1126</v>
      </c>
      <c r="C235" s="156" t="s">
        <v>391</v>
      </c>
      <c r="D235" s="156" t="s">
        <v>404</v>
      </c>
      <c r="E235" s="156" t="s">
        <v>812</v>
      </c>
      <c r="F235" s="156" t="s">
        <v>615</v>
      </c>
      <c r="G235" s="165" t="s">
        <v>617</v>
      </c>
      <c r="H235" s="156" t="s">
        <v>843</v>
      </c>
      <c r="I235" s="156" t="s">
        <v>843</v>
      </c>
      <c r="J235" s="157">
        <v>43837</v>
      </c>
      <c r="K235" s="158" t="s">
        <v>1127</v>
      </c>
      <c r="L235" s="157">
        <v>43837</v>
      </c>
      <c r="M235" s="158" t="s">
        <v>1376</v>
      </c>
      <c r="N235" s="158" t="s">
        <v>809</v>
      </c>
      <c r="O235" s="158" t="s">
        <v>805</v>
      </c>
      <c r="P235" s="158" t="s">
        <v>1129</v>
      </c>
      <c r="Q235" s="158" t="s">
        <v>1433</v>
      </c>
      <c r="R235" s="158" t="s">
        <v>1434</v>
      </c>
      <c r="S235" s="159">
        <v>239400</v>
      </c>
      <c r="T235" s="160">
        <v>0.21809999999999999</v>
      </c>
      <c r="U235" s="160">
        <v>0.21809999999999999</v>
      </c>
      <c r="V235" s="158" t="s">
        <v>813</v>
      </c>
      <c r="W235" s="161">
        <v>52213.14</v>
      </c>
      <c r="X235" s="158" t="s">
        <v>813</v>
      </c>
      <c r="Y235" s="158" t="s">
        <v>1132</v>
      </c>
      <c r="Z235" s="158" t="s">
        <v>811</v>
      </c>
      <c r="AA235" s="158" t="s">
        <v>811</v>
      </c>
      <c r="AB235" s="71">
        <f t="shared" si="4"/>
        <v>7611.4668066124377</v>
      </c>
    </row>
    <row r="236" spans="1:28">
      <c r="A236" s="156" t="s">
        <v>803</v>
      </c>
      <c r="B236" s="156" t="s">
        <v>1126</v>
      </c>
      <c r="C236" s="156" t="s">
        <v>391</v>
      </c>
      <c r="D236" s="156" t="s">
        <v>1177</v>
      </c>
      <c r="E236" s="156" t="s">
        <v>812</v>
      </c>
      <c r="F236" s="156" t="s">
        <v>746</v>
      </c>
      <c r="G236" s="165" t="s">
        <v>629</v>
      </c>
      <c r="H236" s="156" t="s">
        <v>843</v>
      </c>
      <c r="I236" s="156" t="s">
        <v>843</v>
      </c>
      <c r="J236" s="157">
        <v>43837</v>
      </c>
      <c r="K236" s="158" t="s">
        <v>1127</v>
      </c>
      <c r="L236" s="157">
        <v>43837</v>
      </c>
      <c r="M236" s="158" t="s">
        <v>1376</v>
      </c>
      <c r="N236" s="158" t="s">
        <v>870</v>
      </c>
      <c r="O236" s="158" t="s">
        <v>805</v>
      </c>
      <c r="P236" s="158" t="s">
        <v>1129</v>
      </c>
      <c r="Q236" s="158" t="s">
        <v>1435</v>
      </c>
      <c r="R236" s="158" t="s">
        <v>1436</v>
      </c>
      <c r="S236" s="159">
        <v>0</v>
      </c>
      <c r="T236" s="160">
        <v>0</v>
      </c>
      <c r="U236" s="160">
        <v>5.6800000000000003E-2</v>
      </c>
      <c r="V236" s="158" t="s">
        <v>813</v>
      </c>
      <c r="W236" s="161">
        <v>0</v>
      </c>
      <c r="X236" s="158" t="s">
        <v>813</v>
      </c>
      <c r="Y236" s="158" t="s">
        <v>1132</v>
      </c>
      <c r="Z236" s="158" t="s">
        <v>811</v>
      </c>
      <c r="AA236" s="158" t="s">
        <v>811</v>
      </c>
      <c r="AB236" s="71">
        <f t="shared" si="4"/>
        <v>0</v>
      </c>
    </row>
    <row r="237" spans="1:28">
      <c r="A237" s="156" t="s">
        <v>803</v>
      </c>
      <c r="B237" s="156" t="s">
        <v>1126</v>
      </c>
      <c r="C237" s="156" t="s">
        <v>391</v>
      </c>
      <c r="D237" s="156" t="s">
        <v>1177</v>
      </c>
      <c r="E237" s="156" t="s">
        <v>812</v>
      </c>
      <c r="F237" s="156" t="s">
        <v>746</v>
      </c>
      <c r="G237" s="165" t="s">
        <v>629</v>
      </c>
      <c r="H237" s="156" t="s">
        <v>843</v>
      </c>
      <c r="I237" s="156" t="s">
        <v>843</v>
      </c>
      <c r="J237" s="157">
        <v>43837</v>
      </c>
      <c r="K237" s="158" t="s">
        <v>1127</v>
      </c>
      <c r="L237" s="157">
        <v>43837</v>
      </c>
      <c r="M237" s="158" t="s">
        <v>1376</v>
      </c>
      <c r="N237" s="158" t="s">
        <v>1144</v>
      </c>
      <c r="O237" s="158" t="s">
        <v>805</v>
      </c>
      <c r="P237" s="158" t="s">
        <v>1129</v>
      </c>
      <c r="Q237" s="158" t="s">
        <v>1435</v>
      </c>
      <c r="R237" s="158" t="s">
        <v>1436</v>
      </c>
      <c r="S237" s="159">
        <v>100000</v>
      </c>
      <c r="T237" s="160">
        <v>5.9200000000000003E-2</v>
      </c>
      <c r="U237" s="160">
        <v>5.6800000000000003E-2</v>
      </c>
      <c r="V237" s="158" t="s">
        <v>813</v>
      </c>
      <c r="W237" s="161">
        <v>5684</v>
      </c>
      <c r="X237" s="158" t="s">
        <v>813</v>
      </c>
      <c r="Y237" s="158" t="s">
        <v>1132</v>
      </c>
      <c r="Z237" s="158" t="s">
        <v>811</v>
      </c>
      <c r="AA237" s="158" t="s">
        <v>811</v>
      </c>
      <c r="AB237" s="71">
        <f t="shared" si="4"/>
        <v>828.59558587713934</v>
      </c>
    </row>
    <row r="238" spans="1:28">
      <c r="A238" s="156" t="s">
        <v>803</v>
      </c>
      <c r="B238" s="156" t="s">
        <v>1126</v>
      </c>
      <c r="C238" s="156" t="s">
        <v>391</v>
      </c>
      <c r="D238" s="156" t="s">
        <v>1177</v>
      </c>
      <c r="E238" s="156" t="s">
        <v>812</v>
      </c>
      <c r="F238" s="156" t="s">
        <v>746</v>
      </c>
      <c r="G238" s="165" t="s">
        <v>629</v>
      </c>
      <c r="H238" s="156" t="s">
        <v>843</v>
      </c>
      <c r="I238" s="156" t="s">
        <v>843</v>
      </c>
      <c r="J238" s="157">
        <v>43837</v>
      </c>
      <c r="K238" s="158" t="s">
        <v>1127</v>
      </c>
      <c r="L238" s="157">
        <v>43837</v>
      </c>
      <c r="M238" s="158" t="s">
        <v>1376</v>
      </c>
      <c r="N238" s="158" t="s">
        <v>1145</v>
      </c>
      <c r="O238" s="158" t="s">
        <v>805</v>
      </c>
      <c r="P238" s="158" t="s">
        <v>1129</v>
      </c>
      <c r="Q238" s="158" t="s">
        <v>1435</v>
      </c>
      <c r="R238" s="158" t="s">
        <v>1436</v>
      </c>
      <c r="S238" s="159">
        <v>200000</v>
      </c>
      <c r="T238" s="160">
        <v>5.9200000000000003E-2</v>
      </c>
      <c r="U238" s="160">
        <v>5.6800000000000003E-2</v>
      </c>
      <c r="V238" s="158" t="s">
        <v>813</v>
      </c>
      <c r="W238" s="161">
        <v>11368</v>
      </c>
      <c r="X238" s="158" t="s">
        <v>813</v>
      </c>
      <c r="Y238" s="158" t="s">
        <v>1132</v>
      </c>
      <c r="Z238" s="158" t="s">
        <v>811</v>
      </c>
      <c r="AA238" s="158" t="s">
        <v>811</v>
      </c>
      <c r="AB238" s="71">
        <f t="shared" si="4"/>
        <v>1657.1911717542787</v>
      </c>
    </row>
    <row r="239" spans="1:28">
      <c r="A239" s="156" t="s">
        <v>803</v>
      </c>
      <c r="B239" s="156" t="s">
        <v>1126</v>
      </c>
      <c r="C239" s="156" t="s">
        <v>391</v>
      </c>
      <c r="D239" s="156" t="s">
        <v>1177</v>
      </c>
      <c r="E239" s="156" t="s">
        <v>812</v>
      </c>
      <c r="F239" s="156" t="s">
        <v>746</v>
      </c>
      <c r="G239" s="165" t="s">
        <v>629</v>
      </c>
      <c r="H239" s="156" t="s">
        <v>843</v>
      </c>
      <c r="I239" s="156" t="s">
        <v>843</v>
      </c>
      <c r="J239" s="157">
        <v>43837</v>
      </c>
      <c r="K239" s="158" t="s">
        <v>1127</v>
      </c>
      <c r="L239" s="157">
        <v>43837</v>
      </c>
      <c r="M239" s="158" t="s">
        <v>1376</v>
      </c>
      <c r="N239" s="158" t="s">
        <v>1146</v>
      </c>
      <c r="O239" s="158" t="s">
        <v>805</v>
      </c>
      <c r="P239" s="158" t="s">
        <v>1129</v>
      </c>
      <c r="Q239" s="158" t="s">
        <v>1435</v>
      </c>
      <c r="R239" s="158" t="s">
        <v>1436</v>
      </c>
      <c r="S239" s="159">
        <v>226000</v>
      </c>
      <c r="T239" s="160">
        <v>5.9200000000000003E-2</v>
      </c>
      <c r="U239" s="160">
        <v>5.6800000000000003E-2</v>
      </c>
      <c r="V239" s="158" t="s">
        <v>813</v>
      </c>
      <c r="W239" s="161">
        <v>12845.84</v>
      </c>
      <c r="X239" s="158" t="s">
        <v>813</v>
      </c>
      <c r="Y239" s="158" t="s">
        <v>1132</v>
      </c>
      <c r="Z239" s="158" t="s">
        <v>811</v>
      </c>
      <c r="AA239" s="158" t="s">
        <v>811</v>
      </c>
      <c r="AB239" s="71">
        <f t="shared" si="4"/>
        <v>1872.6260240823349</v>
      </c>
    </row>
    <row r="240" spans="1:28">
      <c r="A240" s="156" t="s">
        <v>803</v>
      </c>
      <c r="B240" s="156" t="s">
        <v>1126</v>
      </c>
      <c r="C240" s="156" t="s">
        <v>391</v>
      </c>
      <c r="D240" s="156" t="s">
        <v>281</v>
      </c>
      <c r="E240" s="156" t="s">
        <v>812</v>
      </c>
      <c r="F240" s="156" t="s">
        <v>440</v>
      </c>
      <c r="G240" s="165" t="s">
        <v>281</v>
      </c>
      <c r="H240" s="156" t="s">
        <v>818</v>
      </c>
      <c r="I240" s="156" t="s">
        <v>818</v>
      </c>
      <c r="J240" s="157">
        <v>43837</v>
      </c>
      <c r="K240" s="158" t="s">
        <v>1127</v>
      </c>
      <c r="L240" s="157">
        <v>43837</v>
      </c>
      <c r="M240" s="158" t="s">
        <v>1437</v>
      </c>
      <c r="N240" s="158" t="s">
        <v>809</v>
      </c>
      <c r="O240" s="158" t="s">
        <v>805</v>
      </c>
      <c r="P240" s="158" t="s">
        <v>1129</v>
      </c>
      <c r="Q240" s="158" t="s">
        <v>1438</v>
      </c>
      <c r="R240" s="158" t="s">
        <v>1439</v>
      </c>
      <c r="S240" s="159">
        <v>95</v>
      </c>
      <c r="T240" s="160">
        <v>58.949399999999997</v>
      </c>
      <c r="U240" s="160">
        <v>60.1524</v>
      </c>
      <c r="V240" s="158" t="s">
        <v>813</v>
      </c>
      <c r="W240" s="161">
        <v>5714.48</v>
      </c>
      <c r="X240" s="158" t="s">
        <v>813</v>
      </c>
      <c r="Y240" s="158" t="s">
        <v>1132</v>
      </c>
      <c r="Z240" s="158" t="s">
        <v>811</v>
      </c>
      <c r="AA240" s="158" t="s">
        <v>811</v>
      </c>
      <c r="AB240" s="71">
        <f t="shared" si="4"/>
        <v>833.03886410682526</v>
      </c>
    </row>
    <row r="241" spans="1:28">
      <c r="A241" s="156" t="s">
        <v>803</v>
      </c>
      <c r="B241" s="156" t="s">
        <v>1126</v>
      </c>
      <c r="C241" s="156" t="s">
        <v>391</v>
      </c>
      <c r="D241" s="156" t="s">
        <v>281</v>
      </c>
      <c r="E241" s="156" t="s">
        <v>812</v>
      </c>
      <c r="F241" s="156" t="s">
        <v>440</v>
      </c>
      <c r="G241" s="165" t="s">
        <v>281</v>
      </c>
      <c r="H241" s="156" t="s">
        <v>818</v>
      </c>
      <c r="I241" s="156" t="s">
        <v>818</v>
      </c>
      <c r="J241" s="157">
        <v>43837</v>
      </c>
      <c r="K241" s="158" t="s">
        <v>1127</v>
      </c>
      <c r="L241" s="157">
        <v>43837</v>
      </c>
      <c r="M241" s="158" t="s">
        <v>1437</v>
      </c>
      <c r="N241" s="158" t="s">
        <v>886</v>
      </c>
      <c r="O241" s="158" t="s">
        <v>805</v>
      </c>
      <c r="P241" s="158" t="s">
        <v>1129</v>
      </c>
      <c r="Q241" s="158" t="s">
        <v>1440</v>
      </c>
      <c r="R241" s="158" t="s">
        <v>1441</v>
      </c>
      <c r="S241" s="159">
        <v>100</v>
      </c>
      <c r="T241" s="160">
        <v>58.949399999999997</v>
      </c>
      <c r="U241" s="160">
        <v>60.1524</v>
      </c>
      <c r="V241" s="158" t="s">
        <v>813</v>
      </c>
      <c r="W241" s="161">
        <v>6015.24</v>
      </c>
      <c r="X241" s="158" t="s">
        <v>813</v>
      </c>
      <c r="Y241" s="158" t="s">
        <v>1132</v>
      </c>
      <c r="Z241" s="158" t="s">
        <v>811</v>
      </c>
      <c r="AA241" s="158" t="s">
        <v>811</v>
      </c>
      <c r="AB241" s="71">
        <f t="shared" si="4"/>
        <v>876.8827079506691</v>
      </c>
    </row>
    <row r="242" spans="1:28">
      <c r="A242" s="156" t="s">
        <v>803</v>
      </c>
      <c r="B242" s="156" t="s">
        <v>1126</v>
      </c>
      <c r="C242" s="156" t="s">
        <v>391</v>
      </c>
      <c r="D242" s="156" t="s">
        <v>200</v>
      </c>
      <c r="E242" s="156" t="s">
        <v>812</v>
      </c>
      <c r="F242" s="156" t="s">
        <v>548</v>
      </c>
      <c r="G242" s="165" t="s">
        <v>200</v>
      </c>
      <c r="H242" s="156" t="s">
        <v>867</v>
      </c>
      <c r="I242" s="156" t="s">
        <v>867</v>
      </c>
      <c r="J242" s="157">
        <v>43838</v>
      </c>
      <c r="K242" s="158" t="s">
        <v>1127</v>
      </c>
      <c r="L242" s="157">
        <v>43838</v>
      </c>
      <c r="M242" s="158" t="s">
        <v>1442</v>
      </c>
      <c r="N242" s="158" t="s">
        <v>809</v>
      </c>
      <c r="O242" s="158" t="s">
        <v>805</v>
      </c>
      <c r="P242" s="158" t="s">
        <v>1129</v>
      </c>
      <c r="Q242" s="158" t="s">
        <v>1443</v>
      </c>
      <c r="R242" s="158" t="s">
        <v>1444</v>
      </c>
      <c r="S242" s="159">
        <v>0</v>
      </c>
      <c r="T242" s="160">
        <v>0</v>
      </c>
      <c r="U242" s="160">
        <v>2.9600000000000001E-2</v>
      </c>
      <c r="V242" s="158" t="s">
        <v>813</v>
      </c>
      <c r="W242" s="161">
        <v>0</v>
      </c>
      <c r="X242" s="158" t="s">
        <v>813</v>
      </c>
      <c r="Y242" s="158" t="s">
        <v>1132</v>
      </c>
      <c r="Z242" s="158" t="s">
        <v>811</v>
      </c>
      <c r="AA242" s="158" t="s">
        <v>811</v>
      </c>
      <c r="AB242" s="71">
        <f t="shared" si="4"/>
        <v>0</v>
      </c>
    </row>
    <row r="243" spans="1:28">
      <c r="A243" s="156" t="s">
        <v>803</v>
      </c>
      <c r="B243" s="156" t="s">
        <v>1126</v>
      </c>
      <c r="C243" s="156" t="s">
        <v>391</v>
      </c>
      <c r="D243" s="156" t="s">
        <v>200</v>
      </c>
      <c r="E243" s="156" t="s">
        <v>812</v>
      </c>
      <c r="F243" s="156" t="s">
        <v>548</v>
      </c>
      <c r="G243" s="165" t="s">
        <v>200</v>
      </c>
      <c r="H243" s="156" t="s">
        <v>867</v>
      </c>
      <c r="I243" s="156" t="s">
        <v>867</v>
      </c>
      <c r="J243" s="157">
        <v>43838</v>
      </c>
      <c r="K243" s="158" t="s">
        <v>1127</v>
      </c>
      <c r="L243" s="157">
        <v>43838</v>
      </c>
      <c r="M243" s="158" t="s">
        <v>1442</v>
      </c>
      <c r="N243" s="158" t="s">
        <v>1144</v>
      </c>
      <c r="O243" s="158" t="s">
        <v>805</v>
      </c>
      <c r="P243" s="158" t="s">
        <v>1129</v>
      </c>
      <c r="Q243" s="158" t="s">
        <v>1443</v>
      </c>
      <c r="R243" s="158" t="s">
        <v>1444</v>
      </c>
      <c r="S243" s="159">
        <v>180000</v>
      </c>
      <c r="T243" s="160">
        <v>2.9600000000000001E-2</v>
      </c>
      <c r="U243" s="160">
        <v>2.9600000000000001E-2</v>
      </c>
      <c r="V243" s="158" t="s">
        <v>813</v>
      </c>
      <c r="W243" s="161">
        <v>5328</v>
      </c>
      <c r="X243" s="158" t="s">
        <v>813</v>
      </c>
      <c r="Y243" s="158" t="s">
        <v>1132</v>
      </c>
      <c r="Z243" s="158" t="s">
        <v>811</v>
      </c>
      <c r="AA243" s="158" t="s">
        <v>811</v>
      </c>
      <c r="AB243" s="71">
        <f t="shared" si="4"/>
        <v>776.69902912621365</v>
      </c>
    </row>
    <row r="244" spans="1:28">
      <c r="A244" s="156" t="s">
        <v>803</v>
      </c>
      <c r="B244" s="156" t="s">
        <v>1126</v>
      </c>
      <c r="C244" s="156" t="s">
        <v>391</v>
      </c>
      <c r="D244" s="156" t="s">
        <v>200</v>
      </c>
      <c r="E244" s="156" t="s">
        <v>812</v>
      </c>
      <c r="F244" s="156" t="s">
        <v>548</v>
      </c>
      <c r="G244" s="165" t="s">
        <v>200</v>
      </c>
      <c r="H244" s="156" t="s">
        <v>867</v>
      </c>
      <c r="I244" s="156" t="s">
        <v>867</v>
      </c>
      <c r="J244" s="157">
        <v>43838</v>
      </c>
      <c r="K244" s="158" t="s">
        <v>1127</v>
      </c>
      <c r="L244" s="157">
        <v>43838</v>
      </c>
      <c r="M244" s="158" t="s">
        <v>1442</v>
      </c>
      <c r="N244" s="158" t="s">
        <v>1145</v>
      </c>
      <c r="O244" s="158" t="s">
        <v>805</v>
      </c>
      <c r="P244" s="158" t="s">
        <v>1129</v>
      </c>
      <c r="Q244" s="158" t="s">
        <v>1443</v>
      </c>
      <c r="R244" s="158" t="s">
        <v>1444</v>
      </c>
      <c r="S244" s="159">
        <v>520000</v>
      </c>
      <c r="T244" s="160">
        <v>2.9600000000000001E-2</v>
      </c>
      <c r="U244" s="160">
        <v>2.9600000000000001E-2</v>
      </c>
      <c r="V244" s="158" t="s">
        <v>813</v>
      </c>
      <c r="W244" s="161">
        <v>15392</v>
      </c>
      <c r="X244" s="158" t="s">
        <v>813</v>
      </c>
      <c r="Y244" s="158" t="s">
        <v>1132</v>
      </c>
      <c r="Z244" s="158" t="s">
        <v>811</v>
      </c>
      <c r="AA244" s="158" t="s">
        <v>811</v>
      </c>
      <c r="AB244" s="71">
        <f t="shared" si="4"/>
        <v>2243.7971952535058</v>
      </c>
    </row>
    <row r="245" spans="1:28">
      <c r="A245" s="156" t="s">
        <v>803</v>
      </c>
      <c r="B245" s="156" t="s">
        <v>1126</v>
      </c>
      <c r="C245" s="156" t="s">
        <v>391</v>
      </c>
      <c r="D245" s="156" t="s">
        <v>536</v>
      </c>
      <c r="E245" s="156" t="s">
        <v>812</v>
      </c>
      <c r="F245" s="156" t="s">
        <v>955</v>
      </c>
      <c r="G245" s="156" t="str">
        <f>D245</f>
        <v>F10</v>
      </c>
      <c r="H245" s="156" t="s">
        <v>867</v>
      </c>
      <c r="I245" s="156" t="s">
        <v>867</v>
      </c>
      <c r="J245" s="157">
        <v>43838</v>
      </c>
      <c r="K245" s="158" t="s">
        <v>1127</v>
      </c>
      <c r="L245" s="157">
        <v>43838</v>
      </c>
      <c r="M245" s="158" t="s">
        <v>1442</v>
      </c>
      <c r="N245" s="158" t="s">
        <v>886</v>
      </c>
      <c r="O245" s="158" t="s">
        <v>805</v>
      </c>
      <c r="P245" s="158" t="s">
        <v>1129</v>
      </c>
      <c r="Q245" s="158" t="s">
        <v>1445</v>
      </c>
      <c r="R245" s="158" t="s">
        <v>1446</v>
      </c>
      <c r="S245" s="159">
        <v>8000</v>
      </c>
      <c r="T245" s="160">
        <v>0.05</v>
      </c>
      <c r="U245" s="160">
        <v>0.05</v>
      </c>
      <c r="V245" s="158" t="s">
        <v>813</v>
      </c>
      <c r="W245" s="161">
        <v>400</v>
      </c>
      <c r="X245" s="158" t="s">
        <v>813</v>
      </c>
      <c r="Y245" s="158" t="s">
        <v>1132</v>
      </c>
      <c r="Z245" s="158" t="s">
        <v>811</v>
      </c>
      <c r="AA245" s="158" t="s">
        <v>811</v>
      </c>
      <c r="AB245" s="71">
        <f t="shared" si="4"/>
        <v>58.310737922388405</v>
      </c>
    </row>
    <row r="246" spans="1:28">
      <c r="A246" s="156" t="s">
        <v>803</v>
      </c>
      <c r="B246" s="156" t="s">
        <v>1126</v>
      </c>
      <c r="C246" s="156" t="s">
        <v>391</v>
      </c>
      <c r="D246" s="156" t="s">
        <v>162</v>
      </c>
      <c r="E246" s="156" t="s">
        <v>812</v>
      </c>
      <c r="F246" s="156" t="s">
        <v>673</v>
      </c>
      <c r="G246" s="165" t="s">
        <v>200</v>
      </c>
      <c r="H246" s="156" t="s">
        <v>867</v>
      </c>
      <c r="I246" s="156" t="s">
        <v>867</v>
      </c>
      <c r="J246" s="157">
        <v>43838</v>
      </c>
      <c r="K246" s="158" t="s">
        <v>1127</v>
      </c>
      <c r="L246" s="157">
        <v>43838</v>
      </c>
      <c r="M246" s="158" t="s">
        <v>1442</v>
      </c>
      <c r="N246" s="158" t="s">
        <v>870</v>
      </c>
      <c r="O246" s="158" t="s">
        <v>805</v>
      </c>
      <c r="P246" s="158" t="s">
        <v>1129</v>
      </c>
      <c r="Q246" s="158" t="s">
        <v>1447</v>
      </c>
      <c r="R246" s="158" t="s">
        <v>1448</v>
      </c>
      <c r="S246" s="159">
        <v>0</v>
      </c>
      <c r="T246" s="160">
        <v>0</v>
      </c>
      <c r="U246" s="160">
        <v>4.1000000000000002E-2</v>
      </c>
      <c r="V246" s="158" t="s">
        <v>813</v>
      </c>
      <c r="W246" s="161">
        <v>0</v>
      </c>
      <c r="X246" s="158" t="s">
        <v>813</v>
      </c>
      <c r="Y246" s="158" t="s">
        <v>1132</v>
      </c>
      <c r="Z246" s="158" t="s">
        <v>811</v>
      </c>
      <c r="AA246" s="158" t="s">
        <v>811</v>
      </c>
      <c r="AB246" s="71">
        <f t="shared" si="4"/>
        <v>0</v>
      </c>
    </row>
    <row r="247" spans="1:28">
      <c r="A247" s="156" t="s">
        <v>803</v>
      </c>
      <c r="B247" s="156" t="s">
        <v>1126</v>
      </c>
      <c r="C247" s="156" t="s">
        <v>391</v>
      </c>
      <c r="D247" s="156" t="s">
        <v>162</v>
      </c>
      <c r="E247" s="156" t="s">
        <v>812</v>
      </c>
      <c r="F247" s="156" t="s">
        <v>673</v>
      </c>
      <c r="G247" s="165" t="s">
        <v>200</v>
      </c>
      <c r="H247" s="156" t="s">
        <v>867</v>
      </c>
      <c r="I247" s="156" t="s">
        <v>867</v>
      </c>
      <c r="J247" s="157">
        <v>43838</v>
      </c>
      <c r="K247" s="158" t="s">
        <v>1127</v>
      </c>
      <c r="L247" s="157">
        <v>43838</v>
      </c>
      <c r="M247" s="158" t="s">
        <v>1442</v>
      </c>
      <c r="N247" s="158" t="s">
        <v>1146</v>
      </c>
      <c r="O247" s="158" t="s">
        <v>805</v>
      </c>
      <c r="P247" s="158" t="s">
        <v>1129</v>
      </c>
      <c r="Q247" s="158" t="s">
        <v>1447</v>
      </c>
      <c r="R247" s="158" t="s">
        <v>1448</v>
      </c>
      <c r="S247" s="159">
        <v>90000</v>
      </c>
      <c r="T247" s="160">
        <v>4.1000000000000002E-2</v>
      </c>
      <c r="U247" s="160">
        <v>4.1000000000000002E-2</v>
      </c>
      <c r="V247" s="158" t="s">
        <v>813</v>
      </c>
      <c r="W247" s="161">
        <v>3690</v>
      </c>
      <c r="X247" s="158" t="s">
        <v>813</v>
      </c>
      <c r="Y247" s="158" t="s">
        <v>1132</v>
      </c>
      <c r="Z247" s="158" t="s">
        <v>811</v>
      </c>
      <c r="AA247" s="158" t="s">
        <v>811</v>
      </c>
      <c r="AB247" s="71">
        <f t="shared" si="4"/>
        <v>537.91655733403309</v>
      </c>
    </row>
    <row r="248" spans="1:28">
      <c r="A248" s="156" t="s">
        <v>803</v>
      </c>
      <c r="B248" s="156" t="s">
        <v>1126</v>
      </c>
      <c r="C248" s="156" t="s">
        <v>391</v>
      </c>
      <c r="D248" s="156" t="s">
        <v>162</v>
      </c>
      <c r="E248" s="156" t="s">
        <v>812</v>
      </c>
      <c r="F248" s="156" t="s">
        <v>673</v>
      </c>
      <c r="G248" s="165" t="s">
        <v>200</v>
      </c>
      <c r="H248" s="156" t="s">
        <v>867</v>
      </c>
      <c r="I248" s="156" t="s">
        <v>867</v>
      </c>
      <c r="J248" s="157">
        <v>43838</v>
      </c>
      <c r="K248" s="158" t="s">
        <v>1127</v>
      </c>
      <c r="L248" s="157">
        <v>43838</v>
      </c>
      <c r="M248" s="158" t="s">
        <v>1442</v>
      </c>
      <c r="N248" s="158" t="s">
        <v>1159</v>
      </c>
      <c r="O248" s="158" t="s">
        <v>805</v>
      </c>
      <c r="P248" s="158" t="s">
        <v>1129</v>
      </c>
      <c r="Q248" s="158" t="s">
        <v>1447</v>
      </c>
      <c r="R248" s="158" t="s">
        <v>1448</v>
      </c>
      <c r="S248" s="159">
        <v>150000</v>
      </c>
      <c r="T248" s="160">
        <v>4.1000000000000002E-2</v>
      </c>
      <c r="U248" s="160">
        <v>4.1000000000000002E-2</v>
      </c>
      <c r="V248" s="158" t="s">
        <v>813</v>
      </c>
      <c r="W248" s="161">
        <v>6150</v>
      </c>
      <c r="X248" s="158" t="s">
        <v>813</v>
      </c>
      <c r="Y248" s="158" t="s">
        <v>1132</v>
      </c>
      <c r="Z248" s="158" t="s">
        <v>811</v>
      </c>
      <c r="AA248" s="158" t="s">
        <v>811</v>
      </c>
      <c r="AB248" s="71">
        <f t="shared" si="4"/>
        <v>896.52759555672174</v>
      </c>
    </row>
    <row r="249" spans="1:28">
      <c r="A249" s="156" t="s">
        <v>803</v>
      </c>
      <c r="B249" s="156" t="s">
        <v>1126</v>
      </c>
      <c r="C249" s="156" t="s">
        <v>391</v>
      </c>
      <c r="D249" s="156" t="s">
        <v>200</v>
      </c>
      <c r="E249" s="156" t="s">
        <v>812</v>
      </c>
      <c r="F249" s="156" t="s">
        <v>750</v>
      </c>
      <c r="G249" s="165" t="s">
        <v>200</v>
      </c>
      <c r="H249" s="156" t="s">
        <v>867</v>
      </c>
      <c r="I249" s="156" t="s">
        <v>867</v>
      </c>
      <c r="J249" s="157">
        <v>43838</v>
      </c>
      <c r="K249" s="158" t="s">
        <v>1127</v>
      </c>
      <c r="L249" s="157">
        <v>43838</v>
      </c>
      <c r="M249" s="158" t="s">
        <v>1442</v>
      </c>
      <c r="N249" s="158" t="s">
        <v>1073</v>
      </c>
      <c r="O249" s="158" t="s">
        <v>805</v>
      </c>
      <c r="P249" s="158" t="s">
        <v>1129</v>
      </c>
      <c r="Q249" s="158" t="s">
        <v>1449</v>
      </c>
      <c r="R249" s="158" t="s">
        <v>1450</v>
      </c>
      <c r="S249" s="159">
        <v>0</v>
      </c>
      <c r="T249" s="160">
        <v>0</v>
      </c>
      <c r="U249" s="160">
        <v>0.245</v>
      </c>
      <c r="V249" s="158" t="s">
        <v>813</v>
      </c>
      <c r="W249" s="161">
        <v>0</v>
      </c>
      <c r="X249" s="158" t="s">
        <v>813</v>
      </c>
      <c r="Y249" s="158" t="s">
        <v>1132</v>
      </c>
      <c r="Z249" s="158" t="s">
        <v>811</v>
      </c>
      <c r="AA249" s="158" t="s">
        <v>811</v>
      </c>
      <c r="AB249" s="71">
        <f t="shared" si="4"/>
        <v>0</v>
      </c>
    </row>
    <row r="250" spans="1:28">
      <c r="A250" s="156" t="s">
        <v>803</v>
      </c>
      <c r="B250" s="156" t="s">
        <v>1126</v>
      </c>
      <c r="C250" s="156" t="s">
        <v>391</v>
      </c>
      <c r="D250" s="156" t="s">
        <v>200</v>
      </c>
      <c r="E250" s="156" t="s">
        <v>812</v>
      </c>
      <c r="F250" s="156" t="s">
        <v>750</v>
      </c>
      <c r="G250" s="165" t="s">
        <v>200</v>
      </c>
      <c r="H250" s="156" t="s">
        <v>867</v>
      </c>
      <c r="I250" s="156" t="s">
        <v>867</v>
      </c>
      <c r="J250" s="157">
        <v>43838</v>
      </c>
      <c r="K250" s="158" t="s">
        <v>1127</v>
      </c>
      <c r="L250" s="157">
        <v>43838</v>
      </c>
      <c r="M250" s="158" t="s">
        <v>1442</v>
      </c>
      <c r="N250" s="158" t="s">
        <v>1181</v>
      </c>
      <c r="O250" s="158" t="s">
        <v>805</v>
      </c>
      <c r="P250" s="158" t="s">
        <v>1129</v>
      </c>
      <c r="Q250" s="158" t="s">
        <v>1449</v>
      </c>
      <c r="R250" s="158" t="s">
        <v>1450</v>
      </c>
      <c r="S250" s="159">
        <v>1200</v>
      </c>
      <c r="T250" s="160">
        <v>0.245</v>
      </c>
      <c r="U250" s="160">
        <v>0.245</v>
      </c>
      <c r="V250" s="158" t="s">
        <v>813</v>
      </c>
      <c r="W250" s="161">
        <v>294</v>
      </c>
      <c r="X250" s="158" t="s">
        <v>813</v>
      </c>
      <c r="Y250" s="158" t="s">
        <v>1132</v>
      </c>
      <c r="Z250" s="158" t="s">
        <v>811</v>
      </c>
      <c r="AA250" s="158" t="s">
        <v>811</v>
      </c>
      <c r="AB250" s="71">
        <f t="shared" ref="AB250:AB313" si="6">W250/6.8598</f>
        <v>42.858392372955478</v>
      </c>
    </row>
    <row r="251" spans="1:28">
      <c r="A251" s="156" t="s">
        <v>803</v>
      </c>
      <c r="B251" s="156" t="s">
        <v>1126</v>
      </c>
      <c r="C251" s="156" t="s">
        <v>391</v>
      </c>
      <c r="D251" s="156" t="s">
        <v>200</v>
      </c>
      <c r="E251" s="156" t="s">
        <v>812</v>
      </c>
      <c r="F251" s="156" t="s">
        <v>750</v>
      </c>
      <c r="G251" s="165" t="s">
        <v>200</v>
      </c>
      <c r="H251" s="156" t="s">
        <v>867</v>
      </c>
      <c r="I251" s="156" t="s">
        <v>867</v>
      </c>
      <c r="J251" s="157">
        <v>43838</v>
      </c>
      <c r="K251" s="158" t="s">
        <v>1127</v>
      </c>
      <c r="L251" s="157">
        <v>43838</v>
      </c>
      <c r="M251" s="158" t="s">
        <v>1442</v>
      </c>
      <c r="N251" s="158" t="s">
        <v>1197</v>
      </c>
      <c r="O251" s="158" t="s">
        <v>805</v>
      </c>
      <c r="P251" s="158" t="s">
        <v>1129</v>
      </c>
      <c r="Q251" s="158" t="s">
        <v>1449</v>
      </c>
      <c r="R251" s="158" t="s">
        <v>1450</v>
      </c>
      <c r="S251" s="159">
        <v>5000</v>
      </c>
      <c r="T251" s="160">
        <v>0.245</v>
      </c>
      <c r="U251" s="160">
        <v>0.245</v>
      </c>
      <c r="V251" s="158" t="s">
        <v>813</v>
      </c>
      <c r="W251" s="161">
        <v>1225</v>
      </c>
      <c r="X251" s="158" t="s">
        <v>813</v>
      </c>
      <c r="Y251" s="158" t="s">
        <v>1132</v>
      </c>
      <c r="Z251" s="158" t="s">
        <v>811</v>
      </c>
      <c r="AA251" s="158" t="s">
        <v>811</v>
      </c>
      <c r="AB251" s="71">
        <f t="shared" si="6"/>
        <v>178.5766348873145</v>
      </c>
    </row>
    <row r="252" spans="1:28">
      <c r="A252" s="156" t="s">
        <v>803</v>
      </c>
      <c r="B252" s="156" t="s">
        <v>1126</v>
      </c>
      <c r="C252" s="156" t="s">
        <v>391</v>
      </c>
      <c r="D252" s="156" t="s">
        <v>200</v>
      </c>
      <c r="E252" s="156" t="s">
        <v>812</v>
      </c>
      <c r="F252" s="156" t="s">
        <v>750</v>
      </c>
      <c r="G252" s="165" t="s">
        <v>200</v>
      </c>
      <c r="H252" s="156" t="s">
        <v>867</v>
      </c>
      <c r="I252" s="156" t="s">
        <v>867</v>
      </c>
      <c r="J252" s="157">
        <v>43838</v>
      </c>
      <c r="K252" s="158" t="s">
        <v>1127</v>
      </c>
      <c r="L252" s="157">
        <v>43838</v>
      </c>
      <c r="M252" s="158" t="s">
        <v>1442</v>
      </c>
      <c r="N252" s="158" t="s">
        <v>1075</v>
      </c>
      <c r="O252" s="158" t="s">
        <v>805</v>
      </c>
      <c r="P252" s="158" t="s">
        <v>1129</v>
      </c>
      <c r="Q252" s="158" t="s">
        <v>1451</v>
      </c>
      <c r="R252" s="158" t="s">
        <v>1452</v>
      </c>
      <c r="S252" s="159">
        <v>12800</v>
      </c>
      <c r="T252" s="160">
        <v>0.245</v>
      </c>
      <c r="U252" s="160">
        <v>0.245</v>
      </c>
      <c r="V252" s="158" t="s">
        <v>813</v>
      </c>
      <c r="W252" s="161">
        <v>3136</v>
      </c>
      <c r="X252" s="158" t="s">
        <v>813</v>
      </c>
      <c r="Y252" s="158" t="s">
        <v>1132</v>
      </c>
      <c r="Z252" s="158" t="s">
        <v>811</v>
      </c>
      <c r="AA252" s="158" t="s">
        <v>811</v>
      </c>
      <c r="AB252" s="71">
        <f t="shared" si="6"/>
        <v>457.15618531152512</v>
      </c>
    </row>
    <row r="253" spans="1:28">
      <c r="A253" s="156" t="s">
        <v>803</v>
      </c>
      <c r="B253" s="156" t="s">
        <v>1126</v>
      </c>
      <c r="C253" s="156" t="s">
        <v>391</v>
      </c>
      <c r="D253" s="156" t="s">
        <v>162</v>
      </c>
      <c r="E253" s="156" t="s">
        <v>812</v>
      </c>
      <c r="F253" s="156" t="s">
        <v>167</v>
      </c>
      <c r="G253" s="165" t="s">
        <v>162</v>
      </c>
      <c r="H253" s="156" t="s">
        <v>867</v>
      </c>
      <c r="I253" s="156" t="s">
        <v>867</v>
      </c>
      <c r="J253" s="157">
        <v>43838</v>
      </c>
      <c r="K253" s="158" t="s">
        <v>1127</v>
      </c>
      <c r="L253" s="157">
        <v>43838</v>
      </c>
      <c r="M253" s="158" t="s">
        <v>1442</v>
      </c>
      <c r="N253" s="158" t="s">
        <v>1077</v>
      </c>
      <c r="O253" s="158" t="s">
        <v>805</v>
      </c>
      <c r="P253" s="158" t="s">
        <v>1129</v>
      </c>
      <c r="Q253" s="158" t="s">
        <v>1453</v>
      </c>
      <c r="R253" s="158" t="s">
        <v>1454</v>
      </c>
      <c r="S253" s="159">
        <v>235000</v>
      </c>
      <c r="T253" s="160">
        <v>2.35E-2</v>
      </c>
      <c r="U253" s="160">
        <v>2.35E-2</v>
      </c>
      <c r="V253" s="158" t="s">
        <v>813</v>
      </c>
      <c r="W253" s="161">
        <v>5522.5</v>
      </c>
      <c r="X253" s="158" t="s">
        <v>813</v>
      </c>
      <c r="Y253" s="158" t="s">
        <v>1132</v>
      </c>
      <c r="Z253" s="158" t="s">
        <v>811</v>
      </c>
      <c r="AA253" s="158" t="s">
        <v>811</v>
      </c>
      <c r="AB253" s="71">
        <f t="shared" si="6"/>
        <v>805.05262544097502</v>
      </c>
    </row>
    <row r="254" spans="1:28">
      <c r="A254" s="156" t="s">
        <v>803</v>
      </c>
      <c r="B254" s="156" t="s">
        <v>1126</v>
      </c>
      <c r="C254" s="156" t="s">
        <v>391</v>
      </c>
      <c r="D254" s="156" t="s">
        <v>162</v>
      </c>
      <c r="E254" s="156" t="s">
        <v>812</v>
      </c>
      <c r="F254" s="156" t="s">
        <v>167</v>
      </c>
      <c r="G254" s="165" t="s">
        <v>162</v>
      </c>
      <c r="H254" s="156" t="s">
        <v>867</v>
      </c>
      <c r="I254" s="156" t="s">
        <v>867</v>
      </c>
      <c r="J254" s="157">
        <v>43839</v>
      </c>
      <c r="K254" s="158" t="s">
        <v>1127</v>
      </c>
      <c r="L254" s="157">
        <v>43839</v>
      </c>
      <c r="M254" s="158" t="s">
        <v>1198</v>
      </c>
      <c r="N254" s="158" t="s">
        <v>886</v>
      </c>
      <c r="O254" s="158" t="s">
        <v>805</v>
      </c>
      <c r="P254" s="158" t="s">
        <v>1129</v>
      </c>
      <c r="Q254" s="158" t="s">
        <v>1455</v>
      </c>
      <c r="R254" s="158" t="s">
        <v>1456</v>
      </c>
      <c r="S254" s="159">
        <v>285000</v>
      </c>
      <c r="T254" s="160">
        <v>2.35E-2</v>
      </c>
      <c r="U254" s="160">
        <v>2.35E-2</v>
      </c>
      <c r="V254" s="158" t="s">
        <v>813</v>
      </c>
      <c r="W254" s="161">
        <v>6697.5</v>
      </c>
      <c r="X254" s="158" t="s">
        <v>813</v>
      </c>
      <c r="Y254" s="158" t="s">
        <v>1132</v>
      </c>
      <c r="Z254" s="158" t="s">
        <v>811</v>
      </c>
      <c r="AA254" s="158" t="s">
        <v>811</v>
      </c>
      <c r="AB254" s="71">
        <f t="shared" si="6"/>
        <v>976.34041808799088</v>
      </c>
    </row>
    <row r="255" spans="1:28">
      <c r="A255" s="156" t="s">
        <v>803</v>
      </c>
      <c r="B255" s="156" t="s">
        <v>1126</v>
      </c>
      <c r="C255" s="156" t="s">
        <v>1088</v>
      </c>
      <c r="D255" s="156" t="s">
        <v>1205</v>
      </c>
      <c r="E255" s="156" t="s">
        <v>812</v>
      </c>
      <c r="F255" s="156" t="s">
        <v>57</v>
      </c>
      <c r="G255" s="165" t="s">
        <v>59</v>
      </c>
      <c r="H255" s="156" t="s">
        <v>867</v>
      </c>
      <c r="I255" s="156" t="s">
        <v>867</v>
      </c>
      <c r="J255" s="157">
        <v>43839</v>
      </c>
      <c r="K255" s="158" t="s">
        <v>1127</v>
      </c>
      <c r="L255" s="157">
        <v>43839</v>
      </c>
      <c r="M255" s="158" t="s">
        <v>1198</v>
      </c>
      <c r="N255" s="158" t="s">
        <v>870</v>
      </c>
      <c r="O255" s="158" t="s">
        <v>805</v>
      </c>
      <c r="P255" s="158" t="s">
        <v>1129</v>
      </c>
      <c r="Q255" s="158" t="s">
        <v>1457</v>
      </c>
      <c r="R255" s="158" t="s">
        <v>1458</v>
      </c>
      <c r="S255" s="159">
        <v>10000</v>
      </c>
      <c r="T255" s="160">
        <v>0.1686</v>
      </c>
      <c r="U255" s="160">
        <v>0.1686</v>
      </c>
      <c r="V255" s="158" t="s">
        <v>813</v>
      </c>
      <c r="W255" s="161">
        <v>1686</v>
      </c>
      <c r="X255" s="158" t="s">
        <v>813</v>
      </c>
      <c r="Y255" s="158" t="s">
        <v>1132</v>
      </c>
      <c r="Z255" s="158" t="s">
        <v>811</v>
      </c>
      <c r="AA255" s="158" t="s">
        <v>811</v>
      </c>
      <c r="AB255" s="71">
        <f t="shared" si="6"/>
        <v>245.77976034286715</v>
      </c>
    </row>
    <row r="256" spans="1:28">
      <c r="A256" s="156" t="s">
        <v>803</v>
      </c>
      <c r="B256" s="156" t="s">
        <v>1126</v>
      </c>
      <c r="C256" s="156" t="s">
        <v>1088</v>
      </c>
      <c r="D256" s="156" t="s">
        <v>1205</v>
      </c>
      <c r="E256" s="156" t="s">
        <v>812</v>
      </c>
      <c r="F256" s="156" t="s">
        <v>57</v>
      </c>
      <c r="G256" s="165" t="s">
        <v>59</v>
      </c>
      <c r="H256" s="156" t="s">
        <v>867</v>
      </c>
      <c r="I256" s="156" t="s">
        <v>867</v>
      </c>
      <c r="J256" s="157">
        <v>43839</v>
      </c>
      <c r="K256" s="158" t="s">
        <v>1127</v>
      </c>
      <c r="L256" s="157">
        <v>43839</v>
      </c>
      <c r="M256" s="158" t="s">
        <v>1198</v>
      </c>
      <c r="N256" s="158" t="s">
        <v>1073</v>
      </c>
      <c r="O256" s="158" t="s">
        <v>805</v>
      </c>
      <c r="P256" s="158" t="s">
        <v>1129</v>
      </c>
      <c r="Q256" s="158" t="s">
        <v>1459</v>
      </c>
      <c r="R256" s="158" t="s">
        <v>1460</v>
      </c>
      <c r="S256" s="159">
        <v>33600</v>
      </c>
      <c r="T256" s="160">
        <v>0.1686</v>
      </c>
      <c r="U256" s="160">
        <v>0.1686</v>
      </c>
      <c r="V256" s="158" t="s">
        <v>813</v>
      </c>
      <c r="W256" s="161">
        <v>5664.96</v>
      </c>
      <c r="X256" s="158" t="s">
        <v>813</v>
      </c>
      <c r="Y256" s="158" t="s">
        <v>1132</v>
      </c>
      <c r="Z256" s="158" t="s">
        <v>811</v>
      </c>
      <c r="AA256" s="158" t="s">
        <v>811</v>
      </c>
      <c r="AB256" s="71">
        <f t="shared" si="6"/>
        <v>825.81999475203361</v>
      </c>
    </row>
    <row r="257" spans="1:28">
      <c r="A257" s="156" t="s">
        <v>803</v>
      </c>
      <c r="B257" s="156" t="s">
        <v>1126</v>
      </c>
      <c r="C257" s="156" t="s">
        <v>1088</v>
      </c>
      <c r="D257" s="156" t="s">
        <v>1205</v>
      </c>
      <c r="E257" s="156" t="s">
        <v>812</v>
      </c>
      <c r="F257" s="156" t="s">
        <v>82</v>
      </c>
      <c r="G257" s="165" t="s">
        <v>59</v>
      </c>
      <c r="H257" s="156" t="s">
        <v>867</v>
      </c>
      <c r="I257" s="156" t="s">
        <v>867</v>
      </c>
      <c r="J257" s="157">
        <v>43839</v>
      </c>
      <c r="K257" s="158" t="s">
        <v>1127</v>
      </c>
      <c r="L257" s="157">
        <v>43839</v>
      </c>
      <c r="M257" s="158" t="s">
        <v>1198</v>
      </c>
      <c r="N257" s="158" t="s">
        <v>1075</v>
      </c>
      <c r="O257" s="158" t="s">
        <v>805</v>
      </c>
      <c r="P257" s="158" t="s">
        <v>1129</v>
      </c>
      <c r="Q257" s="158" t="s">
        <v>1461</v>
      </c>
      <c r="R257" s="158" t="s">
        <v>1462</v>
      </c>
      <c r="S257" s="159">
        <v>15000</v>
      </c>
      <c r="T257" s="160">
        <v>3.9199999999999999E-2</v>
      </c>
      <c r="U257" s="160">
        <v>3.9199999999999999E-2</v>
      </c>
      <c r="V257" s="158" t="s">
        <v>813</v>
      </c>
      <c r="W257" s="161">
        <v>588</v>
      </c>
      <c r="X257" s="158" t="s">
        <v>813</v>
      </c>
      <c r="Y257" s="158" t="s">
        <v>1132</v>
      </c>
      <c r="Z257" s="158" t="s">
        <v>811</v>
      </c>
      <c r="AA257" s="158" t="s">
        <v>811</v>
      </c>
      <c r="AB257" s="71">
        <f t="shared" si="6"/>
        <v>85.716784745910957</v>
      </c>
    </row>
    <row r="258" spans="1:28">
      <c r="A258" s="156" t="s">
        <v>803</v>
      </c>
      <c r="B258" s="156" t="s">
        <v>1126</v>
      </c>
      <c r="C258" s="156" t="s">
        <v>1088</v>
      </c>
      <c r="D258" s="156" t="s">
        <v>1205</v>
      </c>
      <c r="E258" s="156" t="s">
        <v>812</v>
      </c>
      <c r="F258" s="156" t="s">
        <v>86</v>
      </c>
      <c r="G258" s="165" t="s">
        <v>59</v>
      </c>
      <c r="H258" s="156" t="s">
        <v>867</v>
      </c>
      <c r="I258" s="156" t="s">
        <v>867</v>
      </c>
      <c r="J258" s="157">
        <v>43839</v>
      </c>
      <c r="K258" s="158" t="s">
        <v>1127</v>
      </c>
      <c r="L258" s="157">
        <v>43839</v>
      </c>
      <c r="M258" s="158" t="s">
        <v>1198</v>
      </c>
      <c r="N258" s="158" t="s">
        <v>1077</v>
      </c>
      <c r="O258" s="158" t="s">
        <v>805</v>
      </c>
      <c r="P258" s="158" t="s">
        <v>1129</v>
      </c>
      <c r="Q258" s="158" t="s">
        <v>1463</v>
      </c>
      <c r="R258" s="158" t="s">
        <v>1464</v>
      </c>
      <c r="S258" s="159">
        <v>10000</v>
      </c>
      <c r="T258" s="160">
        <v>7.0999999999999994E-2</v>
      </c>
      <c r="U258" s="160">
        <v>7.0999999999999994E-2</v>
      </c>
      <c r="V258" s="158" t="s">
        <v>813</v>
      </c>
      <c r="W258" s="161">
        <v>710</v>
      </c>
      <c r="X258" s="158" t="s">
        <v>813</v>
      </c>
      <c r="Y258" s="158" t="s">
        <v>1132</v>
      </c>
      <c r="Z258" s="158" t="s">
        <v>811</v>
      </c>
      <c r="AA258" s="158" t="s">
        <v>811</v>
      </c>
      <c r="AB258" s="71">
        <f t="shared" si="6"/>
        <v>103.50155981223942</v>
      </c>
    </row>
    <row r="259" spans="1:28">
      <c r="A259" s="156" t="s">
        <v>803</v>
      </c>
      <c r="B259" s="156" t="s">
        <v>1126</v>
      </c>
      <c r="C259" s="156" t="s">
        <v>391</v>
      </c>
      <c r="D259" s="156" t="s">
        <v>598</v>
      </c>
      <c r="E259" s="156" t="s">
        <v>812</v>
      </c>
      <c r="F259" s="156" t="s">
        <v>1465</v>
      </c>
      <c r="G259" s="156" t="str">
        <f t="shared" ref="G259:G268" si="7">D259</f>
        <v>M115</v>
      </c>
      <c r="H259" s="156" t="s">
        <v>818</v>
      </c>
      <c r="I259" s="156" t="s">
        <v>818</v>
      </c>
      <c r="J259" s="157">
        <v>43838</v>
      </c>
      <c r="K259" s="158" t="s">
        <v>1127</v>
      </c>
      <c r="L259" s="157">
        <v>43838</v>
      </c>
      <c r="M259" s="158" t="s">
        <v>1202</v>
      </c>
      <c r="N259" s="158" t="s">
        <v>809</v>
      </c>
      <c r="O259" s="158" t="s">
        <v>805</v>
      </c>
      <c r="P259" s="158" t="s">
        <v>1129</v>
      </c>
      <c r="Q259" s="158" t="s">
        <v>1466</v>
      </c>
      <c r="R259" s="158" t="s">
        <v>1467</v>
      </c>
      <c r="S259" s="159">
        <v>0</v>
      </c>
      <c r="T259" s="160">
        <v>0</v>
      </c>
      <c r="U259" s="160">
        <v>1.7775000000000001</v>
      </c>
      <c r="V259" s="158" t="s">
        <v>813</v>
      </c>
      <c r="W259" s="161">
        <v>0</v>
      </c>
      <c r="X259" s="158" t="s">
        <v>813</v>
      </c>
      <c r="Y259" s="158" t="s">
        <v>1132</v>
      </c>
      <c r="Z259" s="158" t="s">
        <v>811</v>
      </c>
      <c r="AA259" s="158" t="s">
        <v>811</v>
      </c>
      <c r="AB259" s="71">
        <f t="shared" si="6"/>
        <v>0</v>
      </c>
    </row>
    <row r="260" spans="1:28">
      <c r="A260" s="156" t="s">
        <v>803</v>
      </c>
      <c r="B260" s="156" t="s">
        <v>1126</v>
      </c>
      <c r="C260" s="156" t="s">
        <v>391</v>
      </c>
      <c r="D260" s="156" t="s">
        <v>598</v>
      </c>
      <c r="E260" s="156" t="s">
        <v>812</v>
      </c>
      <c r="F260" s="156" t="s">
        <v>1465</v>
      </c>
      <c r="G260" s="156" t="str">
        <f t="shared" si="7"/>
        <v>M115</v>
      </c>
      <c r="H260" s="156" t="s">
        <v>818</v>
      </c>
      <c r="I260" s="156" t="s">
        <v>818</v>
      </c>
      <c r="J260" s="157">
        <v>43838</v>
      </c>
      <c r="K260" s="158" t="s">
        <v>1127</v>
      </c>
      <c r="L260" s="157">
        <v>43838</v>
      </c>
      <c r="M260" s="158" t="s">
        <v>1202</v>
      </c>
      <c r="N260" s="158" t="s">
        <v>1144</v>
      </c>
      <c r="O260" s="158" t="s">
        <v>805</v>
      </c>
      <c r="P260" s="158" t="s">
        <v>1129</v>
      </c>
      <c r="Q260" s="158" t="s">
        <v>1466</v>
      </c>
      <c r="R260" s="158" t="s">
        <v>1467</v>
      </c>
      <c r="S260" s="159">
        <v>200</v>
      </c>
      <c r="T260" s="160">
        <v>2.4</v>
      </c>
      <c r="U260" s="160">
        <v>1.7775000000000001</v>
      </c>
      <c r="V260" s="158" t="s">
        <v>813</v>
      </c>
      <c r="W260" s="161">
        <v>355.5</v>
      </c>
      <c r="X260" s="158" t="s">
        <v>813</v>
      </c>
      <c r="Y260" s="158" t="s">
        <v>1132</v>
      </c>
      <c r="Z260" s="158" t="s">
        <v>811</v>
      </c>
      <c r="AA260" s="158" t="s">
        <v>811</v>
      </c>
      <c r="AB260" s="71">
        <f t="shared" si="6"/>
        <v>51.8236683285227</v>
      </c>
    </row>
    <row r="261" spans="1:28">
      <c r="A261" s="156" t="s">
        <v>803</v>
      </c>
      <c r="B261" s="156" t="s">
        <v>1126</v>
      </c>
      <c r="C261" s="156" t="s">
        <v>391</v>
      </c>
      <c r="D261" s="156" t="s">
        <v>598</v>
      </c>
      <c r="E261" s="156" t="s">
        <v>812</v>
      </c>
      <c r="F261" s="156" t="s">
        <v>1465</v>
      </c>
      <c r="G261" s="156" t="str">
        <f t="shared" si="7"/>
        <v>M115</v>
      </c>
      <c r="H261" s="156" t="s">
        <v>818</v>
      </c>
      <c r="I261" s="156" t="s">
        <v>818</v>
      </c>
      <c r="J261" s="157">
        <v>43838</v>
      </c>
      <c r="K261" s="158" t="s">
        <v>1127</v>
      </c>
      <c r="L261" s="157">
        <v>43838</v>
      </c>
      <c r="M261" s="158" t="s">
        <v>1202</v>
      </c>
      <c r="N261" s="158" t="s">
        <v>1145</v>
      </c>
      <c r="O261" s="158" t="s">
        <v>805</v>
      </c>
      <c r="P261" s="158" t="s">
        <v>1129</v>
      </c>
      <c r="Q261" s="158" t="s">
        <v>1466</v>
      </c>
      <c r="R261" s="158" t="s">
        <v>1467</v>
      </c>
      <c r="S261" s="159">
        <v>600</v>
      </c>
      <c r="T261" s="160">
        <v>2.4</v>
      </c>
      <c r="U261" s="160">
        <v>1.7775000000000001</v>
      </c>
      <c r="V261" s="158" t="s">
        <v>813</v>
      </c>
      <c r="W261" s="161">
        <v>1066.5</v>
      </c>
      <c r="X261" s="158" t="s">
        <v>813</v>
      </c>
      <c r="Y261" s="158" t="s">
        <v>1132</v>
      </c>
      <c r="Z261" s="158" t="s">
        <v>811</v>
      </c>
      <c r="AA261" s="158" t="s">
        <v>811</v>
      </c>
      <c r="AB261" s="71">
        <f t="shared" si="6"/>
        <v>155.4710049855681</v>
      </c>
    </row>
    <row r="262" spans="1:28">
      <c r="A262" s="156" t="s">
        <v>803</v>
      </c>
      <c r="B262" s="156" t="s">
        <v>1126</v>
      </c>
      <c r="C262" s="156" t="s">
        <v>391</v>
      </c>
      <c r="D262" s="156" t="s">
        <v>598</v>
      </c>
      <c r="E262" s="156" t="s">
        <v>812</v>
      </c>
      <c r="F262" s="156" t="s">
        <v>1468</v>
      </c>
      <c r="G262" s="156" t="str">
        <f t="shared" si="7"/>
        <v>M115</v>
      </c>
      <c r="H262" s="156" t="s">
        <v>818</v>
      </c>
      <c r="I262" s="156" t="s">
        <v>818</v>
      </c>
      <c r="J262" s="157">
        <v>43838</v>
      </c>
      <c r="K262" s="158" t="s">
        <v>1127</v>
      </c>
      <c r="L262" s="157">
        <v>43838</v>
      </c>
      <c r="M262" s="158" t="s">
        <v>1202</v>
      </c>
      <c r="N262" s="158" t="s">
        <v>886</v>
      </c>
      <c r="O262" s="158" t="s">
        <v>805</v>
      </c>
      <c r="P262" s="158" t="s">
        <v>1129</v>
      </c>
      <c r="Q262" s="158" t="s">
        <v>1469</v>
      </c>
      <c r="R262" s="158" t="s">
        <v>1470</v>
      </c>
      <c r="S262" s="159">
        <v>0</v>
      </c>
      <c r="T262" s="160">
        <v>0</v>
      </c>
      <c r="U262" s="160">
        <v>1.2526999999999999</v>
      </c>
      <c r="V262" s="158" t="s">
        <v>813</v>
      </c>
      <c r="W262" s="161">
        <v>0</v>
      </c>
      <c r="X262" s="158" t="s">
        <v>813</v>
      </c>
      <c r="Y262" s="158" t="s">
        <v>1132</v>
      </c>
      <c r="Z262" s="158" t="s">
        <v>811</v>
      </c>
      <c r="AA262" s="158" t="s">
        <v>811</v>
      </c>
      <c r="AB262" s="71">
        <f t="shared" si="6"/>
        <v>0</v>
      </c>
    </row>
    <row r="263" spans="1:28">
      <c r="A263" s="156" t="s">
        <v>803</v>
      </c>
      <c r="B263" s="156" t="s">
        <v>1126</v>
      </c>
      <c r="C263" s="156" t="s">
        <v>391</v>
      </c>
      <c r="D263" s="156" t="s">
        <v>598</v>
      </c>
      <c r="E263" s="156" t="s">
        <v>812</v>
      </c>
      <c r="F263" s="156" t="s">
        <v>1468</v>
      </c>
      <c r="G263" s="156" t="str">
        <f t="shared" si="7"/>
        <v>M115</v>
      </c>
      <c r="H263" s="156" t="s">
        <v>818</v>
      </c>
      <c r="I263" s="156" t="s">
        <v>818</v>
      </c>
      <c r="J263" s="157">
        <v>43838</v>
      </c>
      <c r="K263" s="158" t="s">
        <v>1127</v>
      </c>
      <c r="L263" s="157">
        <v>43838</v>
      </c>
      <c r="M263" s="158" t="s">
        <v>1202</v>
      </c>
      <c r="N263" s="158" t="s">
        <v>1146</v>
      </c>
      <c r="O263" s="158" t="s">
        <v>805</v>
      </c>
      <c r="P263" s="158" t="s">
        <v>1129</v>
      </c>
      <c r="Q263" s="158" t="s">
        <v>1469</v>
      </c>
      <c r="R263" s="158" t="s">
        <v>1470</v>
      </c>
      <c r="S263" s="159">
        <v>600</v>
      </c>
      <c r="T263" s="160">
        <v>2.2000000000000002</v>
      </c>
      <c r="U263" s="160">
        <v>1.2526999999999999</v>
      </c>
      <c r="V263" s="158" t="s">
        <v>813</v>
      </c>
      <c r="W263" s="161">
        <v>751.62</v>
      </c>
      <c r="X263" s="158" t="s">
        <v>813</v>
      </c>
      <c r="Y263" s="158" t="s">
        <v>1132</v>
      </c>
      <c r="Z263" s="158" t="s">
        <v>811</v>
      </c>
      <c r="AA263" s="158" t="s">
        <v>811</v>
      </c>
      <c r="AB263" s="71">
        <f t="shared" si="6"/>
        <v>109.56879209306393</v>
      </c>
    </row>
    <row r="264" spans="1:28">
      <c r="A264" s="156" t="s">
        <v>803</v>
      </c>
      <c r="B264" s="156" t="s">
        <v>1126</v>
      </c>
      <c r="C264" s="156" t="s">
        <v>391</v>
      </c>
      <c r="D264" s="156" t="s">
        <v>598</v>
      </c>
      <c r="E264" s="156" t="s">
        <v>812</v>
      </c>
      <c r="F264" s="156" t="s">
        <v>1468</v>
      </c>
      <c r="G264" s="156" t="str">
        <f t="shared" si="7"/>
        <v>M115</v>
      </c>
      <c r="H264" s="156" t="s">
        <v>818</v>
      </c>
      <c r="I264" s="156" t="s">
        <v>818</v>
      </c>
      <c r="J264" s="157">
        <v>43838</v>
      </c>
      <c r="K264" s="158" t="s">
        <v>1127</v>
      </c>
      <c r="L264" s="157">
        <v>43838</v>
      </c>
      <c r="M264" s="158" t="s">
        <v>1202</v>
      </c>
      <c r="N264" s="158" t="s">
        <v>1159</v>
      </c>
      <c r="O264" s="158" t="s">
        <v>805</v>
      </c>
      <c r="P264" s="158" t="s">
        <v>1129</v>
      </c>
      <c r="Q264" s="158" t="s">
        <v>1469</v>
      </c>
      <c r="R264" s="158" t="s">
        <v>1470</v>
      </c>
      <c r="S264" s="159">
        <v>650</v>
      </c>
      <c r="T264" s="160">
        <v>2.2000000000000002</v>
      </c>
      <c r="U264" s="160">
        <v>1.2526999999999999</v>
      </c>
      <c r="V264" s="158" t="s">
        <v>813</v>
      </c>
      <c r="W264" s="161">
        <v>814.26</v>
      </c>
      <c r="X264" s="158" t="s">
        <v>813</v>
      </c>
      <c r="Y264" s="158" t="s">
        <v>1132</v>
      </c>
      <c r="Z264" s="158" t="s">
        <v>811</v>
      </c>
      <c r="AA264" s="158" t="s">
        <v>811</v>
      </c>
      <c r="AB264" s="71">
        <f t="shared" si="6"/>
        <v>118.70025365170996</v>
      </c>
    </row>
    <row r="265" spans="1:28">
      <c r="A265" s="156" t="s">
        <v>803</v>
      </c>
      <c r="B265" s="156" t="s">
        <v>1126</v>
      </c>
      <c r="C265" s="156" t="s">
        <v>391</v>
      </c>
      <c r="D265" s="156" t="s">
        <v>598</v>
      </c>
      <c r="E265" s="156" t="s">
        <v>812</v>
      </c>
      <c r="F265" s="156" t="s">
        <v>1471</v>
      </c>
      <c r="G265" s="156" t="str">
        <f t="shared" si="7"/>
        <v>M115</v>
      </c>
      <c r="H265" s="156" t="s">
        <v>818</v>
      </c>
      <c r="I265" s="156" t="s">
        <v>818</v>
      </c>
      <c r="J265" s="157">
        <v>43838</v>
      </c>
      <c r="K265" s="158" t="s">
        <v>1127</v>
      </c>
      <c r="L265" s="157">
        <v>43838</v>
      </c>
      <c r="M265" s="158" t="s">
        <v>1202</v>
      </c>
      <c r="N265" s="158" t="s">
        <v>870</v>
      </c>
      <c r="O265" s="158" t="s">
        <v>805</v>
      </c>
      <c r="P265" s="158" t="s">
        <v>1129</v>
      </c>
      <c r="Q265" s="158" t="s">
        <v>1472</v>
      </c>
      <c r="R265" s="158" t="s">
        <v>1473</v>
      </c>
      <c r="S265" s="159">
        <v>600</v>
      </c>
      <c r="T265" s="160">
        <v>1.8</v>
      </c>
      <c r="U265" s="160">
        <v>1.3095000000000001</v>
      </c>
      <c r="V265" s="158" t="s">
        <v>813</v>
      </c>
      <c r="W265" s="161">
        <v>785.7</v>
      </c>
      <c r="X265" s="158" t="s">
        <v>813</v>
      </c>
      <c r="Y265" s="158" t="s">
        <v>1132</v>
      </c>
      <c r="Z265" s="158" t="s">
        <v>811</v>
      </c>
      <c r="AA265" s="158" t="s">
        <v>811</v>
      </c>
      <c r="AB265" s="71">
        <f t="shared" si="6"/>
        <v>114.53686696405144</v>
      </c>
    </row>
    <row r="266" spans="1:28">
      <c r="A266" s="156" t="s">
        <v>803</v>
      </c>
      <c r="B266" s="156" t="s">
        <v>1126</v>
      </c>
      <c r="C266" s="156" t="s">
        <v>391</v>
      </c>
      <c r="D266" s="156" t="s">
        <v>598</v>
      </c>
      <c r="E266" s="156" t="s">
        <v>812</v>
      </c>
      <c r="F266" s="156" t="s">
        <v>1474</v>
      </c>
      <c r="G266" s="156" t="str">
        <f t="shared" si="7"/>
        <v>M115</v>
      </c>
      <c r="H266" s="156" t="s">
        <v>818</v>
      </c>
      <c r="I266" s="156" t="s">
        <v>818</v>
      </c>
      <c r="J266" s="157">
        <v>43838</v>
      </c>
      <c r="K266" s="158" t="s">
        <v>1127</v>
      </c>
      <c r="L266" s="157">
        <v>43838</v>
      </c>
      <c r="M266" s="158" t="s">
        <v>1202</v>
      </c>
      <c r="N266" s="158" t="s">
        <v>1075</v>
      </c>
      <c r="O266" s="158" t="s">
        <v>805</v>
      </c>
      <c r="P266" s="158" t="s">
        <v>1129</v>
      </c>
      <c r="Q266" s="158" t="s">
        <v>1475</v>
      </c>
      <c r="R266" s="158" t="s">
        <v>1476</v>
      </c>
      <c r="S266" s="159">
        <v>900</v>
      </c>
      <c r="T266" s="160">
        <v>0.74980000000000002</v>
      </c>
      <c r="U266" s="160">
        <v>0.77980000000000005</v>
      </c>
      <c r="V266" s="158" t="s">
        <v>813</v>
      </c>
      <c r="W266" s="161">
        <v>701.82</v>
      </c>
      <c r="X266" s="158" t="s">
        <v>813</v>
      </c>
      <c r="Y266" s="158" t="s">
        <v>1132</v>
      </c>
      <c r="Z266" s="158" t="s">
        <v>811</v>
      </c>
      <c r="AA266" s="158" t="s">
        <v>811</v>
      </c>
      <c r="AB266" s="71">
        <f t="shared" si="6"/>
        <v>102.3091052217266</v>
      </c>
    </row>
    <row r="267" spans="1:28">
      <c r="A267" s="156" t="s">
        <v>803</v>
      </c>
      <c r="B267" s="156" t="s">
        <v>1126</v>
      </c>
      <c r="C267" s="156" t="s">
        <v>391</v>
      </c>
      <c r="D267" s="156" t="s">
        <v>598</v>
      </c>
      <c r="E267" s="156" t="s">
        <v>812</v>
      </c>
      <c r="F267" s="156" t="s">
        <v>1477</v>
      </c>
      <c r="G267" s="156" t="str">
        <f t="shared" si="7"/>
        <v>M115</v>
      </c>
      <c r="H267" s="156" t="s">
        <v>818</v>
      </c>
      <c r="I267" s="156" t="s">
        <v>818</v>
      </c>
      <c r="J267" s="157">
        <v>43838</v>
      </c>
      <c r="K267" s="158" t="s">
        <v>1127</v>
      </c>
      <c r="L267" s="157">
        <v>43838</v>
      </c>
      <c r="M267" s="158" t="s">
        <v>1202</v>
      </c>
      <c r="N267" s="158" t="s">
        <v>1077</v>
      </c>
      <c r="O267" s="158" t="s">
        <v>805</v>
      </c>
      <c r="P267" s="158" t="s">
        <v>1129</v>
      </c>
      <c r="Q267" s="158" t="s">
        <v>1478</v>
      </c>
      <c r="R267" s="158" t="s">
        <v>1479</v>
      </c>
      <c r="S267" s="159">
        <v>1450</v>
      </c>
      <c r="T267" s="160">
        <v>0.1174</v>
      </c>
      <c r="U267" s="160">
        <v>0.1129</v>
      </c>
      <c r="V267" s="158" t="s">
        <v>813</v>
      </c>
      <c r="W267" s="161">
        <v>163.71</v>
      </c>
      <c r="X267" s="158" t="s">
        <v>813</v>
      </c>
      <c r="Y267" s="158" t="s">
        <v>1132</v>
      </c>
      <c r="Z267" s="158" t="s">
        <v>811</v>
      </c>
      <c r="AA267" s="158" t="s">
        <v>811</v>
      </c>
      <c r="AB267" s="71">
        <f t="shared" si="6"/>
        <v>23.865127263185517</v>
      </c>
    </row>
    <row r="268" spans="1:28">
      <c r="A268" s="156" t="s">
        <v>803</v>
      </c>
      <c r="B268" s="156" t="s">
        <v>1126</v>
      </c>
      <c r="C268" s="156" t="s">
        <v>391</v>
      </c>
      <c r="D268" s="156" t="s">
        <v>598</v>
      </c>
      <c r="E268" s="156" t="s">
        <v>812</v>
      </c>
      <c r="F268" s="156" t="s">
        <v>1480</v>
      </c>
      <c r="G268" s="156" t="str">
        <f t="shared" si="7"/>
        <v>M115</v>
      </c>
      <c r="H268" s="156" t="s">
        <v>818</v>
      </c>
      <c r="I268" s="156" t="s">
        <v>818</v>
      </c>
      <c r="J268" s="157">
        <v>43838</v>
      </c>
      <c r="K268" s="158" t="s">
        <v>1127</v>
      </c>
      <c r="L268" s="157">
        <v>43838</v>
      </c>
      <c r="M268" s="158" t="s">
        <v>1202</v>
      </c>
      <c r="N268" s="158" t="s">
        <v>1079</v>
      </c>
      <c r="O268" s="158" t="s">
        <v>805</v>
      </c>
      <c r="P268" s="158" t="s">
        <v>1129</v>
      </c>
      <c r="Q268" s="158" t="s">
        <v>1481</v>
      </c>
      <c r="R268" s="158" t="s">
        <v>1482</v>
      </c>
      <c r="S268" s="159">
        <v>1450</v>
      </c>
      <c r="T268" s="160">
        <v>5.0299999999999997E-2</v>
      </c>
      <c r="U268" s="160">
        <v>4.7600000000000003E-2</v>
      </c>
      <c r="V268" s="158" t="s">
        <v>813</v>
      </c>
      <c r="W268" s="161">
        <v>69.02</v>
      </c>
      <c r="X268" s="158" t="s">
        <v>813</v>
      </c>
      <c r="Y268" s="158" t="s">
        <v>1132</v>
      </c>
      <c r="Z268" s="158" t="s">
        <v>811</v>
      </c>
      <c r="AA268" s="158" t="s">
        <v>811</v>
      </c>
      <c r="AB268" s="71">
        <f t="shared" si="6"/>
        <v>10.061517828508119</v>
      </c>
    </row>
    <row r="269" spans="1:28">
      <c r="A269" s="156" t="s">
        <v>803</v>
      </c>
      <c r="B269" s="156" t="s">
        <v>1126</v>
      </c>
      <c r="C269" s="156" t="s">
        <v>1088</v>
      </c>
      <c r="D269" s="156" t="s">
        <v>1307</v>
      </c>
      <c r="E269" s="156" t="s">
        <v>812</v>
      </c>
      <c r="F269" s="156" t="s">
        <v>500</v>
      </c>
      <c r="G269" s="165" t="s">
        <v>496</v>
      </c>
      <c r="H269" s="156" t="s">
        <v>867</v>
      </c>
      <c r="I269" s="156" t="s">
        <v>867</v>
      </c>
      <c r="J269" s="157">
        <v>43839</v>
      </c>
      <c r="K269" s="158" t="s">
        <v>1127</v>
      </c>
      <c r="L269" s="157">
        <v>43839</v>
      </c>
      <c r="M269" s="158" t="s">
        <v>1198</v>
      </c>
      <c r="N269" s="158" t="s">
        <v>1138</v>
      </c>
      <c r="O269" s="158" t="s">
        <v>805</v>
      </c>
      <c r="P269" s="158" t="s">
        <v>1129</v>
      </c>
      <c r="Q269" s="158" t="s">
        <v>1483</v>
      </c>
      <c r="R269" s="158" t="s">
        <v>1484</v>
      </c>
      <c r="S269" s="159">
        <v>10000</v>
      </c>
      <c r="T269" s="160">
        <v>6.3200000000000006E-2</v>
      </c>
      <c r="U269" s="160">
        <v>6.3200000000000006E-2</v>
      </c>
      <c r="V269" s="158" t="s">
        <v>813</v>
      </c>
      <c r="W269" s="161">
        <v>632</v>
      </c>
      <c r="X269" s="158" t="s">
        <v>813</v>
      </c>
      <c r="Y269" s="158" t="s">
        <v>1132</v>
      </c>
      <c r="Z269" s="158" t="s">
        <v>811</v>
      </c>
      <c r="AA269" s="158" t="s">
        <v>811</v>
      </c>
      <c r="AB269" s="71">
        <f t="shared" si="6"/>
        <v>92.130965917373686</v>
      </c>
    </row>
    <row r="270" spans="1:28">
      <c r="A270" s="156" t="s">
        <v>803</v>
      </c>
      <c r="B270" s="156" t="s">
        <v>1126</v>
      </c>
      <c r="C270" s="156" t="s">
        <v>391</v>
      </c>
      <c r="D270" s="156" t="s">
        <v>669</v>
      </c>
      <c r="E270" s="156" t="s">
        <v>812</v>
      </c>
      <c r="F270" s="156" t="s">
        <v>636</v>
      </c>
      <c r="G270" s="165" t="s">
        <v>669</v>
      </c>
      <c r="H270" s="156" t="s">
        <v>806</v>
      </c>
      <c r="I270" s="156" t="s">
        <v>806</v>
      </c>
      <c r="J270" s="157">
        <v>43839</v>
      </c>
      <c r="K270" s="158" t="s">
        <v>1127</v>
      </c>
      <c r="L270" s="157">
        <v>43839</v>
      </c>
      <c r="M270" s="158" t="s">
        <v>1485</v>
      </c>
      <c r="N270" s="158" t="s">
        <v>809</v>
      </c>
      <c r="O270" s="158" t="s">
        <v>805</v>
      </c>
      <c r="P270" s="158" t="s">
        <v>1129</v>
      </c>
      <c r="Q270" s="158" t="s">
        <v>807</v>
      </c>
      <c r="R270" s="158" t="s">
        <v>808</v>
      </c>
      <c r="S270" s="159">
        <v>0</v>
      </c>
      <c r="T270" s="160">
        <v>0</v>
      </c>
      <c r="U270" s="160">
        <v>4.2999999999999997E-2</v>
      </c>
      <c r="V270" s="158" t="s">
        <v>813</v>
      </c>
      <c r="W270" s="161">
        <v>0</v>
      </c>
      <c r="X270" s="158" t="s">
        <v>813</v>
      </c>
      <c r="Y270" s="158" t="s">
        <v>1132</v>
      </c>
      <c r="Z270" s="158" t="s">
        <v>811</v>
      </c>
      <c r="AA270" s="158" t="s">
        <v>811</v>
      </c>
      <c r="AB270" s="71">
        <f t="shared" si="6"/>
        <v>0</v>
      </c>
    </row>
    <row r="271" spans="1:28">
      <c r="A271" s="156" t="s">
        <v>803</v>
      </c>
      <c r="B271" s="156" t="s">
        <v>1126</v>
      </c>
      <c r="C271" s="156" t="s">
        <v>391</v>
      </c>
      <c r="D271" s="156" t="s">
        <v>669</v>
      </c>
      <c r="E271" s="156" t="s">
        <v>812</v>
      </c>
      <c r="F271" s="156" t="s">
        <v>636</v>
      </c>
      <c r="G271" s="165" t="s">
        <v>669</v>
      </c>
      <c r="H271" s="156" t="s">
        <v>806</v>
      </c>
      <c r="I271" s="156" t="s">
        <v>806</v>
      </c>
      <c r="J271" s="157">
        <v>43839</v>
      </c>
      <c r="K271" s="158" t="s">
        <v>1127</v>
      </c>
      <c r="L271" s="157">
        <v>43839</v>
      </c>
      <c r="M271" s="158" t="s">
        <v>1485</v>
      </c>
      <c r="N271" s="158" t="s">
        <v>1144</v>
      </c>
      <c r="O271" s="158" t="s">
        <v>805</v>
      </c>
      <c r="P271" s="158" t="s">
        <v>1129</v>
      </c>
      <c r="Q271" s="158" t="s">
        <v>807</v>
      </c>
      <c r="R271" s="158" t="s">
        <v>808</v>
      </c>
      <c r="S271" s="159">
        <v>7800</v>
      </c>
      <c r="T271" s="160">
        <v>4.2999999999999997E-2</v>
      </c>
      <c r="U271" s="160">
        <v>4.2999999999999997E-2</v>
      </c>
      <c r="V271" s="158" t="s">
        <v>813</v>
      </c>
      <c r="W271" s="161">
        <v>335.4</v>
      </c>
      <c r="X271" s="158" t="s">
        <v>813</v>
      </c>
      <c r="Y271" s="158" t="s">
        <v>1132</v>
      </c>
      <c r="Z271" s="158" t="s">
        <v>811</v>
      </c>
      <c r="AA271" s="158" t="s">
        <v>811</v>
      </c>
      <c r="AB271" s="71">
        <f t="shared" si="6"/>
        <v>48.893553747922674</v>
      </c>
    </row>
    <row r="272" spans="1:28">
      <c r="A272" s="156" t="s">
        <v>803</v>
      </c>
      <c r="B272" s="156" t="s">
        <v>1126</v>
      </c>
      <c r="C272" s="156" t="s">
        <v>391</v>
      </c>
      <c r="D272" s="156" t="s">
        <v>669</v>
      </c>
      <c r="E272" s="156" t="s">
        <v>812</v>
      </c>
      <c r="F272" s="156" t="s">
        <v>636</v>
      </c>
      <c r="G272" s="165" t="s">
        <v>669</v>
      </c>
      <c r="H272" s="156" t="s">
        <v>806</v>
      </c>
      <c r="I272" s="156" t="s">
        <v>806</v>
      </c>
      <c r="J272" s="157">
        <v>43839</v>
      </c>
      <c r="K272" s="158" t="s">
        <v>1127</v>
      </c>
      <c r="L272" s="157">
        <v>43839</v>
      </c>
      <c r="M272" s="158" t="s">
        <v>1485</v>
      </c>
      <c r="N272" s="158" t="s">
        <v>1145</v>
      </c>
      <c r="O272" s="158" t="s">
        <v>805</v>
      </c>
      <c r="P272" s="158" t="s">
        <v>1129</v>
      </c>
      <c r="Q272" s="158" t="s">
        <v>807</v>
      </c>
      <c r="R272" s="158" t="s">
        <v>808</v>
      </c>
      <c r="S272" s="159">
        <v>338000</v>
      </c>
      <c r="T272" s="160">
        <v>4.2999999999999997E-2</v>
      </c>
      <c r="U272" s="160">
        <v>4.2999999999999997E-2</v>
      </c>
      <c r="V272" s="158" t="s">
        <v>813</v>
      </c>
      <c r="W272" s="161">
        <v>14534</v>
      </c>
      <c r="X272" s="158" t="s">
        <v>813</v>
      </c>
      <c r="Y272" s="158" t="s">
        <v>1132</v>
      </c>
      <c r="Z272" s="158" t="s">
        <v>811</v>
      </c>
      <c r="AA272" s="158" t="s">
        <v>811</v>
      </c>
      <c r="AB272" s="71">
        <f t="shared" si="6"/>
        <v>2118.7206624099827</v>
      </c>
    </row>
    <row r="273" spans="1:28">
      <c r="A273" s="156" t="s">
        <v>803</v>
      </c>
      <c r="B273" s="156" t="s">
        <v>1126</v>
      </c>
      <c r="C273" s="156" t="s">
        <v>391</v>
      </c>
      <c r="D273" s="156" t="s">
        <v>162</v>
      </c>
      <c r="E273" s="156" t="s">
        <v>812</v>
      </c>
      <c r="F273" s="156" t="s">
        <v>634</v>
      </c>
      <c r="G273" s="165" t="s">
        <v>162</v>
      </c>
      <c r="H273" s="156" t="s">
        <v>867</v>
      </c>
      <c r="I273" s="156" t="s">
        <v>867</v>
      </c>
      <c r="J273" s="157">
        <v>43845</v>
      </c>
      <c r="K273" s="158" t="s">
        <v>1127</v>
      </c>
      <c r="L273" s="157">
        <v>43845</v>
      </c>
      <c r="M273" s="158" t="s">
        <v>1486</v>
      </c>
      <c r="N273" s="158" t="s">
        <v>809</v>
      </c>
      <c r="O273" s="158" t="s">
        <v>805</v>
      </c>
      <c r="P273" s="158" t="s">
        <v>1129</v>
      </c>
      <c r="Q273" s="158" t="s">
        <v>1487</v>
      </c>
      <c r="R273" s="158" t="s">
        <v>1488</v>
      </c>
      <c r="S273" s="159">
        <v>0</v>
      </c>
      <c r="T273" s="160">
        <v>0</v>
      </c>
      <c r="U273" s="160">
        <v>8.8499999999999995E-2</v>
      </c>
      <c r="V273" s="158" t="s">
        <v>813</v>
      </c>
      <c r="W273" s="161">
        <v>0</v>
      </c>
      <c r="X273" s="158" t="s">
        <v>813</v>
      </c>
      <c r="Y273" s="158" t="s">
        <v>1132</v>
      </c>
      <c r="Z273" s="158" t="s">
        <v>811</v>
      </c>
      <c r="AA273" s="158" t="s">
        <v>811</v>
      </c>
      <c r="AB273" s="71">
        <f t="shared" si="6"/>
        <v>0</v>
      </c>
    </row>
    <row r="274" spans="1:28">
      <c r="A274" s="156" t="s">
        <v>803</v>
      </c>
      <c r="B274" s="156" t="s">
        <v>1126</v>
      </c>
      <c r="C274" s="156" t="s">
        <v>391</v>
      </c>
      <c r="D274" s="156" t="s">
        <v>162</v>
      </c>
      <c r="E274" s="156" t="s">
        <v>812</v>
      </c>
      <c r="F274" s="156" t="s">
        <v>634</v>
      </c>
      <c r="G274" s="165" t="s">
        <v>162</v>
      </c>
      <c r="H274" s="156" t="s">
        <v>867</v>
      </c>
      <c r="I274" s="156" t="s">
        <v>867</v>
      </c>
      <c r="J274" s="157">
        <v>43845</v>
      </c>
      <c r="K274" s="158" t="s">
        <v>1127</v>
      </c>
      <c r="L274" s="157">
        <v>43845</v>
      </c>
      <c r="M274" s="158" t="s">
        <v>1486</v>
      </c>
      <c r="N274" s="158" t="s">
        <v>1144</v>
      </c>
      <c r="O274" s="158" t="s">
        <v>805</v>
      </c>
      <c r="P274" s="158" t="s">
        <v>1129</v>
      </c>
      <c r="Q274" s="158" t="s">
        <v>1487</v>
      </c>
      <c r="R274" s="158" t="s">
        <v>1488</v>
      </c>
      <c r="S274" s="159">
        <v>40000</v>
      </c>
      <c r="T274" s="160">
        <v>8.8499999999999995E-2</v>
      </c>
      <c r="U274" s="160">
        <v>8.8499999999999995E-2</v>
      </c>
      <c r="V274" s="158" t="s">
        <v>813</v>
      </c>
      <c r="W274" s="161">
        <v>3540</v>
      </c>
      <c r="X274" s="158" t="s">
        <v>813</v>
      </c>
      <c r="Y274" s="158" t="s">
        <v>1132</v>
      </c>
      <c r="Z274" s="158" t="s">
        <v>811</v>
      </c>
      <c r="AA274" s="158" t="s">
        <v>811</v>
      </c>
      <c r="AB274" s="71">
        <f t="shared" si="6"/>
        <v>516.05003061313744</v>
      </c>
    </row>
    <row r="275" spans="1:28">
      <c r="A275" s="156" t="s">
        <v>803</v>
      </c>
      <c r="B275" s="156" t="s">
        <v>1126</v>
      </c>
      <c r="C275" s="156" t="s">
        <v>391</v>
      </c>
      <c r="D275" s="156" t="s">
        <v>162</v>
      </c>
      <c r="E275" s="156" t="s">
        <v>812</v>
      </c>
      <c r="F275" s="156" t="s">
        <v>634</v>
      </c>
      <c r="G275" s="165" t="s">
        <v>162</v>
      </c>
      <c r="H275" s="156" t="s">
        <v>867</v>
      </c>
      <c r="I275" s="156" t="s">
        <v>867</v>
      </c>
      <c r="J275" s="157">
        <v>43845</v>
      </c>
      <c r="K275" s="158" t="s">
        <v>1127</v>
      </c>
      <c r="L275" s="157">
        <v>43845</v>
      </c>
      <c r="M275" s="158" t="s">
        <v>1486</v>
      </c>
      <c r="N275" s="158" t="s">
        <v>1145</v>
      </c>
      <c r="O275" s="158" t="s">
        <v>805</v>
      </c>
      <c r="P275" s="158" t="s">
        <v>1129</v>
      </c>
      <c r="Q275" s="158" t="s">
        <v>1487</v>
      </c>
      <c r="R275" s="158" t="s">
        <v>1488</v>
      </c>
      <c r="S275" s="159">
        <v>170000</v>
      </c>
      <c r="T275" s="160">
        <v>8.8499999999999995E-2</v>
      </c>
      <c r="U275" s="160">
        <v>8.8499999999999995E-2</v>
      </c>
      <c r="V275" s="158" t="s">
        <v>813</v>
      </c>
      <c r="W275" s="161">
        <v>15045</v>
      </c>
      <c r="X275" s="158" t="s">
        <v>813</v>
      </c>
      <c r="Y275" s="158" t="s">
        <v>1132</v>
      </c>
      <c r="Z275" s="158" t="s">
        <v>811</v>
      </c>
      <c r="AA275" s="158" t="s">
        <v>811</v>
      </c>
      <c r="AB275" s="71">
        <f t="shared" si="6"/>
        <v>2193.2126301058338</v>
      </c>
    </row>
    <row r="276" spans="1:28">
      <c r="A276" s="156" t="s">
        <v>803</v>
      </c>
      <c r="B276" s="156" t="s">
        <v>1126</v>
      </c>
      <c r="C276" s="156" t="s">
        <v>391</v>
      </c>
      <c r="D276" s="156" t="s">
        <v>162</v>
      </c>
      <c r="E276" s="156" t="s">
        <v>812</v>
      </c>
      <c r="F276" s="156" t="s">
        <v>634</v>
      </c>
      <c r="G276" s="165" t="s">
        <v>162</v>
      </c>
      <c r="H276" s="156" t="s">
        <v>867</v>
      </c>
      <c r="I276" s="156" t="s">
        <v>867</v>
      </c>
      <c r="J276" s="157">
        <v>43845</v>
      </c>
      <c r="K276" s="158" t="s">
        <v>1127</v>
      </c>
      <c r="L276" s="157">
        <v>43845</v>
      </c>
      <c r="M276" s="158" t="s">
        <v>1486</v>
      </c>
      <c r="N276" s="158" t="s">
        <v>1146</v>
      </c>
      <c r="O276" s="158" t="s">
        <v>805</v>
      </c>
      <c r="P276" s="158" t="s">
        <v>1129</v>
      </c>
      <c r="Q276" s="158" t="s">
        <v>1487</v>
      </c>
      <c r="R276" s="158" t="s">
        <v>1488</v>
      </c>
      <c r="S276" s="159">
        <v>300000</v>
      </c>
      <c r="T276" s="160">
        <v>8.8499999999999995E-2</v>
      </c>
      <c r="U276" s="160">
        <v>8.8499999999999995E-2</v>
      </c>
      <c r="V276" s="158" t="s">
        <v>813</v>
      </c>
      <c r="W276" s="161">
        <v>26550</v>
      </c>
      <c r="X276" s="158" t="s">
        <v>813</v>
      </c>
      <c r="Y276" s="158" t="s">
        <v>1132</v>
      </c>
      <c r="Z276" s="158" t="s">
        <v>811</v>
      </c>
      <c r="AA276" s="158" t="s">
        <v>811</v>
      </c>
      <c r="AB276" s="71">
        <f t="shared" si="6"/>
        <v>3870.3752295985305</v>
      </c>
    </row>
    <row r="277" spans="1:28">
      <c r="A277" s="156" t="s">
        <v>803</v>
      </c>
      <c r="B277" s="156" t="s">
        <v>1126</v>
      </c>
      <c r="C277" s="156" t="s">
        <v>1088</v>
      </c>
      <c r="D277" s="156" t="s">
        <v>1208</v>
      </c>
      <c r="E277" s="156" t="s">
        <v>812</v>
      </c>
      <c r="F277" s="156" t="s">
        <v>583</v>
      </c>
      <c r="G277" s="165" t="s">
        <v>538</v>
      </c>
      <c r="H277" s="156" t="s">
        <v>867</v>
      </c>
      <c r="I277" s="156" t="s">
        <v>867</v>
      </c>
      <c r="J277" s="157">
        <v>43839</v>
      </c>
      <c r="K277" s="158" t="s">
        <v>1127</v>
      </c>
      <c r="L277" s="157">
        <v>43839</v>
      </c>
      <c r="M277" s="158" t="s">
        <v>1198</v>
      </c>
      <c r="N277" s="158" t="s">
        <v>1489</v>
      </c>
      <c r="O277" s="158" t="s">
        <v>805</v>
      </c>
      <c r="P277" s="158" t="s">
        <v>1129</v>
      </c>
      <c r="Q277" s="158" t="s">
        <v>1490</v>
      </c>
      <c r="R277" s="158" t="s">
        <v>1491</v>
      </c>
      <c r="S277" s="159">
        <v>20000</v>
      </c>
      <c r="T277" s="160">
        <v>6.6100000000000006E-2</v>
      </c>
      <c r="U277" s="160">
        <v>6.6100000000000006E-2</v>
      </c>
      <c r="V277" s="158" t="s">
        <v>813</v>
      </c>
      <c r="W277" s="161">
        <v>1322</v>
      </c>
      <c r="X277" s="158" t="s">
        <v>813</v>
      </c>
      <c r="Y277" s="158" t="s">
        <v>1132</v>
      </c>
      <c r="Z277" s="158" t="s">
        <v>811</v>
      </c>
      <c r="AA277" s="158" t="s">
        <v>811</v>
      </c>
      <c r="AB277" s="71">
        <f t="shared" si="6"/>
        <v>192.7169888334937</v>
      </c>
    </row>
    <row r="278" spans="1:28">
      <c r="A278" s="156" t="s">
        <v>803</v>
      </c>
      <c r="B278" s="156" t="s">
        <v>1126</v>
      </c>
      <c r="C278" s="156" t="s">
        <v>391</v>
      </c>
      <c r="D278" s="156" t="s">
        <v>669</v>
      </c>
      <c r="E278" s="156" t="s">
        <v>812</v>
      </c>
      <c r="F278" s="156" t="s">
        <v>636</v>
      </c>
      <c r="G278" s="165" t="s">
        <v>669</v>
      </c>
      <c r="H278" s="156" t="s">
        <v>806</v>
      </c>
      <c r="I278" s="156" t="s">
        <v>806</v>
      </c>
      <c r="J278" s="157">
        <v>43837</v>
      </c>
      <c r="K278" s="158" t="s">
        <v>1127</v>
      </c>
      <c r="L278" s="157">
        <v>43837</v>
      </c>
      <c r="M278" s="158" t="s">
        <v>1492</v>
      </c>
      <c r="N278" s="158" t="s">
        <v>809</v>
      </c>
      <c r="O278" s="158" t="s">
        <v>805</v>
      </c>
      <c r="P278" s="158" t="s">
        <v>1129</v>
      </c>
      <c r="Q278" s="158" t="s">
        <v>807</v>
      </c>
      <c r="R278" s="158" t="s">
        <v>808</v>
      </c>
      <c r="S278" s="159">
        <v>0</v>
      </c>
      <c r="T278" s="160">
        <v>0</v>
      </c>
      <c r="U278" s="160">
        <v>4.2999999999999997E-2</v>
      </c>
      <c r="V278" s="158" t="s">
        <v>813</v>
      </c>
      <c r="W278" s="161">
        <v>0</v>
      </c>
      <c r="X278" s="158" t="s">
        <v>813</v>
      </c>
      <c r="Y278" s="158" t="s">
        <v>1132</v>
      </c>
      <c r="Z278" s="158" t="s">
        <v>811</v>
      </c>
      <c r="AA278" s="158" t="s">
        <v>811</v>
      </c>
      <c r="AB278" s="71">
        <f t="shared" si="6"/>
        <v>0</v>
      </c>
    </row>
    <row r="279" spans="1:28">
      <c r="A279" s="156" t="s">
        <v>803</v>
      </c>
      <c r="B279" s="156" t="s">
        <v>1126</v>
      </c>
      <c r="C279" s="156" t="s">
        <v>391</v>
      </c>
      <c r="D279" s="156" t="s">
        <v>669</v>
      </c>
      <c r="E279" s="156" t="s">
        <v>812</v>
      </c>
      <c r="F279" s="156" t="s">
        <v>636</v>
      </c>
      <c r="G279" s="165" t="s">
        <v>669</v>
      </c>
      <c r="H279" s="156" t="s">
        <v>806</v>
      </c>
      <c r="I279" s="156" t="s">
        <v>806</v>
      </c>
      <c r="J279" s="157">
        <v>43837</v>
      </c>
      <c r="K279" s="158" t="s">
        <v>1127</v>
      </c>
      <c r="L279" s="157">
        <v>43837</v>
      </c>
      <c r="M279" s="158" t="s">
        <v>1492</v>
      </c>
      <c r="N279" s="158" t="s">
        <v>1144</v>
      </c>
      <c r="O279" s="158" t="s">
        <v>805</v>
      </c>
      <c r="P279" s="158" t="s">
        <v>1129</v>
      </c>
      <c r="Q279" s="158" t="s">
        <v>807</v>
      </c>
      <c r="R279" s="158" t="s">
        <v>808</v>
      </c>
      <c r="S279" s="159">
        <v>5200</v>
      </c>
      <c r="T279" s="160">
        <v>4.2999999999999997E-2</v>
      </c>
      <c r="U279" s="160">
        <v>4.2999999999999997E-2</v>
      </c>
      <c r="V279" s="158" t="s">
        <v>813</v>
      </c>
      <c r="W279" s="161">
        <v>223.6</v>
      </c>
      <c r="X279" s="158" t="s">
        <v>813</v>
      </c>
      <c r="Y279" s="158" t="s">
        <v>1132</v>
      </c>
      <c r="Z279" s="158" t="s">
        <v>811</v>
      </c>
      <c r="AA279" s="158" t="s">
        <v>811</v>
      </c>
      <c r="AB279" s="71">
        <f t="shared" si="6"/>
        <v>32.595702498615118</v>
      </c>
    </row>
    <row r="280" spans="1:28">
      <c r="A280" s="156" t="s">
        <v>803</v>
      </c>
      <c r="B280" s="156" t="s">
        <v>1126</v>
      </c>
      <c r="C280" s="156" t="s">
        <v>391</v>
      </c>
      <c r="D280" s="156" t="s">
        <v>669</v>
      </c>
      <c r="E280" s="156" t="s">
        <v>812</v>
      </c>
      <c r="F280" s="156" t="s">
        <v>636</v>
      </c>
      <c r="G280" s="165" t="s">
        <v>669</v>
      </c>
      <c r="H280" s="156" t="s">
        <v>806</v>
      </c>
      <c r="I280" s="156" t="s">
        <v>806</v>
      </c>
      <c r="J280" s="157">
        <v>43837</v>
      </c>
      <c r="K280" s="158" t="s">
        <v>1127</v>
      </c>
      <c r="L280" s="157">
        <v>43837</v>
      </c>
      <c r="M280" s="158" t="s">
        <v>1492</v>
      </c>
      <c r="N280" s="158" t="s">
        <v>1145</v>
      </c>
      <c r="O280" s="158" t="s">
        <v>805</v>
      </c>
      <c r="P280" s="158" t="s">
        <v>1129</v>
      </c>
      <c r="Q280" s="158" t="s">
        <v>807</v>
      </c>
      <c r="R280" s="158" t="s">
        <v>808</v>
      </c>
      <c r="S280" s="159">
        <v>96200</v>
      </c>
      <c r="T280" s="160">
        <v>4.2999999999999997E-2</v>
      </c>
      <c r="U280" s="160">
        <v>4.2999999999999997E-2</v>
      </c>
      <c r="V280" s="158" t="s">
        <v>813</v>
      </c>
      <c r="W280" s="161">
        <v>4136.6000000000004</v>
      </c>
      <c r="X280" s="158" t="s">
        <v>813</v>
      </c>
      <c r="Y280" s="158" t="s">
        <v>1132</v>
      </c>
      <c r="Z280" s="158" t="s">
        <v>811</v>
      </c>
      <c r="AA280" s="158" t="s">
        <v>811</v>
      </c>
      <c r="AB280" s="71">
        <f t="shared" si="6"/>
        <v>603.02049622437983</v>
      </c>
    </row>
    <row r="281" spans="1:28">
      <c r="A281" s="156" t="s">
        <v>803</v>
      </c>
      <c r="B281" s="156" t="s">
        <v>1126</v>
      </c>
      <c r="C281" s="156" t="s">
        <v>391</v>
      </c>
      <c r="D281" s="156" t="s">
        <v>1177</v>
      </c>
      <c r="E281" s="156" t="s">
        <v>812</v>
      </c>
      <c r="F281" s="156" t="s">
        <v>746</v>
      </c>
      <c r="G281" s="165" t="s">
        <v>629</v>
      </c>
      <c r="H281" s="156" t="s">
        <v>843</v>
      </c>
      <c r="I281" s="156" t="s">
        <v>843</v>
      </c>
      <c r="J281" s="157">
        <v>43839</v>
      </c>
      <c r="K281" s="158" t="s">
        <v>1127</v>
      </c>
      <c r="L281" s="157">
        <v>43839</v>
      </c>
      <c r="M281" s="158" t="s">
        <v>1493</v>
      </c>
      <c r="N281" s="158" t="s">
        <v>886</v>
      </c>
      <c r="O281" s="158" t="s">
        <v>805</v>
      </c>
      <c r="P281" s="158" t="s">
        <v>1129</v>
      </c>
      <c r="Q281" s="158" t="s">
        <v>1435</v>
      </c>
      <c r="R281" s="158" t="s">
        <v>1436</v>
      </c>
      <c r="S281" s="159">
        <v>0</v>
      </c>
      <c r="T281" s="160">
        <v>0</v>
      </c>
      <c r="U281" s="160">
        <v>5.6800000000000003E-2</v>
      </c>
      <c r="V281" s="158" t="s">
        <v>813</v>
      </c>
      <c r="W281" s="161">
        <v>0</v>
      </c>
      <c r="X281" s="158" t="s">
        <v>813</v>
      </c>
      <c r="Y281" s="158" t="s">
        <v>1132</v>
      </c>
      <c r="Z281" s="158" t="s">
        <v>811</v>
      </c>
      <c r="AA281" s="158" t="s">
        <v>811</v>
      </c>
      <c r="AB281" s="71">
        <f t="shared" si="6"/>
        <v>0</v>
      </c>
    </row>
    <row r="282" spans="1:28">
      <c r="A282" s="156" t="s">
        <v>803</v>
      </c>
      <c r="B282" s="156" t="s">
        <v>1126</v>
      </c>
      <c r="C282" s="156" t="s">
        <v>391</v>
      </c>
      <c r="D282" s="156" t="s">
        <v>1177</v>
      </c>
      <c r="E282" s="156" t="s">
        <v>812</v>
      </c>
      <c r="F282" s="156" t="s">
        <v>746</v>
      </c>
      <c r="G282" s="165" t="s">
        <v>629</v>
      </c>
      <c r="H282" s="156" t="s">
        <v>843</v>
      </c>
      <c r="I282" s="156" t="s">
        <v>843</v>
      </c>
      <c r="J282" s="157">
        <v>43839</v>
      </c>
      <c r="K282" s="158" t="s">
        <v>1127</v>
      </c>
      <c r="L282" s="157">
        <v>43839</v>
      </c>
      <c r="M282" s="158" t="s">
        <v>1493</v>
      </c>
      <c r="N282" s="158" t="s">
        <v>1144</v>
      </c>
      <c r="O282" s="158" t="s">
        <v>805</v>
      </c>
      <c r="P282" s="158" t="s">
        <v>1129</v>
      </c>
      <c r="Q282" s="158" t="s">
        <v>1435</v>
      </c>
      <c r="R282" s="158" t="s">
        <v>1436</v>
      </c>
      <c r="S282" s="159">
        <v>100000</v>
      </c>
      <c r="T282" s="160">
        <v>5.9200000000000003E-2</v>
      </c>
      <c r="U282" s="160">
        <v>5.6800000000000003E-2</v>
      </c>
      <c r="V282" s="158" t="s">
        <v>813</v>
      </c>
      <c r="W282" s="161">
        <v>5684</v>
      </c>
      <c r="X282" s="158" t="s">
        <v>813</v>
      </c>
      <c r="Y282" s="158" t="s">
        <v>1132</v>
      </c>
      <c r="Z282" s="158" t="s">
        <v>811</v>
      </c>
      <c r="AA282" s="158" t="s">
        <v>811</v>
      </c>
      <c r="AB282" s="71">
        <f t="shared" si="6"/>
        <v>828.59558587713934</v>
      </c>
    </row>
    <row r="283" spans="1:28">
      <c r="A283" s="156" t="s">
        <v>803</v>
      </c>
      <c r="B283" s="156" t="s">
        <v>1126</v>
      </c>
      <c r="C283" s="156" t="s">
        <v>391</v>
      </c>
      <c r="D283" s="156" t="s">
        <v>1177</v>
      </c>
      <c r="E283" s="156" t="s">
        <v>812</v>
      </c>
      <c r="F283" s="156" t="s">
        <v>746</v>
      </c>
      <c r="G283" s="165" t="s">
        <v>629</v>
      </c>
      <c r="H283" s="156" t="s">
        <v>843</v>
      </c>
      <c r="I283" s="156" t="s">
        <v>843</v>
      </c>
      <c r="J283" s="157">
        <v>43839</v>
      </c>
      <c r="K283" s="158" t="s">
        <v>1127</v>
      </c>
      <c r="L283" s="157">
        <v>43839</v>
      </c>
      <c r="M283" s="158" t="s">
        <v>1493</v>
      </c>
      <c r="N283" s="158" t="s">
        <v>1145</v>
      </c>
      <c r="O283" s="158" t="s">
        <v>805</v>
      </c>
      <c r="P283" s="158" t="s">
        <v>1129</v>
      </c>
      <c r="Q283" s="158" t="s">
        <v>1435</v>
      </c>
      <c r="R283" s="158" t="s">
        <v>1436</v>
      </c>
      <c r="S283" s="159">
        <v>300000</v>
      </c>
      <c r="T283" s="160">
        <v>5.9200000000000003E-2</v>
      </c>
      <c r="U283" s="160">
        <v>5.6800000000000003E-2</v>
      </c>
      <c r="V283" s="158" t="s">
        <v>813</v>
      </c>
      <c r="W283" s="161">
        <v>17052</v>
      </c>
      <c r="X283" s="158" t="s">
        <v>813</v>
      </c>
      <c r="Y283" s="158" t="s">
        <v>1132</v>
      </c>
      <c r="Z283" s="158" t="s">
        <v>811</v>
      </c>
      <c r="AA283" s="158" t="s">
        <v>811</v>
      </c>
      <c r="AB283" s="71">
        <f t="shared" si="6"/>
        <v>2485.7867576314179</v>
      </c>
    </row>
    <row r="284" spans="1:28">
      <c r="A284" s="156" t="s">
        <v>803</v>
      </c>
      <c r="B284" s="156" t="s">
        <v>1126</v>
      </c>
      <c r="C284" s="156" t="s">
        <v>391</v>
      </c>
      <c r="D284" s="156" t="s">
        <v>669</v>
      </c>
      <c r="E284" s="156" t="s">
        <v>812</v>
      </c>
      <c r="F284" s="156" t="s">
        <v>636</v>
      </c>
      <c r="G284" s="165" t="s">
        <v>669</v>
      </c>
      <c r="H284" s="156" t="s">
        <v>806</v>
      </c>
      <c r="I284" s="156" t="s">
        <v>806</v>
      </c>
      <c r="J284" s="157">
        <v>43838</v>
      </c>
      <c r="K284" s="158" t="s">
        <v>1127</v>
      </c>
      <c r="L284" s="157">
        <v>43838</v>
      </c>
      <c r="M284" s="158" t="s">
        <v>1494</v>
      </c>
      <c r="N284" s="158" t="s">
        <v>809</v>
      </c>
      <c r="O284" s="158" t="s">
        <v>805</v>
      </c>
      <c r="P284" s="158" t="s">
        <v>1129</v>
      </c>
      <c r="Q284" s="158" t="s">
        <v>807</v>
      </c>
      <c r="R284" s="158" t="s">
        <v>808</v>
      </c>
      <c r="S284" s="159">
        <v>208000</v>
      </c>
      <c r="T284" s="160">
        <v>4.2999999999999997E-2</v>
      </c>
      <c r="U284" s="160">
        <v>4.2999999999999997E-2</v>
      </c>
      <c r="V284" s="158" t="s">
        <v>813</v>
      </c>
      <c r="W284" s="161">
        <v>8944</v>
      </c>
      <c r="X284" s="158" t="s">
        <v>813</v>
      </c>
      <c r="Y284" s="158" t="s">
        <v>1132</v>
      </c>
      <c r="Z284" s="158" t="s">
        <v>811</v>
      </c>
      <c r="AA284" s="158" t="s">
        <v>811</v>
      </c>
      <c r="AB284" s="71">
        <f t="shared" si="6"/>
        <v>1303.8280999446049</v>
      </c>
    </row>
    <row r="285" spans="1:28">
      <c r="A285" s="156" t="s">
        <v>803</v>
      </c>
      <c r="B285" s="156" t="s">
        <v>1126</v>
      </c>
      <c r="C285" s="156" t="s">
        <v>391</v>
      </c>
      <c r="D285" s="156" t="s">
        <v>200</v>
      </c>
      <c r="E285" s="156" t="s">
        <v>812</v>
      </c>
      <c r="F285" s="156" t="s">
        <v>546</v>
      </c>
      <c r="G285" s="165" t="s">
        <v>200</v>
      </c>
      <c r="H285" s="156" t="s">
        <v>867</v>
      </c>
      <c r="I285" s="156" t="s">
        <v>867</v>
      </c>
      <c r="J285" s="157">
        <v>43838</v>
      </c>
      <c r="K285" s="158" t="s">
        <v>1127</v>
      </c>
      <c r="L285" s="157">
        <v>43838</v>
      </c>
      <c r="M285" s="158" t="s">
        <v>1495</v>
      </c>
      <c r="N285" s="158" t="s">
        <v>1073</v>
      </c>
      <c r="O285" s="158" t="s">
        <v>805</v>
      </c>
      <c r="P285" s="158" t="s">
        <v>1129</v>
      </c>
      <c r="Q285" s="158" t="s">
        <v>1496</v>
      </c>
      <c r="R285" s="158" t="s">
        <v>1497</v>
      </c>
      <c r="S285" s="159">
        <v>0</v>
      </c>
      <c r="T285" s="160">
        <v>0</v>
      </c>
      <c r="U285" s="160">
        <v>2.9600000000000001E-2</v>
      </c>
      <c r="V285" s="158" t="s">
        <v>813</v>
      </c>
      <c r="W285" s="161">
        <v>0</v>
      </c>
      <c r="X285" s="158" t="s">
        <v>813</v>
      </c>
      <c r="Y285" s="158" t="s">
        <v>1132</v>
      </c>
      <c r="Z285" s="158" t="s">
        <v>811</v>
      </c>
      <c r="AA285" s="158" t="s">
        <v>811</v>
      </c>
      <c r="AB285" s="71">
        <f t="shared" si="6"/>
        <v>0</v>
      </c>
    </row>
    <row r="286" spans="1:28">
      <c r="A286" s="156" t="s">
        <v>803</v>
      </c>
      <c r="B286" s="156" t="s">
        <v>1126</v>
      </c>
      <c r="C286" s="156" t="s">
        <v>391</v>
      </c>
      <c r="D286" s="156" t="s">
        <v>200</v>
      </c>
      <c r="E286" s="156" t="s">
        <v>812</v>
      </c>
      <c r="F286" s="156" t="s">
        <v>546</v>
      </c>
      <c r="G286" s="165" t="s">
        <v>200</v>
      </c>
      <c r="H286" s="156" t="s">
        <v>867</v>
      </c>
      <c r="I286" s="156" t="s">
        <v>867</v>
      </c>
      <c r="J286" s="157">
        <v>43838</v>
      </c>
      <c r="K286" s="158" t="s">
        <v>1127</v>
      </c>
      <c r="L286" s="157">
        <v>43838</v>
      </c>
      <c r="M286" s="158" t="s">
        <v>1495</v>
      </c>
      <c r="N286" s="158" t="s">
        <v>1159</v>
      </c>
      <c r="O286" s="158" t="s">
        <v>805</v>
      </c>
      <c r="P286" s="158" t="s">
        <v>1129</v>
      </c>
      <c r="Q286" s="158" t="s">
        <v>1496</v>
      </c>
      <c r="R286" s="158" t="s">
        <v>1497</v>
      </c>
      <c r="S286" s="159">
        <v>110000</v>
      </c>
      <c r="T286" s="160">
        <v>2.9600000000000001E-2</v>
      </c>
      <c r="U286" s="160">
        <v>2.9600000000000001E-2</v>
      </c>
      <c r="V286" s="158" t="s">
        <v>813</v>
      </c>
      <c r="W286" s="161">
        <v>3256</v>
      </c>
      <c r="X286" s="158" t="s">
        <v>813</v>
      </c>
      <c r="Y286" s="158" t="s">
        <v>1132</v>
      </c>
      <c r="Z286" s="158" t="s">
        <v>811</v>
      </c>
      <c r="AA286" s="158" t="s">
        <v>811</v>
      </c>
      <c r="AB286" s="71">
        <f t="shared" si="6"/>
        <v>474.64940668824164</v>
      </c>
    </row>
    <row r="287" spans="1:28">
      <c r="A287" s="156" t="s">
        <v>803</v>
      </c>
      <c r="B287" s="156" t="s">
        <v>1126</v>
      </c>
      <c r="C287" s="156" t="s">
        <v>391</v>
      </c>
      <c r="D287" s="156" t="s">
        <v>200</v>
      </c>
      <c r="E287" s="156" t="s">
        <v>812</v>
      </c>
      <c r="F287" s="156" t="s">
        <v>546</v>
      </c>
      <c r="G287" s="165" t="s">
        <v>200</v>
      </c>
      <c r="H287" s="156" t="s">
        <v>867</v>
      </c>
      <c r="I287" s="156" t="s">
        <v>867</v>
      </c>
      <c r="J287" s="157">
        <v>43838</v>
      </c>
      <c r="K287" s="158" t="s">
        <v>1127</v>
      </c>
      <c r="L287" s="157">
        <v>43838</v>
      </c>
      <c r="M287" s="158" t="s">
        <v>1495</v>
      </c>
      <c r="N287" s="158" t="s">
        <v>1181</v>
      </c>
      <c r="O287" s="158" t="s">
        <v>805</v>
      </c>
      <c r="P287" s="158" t="s">
        <v>1129</v>
      </c>
      <c r="Q287" s="158" t="s">
        <v>1496</v>
      </c>
      <c r="R287" s="158" t="s">
        <v>1497</v>
      </c>
      <c r="S287" s="159">
        <v>590000</v>
      </c>
      <c r="T287" s="160">
        <v>2.9600000000000001E-2</v>
      </c>
      <c r="U287" s="160">
        <v>2.9600000000000001E-2</v>
      </c>
      <c r="V287" s="158" t="s">
        <v>813</v>
      </c>
      <c r="W287" s="161">
        <v>17464</v>
      </c>
      <c r="X287" s="158" t="s">
        <v>813</v>
      </c>
      <c r="Y287" s="158" t="s">
        <v>1132</v>
      </c>
      <c r="Z287" s="158" t="s">
        <v>811</v>
      </c>
      <c r="AA287" s="158" t="s">
        <v>811</v>
      </c>
      <c r="AB287" s="71">
        <f t="shared" si="6"/>
        <v>2545.846817691478</v>
      </c>
    </row>
    <row r="288" spans="1:28">
      <c r="A288" s="156" t="s">
        <v>803</v>
      </c>
      <c r="B288" s="156" t="s">
        <v>1126</v>
      </c>
      <c r="C288" s="156" t="s">
        <v>391</v>
      </c>
      <c r="D288" s="156" t="s">
        <v>200</v>
      </c>
      <c r="E288" s="156" t="s">
        <v>812</v>
      </c>
      <c r="F288" s="156" t="s">
        <v>487</v>
      </c>
      <c r="G288" s="165" t="s">
        <v>200</v>
      </c>
      <c r="H288" s="156" t="s">
        <v>867</v>
      </c>
      <c r="I288" s="156" t="s">
        <v>867</v>
      </c>
      <c r="J288" s="157">
        <v>43838</v>
      </c>
      <c r="K288" s="158" t="s">
        <v>1127</v>
      </c>
      <c r="L288" s="157">
        <v>43838</v>
      </c>
      <c r="M288" s="158" t="s">
        <v>1128</v>
      </c>
      <c r="N288" s="158" t="s">
        <v>870</v>
      </c>
      <c r="O288" s="158" t="s">
        <v>805</v>
      </c>
      <c r="P288" s="158" t="s">
        <v>1129</v>
      </c>
      <c r="Q288" s="158" t="s">
        <v>1348</v>
      </c>
      <c r="R288" s="158" t="s">
        <v>1349</v>
      </c>
      <c r="S288" s="159">
        <v>0</v>
      </c>
      <c r="T288" s="160">
        <v>0</v>
      </c>
      <c r="U288" s="160">
        <v>4.1099999999999998E-2</v>
      </c>
      <c r="V288" s="158" t="s">
        <v>813</v>
      </c>
      <c r="W288" s="161">
        <v>0</v>
      </c>
      <c r="X288" s="158" t="s">
        <v>813</v>
      </c>
      <c r="Y288" s="158" t="s">
        <v>1132</v>
      </c>
      <c r="Z288" s="158" t="s">
        <v>811</v>
      </c>
      <c r="AA288" s="158" t="s">
        <v>811</v>
      </c>
      <c r="AB288" s="71">
        <f t="shared" si="6"/>
        <v>0</v>
      </c>
    </row>
    <row r="289" spans="1:28">
      <c r="A289" s="156" t="s">
        <v>803</v>
      </c>
      <c r="B289" s="156" t="s">
        <v>1126</v>
      </c>
      <c r="C289" s="156" t="s">
        <v>391</v>
      </c>
      <c r="D289" s="156" t="s">
        <v>1307</v>
      </c>
      <c r="E289" s="156" t="s">
        <v>812</v>
      </c>
      <c r="F289" s="156" t="s">
        <v>504</v>
      </c>
      <c r="G289" s="165" t="s">
        <v>496</v>
      </c>
      <c r="H289" s="156" t="s">
        <v>818</v>
      </c>
      <c r="I289" s="156" t="s">
        <v>818</v>
      </c>
      <c r="J289" s="157">
        <v>43839</v>
      </c>
      <c r="K289" s="158" t="s">
        <v>1127</v>
      </c>
      <c r="L289" s="157">
        <v>43839</v>
      </c>
      <c r="M289" s="158" t="s">
        <v>1498</v>
      </c>
      <c r="N289" s="158" t="s">
        <v>809</v>
      </c>
      <c r="O289" s="158" t="s">
        <v>805</v>
      </c>
      <c r="P289" s="158" t="s">
        <v>1129</v>
      </c>
      <c r="Q289" s="158" t="s">
        <v>1499</v>
      </c>
      <c r="R289" s="158" t="s">
        <v>1500</v>
      </c>
      <c r="S289" s="159">
        <v>482</v>
      </c>
      <c r="T289" s="160">
        <v>2.0569999999999999</v>
      </c>
      <c r="U289" s="160">
        <v>2.66</v>
      </c>
      <c r="V289" s="158" t="s">
        <v>813</v>
      </c>
      <c r="W289" s="161">
        <v>1282.1199999999999</v>
      </c>
      <c r="X289" s="158" t="s">
        <v>813</v>
      </c>
      <c r="Y289" s="158" t="s">
        <v>1132</v>
      </c>
      <c r="Z289" s="158" t="s">
        <v>811</v>
      </c>
      <c r="AA289" s="158" t="s">
        <v>811</v>
      </c>
      <c r="AB289" s="71">
        <f t="shared" si="6"/>
        <v>186.90340826263156</v>
      </c>
    </row>
    <row r="290" spans="1:28">
      <c r="A290" s="156" t="s">
        <v>803</v>
      </c>
      <c r="B290" s="156" t="s">
        <v>1126</v>
      </c>
      <c r="C290" s="156" t="s">
        <v>391</v>
      </c>
      <c r="D290" s="156" t="s">
        <v>162</v>
      </c>
      <c r="E290" s="156" t="s">
        <v>812</v>
      </c>
      <c r="F290" s="156" t="s">
        <v>634</v>
      </c>
      <c r="G290" s="165" t="s">
        <v>162</v>
      </c>
      <c r="H290" s="156" t="s">
        <v>867</v>
      </c>
      <c r="I290" s="156" t="s">
        <v>867</v>
      </c>
      <c r="J290" s="157">
        <v>43839</v>
      </c>
      <c r="K290" s="158" t="s">
        <v>1127</v>
      </c>
      <c r="L290" s="157">
        <v>43839</v>
      </c>
      <c r="M290" s="158" t="s">
        <v>1501</v>
      </c>
      <c r="N290" s="158" t="s">
        <v>886</v>
      </c>
      <c r="O290" s="158" t="s">
        <v>805</v>
      </c>
      <c r="P290" s="158" t="s">
        <v>1129</v>
      </c>
      <c r="Q290" s="158" t="s">
        <v>1502</v>
      </c>
      <c r="R290" s="158" t="s">
        <v>1503</v>
      </c>
      <c r="S290" s="159">
        <v>0</v>
      </c>
      <c r="T290" s="160">
        <v>0</v>
      </c>
      <c r="U290" s="160">
        <v>8.8499999999999995E-2</v>
      </c>
      <c r="V290" s="158" t="s">
        <v>813</v>
      </c>
      <c r="W290" s="161">
        <v>0</v>
      </c>
      <c r="X290" s="158" t="s">
        <v>813</v>
      </c>
      <c r="Y290" s="158" t="s">
        <v>1132</v>
      </c>
      <c r="Z290" s="158" t="s">
        <v>811</v>
      </c>
      <c r="AA290" s="158" t="s">
        <v>811</v>
      </c>
      <c r="AB290" s="71">
        <f t="shared" si="6"/>
        <v>0</v>
      </c>
    </row>
    <row r="291" spans="1:28">
      <c r="A291" s="156" t="s">
        <v>803</v>
      </c>
      <c r="B291" s="156" t="s">
        <v>1126</v>
      </c>
      <c r="C291" s="156" t="s">
        <v>391</v>
      </c>
      <c r="D291" s="156" t="s">
        <v>162</v>
      </c>
      <c r="E291" s="156" t="s">
        <v>812</v>
      </c>
      <c r="F291" s="156" t="s">
        <v>634</v>
      </c>
      <c r="G291" s="165" t="s">
        <v>162</v>
      </c>
      <c r="H291" s="156" t="s">
        <v>867</v>
      </c>
      <c r="I291" s="156" t="s">
        <v>867</v>
      </c>
      <c r="J291" s="157">
        <v>43839</v>
      </c>
      <c r="K291" s="158" t="s">
        <v>1127</v>
      </c>
      <c r="L291" s="157">
        <v>43839</v>
      </c>
      <c r="M291" s="158" t="s">
        <v>1501</v>
      </c>
      <c r="N291" s="158" t="s">
        <v>1144</v>
      </c>
      <c r="O291" s="158" t="s">
        <v>805</v>
      </c>
      <c r="P291" s="158" t="s">
        <v>1129</v>
      </c>
      <c r="Q291" s="158" t="s">
        <v>1502</v>
      </c>
      <c r="R291" s="158" t="s">
        <v>1503</v>
      </c>
      <c r="S291" s="159">
        <v>180000</v>
      </c>
      <c r="T291" s="160">
        <v>8.8499999999999995E-2</v>
      </c>
      <c r="U291" s="160">
        <v>8.8499999999999995E-2</v>
      </c>
      <c r="V291" s="158" t="s">
        <v>813</v>
      </c>
      <c r="W291" s="161">
        <v>15930</v>
      </c>
      <c r="X291" s="158" t="s">
        <v>813</v>
      </c>
      <c r="Y291" s="158" t="s">
        <v>1132</v>
      </c>
      <c r="Z291" s="158" t="s">
        <v>811</v>
      </c>
      <c r="AA291" s="158" t="s">
        <v>811</v>
      </c>
      <c r="AB291" s="71">
        <f t="shared" si="6"/>
        <v>2322.2251377591183</v>
      </c>
    </row>
    <row r="292" spans="1:28">
      <c r="A292" s="156" t="s">
        <v>803</v>
      </c>
      <c r="B292" s="156" t="s">
        <v>1126</v>
      </c>
      <c r="C292" s="156" t="s">
        <v>391</v>
      </c>
      <c r="D292" s="156" t="s">
        <v>162</v>
      </c>
      <c r="E292" s="156" t="s">
        <v>812</v>
      </c>
      <c r="F292" s="156" t="s">
        <v>634</v>
      </c>
      <c r="G292" s="165" t="s">
        <v>162</v>
      </c>
      <c r="H292" s="156" t="s">
        <v>867</v>
      </c>
      <c r="I292" s="156" t="s">
        <v>867</v>
      </c>
      <c r="J292" s="157">
        <v>43839</v>
      </c>
      <c r="K292" s="158" t="s">
        <v>1127</v>
      </c>
      <c r="L292" s="157">
        <v>43839</v>
      </c>
      <c r="M292" s="158" t="s">
        <v>1501</v>
      </c>
      <c r="N292" s="158" t="s">
        <v>1145</v>
      </c>
      <c r="O292" s="158" t="s">
        <v>805</v>
      </c>
      <c r="P292" s="158" t="s">
        <v>1129</v>
      </c>
      <c r="Q292" s="158" t="s">
        <v>1502</v>
      </c>
      <c r="R292" s="158" t="s">
        <v>1503</v>
      </c>
      <c r="S292" s="159">
        <v>245000</v>
      </c>
      <c r="T292" s="160">
        <v>8.8499999999999995E-2</v>
      </c>
      <c r="U292" s="160">
        <v>8.8499999999999995E-2</v>
      </c>
      <c r="V292" s="158" t="s">
        <v>813</v>
      </c>
      <c r="W292" s="161">
        <v>21682.5</v>
      </c>
      <c r="X292" s="158" t="s">
        <v>813</v>
      </c>
      <c r="Y292" s="158" t="s">
        <v>1132</v>
      </c>
      <c r="Z292" s="158" t="s">
        <v>811</v>
      </c>
      <c r="AA292" s="158" t="s">
        <v>811</v>
      </c>
      <c r="AB292" s="71">
        <f t="shared" si="6"/>
        <v>3160.8064375054669</v>
      </c>
    </row>
    <row r="293" spans="1:28">
      <c r="A293" s="156" t="s">
        <v>803</v>
      </c>
      <c r="B293" s="156" t="s">
        <v>1126</v>
      </c>
      <c r="C293" s="156" t="s">
        <v>391</v>
      </c>
      <c r="D293" s="156" t="s">
        <v>200</v>
      </c>
      <c r="E293" s="156" t="s">
        <v>812</v>
      </c>
      <c r="F293" s="156" t="s">
        <v>487</v>
      </c>
      <c r="G293" s="165" t="s">
        <v>200</v>
      </c>
      <c r="H293" s="156" t="s">
        <v>867</v>
      </c>
      <c r="I293" s="156" t="s">
        <v>867</v>
      </c>
      <c r="J293" s="157">
        <v>43838</v>
      </c>
      <c r="K293" s="158" t="s">
        <v>1127</v>
      </c>
      <c r="L293" s="157">
        <v>43838</v>
      </c>
      <c r="M293" s="158" t="s">
        <v>1128</v>
      </c>
      <c r="N293" s="158" t="s">
        <v>1197</v>
      </c>
      <c r="O293" s="158" t="s">
        <v>805</v>
      </c>
      <c r="P293" s="158" t="s">
        <v>1129</v>
      </c>
      <c r="Q293" s="158" t="s">
        <v>1348</v>
      </c>
      <c r="R293" s="158" t="s">
        <v>1349</v>
      </c>
      <c r="S293" s="159">
        <v>168000</v>
      </c>
      <c r="T293" s="160">
        <v>4.1099999999999998E-2</v>
      </c>
      <c r="U293" s="160">
        <v>4.1099999999999998E-2</v>
      </c>
      <c r="V293" s="158" t="s">
        <v>813</v>
      </c>
      <c r="W293" s="161">
        <v>6904.8</v>
      </c>
      <c r="X293" s="158" t="s">
        <v>813</v>
      </c>
      <c r="Y293" s="158" t="s">
        <v>1132</v>
      </c>
      <c r="Z293" s="158" t="s">
        <v>811</v>
      </c>
      <c r="AA293" s="158" t="s">
        <v>811</v>
      </c>
      <c r="AB293" s="71">
        <f t="shared" si="6"/>
        <v>1006.5599580162688</v>
      </c>
    </row>
    <row r="294" spans="1:28">
      <c r="A294" s="156" t="s">
        <v>803</v>
      </c>
      <c r="B294" s="156" t="s">
        <v>1126</v>
      </c>
      <c r="C294" s="156" t="s">
        <v>391</v>
      </c>
      <c r="D294" s="156" t="s">
        <v>200</v>
      </c>
      <c r="E294" s="156" t="s">
        <v>812</v>
      </c>
      <c r="F294" s="156" t="s">
        <v>487</v>
      </c>
      <c r="G294" s="165" t="s">
        <v>200</v>
      </c>
      <c r="H294" s="156" t="s">
        <v>867</v>
      </c>
      <c r="I294" s="156" t="s">
        <v>867</v>
      </c>
      <c r="J294" s="157">
        <v>43838</v>
      </c>
      <c r="K294" s="158" t="s">
        <v>1127</v>
      </c>
      <c r="L294" s="157">
        <v>43838</v>
      </c>
      <c r="M294" s="158" t="s">
        <v>1128</v>
      </c>
      <c r="N294" s="158" t="s">
        <v>1232</v>
      </c>
      <c r="O294" s="158" t="s">
        <v>805</v>
      </c>
      <c r="P294" s="158" t="s">
        <v>1129</v>
      </c>
      <c r="Q294" s="158" t="s">
        <v>1348</v>
      </c>
      <c r="R294" s="158" t="s">
        <v>1349</v>
      </c>
      <c r="S294" s="159">
        <v>288000</v>
      </c>
      <c r="T294" s="160">
        <v>4.1099999999999998E-2</v>
      </c>
      <c r="U294" s="160">
        <v>4.1099999999999998E-2</v>
      </c>
      <c r="V294" s="158" t="s">
        <v>813</v>
      </c>
      <c r="W294" s="161">
        <v>11836.8</v>
      </c>
      <c r="X294" s="158" t="s">
        <v>813</v>
      </c>
      <c r="Y294" s="158" t="s">
        <v>1132</v>
      </c>
      <c r="Z294" s="158" t="s">
        <v>811</v>
      </c>
      <c r="AA294" s="158" t="s">
        <v>811</v>
      </c>
      <c r="AB294" s="71">
        <f t="shared" si="6"/>
        <v>1725.5313565993176</v>
      </c>
    </row>
    <row r="295" spans="1:28">
      <c r="A295" s="156" t="s">
        <v>803</v>
      </c>
      <c r="B295" s="156" t="s">
        <v>1126</v>
      </c>
      <c r="C295" s="156" t="s">
        <v>391</v>
      </c>
      <c r="D295" s="156" t="s">
        <v>200</v>
      </c>
      <c r="E295" s="156" t="s">
        <v>812</v>
      </c>
      <c r="F295" s="156" t="s">
        <v>487</v>
      </c>
      <c r="G295" s="165" t="s">
        <v>200</v>
      </c>
      <c r="H295" s="156" t="s">
        <v>867</v>
      </c>
      <c r="I295" s="156" t="s">
        <v>867</v>
      </c>
      <c r="J295" s="157">
        <v>43838</v>
      </c>
      <c r="K295" s="158" t="s">
        <v>1127</v>
      </c>
      <c r="L295" s="157">
        <v>43838</v>
      </c>
      <c r="M295" s="158" t="s">
        <v>1128</v>
      </c>
      <c r="N295" s="158" t="s">
        <v>1222</v>
      </c>
      <c r="O295" s="158" t="s">
        <v>805</v>
      </c>
      <c r="P295" s="158" t="s">
        <v>1129</v>
      </c>
      <c r="Q295" s="158" t="s">
        <v>1348</v>
      </c>
      <c r="R295" s="158" t="s">
        <v>1349</v>
      </c>
      <c r="S295" s="159">
        <v>308000</v>
      </c>
      <c r="T295" s="160">
        <v>4.1099999999999998E-2</v>
      </c>
      <c r="U295" s="160">
        <v>4.1099999999999998E-2</v>
      </c>
      <c r="V295" s="158" t="s">
        <v>813</v>
      </c>
      <c r="W295" s="161">
        <v>12658.8</v>
      </c>
      <c r="X295" s="158" t="s">
        <v>813</v>
      </c>
      <c r="Y295" s="158" t="s">
        <v>1132</v>
      </c>
      <c r="Z295" s="158" t="s">
        <v>811</v>
      </c>
      <c r="AA295" s="158" t="s">
        <v>811</v>
      </c>
      <c r="AB295" s="71">
        <f t="shared" si="6"/>
        <v>1845.3599230298259</v>
      </c>
    </row>
    <row r="296" spans="1:28">
      <c r="A296" s="156" t="s">
        <v>803</v>
      </c>
      <c r="B296" s="156" t="s">
        <v>1126</v>
      </c>
      <c r="C296" s="156" t="s">
        <v>391</v>
      </c>
      <c r="D296" s="156" t="s">
        <v>200</v>
      </c>
      <c r="E296" s="156" t="s">
        <v>812</v>
      </c>
      <c r="F296" s="156" t="s">
        <v>452</v>
      </c>
      <c r="G296" s="165" t="s">
        <v>200</v>
      </c>
      <c r="H296" s="156" t="s">
        <v>867</v>
      </c>
      <c r="I296" s="156" t="s">
        <v>867</v>
      </c>
      <c r="J296" s="157">
        <v>43843</v>
      </c>
      <c r="K296" s="158" t="s">
        <v>1127</v>
      </c>
      <c r="L296" s="157">
        <v>43843</v>
      </c>
      <c r="M296" s="158" t="s">
        <v>1504</v>
      </c>
      <c r="N296" s="158" t="s">
        <v>1145</v>
      </c>
      <c r="O296" s="158" t="s">
        <v>805</v>
      </c>
      <c r="P296" s="158" t="s">
        <v>1129</v>
      </c>
      <c r="Q296" s="158" t="s">
        <v>1505</v>
      </c>
      <c r="R296" s="158" t="s">
        <v>1506</v>
      </c>
      <c r="S296" s="159">
        <v>1440000</v>
      </c>
      <c r="T296" s="160">
        <v>3.78E-2</v>
      </c>
      <c r="U296" s="160">
        <v>3.78E-2</v>
      </c>
      <c r="V296" s="158" t="s">
        <v>813</v>
      </c>
      <c r="W296" s="161">
        <v>54432</v>
      </c>
      <c r="X296" s="158" t="s">
        <v>813</v>
      </c>
      <c r="Y296" s="158" t="s">
        <v>1132</v>
      </c>
      <c r="Z296" s="158" t="s">
        <v>811</v>
      </c>
      <c r="AA296" s="158" t="s">
        <v>811</v>
      </c>
      <c r="AB296" s="71">
        <f t="shared" si="6"/>
        <v>7934.9252164786149</v>
      </c>
    </row>
    <row r="297" spans="1:28">
      <c r="A297" s="156" t="s">
        <v>803</v>
      </c>
      <c r="B297" s="156" t="s">
        <v>1126</v>
      </c>
      <c r="C297" s="156" t="s">
        <v>391</v>
      </c>
      <c r="D297" s="156" t="s">
        <v>162</v>
      </c>
      <c r="E297" s="156" t="s">
        <v>812</v>
      </c>
      <c r="F297" s="156" t="s">
        <v>171</v>
      </c>
      <c r="G297" s="165" t="s">
        <v>162</v>
      </c>
      <c r="H297" s="156" t="s">
        <v>867</v>
      </c>
      <c r="I297" s="156" t="s">
        <v>867</v>
      </c>
      <c r="J297" s="157">
        <v>43839</v>
      </c>
      <c r="K297" s="158" t="s">
        <v>1127</v>
      </c>
      <c r="L297" s="157">
        <v>43839</v>
      </c>
      <c r="M297" s="158" t="s">
        <v>1507</v>
      </c>
      <c r="N297" s="158" t="s">
        <v>809</v>
      </c>
      <c r="O297" s="158" t="s">
        <v>805</v>
      </c>
      <c r="P297" s="158" t="s">
        <v>1129</v>
      </c>
      <c r="Q297" s="158" t="s">
        <v>1508</v>
      </c>
      <c r="R297" s="158" t="s">
        <v>1509</v>
      </c>
      <c r="S297" s="159">
        <v>0</v>
      </c>
      <c r="T297" s="160">
        <v>0</v>
      </c>
      <c r="U297" s="160">
        <v>6.9000000000000006E-2</v>
      </c>
      <c r="V297" s="158" t="s">
        <v>813</v>
      </c>
      <c r="W297" s="161">
        <v>0</v>
      </c>
      <c r="X297" s="158" t="s">
        <v>813</v>
      </c>
      <c r="Y297" s="158" t="s">
        <v>1132</v>
      </c>
      <c r="Z297" s="158" t="s">
        <v>811</v>
      </c>
      <c r="AA297" s="158" t="s">
        <v>811</v>
      </c>
      <c r="AB297" s="71">
        <f t="shared" si="6"/>
        <v>0</v>
      </c>
    </row>
    <row r="298" spans="1:28">
      <c r="A298" s="156" t="s">
        <v>803</v>
      </c>
      <c r="B298" s="156" t="s">
        <v>1126</v>
      </c>
      <c r="C298" s="156" t="s">
        <v>391</v>
      </c>
      <c r="D298" s="156" t="s">
        <v>200</v>
      </c>
      <c r="E298" s="156" t="s">
        <v>812</v>
      </c>
      <c r="F298" s="156" t="s">
        <v>452</v>
      </c>
      <c r="G298" s="165" t="s">
        <v>200</v>
      </c>
      <c r="H298" s="156" t="s">
        <v>867</v>
      </c>
      <c r="I298" s="156" t="s">
        <v>867</v>
      </c>
      <c r="J298" s="157">
        <v>43839</v>
      </c>
      <c r="K298" s="158" t="s">
        <v>1127</v>
      </c>
      <c r="L298" s="157">
        <v>43839</v>
      </c>
      <c r="M298" s="158" t="s">
        <v>1507</v>
      </c>
      <c r="N298" s="158" t="s">
        <v>886</v>
      </c>
      <c r="O298" s="158" t="s">
        <v>805</v>
      </c>
      <c r="P298" s="158" t="s">
        <v>1129</v>
      </c>
      <c r="Q298" s="158" t="s">
        <v>1510</v>
      </c>
      <c r="R298" s="158" t="s">
        <v>1511</v>
      </c>
      <c r="S298" s="159">
        <v>0</v>
      </c>
      <c r="T298" s="160">
        <v>0</v>
      </c>
      <c r="U298" s="160">
        <v>3.78E-2</v>
      </c>
      <c r="V298" s="158" t="s">
        <v>813</v>
      </c>
      <c r="W298" s="161">
        <v>0</v>
      </c>
      <c r="X298" s="158" t="s">
        <v>813</v>
      </c>
      <c r="Y298" s="158" t="s">
        <v>1132</v>
      </c>
      <c r="Z298" s="158" t="s">
        <v>811</v>
      </c>
      <c r="AA298" s="158" t="s">
        <v>811</v>
      </c>
      <c r="AB298" s="71">
        <f t="shared" si="6"/>
        <v>0</v>
      </c>
    </row>
    <row r="299" spans="1:28">
      <c r="A299" s="156" t="s">
        <v>803</v>
      </c>
      <c r="B299" s="156" t="s">
        <v>1126</v>
      </c>
      <c r="C299" s="156" t="s">
        <v>391</v>
      </c>
      <c r="D299" s="156" t="s">
        <v>162</v>
      </c>
      <c r="E299" s="156" t="s">
        <v>812</v>
      </c>
      <c r="F299" s="156" t="s">
        <v>671</v>
      </c>
      <c r="G299" s="165" t="s">
        <v>162</v>
      </c>
      <c r="H299" s="156" t="s">
        <v>867</v>
      </c>
      <c r="I299" s="156" t="s">
        <v>867</v>
      </c>
      <c r="J299" s="157">
        <v>43839</v>
      </c>
      <c r="K299" s="158" t="s">
        <v>1127</v>
      </c>
      <c r="L299" s="157">
        <v>43839</v>
      </c>
      <c r="M299" s="158" t="s">
        <v>1507</v>
      </c>
      <c r="N299" s="158" t="s">
        <v>870</v>
      </c>
      <c r="O299" s="158" t="s">
        <v>805</v>
      </c>
      <c r="P299" s="158" t="s">
        <v>1129</v>
      </c>
      <c r="Q299" s="158" t="s">
        <v>1512</v>
      </c>
      <c r="R299" s="158" t="s">
        <v>1513</v>
      </c>
      <c r="S299" s="159">
        <v>100000</v>
      </c>
      <c r="T299" s="160">
        <v>2.23E-2</v>
      </c>
      <c r="U299" s="160">
        <v>2.23E-2</v>
      </c>
      <c r="V299" s="158" t="s">
        <v>813</v>
      </c>
      <c r="W299" s="161">
        <v>2231</v>
      </c>
      <c r="X299" s="158" t="s">
        <v>813</v>
      </c>
      <c r="Y299" s="158" t="s">
        <v>1132</v>
      </c>
      <c r="Z299" s="158" t="s">
        <v>811</v>
      </c>
      <c r="AA299" s="158" t="s">
        <v>811</v>
      </c>
      <c r="AB299" s="71">
        <f t="shared" si="6"/>
        <v>325.22814076212137</v>
      </c>
    </row>
    <row r="300" spans="1:28">
      <c r="A300" s="156" t="s">
        <v>803</v>
      </c>
      <c r="B300" s="156" t="s">
        <v>1126</v>
      </c>
      <c r="C300" s="156" t="s">
        <v>391</v>
      </c>
      <c r="D300" s="156" t="s">
        <v>200</v>
      </c>
      <c r="E300" s="156" t="s">
        <v>812</v>
      </c>
      <c r="F300" s="156" t="s">
        <v>765</v>
      </c>
      <c r="G300" s="165" t="s">
        <v>200</v>
      </c>
      <c r="H300" s="156" t="s">
        <v>867</v>
      </c>
      <c r="I300" s="156" t="s">
        <v>867</v>
      </c>
      <c r="J300" s="157">
        <v>43839</v>
      </c>
      <c r="K300" s="158" t="s">
        <v>1127</v>
      </c>
      <c r="L300" s="157">
        <v>43839</v>
      </c>
      <c r="M300" s="158" t="s">
        <v>1507</v>
      </c>
      <c r="N300" s="158" t="s">
        <v>1138</v>
      </c>
      <c r="O300" s="158" t="s">
        <v>805</v>
      </c>
      <c r="P300" s="158" t="s">
        <v>1129</v>
      </c>
      <c r="Q300" s="158" t="s">
        <v>1130</v>
      </c>
      <c r="R300" s="158" t="s">
        <v>1131</v>
      </c>
      <c r="S300" s="159">
        <v>480000</v>
      </c>
      <c r="T300" s="160">
        <v>4.1099999999999998E-2</v>
      </c>
      <c r="U300" s="160">
        <v>4.1099999999999998E-2</v>
      </c>
      <c r="V300" s="158" t="s">
        <v>813</v>
      </c>
      <c r="W300" s="161">
        <v>19728</v>
      </c>
      <c r="X300" s="158" t="s">
        <v>813</v>
      </c>
      <c r="Y300" s="158" t="s">
        <v>1132</v>
      </c>
      <c r="Z300" s="158" t="s">
        <v>811</v>
      </c>
      <c r="AA300" s="158" t="s">
        <v>811</v>
      </c>
      <c r="AB300" s="71">
        <f t="shared" si="6"/>
        <v>2875.8855943321964</v>
      </c>
    </row>
    <row r="301" spans="1:28">
      <c r="A301" s="156" t="s">
        <v>803</v>
      </c>
      <c r="B301" s="156" t="s">
        <v>1126</v>
      </c>
      <c r="C301" s="156" t="s">
        <v>391</v>
      </c>
      <c r="D301" s="156" t="s">
        <v>162</v>
      </c>
      <c r="E301" s="156" t="s">
        <v>812</v>
      </c>
      <c r="F301" s="156" t="s">
        <v>171</v>
      </c>
      <c r="G301" s="165" t="s">
        <v>162</v>
      </c>
      <c r="H301" s="156" t="s">
        <v>867</v>
      </c>
      <c r="I301" s="156" t="s">
        <v>867</v>
      </c>
      <c r="J301" s="157">
        <v>43839</v>
      </c>
      <c r="K301" s="158" t="s">
        <v>1127</v>
      </c>
      <c r="L301" s="157">
        <v>43839</v>
      </c>
      <c r="M301" s="158" t="s">
        <v>1507</v>
      </c>
      <c r="N301" s="158" t="s">
        <v>1144</v>
      </c>
      <c r="O301" s="158" t="s">
        <v>805</v>
      </c>
      <c r="P301" s="158" t="s">
        <v>1129</v>
      </c>
      <c r="Q301" s="158" t="s">
        <v>1508</v>
      </c>
      <c r="R301" s="158" t="s">
        <v>1509</v>
      </c>
      <c r="S301" s="159">
        <v>72800</v>
      </c>
      <c r="T301" s="160">
        <v>6.9000000000000006E-2</v>
      </c>
      <c r="U301" s="160">
        <v>6.9000000000000006E-2</v>
      </c>
      <c r="V301" s="158" t="s">
        <v>813</v>
      </c>
      <c r="W301" s="161">
        <v>5023.2</v>
      </c>
      <c r="X301" s="158" t="s">
        <v>813</v>
      </c>
      <c r="Y301" s="158" t="s">
        <v>1132</v>
      </c>
      <c r="Z301" s="158" t="s">
        <v>811</v>
      </c>
      <c r="AA301" s="158" t="s">
        <v>811</v>
      </c>
      <c r="AB301" s="71">
        <f t="shared" si="6"/>
        <v>732.26624682935358</v>
      </c>
    </row>
    <row r="302" spans="1:28">
      <c r="A302" s="156" t="s">
        <v>803</v>
      </c>
      <c r="B302" s="156" t="s">
        <v>1126</v>
      </c>
      <c r="C302" s="156" t="s">
        <v>391</v>
      </c>
      <c r="D302" s="156" t="s">
        <v>162</v>
      </c>
      <c r="E302" s="156" t="s">
        <v>812</v>
      </c>
      <c r="F302" s="156" t="s">
        <v>171</v>
      </c>
      <c r="G302" s="165" t="s">
        <v>162</v>
      </c>
      <c r="H302" s="156" t="s">
        <v>867</v>
      </c>
      <c r="I302" s="156" t="s">
        <v>867</v>
      </c>
      <c r="J302" s="157">
        <v>43839</v>
      </c>
      <c r="K302" s="158" t="s">
        <v>1127</v>
      </c>
      <c r="L302" s="157">
        <v>43839</v>
      </c>
      <c r="M302" s="158" t="s">
        <v>1507</v>
      </c>
      <c r="N302" s="158" t="s">
        <v>1145</v>
      </c>
      <c r="O302" s="158" t="s">
        <v>805</v>
      </c>
      <c r="P302" s="158" t="s">
        <v>1129</v>
      </c>
      <c r="Q302" s="158" t="s">
        <v>1508</v>
      </c>
      <c r="R302" s="158" t="s">
        <v>1509</v>
      </c>
      <c r="S302" s="159">
        <v>152800</v>
      </c>
      <c r="T302" s="160">
        <v>6.9000000000000006E-2</v>
      </c>
      <c r="U302" s="160">
        <v>6.9000000000000006E-2</v>
      </c>
      <c r="V302" s="158" t="s">
        <v>813</v>
      </c>
      <c r="W302" s="161">
        <v>10543.2</v>
      </c>
      <c r="X302" s="158" t="s">
        <v>813</v>
      </c>
      <c r="Y302" s="158" t="s">
        <v>1132</v>
      </c>
      <c r="Z302" s="158" t="s">
        <v>811</v>
      </c>
      <c r="AA302" s="158" t="s">
        <v>811</v>
      </c>
      <c r="AB302" s="71">
        <f t="shared" si="6"/>
        <v>1536.9544301583137</v>
      </c>
    </row>
    <row r="303" spans="1:28">
      <c r="A303" s="156" t="s">
        <v>803</v>
      </c>
      <c r="B303" s="156" t="s">
        <v>1126</v>
      </c>
      <c r="C303" s="156" t="s">
        <v>391</v>
      </c>
      <c r="D303" s="156" t="s">
        <v>200</v>
      </c>
      <c r="E303" s="156" t="s">
        <v>812</v>
      </c>
      <c r="F303" s="156" t="s">
        <v>452</v>
      </c>
      <c r="G303" s="165" t="s">
        <v>200</v>
      </c>
      <c r="H303" s="156" t="s">
        <v>867</v>
      </c>
      <c r="I303" s="156" t="s">
        <v>867</v>
      </c>
      <c r="J303" s="157">
        <v>43839</v>
      </c>
      <c r="K303" s="158" t="s">
        <v>1127</v>
      </c>
      <c r="L303" s="157">
        <v>43839</v>
      </c>
      <c r="M303" s="158" t="s">
        <v>1507</v>
      </c>
      <c r="N303" s="158" t="s">
        <v>1146</v>
      </c>
      <c r="O303" s="158" t="s">
        <v>805</v>
      </c>
      <c r="P303" s="158" t="s">
        <v>1129</v>
      </c>
      <c r="Q303" s="158" t="s">
        <v>1510</v>
      </c>
      <c r="R303" s="158" t="s">
        <v>1511</v>
      </c>
      <c r="S303" s="159">
        <v>60000</v>
      </c>
      <c r="T303" s="160">
        <v>3.78E-2</v>
      </c>
      <c r="U303" s="160">
        <v>3.78E-2</v>
      </c>
      <c r="V303" s="158" t="s">
        <v>813</v>
      </c>
      <c r="W303" s="161">
        <v>2268</v>
      </c>
      <c r="X303" s="158" t="s">
        <v>813</v>
      </c>
      <c r="Y303" s="158" t="s">
        <v>1132</v>
      </c>
      <c r="Z303" s="158" t="s">
        <v>811</v>
      </c>
      <c r="AA303" s="158" t="s">
        <v>811</v>
      </c>
      <c r="AB303" s="71">
        <f t="shared" si="6"/>
        <v>330.62188401994229</v>
      </c>
    </row>
    <row r="304" spans="1:28">
      <c r="A304" s="156" t="s">
        <v>803</v>
      </c>
      <c r="B304" s="156" t="s">
        <v>1126</v>
      </c>
      <c r="C304" s="156" t="s">
        <v>391</v>
      </c>
      <c r="D304" s="156" t="s">
        <v>200</v>
      </c>
      <c r="E304" s="156" t="s">
        <v>812</v>
      </c>
      <c r="F304" s="156" t="s">
        <v>452</v>
      </c>
      <c r="G304" s="165" t="s">
        <v>200</v>
      </c>
      <c r="H304" s="156" t="s">
        <v>867</v>
      </c>
      <c r="I304" s="156" t="s">
        <v>867</v>
      </c>
      <c r="J304" s="157">
        <v>43839</v>
      </c>
      <c r="K304" s="158" t="s">
        <v>1127</v>
      </c>
      <c r="L304" s="157">
        <v>43839</v>
      </c>
      <c r="M304" s="158" t="s">
        <v>1507</v>
      </c>
      <c r="N304" s="158" t="s">
        <v>1159</v>
      </c>
      <c r="O304" s="158" t="s">
        <v>805</v>
      </c>
      <c r="P304" s="158" t="s">
        <v>1129</v>
      </c>
      <c r="Q304" s="158" t="s">
        <v>1510</v>
      </c>
      <c r="R304" s="158" t="s">
        <v>1511</v>
      </c>
      <c r="S304" s="159">
        <v>540000</v>
      </c>
      <c r="T304" s="160">
        <v>3.78E-2</v>
      </c>
      <c r="U304" s="160">
        <v>3.78E-2</v>
      </c>
      <c r="V304" s="158" t="s">
        <v>813</v>
      </c>
      <c r="W304" s="161">
        <v>20412</v>
      </c>
      <c r="X304" s="158" t="s">
        <v>813</v>
      </c>
      <c r="Y304" s="158" t="s">
        <v>1132</v>
      </c>
      <c r="Z304" s="158" t="s">
        <v>811</v>
      </c>
      <c r="AA304" s="158" t="s">
        <v>811</v>
      </c>
      <c r="AB304" s="71">
        <f t="shared" si="6"/>
        <v>2975.5969561794805</v>
      </c>
    </row>
    <row r="305" spans="1:28">
      <c r="A305" s="156" t="s">
        <v>803</v>
      </c>
      <c r="B305" s="156" t="s">
        <v>1126</v>
      </c>
      <c r="C305" s="156" t="s">
        <v>391</v>
      </c>
      <c r="D305" s="156" t="s">
        <v>200</v>
      </c>
      <c r="E305" s="156" t="s">
        <v>812</v>
      </c>
      <c r="F305" s="156" t="s">
        <v>452</v>
      </c>
      <c r="G305" s="165" t="s">
        <v>200</v>
      </c>
      <c r="H305" s="156" t="s">
        <v>867</v>
      </c>
      <c r="I305" s="156" t="s">
        <v>867</v>
      </c>
      <c r="J305" s="157">
        <v>43843</v>
      </c>
      <c r="K305" s="158" t="s">
        <v>1127</v>
      </c>
      <c r="L305" s="157">
        <v>43843</v>
      </c>
      <c r="M305" s="158" t="s">
        <v>1504</v>
      </c>
      <c r="N305" s="158" t="s">
        <v>809</v>
      </c>
      <c r="O305" s="158" t="s">
        <v>805</v>
      </c>
      <c r="P305" s="158" t="s">
        <v>1129</v>
      </c>
      <c r="Q305" s="158" t="s">
        <v>1505</v>
      </c>
      <c r="R305" s="158" t="s">
        <v>1506</v>
      </c>
      <c r="S305" s="159">
        <v>0</v>
      </c>
      <c r="T305" s="160">
        <v>0</v>
      </c>
      <c r="U305" s="160">
        <v>3.78E-2</v>
      </c>
      <c r="V305" s="158" t="s">
        <v>813</v>
      </c>
      <c r="W305" s="161">
        <v>0</v>
      </c>
      <c r="X305" s="158" t="s">
        <v>813</v>
      </c>
      <c r="Y305" s="158" t="s">
        <v>1132</v>
      </c>
      <c r="Z305" s="158" t="s">
        <v>811</v>
      </c>
      <c r="AA305" s="158" t="s">
        <v>811</v>
      </c>
      <c r="AB305" s="71">
        <f t="shared" si="6"/>
        <v>0</v>
      </c>
    </row>
    <row r="306" spans="1:28">
      <c r="A306" s="156" t="s">
        <v>803</v>
      </c>
      <c r="B306" s="156" t="s">
        <v>1126</v>
      </c>
      <c r="C306" s="156" t="s">
        <v>391</v>
      </c>
      <c r="D306" s="156" t="s">
        <v>200</v>
      </c>
      <c r="E306" s="156" t="s">
        <v>812</v>
      </c>
      <c r="F306" s="156" t="s">
        <v>452</v>
      </c>
      <c r="G306" s="165" t="s">
        <v>200</v>
      </c>
      <c r="H306" s="156" t="s">
        <v>867</v>
      </c>
      <c r="I306" s="156" t="s">
        <v>867</v>
      </c>
      <c r="J306" s="157">
        <v>43843</v>
      </c>
      <c r="K306" s="158" t="s">
        <v>1127</v>
      </c>
      <c r="L306" s="157">
        <v>43843</v>
      </c>
      <c r="M306" s="158" t="s">
        <v>1504</v>
      </c>
      <c r="N306" s="158" t="s">
        <v>1144</v>
      </c>
      <c r="O306" s="158" t="s">
        <v>805</v>
      </c>
      <c r="P306" s="158" t="s">
        <v>1129</v>
      </c>
      <c r="Q306" s="158" t="s">
        <v>1505</v>
      </c>
      <c r="R306" s="158" t="s">
        <v>1506</v>
      </c>
      <c r="S306" s="159">
        <v>630000</v>
      </c>
      <c r="T306" s="160">
        <v>3.78E-2</v>
      </c>
      <c r="U306" s="160">
        <v>3.78E-2</v>
      </c>
      <c r="V306" s="158" t="s">
        <v>813</v>
      </c>
      <c r="W306" s="161">
        <v>23814</v>
      </c>
      <c r="X306" s="158" t="s">
        <v>813</v>
      </c>
      <c r="Y306" s="158" t="s">
        <v>1132</v>
      </c>
      <c r="Z306" s="158" t="s">
        <v>811</v>
      </c>
      <c r="AA306" s="158" t="s">
        <v>811</v>
      </c>
      <c r="AB306" s="71">
        <f t="shared" si="6"/>
        <v>3471.5297822093939</v>
      </c>
    </row>
    <row r="307" spans="1:28">
      <c r="A307" s="156" t="s">
        <v>803</v>
      </c>
      <c r="B307" s="156" t="s">
        <v>1126</v>
      </c>
      <c r="C307" s="156" t="s">
        <v>1080</v>
      </c>
      <c r="D307" s="156" t="s">
        <v>1080</v>
      </c>
      <c r="E307" s="156" t="s">
        <v>812</v>
      </c>
      <c r="F307" s="163">
        <v>86406863</v>
      </c>
      <c r="G307" s="165" t="s">
        <v>666</v>
      </c>
      <c r="H307" s="156" t="s">
        <v>1082</v>
      </c>
      <c r="I307" s="156" t="s">
        <v>1082</v>
      </c>
      <c r="J307" s="157">
        <v>43839</v>
      </c>
      <c r="K307" s="158" t="s">
        <v>1127</v>
      </c>
      <c r="L307" s="157">
        <v>43839</v>
      </c>
      <c r="M307" s="158" t="s">
        <v>1514</v>
      </c>
      <c r="N307" s="158" t="s">
        <v>886</v>
      </c>
      <c r="O307" s="158" t="s">
        <v>805</v>
      </c>
      <c r="P307" s="158" t="s">
        <v>1129</v>
      </c>
      <c r="Q307" s="158" t="s">
        <v>1358</v>
      </c>
      <c r="R307" s="158" t="s">
        <v>1359</v>
      </c>
      <c r="S307" s="159">
        <v>11100</v>
      </c>
      <c r="T307" s="160">
        <v>9.1999999999999998E-2</v>
      </c>
      <c r="U307" s="160">
        <v>9.1999999999999998E-2</v>
      </c>
      <c r="V307" s="158" t="s">
        <v>813</v>
      </c>
      <c r="W307" s="161">
        <v>1021.2</v>
      </c>
      <c r="X307" s="158" t="s">
        <v>813</v>
      </c>
      <c r="Y307" s="158" t="s">
        <v>1132</v>
      </c>
      <c r="Z307" s="158" t="s">
        <v>811</v>
      </c>
      <c r="AA307" s="158" t="s">
        <v>811</v>
      </c>
      <c r="AB307" s="71">
        <f t="shared" si="6"/>
        <v>148.86731391585761</v>
      </c>
    </row>
    <row r="308" spans="1:28">
      <c r="A308" s="156" t="s">
        <v>803</v>
      </c>
      <c r="B308" s="156" t="s">
        <v>1126</v>
      </c>
      <c r="C308" s="156" t="s">
        <v>1080</v>
      </c>
      <c r="D308" s="156" t="s">
        <v>1080</v>
      </c>
      <c r="E308" s="156" t="s">
        <v>812</v>
      </c>
      <c r="F308" s="163">
        <v>86406875</v>
      </c>
      <c r="G308" s="165" t="s">
        <v>666</v>
      </c>
      <c r="H308" s="156" t="s">
        <v>1082</v>
      </c>
      <c r="I308" s="156" t="s">
        <v>1082</v>
      </c>
      <c r="J308" s="157">
        <v>43839</v>
      </c>
      <c r="K308" s="158" t="s">
        <v>1127</v>
      </c>
      <c r="L308" s="157">
        <v>43839</v>
      </c>
      <c r="M308" s="158" t="s">
        <v>1514</v>
      </c>
      <c r="N308" s="158" t="s">
        <v>870</v>
      </c>
      <c r="O308" s="158" t="s">
        <v>805</v>
      </c>
      <c r="P308" s="158" t="s">
        <v>1129</v>
      </c>
      <c r="Q308" s="158" t="s">
        <v>1358</v>
      </c>
      <c r="R308" s="158" t="s">
        <v>1359</v>
      </c>
      <c r="S308" s="159">
        <v>0</v>
      </c>
      <c r="T308" s="160">
        <v>0</v>
      </c>
      <c r="U308" s="160">
        <v>0.14280000000000001</v>
      </c>
      <c r="V308" s="158" t="s">
        <v>813</v>
      </c>
      <c r="W308" s="161">
        <v>0</v>
      </c>
      <c r="X308" s="158" t="s">
        <v>813</v>
      </c>
      <c r="Y308" s="158" t="s">
        <v>1132</v>
      </c>
      <c r="Z308" s="158" t="s">
        <v>811</v>
      </c>
      <c r="AA308" s="158" t="s">
        <v>811</v>
      </c>
      <c r="AB308" s="71">
        <f t="shared" si="6"/>
        <v>0</v>
      </c>
    </row>
    <row r="309" spans="1:28">
      <c r="A309" s="156" t="s">
        <v>803</v>
      </c>
      <c r="B309" s="156" t="s">
        <v>1126</v>
      </c>
      <c r="C309" s="156" t="s">
        <v>1080</v>
      </c>
      <c r="D309" s="156" t="s">
        <v>1080</v>
      </c>
      <c r="E309" s="156" t="s">
        <v>812</v>
      </c>
      <c r="F309" s="163">
        <v>86406875</v>
      </c>
      <c r="G309" s="165" t="s">
        <v>666</v>
      </c>
      <c r="H309" s="156" t="s">
        <v>1082</v>
      </c>
      <c r="I309" s="156" t="s">
        <v>1082</v>
      </c>
      <c r="J309" s="157">
        <v>43839</v>
      </c>
      <c r="K309" s="158" t="s">
        <v>1127</v>
      </c>
      <c r="L309" s="157">
        <v>43839</v>
      </c>
      <c r="M309" s="158" t="s">
        <v>1514</v>
      </c>
      <c r="N309" s="158" t="s">
        <v>1073</v>
      </c>
      <c r="O309" s="158" t="s">
        <v>805</v>
      </c>
      <c r="P309" s="158" t="s">
        <v>1129</v>
      </c>
      <c r="Q309" s="158" t="s">
        <v>1515</v>
      </c>
      <c r="R309" s="158" t="s">
        <v>1516</v>
      </c>
      <c r="S309" s="159">
        <v>14970</v>
      </c>
      <c r="T309" s="160">
        <v>0.14280000000000001</v>
      </c>
      <c r="U309" s="160">
        <v>0.14280000000000001</v>
      </c>
      <c r="V309" s="158" t="s">
        <v>813</v>
      </c>
      <c r="W309" s="161">
        <v>2137.7199999999998</v>
      </c>
      <c r="X309" s="158" t="s">
        <v>813</v>
      </c>
      <c r="Y309" s="158" t="s">
        <v>1132</v>
      </c>
      <c r="Z309" s="158" t="s">
        <v>811</v>
      </c>
      <c r="AA309" s="158" t="s">
        <v>811</v>
      </c>
      <c r="AB309" s="71">
        <f t="shared" si="6"/>
        <v>311.63007667862036</v>
      </c>
    </row>
    <row r="310" spans="1:28">
      <c r="A310" s="156" t="s">
        <v>803</v>
      </c>
      <c r="B310" s="156" t="s">
        <v>1126</v>
      </c>
      <c r="C310" s="156" t="s">
        <v>1080</v>
      </c>
      <c r="D310" s="156" t="s">
        <v>1080</v>
      </c>
      <c r="E310" s="156" t="s">
        <v>812</v>
      </c>
      <c r="F310" s="163">
        <v>86406875</v>
      </c>
      <c r="G310" s="165" t="s">
        <v>666</v>
      </c>
      <c r="H310" s="156" t="s">
        <v>1082</v>
      </c>
      <c r="I310" s="156" t="s">
        <v>1082</v>
      </c>
      <c r="J310" s="157">
        <v>43839</v>
      </c>
      <c r="K310" s="158" t="s">
        <v>1127</v>
      </c>
      <c r="L310" s="157">
        <v>43839</v>
      </c>
      <c r="M310" s="158" t="s">
        <v>1514</v>
      </c>
      <c r="N310" s="158" t="s">
        <v>1144</v>
      </c>
      <c r="O310" s="158" t="s">
        <v>805</v>
      </c>
      <c r="P310" s="158" t="s">
        <v>1129</v>
      </c>
      <c r="Q310" s="158" t="s">
        <v>1358</v>
      </c>
      <c r="R310" s="158" t="s">
        <v>1359</v>
      </c>
      <c r="S310" s="159">
        <v>20000</v>
      </c>
      <c r="T310" s="160">
        <v>0.14280000000000001</v>
      </c>
      <c r="U310" s="160">
        <v>0.14280000000000001</v>
      </c>
      <c r="V310" s="158" t="s">
        <v>813</v>
      </c>
      <c r="W310" s="161">
        <v>2856</v>
      </c>
      <c r="X310" s="158" t="s">
        <v>813</v>
      </c>
      <c r="Y310" s="158" t="s">
        <v>1132</v>
      </c>
      <c r="Z310" s="158" t="s">
        <v>811</v>
      </c>
      <c r="AA310" s="158" t="s">
        <v>811</v>
      </c>
      <c r="AB310" s="71">
        <f t="shared" si="6"/>
        <v>416.33866876585324</v>
      </c>
    </row>
    <row r="311" spans="1:28">
      <c r="A311" s="156" t="s">
        <v>803</v>
      </c>
      <c r="B311" s="156" t="s">
        <v>1126</v>
      </c>
      <c r="C311" s="156" t="s">
        <v>1080</v>
      </c>
      <c r="D311" s="156" t="s">
        <v>1080</v>
      </c>
      <c r="E311" s="156" t="s">
        <v>812</v>
      </c>
      <c r="F311" s="163">
        <v>86406875</v>
      </c>
      <c r="G311" s="165" t="s">
        <v>666</v>
      </c>
      <c r="H311" s="156" t="s">
        <v>1082</v>
      </c>
      <c r="I311" s="156" t="s">
        <v>1082</v>
      </c>
      <c r="J311" s="157">
        <v>43839</v>
      </c>
      <c r="K311" s="158" t="s">
        <v>1127</v>
      </c>
      <c r="L311" s="157">
        <v>43839</v>
      </c>
      <c r="M311" s="158" t="s">
        <v>1514</v>
      </c>
      <c r="N311" s="158" t="s">
        <v>1145</v>
      </c>
      <c r="O311" s="158" t="s">
        <v>805</v>
      </c>
      <c r="P311" s="158" t="s">
        <v>1129</v>
      </c>
      <c r="Q311" s="158" t="s">
        <v>1358</v>
      </c>
      <c r="R311" s="158" t="s">
        <v>1359</v>
      </c>
      <c r="S311" s="159">
        <v>28000</v>
      </c>
      <c r="T311" s="160">
        <v>0.14280000000000001</v>
      </c>
      <c r="U311" s="160">
        <v>0.14280000000000001</v>
      </c>
      <c r="V311" s="158" t="s">
        <v>813</v>
      </c>
      <c r="W311" s="161">
        <v>3998.4</v>
      </c>
      <c r="X311" s="158" t="s">
        <v>813</v>
      </c>
      <c r="Y311" s="158" t="s">
        <v>1132</v>
      </c>
      <c r="Z311" s="158" t="s">
        <v>811</v>
      </c>
      <c r="AA311" s="158" t="s">
        <v>811</v>
      </c>
      <c r="AB311" s="71">
        <f t="shared" si="6"/>
        <v>582.87413627219451</v>
      </c>
    </row>
    <row r="312" spans="1:28">
      <c r="A312" s="156" t="s">
        <v>803</v>
      </c>
      <c r="B312" s="156" t="s">
        <v>1126</v>
      </c>
      <c r="C312" s="156" t="s">
        <v>391</v>
      </c>
      <c r="D312" s="156" t="s">
        <v>536</v>
      </c>
      <c r="E312" s="156" t="s">
        <v>812</v>
      </c>
      <c r="F312" s="156" t="s">
        <v>553</v>
      </c>
      <c r="G312" s="165" t="s">
        <v>536</v>
      </c>
      <c r="H312" s="156" t="s">
        <v>867</v>
      </c>
      <c r="I312" s="156" t="s">
        <v>867</v>
      </c>
      <c r="J312" s="157">
        <v>43840</v>
      </c>
      <c r="K312" s="158" t="s">
        <v>1127</v>
      </c>
      <c r="L312" s="157">
        <v>43840</v>
      </c>
      <c r="M312" s="158" t="s">
        <v>1517</v>
      </c>
      <c r="N312" s="158" t="s">
        <v>809</v>
      </c>
      <c r="O312" s="158" t="s">
        <v>805</v>
      </c>
      <c r="P312" s="158" t="s">
        <v>1129</v>
      </c>
      <c r="Q312" s="158" t="s">
        <v>1518</v>
      </c>
      <c r="R312" s="158" t="s">
        <v>1519</v>
      </c>
      <c r="S312" s="159">
        <v>0</v>
      </c>
      <c r="T312" s="160">
        <v>0</v>
      </c>
      <c r="U312" s="160">
        <v>118.8</v>
      </c>
      <c r="V312" s="158" t="s">
        <v>813</v>
      </c>
      <c r="W312" s="161">
        <v>0</v>
      </c>
      <c r="X312" s="158" t="s">
        <v>813</v>
      </c>
      <c r="Y312" s="158" t="s">
        <v>1132</v>
      </c>
      <c r="Z312" s="158" t="s">
        <v>811</v>
      </c>
      <c r="AA312" s="158" t="s">
        <v>811</v>
      </c>
      <c r="AB312" s="71">
        <f t="shared" si="6"/>
        <v>0</v>
      </c>
    </row>
    <row r="313" spans="1:28">
      <c r="A313" s="156" t="s">
        <v>803</v>
      </c>
      <c r="B313" s="156" t="s">
        <v>1126</v>
      </c>
      <c r="C313" s="156" t="s">
        <v>391</v>
      </c>
      <c r="D313" s="156" t="s">
        <v>536</v>
      </c>
      <c r="E313" s="156" t="s">
        <v>812</v>
      </c>
      <c r="F313" s="156" t="s">
        <v>955</v>
      </c>
      <c r="G313" s="156" t="str">
        <f>D313</f>
        <v>F10</v>
      </c>
      <c r="H313" s="156" t="s">
        <v>867</v>
      </c>
      <c r="I313" s="156" t="s">
        <v>867</v>
      </c>
      <c r="J313" s="157">
        <v>43840</v>
      </c>
      <c r="K313" s="158" t="s">
        <v>1127</v>
      </c>
      <c r="L313" s="157">
        <v>43840</v>
      </c>
      <c r="M313" s="158" t="s">
        <v>1517</v>
      </c>
      <c r="N313" s="158" t="s">
        <v>1075</v>
      </c>
      <c r="O313" s="158" t="s">
        <v>805</v>
      </c>
      <c r="P313" s="158" t="s">
        <v>1129</v>
      </c>
      <c r="Q313" s="158" t="s">
        <v>1245</v>
      </c>
      <c r="R313" s="158" t="s">
        <v>1246</v>
      </c>
      <c r="S313" s="159">
        <v>12800</v>
      </c>
      <c r="T313" s="160">
        <v>0.05</v>
      </c>
      <c r="U313" s="160">
        <v>0.05</v>
      </c>
      <c r="V313" s="158" t="s">
        <v>813</v>
      </c>
      <c r="W313" s="161">
        <v>640</v>
      </c>
      <c r="X313" s="158" t="s">
        <v>813</v>
      </c>
      <c r="Y313" s="158" t="s">
        <v>1132</v>
      </c>
      <c r="Z313" s="158" t="s">
        <v>811</v>
      </c>
      <c r="AA313" s="158" t="s">
        <v>811</v>
      </c>
      <c r="AB313" s="71">
        <f t="shared" si="6"/>
        <v>93.297180675821451</v>
      </c>
    </row>
    <row r="314" spans="1:28">
      <c r="A314" s="156" t="s">
        <v>803</v>
      </c>
      <c r="B314" s="156" t="s">
        <v>1126</v>
      </c>
      <c r="C314" s="156" t="s">
        <v>391</v>
      </c>
      <c r="D314" s="156" t="s">
        <v>262</v>
      </c>
      <c r="E314" s="156" t="s">
        <v>812</v>
      </c>
      <c r="F314" s="156" t="s">
        <v>260</v>
      </c>
      <c r="G314" s="165" t="s">
        <v>262</v>
      </c>
      <c r="H314" s="156" t="s">
        <v>818</v>
      </c>
      <c r="I314" s="156" t="s">
        <v>818</v>
      </c>
      <c r="J314" s="157">
        <v>43839</v>
      </c>
      <c r="K314" s="158" t="s">
        <v>1127</v>
      </c>
      <c r="L314" s="157">
        <v>43839</v>
      </c>
      <c r="M314" s="158" t="s">
        <v>1520</v>
      </c>
      <c r="N314" s="158" t="s">
        <v>1079</v>
      </c>
      <c r="O314" s="158" t="s">
        <v>805</v>
      </c>
      <c r="P314" s="158" t="s">
        <v>1129</v>
      </c>
      <c r="Q314" s="158" t="s">
        <v>1419</v>
      </c>
      <c r="R314" s="158" t="s">
        <v>1420</v>
      </c>
      <c r="S314" s="159">
        <v>53</v>
      </c>
      <c r="T314" s="160">
        <v>64.654200000000003</v>
      </c>
      <c r="U314" s="160">
        <v>65.973600000000005</v>
      </c>
      <c r="V314" s="158" t="s">
        <v>813</v>
      </c>
      <c r="W314" s="161">
        <v>3496.6</v>
      </c>
      <c r="X314" s="158" t="s">
        <v>813</v>
      </c>
      <c r="Y314" s="158" t="s">
        <v>1132</v>
      </c>
      <c r="Z314" s="158" t="s">
        <v>811</v>
      </c>
      <c r="AA314" s="158" t="s">
        <v>811</v>
      </c>
      <c r="AB314" s="71">
        <f t="shared" ref="AB314:AB377" si="8">W314/6.8598</f>
        <v>509.72331554855828</v>
      </c>
    </row>
    <row r="315" spans="1:28">
      <c r="A315" s="156" t="s">
        <v>803</v>
      </c>
      <c r="B315" s="156" t="s">
        <v>1126</v>
      </c>
      <c r="C315" s="156" t="s">
        <v>391</v>
      </c>
      <c r="D315" s="156" t="s">
        <v>262</v>
      </c>
      <c r="E315" s="156" t="s">
        <v>812</v>
      </c>
      <c r="F315" s="156" t="s">
        <v>277</v>
      </c>
      <c r="G315" s="165" t="s">
        <v>262</v>
      </c>
      <c r="H315" s="156" t="s">
        <v>818</v>
      </c>
      <c r="I315" s="156" t="s">
        <v>818</v>
      </c>
      <c r="J315" s="157">
        <v>43839</v>
      </c>
      <c r="K315" s="158" t="s">
        <v>1127</v>
      </c>
      <c r="L315" s="157">
        <v>43839</v>
      </c>
      <c r="M315" s="158" t="s">
        <v>1520</v>
      </c>
      <c r="N315" s="158" t="s">
        <v>1077</v>
      </c>
      <c r="O315" s="158" t="s">
        <v>805</v>
      </c>
      <c r="P315" s="158" t="s">
        <v>1129</v>
      </c>
      <c r="Q315" s="158" t="s">
        <v>1292</v>
      </c>
      <c r="R315" s="158" t="s">
        <v>1293</v>
      </c>
      <c r="S315" s="159">
        <v>10800</v>
      </c>
      <c r="T315" s="160">
        <v>0.34920000000000001</v>
      </c>
      <c r="U315" s="160">
        <v>0.34920000000000001</v>
      </c>
      <c r="V315" s="158" t="s">
        <v>813</v>
      </c>
      <c r="W315" s="161">
        <v>3771.36</v>
      </c>
      <c r="X315" s="158" t="s">
        <v>813</v>
      </c>
      <c r="Y315" s="158" t="s">
        <v>1132</v>
      </c>
      <c r="Z315" s="158" t="s">
        <v>811</v>
      </c>
      <c r="AA315" s="158" t="s">
        <v>811</v>
      </c>
      <c r="AB315" s="71">
        <f t="shared" si="8"/>
        <v>549.77696142744685</v>
      </c>
    </row>
    <row r="316" spans="1:28">
      <c r="A316" s="156" t="s">
        <v>803</v>
      </c>
      <c r="B316" s="156" t="s">
        <v>1126</v>
      </c>
      <c r="C316" s="156" t="s">
        <v>391</v>
      </c>
      <c r="D316" s="156" t="s">
        <v>1177</v>
      </c>
      <c r="E316" s="156" t="s">
        <v>812</v>
      </c>
      <c r="F316" s="156" t="s">
        <v>746</v>
      </c>
      <c r="G316" s="165" t="s">
        <v>629</v>
      </c>
      <c r="H316" s="156" t="s">
        <v>843</v>
      </c>
      <c r="I316" s="156" t="s">
        <v>843</v>
      </c>
      <c r="J316" s="157">
        <v>43840</v>
      </c>
      <c r="K316" s="158" t="s">
        <v>1127</v>
      </c>
      <c r="L316" s="157">
        <v>43840</v>
      </c>
      <c r="M316" s="158" t="s">
        <v>1521</v>
      </c>
      <c r="N316" s="158" t="s">
        <v>870</v>
      </c>
      <c r="O316" s="158" t="s">
        <v>805</v>
      </c>
      <c r="P316" s="158" t="s">
        <v>1129</v>
      </c>
      <c r="Q316" s="158" t="s">
        <v>1435</v>
      </c>
      <c r="R316" s="158" t="s">
        <v>1436</v>
      </c>
      <c r="S316" s="159">
        <v>0</v>
      </c>
      <c r="T316" s="160">
        <v>0</v>
      </c>
      <c r="U316" s="160">
        <v>5.6800000000000003E-2</v>
      </c>
      <c r="V316" s="158" t="s">
        <v>813</v>
      </c>
      <c r="W316" s="161">
        <v>0</v>
      </c>
      <c r="X316" s="158" t="s">
        <v>813</v>
      </c>
      <c r="Y316" s="158" t="s">
        <v>1132</v>
      </c>
      <c r="Z316" s="158" t="s">
        <v>811</v>
      </c>
      <c r="AA316" s="158" t="s">
        <v>811</v>
      </c>
      <c r="AB316" s="71">
        <f t="shared" si="8"/>
        <v>0</v>
      </c>
    </row>
    <row r="317" spans="1:28">
      <c r="A317" s="156" t="s">
        <v>803</v>
      </c>
      <c r="B317" s="156" t="s">
        <v>1126</v>
      </c>
      <c r="C317" s="156" t="s">
        <v>391</v>
      </c>
      <c r="D317" s="156" t="s">
        <v>1177</v>
      </c>
      <c r="E317" s="156" t="s">
        <v>812</v>
      </c>
      <c r="F317" s="156" t="s">
        <v>746</v>
      </c>
      <c r="G317" s="165" t="s">
        <v>629</v>
      </c>
      <c r="H317" s="156" t="s">
        <v>843</v>
      </c>
      <c r="I317" s="156" t="s">
        <v>843</v>
      </c>
      <c r="J317" s="157">
        <v>43840</v>
      </c>
      <c r="K317" s="158" t="s">
        <v>1127</v>
      </c>
      <c r="L317" s="157">
        <v>43840</v>
      </c>
      <c r="M317" s="158" t="s">
        <v>1521</v>
      </c>
      <c r="N317" s="158" t="s">
        <v>1073</v>
      </c>
      <c r="O317" s="158" t="s">
        <v>805</v>
      </c>
      <c r="P317" s="158" t="s">
        <v>1129</v>
      </c>
      <c r="Q317" s="158" t="s">
        <v>1281</v>
      </c>
      <c r="R317" s="158" t="s">
        <v>1282</v>
      </c>
      <c r="S317" s="159">
        <v>206000</v>
      </c>
      <c r="T317" s="160">
        <v>5.9200000000000003E-2</v>
      </c>
      <c r="U317" s="160">
        <v>5.6800000000000003E-2</v>
      </c>
      <c r="V317" s="158" t="s">
        <v>813</v>
      </c>
      <c r="W317" s="161">
        <v>11709.04</v>
      </c>
      <c r="X317" s="158" t="s">
        <v>813</v>
      </c>
      <c r="Y317" s="158" t="s">
        <v>1132</v>
      </c>
      <c r="Z317" s="158" t="s">
        <v>811</v>
      </c>
      <c r="AA317" s="158" t="s">
        <v>811</v>
      </c>
      <c r="AB317" s="71">
        <f t="shared" si="8"/>
        <v>1706.9069069069071</v>
      </c>
    </row>
    <row r="318" spans="1:28">
      <c r="A318" s="156" t="s">
        <v>803</v>
      </c>
      <c r="B318" s="156" t="s">
        <v>1126</v>
      </c>
      <c r="C318" s="156" t="s">
        <v>391</v>
      </c>
      <c r="D318" s="156" t="s">
        <v>1177</v>
      </c>
      <c r="E318" s="156" t="s">
        <v>812</v>
      </c>
      <c r="F318" s="156" t="s">
        <v>746</v>
      </c>
      <c r="G318" s="165" t="s">
        <v>629</v>
      </c>
      <c r="H318" s="156" t="s">
        <v>843</v>
      </c>
      <c r="I318" s="156" t="s">
        <v>843</v>
      </c>
      <c r="J318" s="157">
        <v>43840</v>
      </c>
      <c r="K318" s="158" t="s">
        <v>1127</v>
      </c>
      <c r="L318" s="157">
        <v>43840</v>
      </c>
      <c r="M318" s="158" t="s">
        <v>1521</v>
      </c>
      <c r="N318" s="158" t="s">
        <v>1144</v>
      </c>
      <c r="O318" s="158" t="s">
        <v>805</v>
      </c>
      <c r="P318" s="158" t="s">
        <v>1129</v>
      </c>
      <c r="Q318" s="158" t="s">
        <v>1435</v>
      </c>
      <c r="R318" s="158" t="s">
        <v>1436</v>
      </c>
      <c r="S318" s="159">
        <v>100000</v>
      </c>
      <c r="T318" s="160">
        <v>5.9200000000000003E-2</v>
      </c>
      <c r="U318" s="160">
        <v>5.6800000000000003E-2</v>
      </c>
      <c r="V318" s="158" t="s">
        <v>813</v>
      </c>
      <c r="W318" s="161">
        <v>5684</v>
      </c>
      <c r="X318" s="158" t="s">
        <v>813</v>
      </c>
      <c r="Y318" s="158" t="s">
        <v>1132</v>
      </c>
      <c r="Z318" s="158" t="s">
        <v>811</v>
      </c>
      <c r="AA318" s="158" t="s">
        <v>811</v>
      </c>
      <c r="AB318" s="71">
        <f t="shared" si="8"/>
        <v>828.59558587713934</v>
      </c>
    </row>
    <row r="319" spans="1:28">
      <c r="A319" s="156" t="s">
        <v>803</v>
      </c>
      <c r="B319" s="156" t="s">
        <v>1126</v>
      </c>
      <c r="C319" s="156" t="s">
        <v>391</v>
      </c>
      <c r="D319" s="156" t="s">
        <v>1177</v>
      </c>
      <c r="E319" s="156" t="s">
        <v>812</v>
      </c>
      <c r="F319" s="156" t="s">
        <v>746</v>
      </c>
      <c r="G319" s="165" t="s">
        <v>629</v>
      </c>
      <c r="H319" s="156" t="s">
        <v>843</v>
      </c>
      <c r="I319" s="156" t="s">
        <v>843</v>
      </c>
      <c r="J319" s="157">
        <v>43840</v>
      </c>
      <c r="K319" s="158" t="s">
        <v>1127</v>
      </c>
      <c r="L319" s="157">
        <v>43840</v>
      </c>
      <c r="M319" s="158" t="s">
        <v>1521</v>
      </c>
      <c r="N319" s="158" t="s">
        <v>1145</v>
      </c>
      <c r="O319" s="158" t="s">
        <v>805</v>
      </c>
      <c r="P319" s="158" t="s">
        <v>1129</v>
      </c>
      <c r="Q319" s="158" t="s">
        <v>1435</v>
      </c>
      <c r="R319" s="158" t="s">
        <v>1436</v>
      </c>
      <c r="S319" s="159">
        <v>194000</v>
      </c>
      <c r="T319" s="160">
        <v>5.9200000000000003E-2</v>
      </c>
      <c r="U319" s="160">
        <v>5.6800000000000003E-2</v>
      </c>
      <c r="V319" s="158" t="s">
        <v>813</v>
      </c>
      <c r="W319" s="161">
        <v>11026.96</v>
      </c>
      <c r="X319" s="158" t="s">
        <v>813</v>
      </c>
      <c r="Y319" s="158" t="s">
        <v>1132</v>
      </c>
      <c r="Z319" s="158" t="s">
        <v>811</v>
      </c>
      <c r="AA319" s="158" t="s">
        <v>811</v>
      </c>
      <c r="AB319" s="71">
        <f t="shared" si="8"/>
        <v>1607.47543660165</v>
      </c>
    </row>
    <row r="320" spans="1:28">
      <c r="A320" s="156" t="s">
        <v>803</v>
      </c>
      <c r="B320" s="156" t="s">
        <v>1126</v>
      </c>
      <c r="C320" s="156" t="s">
        <v>391</v>
      </c>
      <c r="D320" s="156" t="s">
        <v>262</v>
      </c>
      <c r="E320" s="156" t="s">
        <v>812</v>
      </c>
      <c r="F320" s="156" t="s">
        <v>279</v>
      </c>
      <c r="G320" s="165" t="s">
        <v>262</v>
      </c>
      <c r="H320" s="156" t="s">
        <v>818</v>
      </c>
      <c r="I320" s="156" t="s">
        <v>818</v>
      </c>
      <c r="J320" s="157">
        <v>43839</v>
      </c>
      <c r="K320" s="158" t="s">
        <v>1127</v>
      </c>
      <c r="L320" s="157">
        <v>43839</v>
      </c>
      <c r="M320" s="158" t="s">
        <v>1520</v>
      </c>
      <c r="N320" s="158" t="s">
        <v>809</v>
      </c>
      <c r="O320" s="158" t="s">
        <v>805</v>
      </c>
      <c r="P320" s="158" t="s">
        <v>1129</v>
      </c>
      <c r="Q320" s="158" t="s">
        <v>1294</v>
      </c>
      <c r="R320" s="158" t="s">
        <v>1295</v>
      </c>
      <c r="S320" s="159">
        <v>2900</v>
      </c>
      <c r="T320" s="160">
        <v>0.2898</v>
      </c>
      <c r="U320" s="160">
        <v>0.2898</v>
      </c>
      <c r="V320" s="158" t="s">
        <v>813</v>
      </c>
      <c r="W320" s="161">
        <v>840.42</v>
      </c>
      <c r="X320" s="158" t="s">
        <v>813</v>
      </c>
      <c r="Y320" s="158" t="s">
        <v>1132</v>
      </c>
      <c r="Z320" s="158" t="s">
        <v>811</v>
      </c>
      <c r="AA320" s="158" t="s">
        <v>811</v>
      </c>
      <c r="AB320" s="71">
        <f t="shared" si="8"/>
        <v>122.51377591183416</v>
      </c>
    </row>
    <row r="321" spans="1:28">
      <c r="A321" s="156" t="s">
        <v>803</v>
      </c>
      <c r="B321" s="156" t="s">
        <v>1126</v>
      </c>
      <c r="C321" s="156" t="s">
        <v>391</v>
      </c>
      <c r="D321" s="156" t="s">
        <v>262</v>
      </c>
      <c r="E321" s="156" t="s">
        <v>812</v>
      </c>
      <c r="F321" s="156" t="s">
        <v>263</v>
      </c>
      <c r="G321" s="165" t="s">
        <v>262</v>
      </c>
      <c r="H321" s="156" t="s">
        <v>818</v>
      </c>
      <c r="I321" s="156" t="s">
        <v>818</v>
      </c>
      <c r="J321" s="157">
        <v>43839</v>
      </c>
      <c r="K321" s="158" t="s">
        <v>1127</v>
      </c>
      <c r="L321" s="157">
        <v>43839</v>
      </c>
      <c r="M321" s="158" t="s">
        <v>1520</v>
      </c>
      <c r="N321" s="158" t="s">
        <v>870</v>
      </c>
      <c r="O321" s="158" t="s">
        <v>805</v>
      </c>
      <c r="P321" s="158" t="s">
        <v>1129</v>
      </c>
      <c r="Q321" s="158" t="s">
        <v>1296</v>
      </c>
      <c r="R321" s="158" t="s">
        <v>1297</v>
      </c>
      <c r="S321" s="159">
        <v>8000</v>
      </c>
      <c r="T321" s="160">
        <v>1.7282999999999999</v>
      </c>
      <c r="U321" s="160">
        <v>1.7282999999999999</v>
      </c>
      <c r="V321" s="158" t="s">
        <v>813</v>
      </c>
      <c r="W321" s="161">
        <v>13826.4</v>
      </c>
      <c r="X321" s="158" t="s">
        <v>813</v>
      </c>
      <c r="Y321" s="158" t="s">
        <v>1132</v>
      </c>
      <c r="Z321" s="158" t="s">
        <v>811</v>
      </c>
      <c r="AA321" s="158" t="s">
        <v>811</v>
      </c>
      <c r="AB321" s="71">
        <f t="shared" si="8"/>
        <v>2015.5689670252777</v>
      </c>
    </row>
    <row r="322" spans="1:28">
      <c r="A322" s="156" t="s">
        <v>803</v>
      </c>
      <c r="B322" s="156" t="s">
        <v>1126</v>
      </c>
      <c r="C322" s="156" t="s">
        <v>391</v>
      </c>
      <c r="D322" s="156" t="s">
        <v>262</v>
      </c>
      <c r="E322" s="156" t="s">
        <v>812</v>
      </c>
      <c r="F322" s="156" t="s">
        <v>269</v>
      </c>
      <c r="G322" s="165" t="s">
        <v>262</v>
      </c>
      <c r="H322" s="156" t="s">
        <v>818</v>
      </c>
      <c r="I322" s="156" t="s">
        <v>818</v>
      </c>
      <c r="J322" s="157">
        <v>43839</v>
      </c>
      <c r="K322" s="158" t="s">
        <v>1127</v>
      </c>
      <c r="L322" s="157">
        <v>43839</v>
      </c>
      <c r="M322" s="158" t="s">
        <v>1520</v>
      </c>
      <c r="N322" s="158" t="s">
        <v>1073</v>
      </c>
      <c r="O322" s="158" t="s">
        <v>805</v>
      </c>
      <c r="P322" s="158" t="s">
        <v>1129</v>
      </c>
      <c r="Q322" s="158" t="s">
        <v>1298</v>
      </c>
      <c r="R322" s="158" t="s">
        <v>1299</v>
      </c>
      <c r="S322" s="159">
        <v>8400</v>
      </c>
      <c r="T322" s="160">
        <v>2.0287999999999999</v>
      </c>
      <c r="U322" s="160">
        <v>2.0287999999999999</v>
      </c>
      <c r="V322" s="158" t="s">
        <v>813</v>
      </c>
      <c r="W322" s="161">
        <v>17041.919999999998</v>
      </c>
      <c r="X322" s="158" t="s">
        <v>813</v>
      </c>
      <c r="Y322" s="158" t="s">
        <v>1132</v>
      </c>
      <c r="Z322" s="158" t="s">
        <v>811</v>
      </c>
      <c r="AA322" s="158" t="s">
        <v>811</v>
      </c>
      <c r="AB322" s="71">
        <f t="shared" si="8"/>
        <v>2484.3173270357734</v>
      </c>
    </row>
    <row r="323" spans="1:28">
      <c r="A323" s="156" t="s">
        <v>803</v>
      </c>
      <c r="B323" s="156" t="s">
        <v>1126</v>
      </c>
      <c r="C323" s="156" t="s">
        <v>391</v>
      </c>
      <c r="D323" s="156" t="s">
        <v>262</v>
      </c>
      <c r="E323" s="156" t="s">
        <v>812</v>
      </c>
      <c r="F323" s="156" t="s">
        <v>275</v>
      </c>
      <c r="G323" s="165" t="s">
        <v>262</v>
      </c>
      <c r="H323" s="156" t="s">
        <v>818</v>
      </c>
      <c r="I323" s="156" t="s">
        <v>818</v>
      </c>
      <c r="J323" s="157">
        <v>43839</v>
      </c>
      <c r="K323" s="158" t="s">
        <v>1127</v>
      </c>
      <c r="L323" s="157">
        <v>43839</v>
      </c>
      <c r="M323" s="158" t="s">
        <v>1520</v>
      </c>
      <c r="N323" s="158" t="s">
        <v>1075</v>
      </c>
      <c r="O323" s="158" t="s">
        <v>805</v>
      </c>
      <c r="P323" s="158" t="s">
        <v>1129</v>
      </c>
      <c r="Q323" s="158" t="s">
        <v>1290</v>
      </c>
      <c r="R323" s="158" t="s">
        <v>1291</v>
      </c>
      <c r="S323" s="159">
        <v>10800</v>
      </c>
      <c r="T323" s="160">
        <v>0.3599</v>
      </c>
      <c r="U323" s="160">
        <v>0.3599</v>
      </c>
      <c r="V323" s="158" t="s">
        <v>813</v>
      </c>
      <c r="W323" s="161">
        <v>3886.92</v>
      </c>
      <c r="X323" s="158" t="s">
        <v>813</v>
      </c>
      <c r="Y323" s="158" t="s">
        <v>1132</v>
      </c>
      <c r="Z323" s="158" t="s">
        <v>811</v>
      </c>
      <c r="AA323" s="158" t="s">
        <v>811</v>
      </c>
      <c r="AB323" s="71">
        <f t="shared" si="8"/>
        <v>566.62293361322486</v>
      </c>
    </row>
    <row r="324" spans="1:28">
      <c r="A324" s="156" t="s">
        <v>803</v>
      </c>
      <c r="B324" s="156" t="s">
        <v>1126</v>
      </c>
      <c r="C324" s="156" t="s">
        <v>391</v>
      </c>
      <c r="D324" s="156" t="s">
        <v>599</v>
      </c>
      <c r="E324" s="156" t="s">
        <v>812</v>
      </c>
      <c r="F324" s="156" t="s">
        <v>1522</v>
      </c>
      <c r="G324" s="156" t="str">
        <f>D324</f>
        <v>M111</v>
      </c>
      <c r="H324" s="156" t="s">
        <v>818</v>
      </c>
      <c r="I324" s="156" t="s">
        <v>818</v>
      </c>
      <c r="J324" s="157">
        <v>43843</v>
      </c>
      <c r="K324" s="158" t="s">
        <v>1127</v>
      </c>
      <c r="L324" s="157">
        <v>43843</v>
      </c>
      <c r="M324" s="158" t="s">
        <v>1523</v>
      </c>
      <c r="N324" s="158" t="s">
        <v>870</v>
      </c>
      <c r="O324" s="158" t="s">
        <v>805</v>
      </c>
      <c r="P324" s="158" t="s">
        <v>1129</v>
      </c>
      <c r="Q324" s="158" t="s">
        <v>1524</v>
      </c>
      <c r="R324" s="158" t="s">
        <v>1525</v>
      </c>
      <c r="S324" s="159">
        <v>1170</v>
      </c>
      <c r="T324" s="160">
        <v>5.8000000000000003E-2</v>
      </c>
      <c r="U324" s="160">
        <v>5.8000000000000003E-2</v>
      </c>
      <c r="V324" s="158" t="s">
        <v>813</v>
      </c>
      <c r="W324" s="161">
        <v>67.86</v>
      </c>
      <c r="X324" s="158" t="s">
        <v>813</v>
      </c>
      <c r="Y324" s="158" t="s">
        <v>1132</v>
      </c>
      <c r="Z324" s="158" t="s">
        <v>811</v>
      </c>
      <c r="AA324" s="158" t="s">
        <v>811</v>
      </c>
      <c r="AB324" s="71">
        <f t="shared" si="8"/>
        <v>9.8924166885331939</v>
      </c>
    </row>
    <row r="325" spans="1:28">
      <c r="A325" s="156" t="s">
        <v>803</v>
      </c>
      <c r="B325" s="156" t="s">
        <v>1126</v>
      </c>
      <c r="C325" s="156" t="s">
        <v>391</v>
      </c>
      <c r="D325" s="156" t="s">
        <v>162</v>
      </c>
      <c r="E325" s="156" t="s">
        <v>812</v>
      </c>
      <c r="F325" s="156" t="s">
        <v>460</v>
      </c>
      <c r="G325" s="165" t="s">
        <v>162</v>
      </c>
      <c r="H325" s="156" t="s">
        <v>867</v>
      </c>
      <c r="I325" s="156" t="s">
        <v>867</v>
      </c>
      <c r="J325" s="157">
        <v>43843</v>
      </c>
      <c r="K325" s="158" t="s">
        <v>1127</v>
      </c>
      <c r="L325" s="157">
        <v>43843</v>
      </c>
      <c r="M325" s="158" t="s">
        <v>1526</v>
      </c>
      <c r="N325" s="158" t="s">
        <v>809</v>
      </c>
      <c r="O325" s="158" t="s">
        <v>805</v>
      </c>
      <c r="P325" s="158" t="s">
        <v>1129</v>
      </c>
      <c r="Q325" s="158" t="s">
        <v>1527</v>
      </c>
      <c r="R325" s="158" t="s">
        <v>1528</v>
      </c>
      <c r="S325" s="159">
        <v>0</v>
      </c>
      <c r="T325" s="160">
        <v>0</v>
      </c>
      <c r="U325" s="160">
        <v>5.5300000000000002E-2</v>
      </c>
      <c r="V325" s="158" t="s">
        <v>813</v>
      </c>
      <c r="W325" s="161">
        <v>0</v>
      </c>
      <c r="X325" s="158" t="s">
        <v>813</v>
      </c>
      <c r="Y325" s="158" t="s">
        <v>1132</v>
      </c>
      <c r="Z325" s="158" t="s">
        <v>811</v>
      </c>
      <c r="AA325" s="158" t="s">
        <v>811</v>
      </c>
      <c r="AB325" s="71">
        <f t="shared" si="8"/>
        <v>0</v>
      </c>
    </row>
    <row r="326" spans="1:28">
      <c r="A326" s="156" t="s">
        <v>803</v>
      </c>
      <c r="B326" s="156" t="s">
        <v>1126</v>
      </c>
      <c r="C326" s="156" t="s">
        <v>391</v>
      </c>
      <c r="D326" s="156" t="s">
        <v>162</v>
      </c>
      <c r="E326" s="156" t="s">
        <v>812</v>
      </c>
      <c r="F326" s="156" t="s">
        <v>460</v>
      </c>
      <c r="G326" s="165" t="s">
        <v>162</v>
      </c>
      <c r="H326" s="156" t="s">
        <v>867</v>
      </c>
      <c r="I326" s="156" t="s">
        <v>867</v>
      </c>
      <c r="J326" s="157">
        <v>43843</v>
      </c>
      <c r="K326" s="158" t="s">
        <v>1127</v>
      </c>
      <c r="L326" s="157">
        <v>43843</v>
      </c>
      <c r="M326" s="158" t="s">
        <v>1526</v>
      </c>
      <c r="N326" s="158" t="s">
        <v>1144</v>
      </c>
      <c r="O326" s="158" t="s">
        <v>805</v>
      </c>
      <c r="P326" s="158" t="s">
        <v>1129</v>
      </c>
      <c r="Q326" s="158" t="s">
        <v>1527</v>
      </c>
      <c r="R326" s="158" t="s">
        <v>1528</v>
      </c>
      <c r="S326" s="159">
        <v>65000</v>
      </c>
      <c r="T326" s="160">
        <v>5.5300000000000002E-2</v>
      </c>
      <c r="U326" s="160">
        <v>5.5300000000000002E-2</v>
      </c>
      <c r="V326" s="158" t="s">
        <v>813</v>
      </c>
      <c r="W326" s="161">
        <v>3594.5</v>
      </c>
      <c r="X326" s="158" t="s">
        <v>813</v>
      </c>
      <c r="Y326" s="158" t="s">
        <v>1132</v>
      </c>
      <c r="Z326" s="158" t="s">
        <v>811</v>
      </c>
      <c r="AA326" s="158" t="s">
        <v>811</v>
      </c>
      <c r="AB326" s="71">
        <f t="shared" si="8"/>
        <v>523.99486865506287</v>
      </c>
    </row>
    <row r="327" spans="1:28">
      <c r="A327" s="156" t="s">
        <v>803</v>
      </c>
      <c r="B327" s="156" t="s">
        <v>1126</v>
      </c>
      <c r="C327" s="156" t="s">
        <v>391</v>
      </c>
      <c r="D327" s="156" t="s">
        <v>162</v>
      </c>
      <c r="E327" s="156" t="s">
        <v>812</v>
      </c>
      <c r="F327" s="156" t="s">
        <v>460</v>
      </c>
      <c r="G327" s="165" t="s">
        <v>162</v>
      </c>
      <c r="H327" s="156" t="s">
        <v>867</v>
      </c>
      <c r="I327" s="156" t="s">
        <v>867</v>
      </c>
      <c r="J327" s="157">
        <v>43843</v>
      </c>
      <c r="K327" s="158" t="s">
        <v>1127</v>
      </c>
      <c r="L327" s="157">
        <v>43843</v>
      </c>
      <c r="M327" s="158" t="s">
        <v>1526</v>
      </c>
      <c r="N327" s="158" t="s">
        <v>1145</v>
      </c>
      <c r="O327" s="158" t="s">
        <v>805</v>
      </c>
      <c r="P327" s="158" t="s">
        <v>1129</v>
      </c>
      <c r="Q327" s="158" t="s">
        <v>1527</v>
      </c>
      <c r="R327" s="158" t="s">
        <v>1528</v>
      </c>
      <c r="S327" s="159">
        <v>175000</v>
      </c>
      <c r="T327" s="160">
        <v>5.5300000000000002E-2</v>
      </c>
      <c r="U327" s="160">
        <v>5.5300000000000002E-2</v>
      </c>
      <c r="V327" s="158" t="s">
        <v>813</v>
      </c>
      <c r="W327" s="161">
        <v>9677.5</v>
      </c>
      <c r="X327" s="158" t="s">
        <v>813</v>
      </c>
      <c r="Y327" s="158" t="s">
        <v>1132</v>
      </c>
      <c r="Z327" s="158" t="s">
        <v>811</v>
      </c>
      <c r="AA327" s="158" t="s">
        <v>811</v>
      </c>
      <c r="AB327" s="71">
        <f t="shared" si="8"/>
        <v>1410.7554156097844</v>
      </c>
    </row>
    <row r="328" spans="1:28">
      <c r="A328" s="156" t="s">
        <v>803</v>
      </c>
      <c r="B328" s="156" t="s">
        <v>1126</v>
      </c>
      <c r="C328" s="156" t="s">
        <v>391</v>
      </c>
      <c r="D328" s="156" t="s">
        <v>162</v>
      </c>
      <c r="E328" s="156" t="s">
        <v>812</v>
      </c>
      <c r="F328" s="156" t="s">
        <v>460</v>
      </c>
      <c r="G328" s="165" t="s">
        <v>162</v>
      </c>
      <c r="H328" s="156" t="s">
        <v>867</v>
      </c>
      <c r="I328" s="156" t="s">
        <v>867</v>
      </c>
      <c r="J328" s="157">
        <v>43843</v>
      </c>
      <c r="K328" s="158" t="s">
        <v>1127</v>
      </c>
      <c r="L328" s="157">
        <v>43843</v>
      </c>
      <c r="M328" s="158" t="s">
        <v>1526</v>
      </c>
      <c r="N328" s="158" t="s">
        <v>1146</v>
      </c>
      <c r="O328" s="158" t="s">
        <v>805</v>
      </c>
      <c r="P328" s="158" t="s">
        <v>1129</v>
      </c>
      <c r="Q328" s="158" t="s">
        <v>1527</v>
      </c>
      <c r="R328" s="158" t="s">
        <v>1528</v>
      </c>
      <c r="S328" s="159">
        <v>620000</v>
      </c>
      <c r="T328" s="160">
        <v>5.5300000000000002E-2</v>
      </c>
      <c r="U328" s="160">
        <v>5.5300000000000002E-2</v>
      </c>
      <c r="V328" s="158" t="s">
        <v>813</v>
      </c>
      <c r="W328" s="161">
        <v>34286</v>
      </c>
      <c r="X328" s="158" t="s">
        <v>813</v>
      </c>
      <c r="Y328" s="158" t="s">
        <v>1132</v>
      </c>
      <c r="Z328" s="158" t="s">
        <v>811</v>
      </c>
      <c r="AA328" s="158" t="s">
        <v>811</v>
      </c>
      <c r="AB328" s="71">
        <f t="shared" si="8"/>
        <v>4998.104901017522</v>
      </c>
    </row>
    <row r="329" spans="1:28">
      <c r="A329" s="156" t="s">
        <v>803</v>
      </c>
      <c r="B329" s="156" t="s">
        <v>1126</v>
      </c>
      <c r="C329" s="156" t="s">
        <v>1080</v>
      </c>
      <c r="D329" s="156" t="s">
        <v>1080</v>
      </c>
      <c r="E329" s="156" t="s">
        <v>812</v>
      </c>
      <c r="F329" s="163">
        <v>86406861</v>
      </c>
      <c r="G329" s="165" t="s">
        <v>666</v>
      </c>
      <c r="H329" s="156" t="s">
        <v>1082</v>
      </c>
      <c r="I329" s="156" t="s">
        <v>1082</v>
      </c>
      <c r="J329" s="157">
        <v>43840</v>
      </c>
      <c r="K329" s="158" t="s">
        <v>1127</v>
      </c>
      <c r="L329" s="157">
        <v>43840</v>
      </c>
      <c r="M329" s="158" t="s">
        <v>1529</v>
      </c>
      <c r="N329" s="158" t="s">
        <v>809</v>
      </c>
      <c r="O329" s="158" t="s">
        <v>805</v>
      </c>
      <c r="P329" s="158" t="s">
        <v>1129</v>
      </c>
      <c r="Q329" s="158" t="s">
        <v>1312</v>
      </c>
      <c r="R329" s="158" t="s">
        <v>1313</v>
      </c>
      <c r="S329" s="159">
        <v>55000</v>
      </c>
      <c r="T329" s="160">
        <v>4.9500000000000002E-2</v>
      </c>
      <c r="U329" s="160">
        <v>4.9500000000000002E-2</v>
      </c>
      <c r="V329" s="158" t="s">
        <v>813</v>
      </c>
      <c r="W329" s="161">
        <v>2722.5</v>
      </c>
      <c r="X329" s="158" t="s">
        <v>813</v>
      </c>
      <c r="Y329" s="158" t="s">
        <v>1132</v>
      </c>
      <c r="Z329" s="158" t="s">
        <v>811</v>
      </c>
      <c r="AA329" s="158" t="s">
        <v>811</v>
      </c>
      <c r="AB329" s="71">
        <f t="shared" si="8"/>
        <v>396.87745998425612</v>
      </c>
    </row>
    <row r="330" spans="1:28">
      <c r="A330" s="156" t="s">
        <v>803</v>
      </c>
      <c r="B330" s="156" t="s">
        <v>1126</v>
      </c>
      <c r="C330" s="156" t="s">
        <v>1080</v>
      </c>
      <c r="D330" s="156" t="s">
        <v>1080</v>
      </c>
      <c r="E330" s="156" t="s">
        <v>812</v>
      </c>
      <c r="F330" s="163">
        <v>86406862</v>
      </c>
      <c r="G330" s="165" t="s">
        <v>666</v>
      </c>
      <c r="H330" s="156" t="s">
        <v>1082</v>
      </c>
      <c r="I330" s="156" t="s">
        <v>1082</v>
      </c>
      <c r="J330" s="157">
        <v>43840</v>
      </c>
      <c r="K330" s="158" t="s">
        <v>1127</v>
      </c>
      <c r="L330" s="157">
        <v>43840</v>
      </c>
      <c r="M330" s="158" t="s">
        <v>1529</v>
      </c>
      <c r="N330" s="158" t="s">
        <v>870</v>
      </c>
      <c r="O330" s="158" t="s">
        <v>805</v>
      </c>
      <c r="P330" s="158" t="s">
        <v>1129</v>
      </c>
      <c r="Q330" s="158" t="s">
        <v>1312</v>
      </c>
      <c r="R330" s="158" t="s">
        <v>1313</v>
      </c>
      <c r="S330" s="159">
        <v>63040</v>
      </c>
      <c r="T330" s="160">
        <v>0.34229999999999999</v>
      </c>
      <c r="U330" s="160">
        <v>0.34229999999999999</v>
      </c>
      <c r="V330" s="158" t="s">
        <v>813</v>
      </c>
      <c r="W330" s="161">
        <v>21578.59</v>
      </c>
      <c r="X330" s="158" t="s">
        <v>813</v>
      </c>
      <c r="Y330" s="158" t="s">
        <v>1132</v>
      </c>
      <c r="Z330" s="158" t="s">
        <v>811</v>
      </c>
      <c r="AA330" s="158" t="s">
        <v>811</v>
      </c>
      <c r="AB330" s="71">
        <f t="shared" si="8"/>
        <v>3145.6587655616781</v>
      </c>
    </row>
    <row r="331" spans="1:28">
      <c r="A331" s="156" t="s">
        <v>803</v>
      </c>
      <c r="B331" s="156" t="s">
        <v>1126</v>
      </c>
      <c r="C331" s="156" t="s">
        <v>1080</v>
      </c>
      <c r="D331" s="156" t="s">
        <v>1080</v>
      </c>
      <c r="E331" s="156" t="s">
        <v>812</v>
      </c>
      <c r="F331" s="163">
        <v>86406863</v>
      </c>
      <c r="G331" s="165" t="s">
        <v>666</v>
      </c>
      <c r="H331" s="156" t="s">
        <v>1082</v>
      </c>
      <c r="I331" s="156" t="s">
        <v>1082</v>
      </c>
      <c r="J331" s="157">
        <v>43840</v>
      </c>
      <c r="K331" s="158" t="s">
        <v>1127</v>
      </c>
      <c r="L331" s="157">
        <v>43840</v>
      </c>
      <c r="M331" s="158" t="s">
        <v>1529</v>
      </c>
      <c r="N331" s="158" t="s">
        <v>1138</v>
      </c>
      <c r="O331" s="158" t="s">
        <v>805</v>
      </c>
      <c r="P331" s="158" t="s">
        <v>1129</v>
      </c>
      <c r="Q331" s="158" t="s">
        <v>1358</v>
      </c>
      <c r="R331" s="158" t="s">
        <v>1359</v>
      </c>
      <c r="S331" s="159">
        <v>36900</v>
      </c>
      <c r="T331" s="160">
        <v>9.1999999999999998E-2</v>
      </c>
      <c r="U331" s="160">
        <v>9.1999999999999998E-2</v>
      </c>
      <c r="V331" s="158" t="s">
        <v>813</v>
      </c>
      <c r="W331" s="161">
        <v>3394.8</v>
      </c>
      <c r="X331" s="158" t="s">
        <v>813</v>
      </c>
      <c r="Y331" s="158" t="s">
        <v>1132</v>
      </c>
      <c r="Z331" s="158" t="s">
        <v>811</v>
      </c>
      <c r="AA331" s="158" t="s">
        <v>811</v>
      </c>
      <c r="AB331" s="71">
        <f t="shared" si="8"/>
        <v>494.88323274731044</v>
      </c>
    </row>
    <row r="332" spans="1:28">
      <c r="A332" s="156" t="s">
        <v>803</v>
      </c>
      <c r="B332" s="156" t="s">
        <v>1126</v>
      </c>
      <c r="C332" s="156" t="s">
        <v>1080</v>
      </c>
      <c r="D332" s="156" t="s">
        <v>1080</v>
      </c>
      <c r="E332" s="156" t="s">
        <v>812</v>
      </c>
      <c r="F332" s="163">
        <v>86406875</v>
      </c>
      <c r="G332" s="165" t="s">
        <v>666</v>
      </c>
      <c r="H332" s="156" t="s">
        <v>1082</v>
      </c>
      <c r="I332" s="156" t="s">
        <v>1082</v>
      </c>
      <c r="J332" s="157">
        <v>43840</v>
      </c>
      <c r="K332" s="158" t="s">
        <v>1127</v>
      </c>
      <c r="L332" s="157">
        <v>43840</v>
      </c>
      <c r="M332" s="158" t="s">
        <v>1529</v>
      </c>
      <c r="N332" s="158" t="s">
        <v>1489</v>
      </c>
      <c r="O332" s="158" t="s">
        <v>805</v>
      </c>
      <c r="P332" s="158" t="s">
        <v>1129</v>
      </c>
      <c r="Q332" s="158" t="s">
        <v>1515</v>
      </c>
      <c r="R332" s="158" t="s">
        <v>1516</v>
      </c>
      <c r="S332" s="159">
        <v>5030</v>
      </c>
      <c r="T332" s="160">
        <v>0.14280000000000001</v>
      </c>
      <c r="U332" s="160">
        <v>0.14280000000000001</v>
      </c>
      <c r="V332" s="158" t="s">
        <v>813</v>
      </c>
      <c r="W332" s="161">
        <v>718.28</v>
      </c>
      <c r="X332" s="158" t="s">
        <v>813</v>
      </c>
      <c r="Y332" s="158" t="s">
        <v>1132</v>
      </c>
      <c r="Z332" s="158" t="s">
        <v>811</v>
      </c>
      <c r="AA332" s="158" t="s">
        <v>811</v>
      </c>
      <c r="AB332" s="71">
        <f t="shared" si="8"/>
        <v>104.70859208723286</v>
      </c>
    </row>
    <row r="333" spans="1:28">
      <c r="A333" s="156" t="s">
        <v>803</v>
      </c>
      <c r="B333" s="156" t="s">
        <v>1126</v>
      </c>
      <c r="C333" s="156" t="s">
        <v>391</v>
      </c>
      <c r="D333" s="156" t="s">
        <v>536</v>
      </c>
      <c r="E333" s="156" t="s">
        <v>812</v>
      </c>
      <c r="F333" s="156" t="s">
        <v>553</v>
      </c>
      <c r="G333" s="165" t="s">
        <v>536</v>
      </c>
      <c r="H333" s="156" t="s">
        <v>867</v>
      </c>
      <c r="I333" s="156" t="s">
        <v>867</v>
      </c>
      <c r="J333" s="157">
        <v>43840</v>
      </c>
      <c r="K333" s="158" t="s">
        <v>1127</v>
      </c>
      <c r="L333" s="157">
        <v>43840</v>
      </c>
      <c r="M333" s="158" t="s">
        <v>1517</v>
      </c>
      <c r="N333" s="158" t="s">
        <v>1146</v>
      </c>
      <c r="O333" s="158" t="s">
        <v>805</v>
      </c>
      <c r="P333" s="158" t="s">
        <v>1129</v>
      </c>
      <c r="Q333" s="158" t="s">
        <v>1518</v>
      </c>
      <c r="R333" s="158" t="s">
        <v>1519</v>
      </c>
      <c r="S333" s="159">
        <v>5</v>
      </c>
      <c r="T333" s="160">
        <v>118.8</v>
      </c>
      <c r="U333" s="160">
        <v>118.8</v>
      </c>
      <c r="V333" s="158" t="s">
        <v>813</v>
      </c>
      <c r="W333" s="161">
        <v>594</v>
      </c>
      <c r="X333" s="158" t="s">
        <v>813</v>
      </c>
      <c r="Y333" s="158" t="s">
        <v>1132</v>
      </c>
      <c r="Z333" s="158" t="s">
        <v>811</v>
      </c>
      <c r="AA333" s="158" t="s">
        <v>811</v>
      </c>
      <c r="AB333" s="71">
        <f t="shared" si="8"/>
        <v>86.591445814746791</v>
      </c>
    </row>
    <row r="334" spans="1:28">
      <c r="A334" s="156" t="s">
        <v>803</v>
      </c>
      <c r="B334" s="156" t="s">
        <v>1126</v>
      </c>
      <c r="C334" s="156" t="s">
        <v>391</v>
      </c>
      <c r="D334" s="156" t="s">
        <v>536</v>
      </c>
      <c r="E334" s="156" t="s">
        <v>812</v>
      </c>
      <c r="F334" s="156" t="s">
        <v>553</v>
      </c>
      <c r="G334" s="165" t="s">
        <v>536</v>
      </c>
      <c r="H334" s="156" t="s">
        <v>867</v>
      </c>
      <c r="I334" s="156" t="s">
        <v>867</v>
      </c>
      <c r="J334" s="157">
        <v>43840</v>
      </c>
      <c r="K334" s="158" t="s">
        <v>1127</v>
      </c>
      <c r="L334" s="157">
        <v>43840</v>
      </c>
      <c r="M334" s="158" t="s">
        <v>1517</v>
      </c>
      <c r="N334" s="158" t="s">
        <v>1159</v>
      </c>
      <c r="O334" s="158" t="s">
        <v>805</v>
      </c>
      <c r="P334" s="158" t="s">
        <v>1129</v>
      </c>
      <c r="Q334" s="158" t="s">
        <v>1518</v>
      </c>
      <c r="R334" s="158" t="s">
        <v>1519</v>
      </c>
      <c r="S334" s="159">
        <v>14</v>
      </c>
      <c r="T334" s="160">
        <v>118.8</v>
      </c>
      <c r="U334" s="160">
        <v>118.8</v>
      </c>
      <c r="V334" s="158" t="s">
        <v>813</v>
      </c>
      <c r="W334" s="161">
        <v>1663.2</v>
      </c>
      <c r="X334" s="158" t="s">
        <v>813</v>
      </c>
      <c r="Y334" s="158" t="s">
        <v>1132</v>
      </c>
      <c r="Z334" s="158" t="s">
        <v>811</v>
      </c>
      <c r="AA334" s="158" t="s">
        <v>811</v>
      </c>
      <c r="AB334" s="71">
        <f t="shared" si="8"/>
        <v>242.456048281291</v>
      </c>
    </row>
    <row r="335" spans="1:28">
      <c r="A335" s="156" t="s">
        <v>803</v>
      </c>
      <c r="B335" s="156" t="s">
        <v>1126</v>
      </c>
      <c r="C335" s="156" t="s">
        <v>391</v>
      </c>
      <c r="D335" s="156" t="s">
        <v>200</v>
      </c>
      <c r="E335" s="156" t="s">
        <v>812</v>
      </c>
      <c r="F335" s="156" t="s">
        <v>765</v>
      </c>
      <c r="G335" s="165" t="s">
        <v>200</v>
      </c>
      <c r="H335" s="156" t="s">
        <v>867</v>
      </c>
      <c r="I335" s="156" t="s">
        <v>867</v>
      </c>
      <c r="J335" s="157">
        <v>43840</v>
      </c>
      <c r="K335" s="158" t="s">
        <v>1127</v>
      </c>
      <c r="L335" s="157">
        <v>43840</v>
      </c>
      <c r="M335" s="158" t="s">
        <v>1530</v>
      </c>
      <c r="N335" s="158" t="s">
        <v>1073</v>
      </c>
      <c r="O335" s="158" t="s">
        <v>805</v>
      </c>
      <c r="P335" s="158" t="s">
        <v>1129</v>
      </c>
      <c r="Q335" s="158" t="s">
        <v>1130</v>
      </c>
      <c r="R335" s="158" t="s">
        <v>1131</v>
      </c>
      <c r="S335" s="159">
        <v>0</v>
      </c>
      <c r="T335" s="160">
        <v>0</v>
      </c>
      <c r="U335" s="160">
        <v>4.1099999999999998E-2</v>
      </c>
      <c r="V335" s="158" t="s">
        <v>813</v>
      </c>
      <c r="W335" s="161">
        <v>0</v>
      </c>
      <c r="X335" s="158" t="s">
        <v>813</v>
      </c>
      <c r="Y335" s="158" t="s">
        <v>1132</v>
      </c>
      <c r="Z335" s="158" t="s">
        <v>811</v>
      </c>
      <c r="AA335" s="158" t="s">
        <v>811</v>
      </c>
      <c r="AB335" s="71">
        <f t="shared" si="8"/>
        <v>0</v>
      </c>
    </row>
    <row r="336" spans="1:28">
      <c r="A336" s="156" t="s">
        <v>803</v>
      </c>
      <c r="B336" s="156" t="s">
        <v>1126</v>
      </c>
      <c r="C336" s="156" t="s">
        <v>391</v>
      </c>
      <c r="D336" s="156" t="s">
        <v>200</v>
      </c>
      <c r="E336" s="156" t="s">
        <v>812</v>
      </c>
      <c r="F336" s="156" t="s">
        <v>765</v>
      </c>
      <c r="G336" s="165" t="s">
        <v>200</v>
      </c>
      <c r="H336" s="156" t="s">
        <v>867</v>
      </c>
      <c r="I336" s="156" t="s">
        <v>867</v>
      </c>
      <c r="J336" s="157">
        <v>43840</v>
      </c>
      <c r="K336" s="158" t="s">
        <v>1127</v>
      </c>
      <c r="L336" s="157">
        <v>43840</v>
      </c>
      <c r="M336" s="158" t="s">
        <v>1530</v>
      </c>
      <c r="N336" s="158" t="s">
        <v>1146</v>
      </c>
      <c r="O336" s="158" t="s">
        <v>805</v>
      </c>
      <c r="P336" s="158" t="s">
        <v>1129</v>
      </c>
      <c r="Q336" s="158" t="s">
        <v>1130</v>
      </c>
      <c r="R336" s="158" t="s">
        <v>1131</v>
      </c>
      <c r="S336" s="159">
        <v>280000</v>
      </c>
      <c r="T336" s="160">
        <v>4.1099999999999998E-2</v>
      </c>
      <c r="U336" s="160">
        <v>4.1099999999999998E-2</v>
      </c>
      <c r="V336" s="158" t="s">
        <v>813</v>
      </c>
      <c r="W336" s="161">
        <v>11508</v>
      </c>
      <c r="X336" s="158" t="s">
        <v>813</v>
      </c>
      <c r="Y336" s="158" t="s">
        <v>1132</v>
      </c>
      <c r="Z336" s="158" t="s">
        <v>811</v>
      </c>
      <c r="AA336" s="158" t="s">
        <v>811</v>
      </c>
      <c r="AB336" s="71">
        <f t="shared" si="8"/>
        <v>1677.5999300271146</v>
      </c>
    </row>
    <row r="337" spans="1:28">
      <c r="A337" s="156" t="s">
        <v>803</v>
      </c>
      <c r="B337" s="156" t="s">
        <v>1126</v>
      </c>
      <c r="C337" s="156" t="s">
        <v>391</v>
      </c>
      <c r="D337" s="156" t="s">
        <v>200</v>
      </c>
      <c r="E337" s="156" t="s">
        <v>812</v>
      </c>
      <c r="F337" s="156" t="s">
        <v>765</v>
      </c>
      <c r="G337" s="165" t="s">
        <v>200</v>
      </c>
      <c r="H337" s="156" t="s">
        <v>867</v>
      </c>
      <c r="I337" s="156" t="s">
        <v>867</v>
      </c>
      <c r="J337" s="157">
        <v>43840</v>
      </c>
      <c r="K337" s="158" t="s">
        <v>1127</v>
      </c>
      <c r="L337" s="157">
        <v>43840</v>
      </c>
      <c r="M337" s="158" t="s">
        <v>1530</v>
      </c>
      <c r="N337" s="158" t="s">
        <v>1159</v>
      </c>
      <c r="O337" s="158" t="s">
        <v>805</v>
      </c>
      <c r="P337" s="158" t="s">
        <v>1129</v>
      </c>
      <c r="Q337" s="158" t="s">
        <v>1130</v>
      </c>
      <c r="R337" s="158" t="s">
        <v>1131</v>
      </c>
      <c r="S337" s="159">
        <v>140000</v>
      </c>
      <c r="T337" s="160">
        <v>4.1099999999999998E-2</v>
      </c>
      <c r="U337" s="160">
        <v>4.1099999999999998E-2</v>
      </c>
      <c r="V337" s="158" t="s">
        <v>813</v>
      </c>
      <c r="W337" s="161">
        <v>5754</v>
      </c>
      <c r="X337" s="158" t="s">
        <v>813</v>
      </c>
      <c r="Y337" s="158" t="s">
        <v>1132</v>
      </c>
      <c r="Z337" s="158" t="s">
        <v>811</v>
      </c>
      <c r="AA337" s="158" t="s">
        <v>811</v>
      </c>
      <c r="AB337" s="71">
        <f t="shared" si="8"/>
        <v>838.79996501355731</v>
      </c>
    </row>
    <row r="338" spans="1:28">
      <c r="A338" s="156" t="s">
        <v>803</v>
      </c>
      <c r="B338" s="156" t="s">
        <v>1126</v>
      </c>
      <c r="C338" s="156" t="s">
        <v>391</v>
      </c>
      <c r="D338" s="156" t="s">
        <v>200</v>
      </c>
      <c r="E338" s="156" t="s">
        <v>812</v>
      </c>
      <c r="F338" s="156" t="s">
        <v>487</v>
      </c>
      <c r="G338" s="165" t="s">
        <v>200</v>
      </c>
      <c r="H338" s="156" t="s">
        <v>867</v>
      </c>
      <c r="I338" s="156" t="s">
        <v>867</v>
      </c>
      <c r="J338" s="157">
        <v>43843</v>
      </c>
      <c r="K338" s="158" t="s">
        <v>1127</v>
      </c>
      <c r="L338" s="157">
        <v>43843</v>
      </c>
      <c r="M338" s="158" t="s">
        <v>1531</v>
      </c>
      <c r="N338" s="158" t="s">
        <v>1146</v>
      </c>
      <c r="O338" s="158" t="s">
        <v>805</v>
      </c>
      <c r="P338" s="158" t="s">
        <v>1129</v>
      </c>
      <c r="Q338" s="158" t="s">
        <v>1199</v>
      </c>
      <c r="R338" s="158" t="s">
        <v>1200</v>
      </c>
      <c r="S338" s="159">
        <v>212000</v>
      </c>
      <c r="T338" s="160">
        <v>4.1099999999999998E-2</v>
      </c>
      <c r="U338" s="160">
        <v>4.1099999999999998E-2</v>
      </c>
      <c r="V338" s="158" t="s">
        <v>813</v>
      </c>
      <c r="W338" s="161">
        <v>8713.2000000000007</v>
      </c>
      <c r="X338" s="158" t="s">
        <v>813</v>
      </c>
      <c r="Y338" s="158" t="s">
        <v>1132</v>
      </c>
      <c r="Z338" s="158" t="s">
        <v>811</v>
      </c>
      <c r="AA338" s="158" t="s">
        <v>811</v>
      </c>
      <c r="AB338" s="71">
        <f t="shared" si="8"/>
        <v>1270.1828041633869</v>
      </c>
    </row>
    <row r="339" spans="1:28">
      <c r="A339" s="156" t="s">
        <v>803</v>
      </c>
      <c r="B339" s="156" t="s">
        <v>1126</v>
      </c>
      <c r="C339" s="156" t="s">
        <v>391</v>
      </c>
      <c r="D339" s="156" t="s">
        <v>200</v>
      </c>
      <c r="E339" s="156" t="s">
        <v>812</v>
      </c>
      <c r="F339" s="156" t="s">
        <v>487</v>
      </c>
      <c r="G339" s="165" t="s">
        <v>200</v>
      </c>
      <c r="H339" s="156" t="s">
        <v>867</v>
      </c>
      <c r="I339" s="156" t="s">
        <v>867</v>
      </c>
      <c r="J339" s="157">
        <v>43843</v>
      </c>
      <c r="K339" s="158" t="s">
        <v>1127</v>
      </c>
      <c r="L339" s="157">
        <v>43843</v>
      </c>
      <c r="M339" s="158" t="s">
        <v>1531</v>
      </c>
      <c r="N339" s="158" t="s">
        <v>1159</v>
      </c>
      <c r="O339" s="158" t="s">
        <v>805</v>
      </c>
      <c r="P339" s="158" t="s">
        <v>1129</v>
      </c>
      <c r="Q339" s="158" t="s">
        <v>1199</v>
      </c>
      <c r="R339" s="158" t="s">
        <v>1200</v>
      </c>
      <c r="S339" s="159">
        <v>256000</v>
      </c>
      <c r="T339" s="160">
        <v>4.1099999999999998E-2</v>
      </c>
      <c r="U339" s="160">
        <v>4.1099999999999998E-2</v>
      </c>
      <c r="V339" s="158" t="s">
        <v>813</v>
      </c>
      <c r="W339" s="161">
        <v>10521.6</v>
      </c>
      <c r="X339" s="158" t="s">
        <v>813</v>
      </c>
      <c r="Y339" s="158" t="s">
        <v>1132</v>
      </c>
      <c r="Z339" s="158" t="s">
        <v>811</v>
      </c>
      <c r="AA339" s="158" t="s">
        <v>811</v>
      </c>
      <c r="AB339" s="71">
        <f t="shared" si="8"/>
        <v>1533.8056503105047</v>
      </c>
    </row>
    <row r="340" spans="1:28">
      <c r="A340" s="156" t="s">
        <v>803</v>
      </c>
      <c r="B340" s="156" t="s">
        <v>1126</v>
      </c>
      <c r="C340" s="156" t="s">
        <v>391</v>
      </c>
      <c r="D340" s="156" t="s">
        <v>200</v>
      </c>
      <c r="E340" s="156" t="s">
        <v>812</v>
      </c>
      <c r="F340" s="156" t="s">
        <v>487</v>
      </c>
      <c r="G340" s="165" t="s">
        <v>200</v>
      </c>
      <c r="H340" s="156" t="s">
        <v>867</v>
      </c>
      <c r="I340" s="156" t="s">
        <v>867</v>
      </c>
      <c r="J340" s="157">
        <v>43843</v>
      </c>
      <c r="K340" s="158" t="s">
        <v>1127</v>
      </c>
      <c r="L340" s="157">
        <v>43843</v>
      </c>
      <c r="M340" s="158" t="s">
        <v>1531</v>
      </c>
      <c r="N340" s="158" t="s">
        <v>886</v>
      </c>
      <c r="O340" s="158" t="s">
        <v>805</v>
      </c>
      <c r="P340" s="158" t="s">
        <v>1129</v>
      </c>
      <c r="Q340" s="158" t="s">
        <v>1199</v>
      </c>
      <c r="R340" s="158" t="s">
        <v>1200</v>
      </c>
      <c r="S340" s="159">
        <v>0</v>
      </c>
      <c r="T340" s="160">
        <v>0</v>
      </c>
      <c r="U340" s="160">
        <v>4.1099999999999998E-2</v>
      </c>
      <c r="V340" s="158" t="s">
        <v>813</v>
      </c>
      <c r="W340" s="161">
        <v>0</v>
      </c>
      <c r="X340" s="158" t="s">
        <v>813</v>
      </c>
      <c r="Y340" s="158" t="s">
        <v>1132</v>
      </c>
      <c r="Z340" s="158" t="s">
        <v>811</v>
      </c>
      <c r="AA340" s="158" t="s">
        <v>811</v>
      </c>
      <c r="AB340" s="71">
        <f t="shared" si="8"/>
        <v>0</v>
      </c>
    </row>
    <row r="341" spans="1:28">
      <c r="A341" s="156" t="s">
        <v>803</v>
      </c>
      <c r="B341" s="156" t="s">
        <v>1126</v>
      </c>
      <c r="C341" s="156" t="s">
        <v>391</v>
      </c>
      <c r="D341" s="156" t="s">
        <v>200</v>
      </c>
      <c r="E341" s="156" t="s">
        <v>812</v>
      </c>
      <c r="F341" s="156" t="s">
        <v>487</v>
      </c>
      <c r="G341" s="165" t="s">
        <v>200</v>
      </c>
      <c r="H341" s="156" t="s">
        <v>867</v>
      </c>
      <c r="I341" s="156" t="s">
        <v>867</v>
      </c>
      <c r="J341" s="157">
        <v>43843</v>
      </c>
      <c r="K341" s="158" t="s">
        <v>1127</v>
      </c>
      <c r="L341" s="157">
        <v>43843</v>
      </c>
      <c r="M341" s="158" t="s">
        <v>1531</v>
      </c>
      <c r="N341" s="158" t="s">
        <v>1181</v>
      </c>
      <c r="O341" s="158" t="s">
        <v>805</v>
      </c>
      <c r="P341" s="158" t="s">
        <v>1129</v>
      </c>
      <c r="Q341" s="158" t="s">
        <v>1199</v>
      </c>
      <c r="R341" s="158" t="s">
        <v>1200</v>
      </c>
      <c r="S341" s="159">
        <v>420000</v>
      </c>
      <c r="T341" s="160">
        <v>4.1099999999999998E-2</v>
      </c>
      <c r="U341" s="160">
        <v>4.1099999999999998E-2</v>
      </c>
      <c r="V341" s="158" t="s">
        <v>813</v>
      </c>
      <c r="W341" s="161">
        <v>17262</v>
      </c>
      <c r="X341" s="158" t="s">
        <v>813</v>
      </c>
      <c r="Y341" s="158" t="s">
        <v>1132</v>
      </c>
      <c r="Z341" s="158" t="s">
        <v>811</v>
      </c>
      <c r="AA341" s="158" t="s">
        <v>811</v>
      </c>
      <c r="AB341" s="71">
        <f t="shared" si="8"/>
        <v>2516.3998950406717</v>
      </c>
    </row>
    <row r="342" spans="1:28">
      <c r="A342" s="156" t="s">
        <v>803</v>
      </c>
      <c r="B342" s="156" t="s">
        <v>1126</v>
      </c>
      <c r="C342" s="156" t="s">
        <v>391</v>
      </c>
      <c r="D342" s="156" t="s">
        <v>200</v>
      </c>
      <c r="E342" s="156" t="s">
        <v>812</v>
      </c>
      <c r="F342" s="156" t="s">
        <v>546</v>
      </c>
      <c r="G342" s="165" t="s">
        <v>200</v>
      </c>
      <c r="H342" s="156" t="s">
        <v>867</v>
      </c>
      <c r="I342" s="156" t="s">
        <v>867</v>
      </c>
      <c r="J342" s="157">
        <v>43843</v>
      </c>
      <c r="K342" s="158" t="s">
        <v>1127</v>
      </c>
      <c r="L342" s="157">
        <v>43843</v>
      </c>
      <c r="M342" s="158" t="s">
        <v>1532</v>
      </c>
      <c r="N342" s="158" t="s">
        <v>1073</v>
      </c>
      <c r="O342" s="158" t="s">
        <v>805</v>
      </c>
      <c r="P342" s="158" t="s">
        <v>1129</v>
      </c>
      <c r="Q342" s="158" t="s">
        <v>1533</v>
      </c>
      <c r="R342" s="158" t="s">
        <v>1534</v>
      </c>
      <c r="S342" s="159">
        <v>340000</v>
      </c>
      <c r="T342" s="160">
        <v>2.9600000000000001E-2</v>
      </c>
      <c r="U342" s="160">
        <v>2.9600000000000001E-2</v>
      </c>
      <c r="V342" s="158" t="s">
        <v>813</v>
      </c>
      <c r="W342" s="161">
        <v>10064</v>
      </c>
      <c r="X342" s="158" t="s">
        <v>813</v>
      </c>
      <c r="Y342" s="158" t="s">
        <v>1132</v>
      </c>
      <c r="Z342" s="158" t="s">
        <v>811</v>
      </c>
      <c r="AA342" s="158" t="s">
        <v>811</v>
      </c>
      <c r="AB342" s="71">
        <f t="shared" si="8"/>
        <v>1467.0981661272924</v>
      </c>
    </row>
    <row r="343" spans="1:28">
      <c r="A343" s="156" t="s">
        <v>803</v>
      </c>
      <c r="B343" s="156" t="s">
        <v>1126</v>
      </c>
      <c r="C343" s="156" t="s">
        <v>391</v>
      </c>
      <c r="D343" s="156" t="s">
        <v>162</v>
      </c>
      <c r="E343" s="156" t="s">
        <v>812</v>
      </c>
      <c r="F343" s="156" t="s">
        <v>167</v>
      </c>
      <c r="G343" s="165" t="s">
        <v>162</v>
      </c>
      <c r="H343" s="156" t="s">
        <v>867</v>
      </c>
      <c r="I343" s="156" t="s">
        <v>867</v>
      </c>
      <c r="J343" s="157">
        <v>43845</v>
      </c>
      <c r="K343" s="158" t="s">
        <v>1127</v>
      </c>
      <c r="L343" s="157">
        <v>43845</v>
      </c>
      <c r="M343" s="158" t="s">
        <v>1535</v>
      </c>
      <c r="N343" s="158" t="s">
        <v>1077</v>
      </c>
      <c r="O343" s="158" t="s">
        <v>805</v>
      </c>
      <c r="P343" s="158" t="s">
        <v>1129</v>
      </c>
      <c r="Q343" s="158" t="s">
        <v>1536</v>
      </c>
      <c r="R343" s="158" t="s">
        <v>1537</v>
      </c>
      <c r="S343" s="159">
        <v>265000</v>
      </c>
      <c r="T343" s="160">
        <v>2.35E-2</v>
      </c>
      <c r="U343" s="160">
        <v>2.35E-2</v>
      </c>
      <c r="V343" s="158" t="s">
        <v>813</v>
      </c>
      <c r="W343" s="161">
        <v>6227.5</v>
      </c>
      <c r="X343" s="158" t="s">
        <v>813</v>
      </c>
      <c r="Y343" s="158" t="s">
        <v>1132</v>
      </c>
      <c r="Z343" s="158" t="s">
        <v>811</v>
      </c>
      <c r="AA343" s="158" t="s">
        <v>811</v>
      </c>
      <c r="AB343" s="71">
        <f t="shared" si="8"/>
        <v>907.82530102918452</v>
      </c>
    </row>
    <row r="344" spans="1:28">
      <c r="A344" s="156" t="s">
        <v>803</v>
      </c>
      <c r="B344" s="156" t="s">
        <v>1126</v>
      </c>
      <c r="C344" s="156" t="s">
        <v>391</v>
      </c>
      <c r="D344" s="156" t="s">
        <v>599</v>
      </c>
      <c r="E344" s="156" t="s">
        <v>812</v>
      </c>
      <c r="F344" s="156" t="s">
        <v>704</v>
      </c>
      <c r="G344" s="165" t="s">
        <v>599</v>
      </c>
      <c r="H344" s="156" t="s">
        <v>818</v>
      </c>
      <c r="I344" s="156" t="s">
        <v>818</v>
      </c>
      <c r="J344" s="157">
        <v>43843</v>
      </c>
      <c r="K344" s="158" t="s">
        <v>1127</v>
      </c>
      <c r="L344" s="157">
        <v>43843</v>
      </c>
      <c r="M344" s="158" t="s">
        <v>1538</v>
      </c>
      <c r="N344" s="158" t="s">
        <v>809</v>
      </c>
      <c r="O344" s="158" t="s">
        <v>805</v>
      </c>
      <c r="P344" s="158" t="s">
        <v>1129</v>
      </c>
      <c r="Q344" s="158" t="s">
        <v>821</v>
      </c>
      <c r="R344" s="158" t="s">
        <v>822</v>
      </c>
      <c r="S344" s="159">
        <v>0</v>
      </c>
      <c r="T344" s="160">
        <v>0</v>
      </c>
      <c r="U344" s="160">
        <v>0.24</v>
      </c>
      <c r="V344" s="158" t="s">
        <v>813</v>
      </c>
      <c r="W344" s="161">
        <v>0</v>
      </c>
      <c r="X344" s="158" t="s">
        <v>813</v>
      </c>
      <c r="Y344" s="158" t="s">
        <v>1132</v>
      </c>
      <c r="Z344" s="158" t="s">
        <v>811</v>
      </c>
      <c r="AA344" s="158" t="s">
        <v>811</v>
      </c>
      <c r="AB344" s="71">
        <f t="shared" si="8"/>
        <v>0</v>
      </c>
    </row>
    <row r="345" spans="1:28">
      <c r="A345" s="156" t="s">
        <v>803</v>
      </c>
      <c r="B345" s="156" t="s">
        <v>1126</v>
      </c>
      <c r="C345" s="156" t="s">
        <v>391</v>
      </c>
      <c r="D345" s="156" t="s">
        <v>281</v>
      </c>
      <c r="E345" s="156" t="s">
        <v>812</v>
      </c>
      <c r="F345" s="156" t="s">
        <v>699</v>
      </c>
      <c r="G345" s="165" t="s">
        <v>599</v>
      </c>
      <c r="H345" s="156" t="s">
        <v>818</v>
      </c>
      <c r="I345" s="156" t="s">
        <v>818</v>
      </c>
      <c r="J345" s="157">
        <v>43843</v>
      </c>
      <c r="K345" s="158" t="s">
        <v>1127</v>
      </c>
      <c r="L345" s="157">
        <v>43843</v>
      </c>
      <c r="M345" s="158" t="s">
        <v>1538</v>
      </c>
      <c r="N345" s="158" t="s">
        <v>886</v>
      </c>
      <c r="O345" s="158" t="s">
        <v>805</v>
      </c>
      <c r="P345" s="158" t="s">
        <v>1129</v>
      </c>
      <c r="Q345" s="158" t="s">
        <v>850</v>
      </c>
      <c r="R345" s="158" t="s">
        <v>851</v>
      </c>
      <c r="S345" s="159">
        <v>38500</v>
      </c>
      <c r="T345" s="160">
        <v>0.52810000000000001</v>
      </c>
      <c r="U345" s="160">
        <v>0.52810000000000001</v>
      </c>
      <c r="V345" s="158" t="s">
        <v>813</v>
      </c>
      <c r="W345" s="161">
        <v>20331.849999999999</v>
      </c>
      <c r="X345" s="158" t="s">
        <v>813</v>
      </c>
      <c r="Y345" s="158" t="s">
        <v>1132</v>
      </c>
      <c r="Z345" s="158" t="s">
        <v>811</v>
      </c>
      <c r="AA345" s="158" t="s">
        <v>811</v>
      </c>
      <c r="AB345" s="71">
        <f t="shared" si="8"/>
        <v>2963.9129420682816</v>
      </c>
    </row>
    <row r="346" spans="1:28">
      <c r="A346" s="156" t="s">
        <v>803</v>
      </c>
      <c r="B346" s="156" t="s">
        <v>1126</v>
      </c>
      <c r="C346" s="156" t="s">
        <v>391</v>
      </c>
      <c r="D346" s="156" t="s">
        <v>281</v>
      </c>
      <c r="E346" s="156" t="s">
        <v>812</v>
      </c>
      <c r="F346" s="156" t="s">
        <v>700</v>
      </c>
      <c r="G346" s="165" t="s">
        <v>599</v>
      </c>
      <c r="H346" s="156" t="s">
        <v>818</v>
      </c>
      <c r="I346" s="156" t="s">
        <v>818</v>
      </c>
      <c r="J346" s="157">
        <v>43843</v>
      </c>
      <c r="K346" s="158" t="s">
        <v>1127</v>
      </c>
      <c r="L346" s="157">
        <v>43843</v>
      </c>
      <c r="M346" s="158" t="s">
        <v>1538</v>
      </c>
      <c r="N346" s="158" t="s">
        <v>870</v>
      </c>
      <c r="O346" s="158" t="s">
        <v>805</v>
      </c>
      <c r="P346" s="158" t="s">
        <v>1129</v>
      </c>
      <c r="Q346" s="158" t="s">
        <v>852</v>
      </c>
      <c r="R346" s="158" t="s">
        <v>853</v>
      </c>
      <c r="S346" s="159">
        <v>0</v>
      </c>
      <c r="T346" s="160">
        <v>0</v>
      </c>
      <c r="U346" s="160">
        <v>0.52810000000000001</v>
      </c>
      <c r="V346" s="158" t="s">
        <v>813</v>
      </c>
      <c r="W346" s="161">
        <v>0</v>
      </c>
      <c r="X346" s="158" t="s">
        <v>813</v>
      </c>
      <c r="Y346" s="158" t="s">
        <v>1132</v>
      </c>
      <c r="Z346" s="158" t="s">
        <v>811</v>
      </c>
      <c r="AA346" s="158" t="s">
        <v>811</v>
      </c>
      <c r="AB346" s="71">
        <f t="shared" si="8"/>
        <v>0</v>
      </c>
    </row>
    <row r="347" spans="1:28">
      <c r="A347" s="156" t="s">
        <v>803</v>
      </c>
      <c r="B347" s="156" t="s">
        <v>1126</v>
      </c>
      <c r="C347" s="156" t="s">
        <v>391</v>
      </c>
      <c r="D347" s="156" t="s">
        <v>599</v>
      </c>
      <c r="E347" s="156" t="s">
        <v>812</v>
      </c>
      <c r="F347" s="156" t="s">
        <v>704</v>
      </c>
      <c r="G347" s="165" t="s">
        <v>599</v>
      </c>
      <c r="H347" s="156" t="s">
        <v>818</v>
      </c>
      <c r="I347" s="156" t="s">
        <v>818</v>
      </c>
      <c r="J347" s="157">
        <v>43843</v>
      </c>
      <c r="K347" s="158" t="s">
        <v>1127</v>
      </c>
      <c r="L347" s="157">
        <v>43843</v>
      </c>
      <c r="M347" s="158" t="s">
        <v>1538</v>
      </c>
      <c r="N347" s="158" t="s">
        <v>1144</v>
      </c>
      <c r="O347" s="158" t="s">
        <v>805</v>
      </c>
      <c r="P347" s="158" t="s">
        <v>1129</v>
      </c>
      <c r="Q347" s="158" t="s">
        <v>821</v>
      </c>
      <c r="R347" s="158" t="s">
        <v>822</v>
      </c>
      <c r="S347" s="159">
        <v>360000</v>
      </c>
      <c r="T347" s="160">
        <v>0.24</v>
      </c>
      <c r="U347" s="160">
        <v>0.24</v>
      </c>
      <c r="V347" s="158" t="s">
        <v>813</v>
      </c>
      <c r="W347" s="161">
        <v>86400</v>
      </c>
      <c r="X347" s="158" t="s">
        <v>813</v>
      </c>
      <c r="Y347" s="158" t="s">
        <v>1132</v>
      </c>
      <c r="Z347" s="158" t="s">
        <v>811</v>
      </c>
      <c r="AA347" s="158" t="s">
        <v>811</v>
      </c>
      <c r="AB347" s="71">
        <f t="shared" si="8"/>
        <v>12595.119391235896</v>
      </c>
    </row>
    <row r="348" spans="1:28">
      <c r="A348" s="156" t="s">
        <v>803</v>
      </c>
      <c r="B348" s="156" t="s">
        <v>1126</v>
      </c>
      <c r="C348" s="156" t="s">
        <v>391</v>
      </c>
      <c r="D348" s="156" t="s">
        <v>599</v>
      </c>
      <c r="E348" s="156" t="s">
        <v>812</v>
      </c>
      <c r="F348" s="156" t="s">
        <v>704</v>
      </c>
      <c r="G348" s="165" t="s">
        <v>599</v>
      </c>
      <c r="H348" s="156" t="s">
        <v>818</v>
      </c>
      <c r="I348" s="156" t="s">
        <v>818</v>
      </c>
      <c r="J348" s="157">
        <v>43843</v>
      </c>
      <c r="K348" s="158" t="s">
        <v>1127</v>
      </c>
      <c r="L348" s="157">
        <v>43843</v>
      </c>
      <c r="M348" s="158" t="s">
        <v>1538</v>
      </c>
      <c r="N348" s="158" t="s">
        <v>1145</v>
      </c>
      <c r="O348" s="158" t="s">
        <v>805</v>
      </c>
      <c r="P348" s="158" t="s">
        <v>1129</v>
      </c>
      <c r="Q348" s="158" t="s">
        <v>821</v>
      </c>
      <c r="R348" s="158" t="s">
        <v>822</v>
      </c>
      <c r="S348" s="159">
        <v>720000</v>
      </c>
      <c r="T348" s="160">
        <v>0.24</v>
      </c>
      <c r="U348" s="160">
        <v>0.24</v>
      </c>
      <c r="V348" s="158" t="s">
        <v>813</v>
      </c>
      <c r="W348" s="161">
        <v>172800</v>
      </c>
      <c r="X348" s="158" t="s">
        <v>813</v>
      </c>
      <c r="Y348" s="158" t="s">
        <v>1132</v>
      </c>
      <c r="Z348" s="158" t="s">
        <v>811</v>
      </c>
      <c r="AA348" s="158" t="s">
        <v>811</v>
      </c>
      <c r="AB348" s="71">
        <f t="shared" si="8"/>
        <v>25190.238782471792</v>
      </c>
    </row>
    <row r="349" spans="1:28">
      <c r="A349" s="156" t="s">
        <v>803</v>
      </c>
      <c r="B349" s="156" t="s">
        <v>1126</v>
      </c>
      <c r="C349" s="156" t="s">
        <v>391</v>
      </c>
      <c r="D349" s="156" t="s">
        <v>281</v>
      </c>
      <c r="E349" s="156" t="s">
        <v>812</v>
      </c>
      <c r="F349" s="156" t="s">
        <v>700</v>
      </c>
      <c r="G349" s="165" t="s">
        <v>599</v>
      </c>
      <c r="H349" s="156" t="s">
        <v>818</v>
      </c>
      <c r="I349" s="156" t="s">
        <v>818</v>
      </c>
      <c r="J349" s="157">
        <v>43843</v>
      </c>
      <c r="K349" s="158" t="s">
        <v>1127</v>
      </c>
      <c r="L349" s="157">
        <v>43843</v>
      </c>
      <c r="M349" s="158" t="s">
        <v>1538</v>
      </c>
      <c r="N349" s="158" t="s">
        <v>1146</v>
      </c>
      <c r="O349" s="158" t="s">
        <v>805</v>
      </c>
      <c r="P349" s="158" t="s">
        <v>1129</v>
      </c>
      <c r="Q349" s="158" t="s">
        <v>852</v>
      </c>
      <c r="R349" s="158" t="s">
        <v>853</v>
      </c>
      <c r="S349" s="159">
        <v>1500</v>
      </c>
      <c r="T349" s="160">
        <v>0.52810000000000001</v>
      </c>
      <c r="U349" s="160">
        <v>0.52810000000000001</v>
      </c>
      <c r="V349" s="158" t="s">
        <v>813</v>
      </c>
      <c r="W349" s="161">
        <v>792.15</v>
      </c>
      <c r="X349" s="158" t="s">
        <v>813</v>
      </c>
      <c r="Y349" s="158" t="s">
        <v>1132</v>
      </c>
      <c r="Z349" s="158" t="s">
        <v>811</v>
      </c>
      <c r="AA349" s="158" t="s">
        <v>811</v>
      </c>
      <c r="AB349" s="71">
        <f t="shared" si="8"/>
        <v>115.47712761304994</v>
      </c>
    </row>
    <row r="350" spans="1:28">
      <c r="A350" s="156" t="s">
        <v>803</v>
      </c>
      <c r="B350" s="156" t="s">
        <v>1126</v>
      </c>
      <c r="C350" s="156" t="s">
        <v>391</v>
      </c>
      <c r="D350" s="156" t="s">
        <v>281</v>
      </c>
      <c r="E350" s="156" t="s">
        <v>812</v>
      </c>
      <c r="F350" s="156" t="s">
        <v>700</v>
      </c>
      <c r="G350" s="165" t="s">
        <v>599</v>
      </c>
      <c r="H350" s="156" t="s">
        <v>818</v>
      </c>
      <c r="I350" s="156" t="s">
        <v>818</v>
      </c>
      <c r="J350" s="157">
        <v>43843</v>
      </c>
      <c r="K350" s="158" t="s">
        <v>1127</v>
      </c>
      <c r="L350" s="157">
        <v>43843</v>
      </c>
      <c r="M350" s="158" t="s">
        <v>1538</v>
      </c>
      <c r="N350" s="158" t="s">
        <v>1159</v>
      </c>
      <c r="O350" s="158" t="s">
        <v>805</v>
      </c>
      <c r="P350" s="158" t="s">
        <v>1129</v>
      </c>
      <c r="Q350" s="158" t="s">
        <v>852</v>
      </c>
      <c r="R350" s="158" t="s">
        <v>853</v>
      </c>
      <c r="S350" s="159">
        <v>24240</v>
      </c>
      <c r="T350" s="160">
        <v>0.52810000000000001</v>
      </c>
      <c r="U350" s="160">
        <v>0.52810000000000001</v>
      </c>
      <c r="V350" s="158" t="s">
        <v>813</v>
      </c>
      <c r="W350" s="161">
        <v>12801.14</v>
      </c>
      <c r="X350" s="158" t="s">
        <v>813</v>
      </c>
      <c r="Y350" s="158" t="s">
        <v>1132</v>
      </c>
      <c r="Z350" s="158" t="s">
        <v>811</v>
      </c>
      <c r="AA350" s="158" t="s">
        <v>811</v>
      </c>
      <c r="AB350" s="71">
        <f t="shared" si="8"/>
        <v>1866.1097991195079</v>
      </c>
    </row>
    <row r="351" spans="1:28">
      <c r="A351" s="156" t="s">
        <v>803</v>
      </c>
      <c r="B351" s="156" t="s">
        <v>1126</v>
      </c>
      <c r="C351" s="156" t="s">
        <v>391</v>
      </c>
      <c r="D351" s="156" t="s">
        <v>599</v>
      </c>
      <c r="E351" s="156" t="s">
        <v>812</v>
      </c>
      <c r="F351" s="156" t="s">
        <v>704</v>
      </c>
      <c r="G351" s="165" t="s">
        <v>599</v>
      </c>
      <c r="H351" s="156" t="s">
        <v>818</v>
      </c>
      <c r="I351" s="156" t="s">
        <v>818</v>
      </c>
      <c r="J351" s="157">
        <v>43845</v>
      </c>
      <c r="K351" s="158" t="s">
        <v>1127</v>
      </c>
      <c r="L351" s="157">
        <v>43845</v>
      </c>
      <c r="M351" s="158" t="s">
        <v>1539</v>
      </c>
      <c r="N351" s="158" t="s">
        <v>809</v>
      </c>
      <c r="O351" s="158" t="s">
        <v>805</v>
      </c>
      <c r="P351" s="158" t="s">
        <v>1129</v>
      </c>
      <c r="Q351" s="158" t="s">
        <v>821</v>
      </c>
      <c r="R351" s="158" t="s">
        <v>822</v>
      </c>
      <c r="S351" s="159">
        <v>72000</v>
      </c>
      <c r="T351" s="160">
        <v>0.24</v>
      </c>
      <c r="U351" s="160">
        <v>0.24</v>
      </c>
      <c r="V351" s="158" t="s">
        <v>813</v>
      </c>
      <c r="W351" s="161">
        <v>17280</v>
      </c>
      <c r="X351" s="158" t="s">
        <v>813</v>
      </c>
      <c r="Y351" s="158" t="s">
        <v>1132</v>
      </c>
      <c r="Z351" s="158" t="s">
        <v>811</v>
      </c>
      <c r="AA351" s="158" t="s">
        <v>811</v>
      </c>
      <c r="AB351" s="71">
        <f t="shared" si="8"/>
        <v>2519.0238782471793</v>
      </c>
    </row>
    <row r="352" spans="1:28">
      <c r="A352" s="156" t="s">
        <v>803</v>
      </c>
      <c r="B352" s="156" t="s">
        <v>1126</v>
      </c>
      <c r="C352" s="156" t="s">
        <v>391</v>
      </c>
      <c r="D352" s="156" t="s">
        <v>281</v>
      </c>
      <c r="E352" s="156" t="s">
        <v>812</v>
      </c>
      <c r="F352" s="156" t="s">
        <v>699</v>
      </c>
      <c r="G352" s="165" t="s">
        <v>599</v>
      </c>
      <c r="H352" s="156" t="s">
        <v>818</v>
      </c>
      <c r="I352" s="156" t="s">
        <v>818</v>
      </c>
      <c r="J352" s="157">
        <v>43845</v>
      </c>
      <c r="K352" s="158" t="s">
        <v>1127</v>
      </c>
      <c r="L352" s="157">
        <v>43845</v>
      </c>
      <c r="M352" s="158" t="s">
        <v>1539</v>
      </c>
      <c r="N352" s="158" t="s">
        <v>886</v>
      </c>
      <c r="O352" s="158" t="s">
        <v>805</v>
      </c>
      <c r="P352" s="158" t="s">
        <v>1129</v>
      </c>
      <c r="Q352" s="158" t="s">
        <v>850</v>
      </c>
      <c r="R352" s="158" t="s">
        <v>851</v>
      </c>
      <c r="S352" s="159">
        <v>84000</v>
      </c>
      <c r="T352" s="160">
        <v>0.52810000000000001</v>
      </c>
      <c r="U352" s="160">
        <v>0.52810000000000001</v>
      </c>
      <c r="V352" s="158" t="s">
        <v>813</v>
      </c>
      <c r="W352" s="161">
        <v>44360.4</v>
      </c>
      <c r="X352" s="158" t="s">
        <v>813</v>
      </c>
      <c r="Y352" s="158" t="s">
        <v>1132</v>
      </c>
      <c r="Z352" s="158" t="s">
        <v>811</v>
      </c>
      <c r="AA352" s="158" t="s">
        <v>811</v>
      </c>
      <c r="AB352" s="71">
        <f t="shared" si="8"/>
        <v>6466.7191463307972</v>
      </c>
    </row>
    <row r="353" spans="1:28">
      <c r="A353" s="156" t="s">
        <v>803</v>
      </c>
      <c r="B353" s="156" t="s">
        <v>1126</v>
      </c>
      <c r="C353" s="156" t="s">
        <v>391</v>
      </c>
      <c r="D353" s="156" t="s">
        <v>281</v>
      </c>
      <c r="E353" s="156" t="s">
        <v>812</v>
      </c>
      <c r="F353" s="156" t="s">
        <v>700</v>
      </c>
      <c r="G353" s="165" t="s">
        <v>599</v>
      </c>
      <c r="H353" s="156" t="s">
        <v>818</v>
      </c>
      <c r="I353" s="156" t="s">
        <v>818</v>
      </c>
      <c r="J353" s="157">
        <v>43843</v>
      </c>
      <c r="K353" s="158" t="s">
        <v>1127</v>
      </c>
      <c r="L353" s="157">
        <v>43843</v>
      </c>
      <c r="M353" s="158" t="s">
        <v>1538</v>
      </c>
      <c r="N353" s="158" t="s">
        <v>1181</v>
      </c>
      <c r="O353" s="158" t="s">
        <v>805</v>
      </c>
      <c r="P353" s="158" t="s">
        <v>1129</v>
      </c>
      <c r="Q353" s="158" t="s">
        <v>852</v>
      </c>
      <c r="R353" s="158" t="s">
        <v>853</v>
      </c>
      <c r="S353" s="159">
        <v>96000</v>
      </c>
      <c r="T353" s="160">
        <v>0.52810000000000001</v>
      </c>
      <c r="U353" s="160">
        <v>0.52810000000000001</v>
      </c>
      <c r="V353" s="158" t="s">
        <v>813</v>
      </c>
      <c r="W353" s="161">
        <v>50697.599999999999</v>
      </c>
      <c r="X353" s="158" t="s">
        <v>813</v>
      </c>
      <c r="Y353" s="158" t="s">
        <v>1132</v>
      </c>
      <c r="Z353" s="158" t="s">
        <v>811</v>
      </c>
      <c r="AA353" s="158" t="s">
        <v>811</v>
      </c>
      <c r="AB353" s="71">
        <f t="shared" si="8"/>
        <v>7390.5361672351964</v>
      </c>
    </row>
    <row r="354" spans="1:28">
      <c r="A354" s="156" t="s">
        <v>803</v>
      </c>
      <c r="B354" s="156" t="s">
        <v>1126</v>
      </c>
      <c r="C354" s="156" t="s">
        <v>391</v>
      </c>
      <c r="D354" s="156" t="s">
        <v>162</v>
      </c>
      <c r="E354" s="156" t="s">
        <v>812</v>
      </c>
      <c r="F354" s="156" t="s">
        <v>167</v>
      </c>
      <c r="G354" s="165" t="s">
        <v>162</v>
      </c>
      <c r="H354" s="156" t="s">
        <v>867</v>
      </c>
      <c r="I354" s="156" t="s">
        <v>867</v>
      </c>
      <c r="J354" s="157">
        <v>43843</v>
      </c>
      <c r="K354" s="158" t="s">
        <v>1127</v>
      </c>
      <c r="L354" s="157">
        <v>43843</v>
      </c>
      <c r="M354" s="158" t="s">
        <v>1540</v>
      </c>
      <c r="N354" s="158" t="s">
        <v>1077</v>
      </c>
      <c r="O354" s="158" t="s">
        <v>805</v>
      </c>
      <c r="P354" s="158" t="s">
        <v>1129</v>
      </c>
      <c r="Q354" s="158" t="s">
        <v>1536</v>
      </c>
      <c r="R354" s="158" t="s">
        <v>1537</v>
      </c>
      <c r="S354" s="159">
        <v>80000</v>
      </c>
      <c r="T354" s="160">
        <v>2.35E-2</v>
      </c>
      <c r="U354" s="160">
        <v>2.35E-2</v>
      </c>
      <c r="V354" s="158" t="s">
        <v>813</v>
      </c>
      <c r="W354" s="161">
        <v>1880</v>
      </c>
      <c r="X354" s="158" t="s">
        <v>813</v>
      </c>
      <c r="Y354" s="158" t="s">
        <v>1132</v>
      </c>
      <c r="Z354" s="158" t="s">
        <v>811</v>
      </c>
      <c r="AA354" s="158" t="s">
        <v>811</v>
      </c>
      <c r="AB354" s="71">
        <f t="shared" si="8"/>
        <v>274.06046823522553</v>
      </c>
    </row>
    <row r="355" spans="1:28">
      <c r="A355" s="156" t="s">
        <v>803</v>
      </c>
      <c r="B355" s="156" t="s">
        <v>1126</v>
      </c>
      <c r="C355" s="156" t="s">
        <v>1088</v>
      </c>
      <c r="D355" s="156" t="s">
        <v>1307</v>
      </c>
      <c r="E355" s="156" t="s">
        <v>812</v>
      </c>
      <c r="F355" s="156" t="s">
        <v>502</v>
      </c>
      <c r="G355" s="165" t="s">
        <v>496</v>
      </c>
      <c r="H355" s="156" t="s">
        <v>867</v>
      </c>
      <c r="I355" s="156" t="s">
        <v>867</v>
      </c>
      <c r="J355" s="157">
        <v>43843</v>
      </c>
      <c r="K355" s="158" t="s">
        <v>1127</v>
      </c>
      <c r="L355" s="157">
        <v>43843</v>
      </c>
      <c r="M355" s="158" t="s">
        <v>1541</v>
      </c>
      <c r="N355" s="158" t="s">
        <v>870</v>
      </c>
      <c r="O355" s="158" t="s">
        <v>805</v>
      </c>
      <c r="P355" s="158" t="s">
        <v>1129</v>
      </c>
      <c r="Q355" s="158" t="s">
        <v>1542</v>
      </c>
      <c r="R355" s="158" t="s">
        <v>1543</v>
      </c>
      <c r="S355" s="159">
        <v>1000</v>
      </c>
      <c r="T355" s="160">
        <v>0.95760000000000001</v>
      </c>
      <c r="U355" s="160">
        <v>0.95760000000000001</v>
      </c>
      <c r="V355" s="158" t="s">
        <v>813</v>
      </c>
      <c r="W355" s="161">
        <v>957.6</v>
      </c>
      <c r="X355" s="158" t="s">
        <v>813</v>
      </c>
      <c r="Y355" s="158" t="s">
        <v>1132</v>
      </c>
      <c r="Z355" s="158" t="s">
        <v>811</v>
      </c>
      <c r="AA355" s="158" t="s">
        <v>811</v>
      </c>
      <c r="AB355" s="71">
        <f t="shared" si="8"/>
        <v>139.59590658619786</v>
      </c>
    </row>
    <row r="356" spans="1:28">
      <c r="A356" s="156" t="s">
        <v>803</v>
      </c>
      <c r="B356" s="156" t="s">
        <v>1126</v>
      </c>
      <c r="C356" s="156" t="s">
        <v>391</v>
      </c>
      <c r="D356" s="156" t="s">
        <v>599</v>
      </c>
      <c r="E356" s="156" t="s">
        <v>812</v>
      </c>
      <c r="F356" s="156" t="s">
        <v>704</v>
      </c>
      <c r="G356" s="165" t="s">
        <v>599</v>
      </c>
      <c r="H356" s="156" t="s">
        <v>818</v>
      </c>
      <c r="I356" s="156" t="s">
        <v>818</v>
      </c>
      <c r="J356" s="157">
        <v>43845</v>
      </c>
      <c r="K356" s="158" t="s">
        <v>1127</v>
      </c>
      <c r="L356" s="157">
        <v>43845</v>
      </c>
      <c r="M356" s="158" t="s">
        <v>1544</v>
      </c>
      <c r="N356" s="158" t="s">
        <v>809</v>
      </c>
      <c r="O356" s="158" t="s">
        <v>805</v>
      </c>
      <c r="P356" s="158" t="s">
        <v>1129</v>
      </c>
      <c r="Q356" s="158" t="s">
        <v>1545</v>
      </c>
      <c r="R356" s="158" t="s">
        <v>1546</v>
      </c>
      <c r="S356" s="159">
        <v>300</v>
      </c>
      <c r="T356" s="160">
        <v>0.24</v>
      </c>
      <c r="U356" s="160">
        <v>0.24</v>
      </c>
      <c r="V356" s="158" t="s">
        <v>813</v>
      </c>
      <c r="W356" s="161">
        <v>72</v>
      </c>
      <c r="X356" s="158" t="s">
        <v>813</v>
      </c>
      <c r="Y356" s="158" t="s">
        <v>1132</v>
      </c>
      <c r="Z356" s="158" t="s">
        <v>811</v>
      </c>
      <c r="AA356" s="158" t="s">
        <v>811</v>
      </c>
      <c r="AB356" s="71">
        <f t="shared" si="8"/>
        <v>10.495932826029913</v>
      </c>
    </row>
    <row r="357" spans="1:28">
      <c r="A357" s="156" t="s">
        <v>803</v>
      </c>
      <c r="B357" s="156" t="s">
        <v>1126</v>
      </c>
      <c r="C357" s="156" t="s">
        <v>1088</v>
      </c>
      <c r="D357" s="156" t="s">
        <v>1307</v>
      </c>
      <c r="E357" s="156" t="s">
        <v>812</v>
      </c>
      <c r="F357" s="156" t="s">
        <v>501</v>
      </c>
      <c r="G357" s="165" t="s">
        <v>496</v>
      </c>
      <c r="H357" s="156" t="s">
        <v>867</v>
      </c>
      <c r="I357" s="156" t="s">
        <v>867</v>
      </c>
      <c r="J357" s="157">
        <v>43843</v>
      </c>
      <c r="K357" s="158" t="s">
        <v>1127</v>
      </c>
      <c r="L357" s="157">
        <v>43843</v>
      </c>
      <c r="M357" s="158" t="s">
        <v>1541</v>
      </c>
      <c r="N357" s="158" t="s">
        <v>886</v>
      </c>
      <c r="O357" s="158" t="s">
        <v>805</v>
      </c>
      <c r="P357" s="158" t="s">
        <v>1129</v>
      </c>
      <c r="Q357" s="158" t="s">
        <v>1547</v>
      </c>
      <c r="R357" s="158" t="s">
        <v>1548</v>
      </c>
      <c r="S357" s="159">
        <v>6000</v>
      </c>
      <c r="T357" s="160">
        <v>0.27729999999999999</v>
      </c>
      <c r="U357" s="160">
        <v>0.27729999999999999</v>
      </c>
      <c r="V357" s="158" t="s">
        <v>813</v>
      </c>
      <c r="W357" s="161">
        <v>1663.8</v>
      </c>
      <c r="X357" s="158" t="s">
        <v>813</v>
      </c>
      <c r="Y357" s="158" t="s">
        <v>1132</v>
      </c>
      <c r="Z357" s="158" t="s">
        <v>811</v>
      </c>
      <c r="AA357" s="158" t="s">
        <v>811</v>
      </c>
      <c r="AB357" s="71">
        <f t="shared" si="8"/>
        <v>242.54351438817457</v>
      </c>
    </row>
    <row r="358" spans="1:28">
      <c r="A358" s="156" t="s">
        <v>803</v>
      </c>
      <c r="B358" s="156" t="s">
        <v>1126</v>
      </c>
      <c r="C358" s="156" t="s">
        <v>391</v>
      </c>
      <c r="D358" s="156" t="s">
        <v>262</v>
      </c>
      <c r="E358" s="156" t="s">
        <v>812</v>
      </c>
      <c r="F358" s="156" t="s">
        <v>269</v>
      </c>
      <c r="G358" s="165" t="s">
        <v>262</v>
      </c>
      <c r="H358" s="156" t="s">
        <v>818</v>
      </c>
      <c r="I358" s="156" t="s">
        <v>818</v>
      </c>
      <c r="J358" s="157">
        <v>43843</v>
      </c>
      <c r="K358" s="158" t="s">
        <v>1127</v>
      </c>
      <c r="L358" s="157">
        <v>43843</v>
      </c>
      <c r="M358" s="158" t="s">
        <v>1549</v>
      </c>
      <c r="N358" s="158" t="s">
        <v>809</v>
      </c>
      <c r="O358" s="158" t="s">
        <v>805</v>
      </c>
      <c r="P358" s="158" t="s">
        <v>1129</v>
      </c>
      <c r="Q358" s="158" t="s">
        <v>1298</v>
      </c>
      <c r="R358" s="158" t="s">
        <v>1299</v>
      </c>
      <c r="S358" s="159">
        <v>2300</v>
      </c>
      <c r="T358" s="160">
        <v>2.0287999999999999</v>
      </c>
      <c r="U358" s="160">
        <v>2.0287999999999999</v>
      </c>
      <c r="V358" s="158" t="s">
        <v>813</v>
      </c>
      <c r="W358" s="161">
        <v>4666.24</v>
      </c>
      <c r="X358" s="158" t="s">
        <v>813</v>
      </c>
      <c r="Y358" s="158" t="s">
        <v>1132</v>
      </c>
      <c r="Z358" s="158" t="s">
        <v>811</v>
      </c>
      <c r="AA358" s="158" t="s">
        <v>811</v>
      </c>
      <c r="AB358" s="71">
        <f t="shared" si="8"/>
        <v>680.22974430741419</v>
      </c>
    </row>
    <row r="359" spans="1:28">
      <c r="A359" s="156" t="s">
        <v>803</v>
      </c>
      <c r="B359" s="156" t="s">
        <v>1126</v>
      </c>
      <c r="C359" s="156" t="s">
        <v>1088</v>
      </c>
      <c r="D359" s="156" t="s">
        <v>1205</v>
      </c>
      <c r="E359" s="156" t="s">
        <v>812</v>
      </c>
      <c r="F359" s="156" t="s">
        <v>74</v>
      </c>
      <c r="G359" s="165" t="s">
        <v>59</v>
      </c>
      <c r="H359" s="156" t="s">
        <v>867</v>
      </c>
      <c r="I359" s="156" t="s">
        <v>867</v>
      </c>
      <c r="J359" s="157">
        <v>43846</v>
      </c>
      <c r="K359" s="158" t="s">
        <v>1127</v>
      </c>
      <c r="L359" s="157">
        <v>43846</v>
      </c>
      <c r="M359" s="158" t="s">
        <v>1550</v>
      </c>
      <c r="N359" s="158" t="s">
        <v>1077</v>
      </c>
      <c r="O359" s="158" t="s">
        <v>805</v>
      </c>
      <c r="P359" s="158" t="s">
        <v>1129</v>
      </c>
      <c r="Q359" s="158" t="s">
        <v>1551</v>
      </c>
      <c r="R359" s="158" t="s">
        <v>1552</v>
      </c>
      <c r="S359" s="159">
        <v>10000</v>
      </c>
      <c r="T359" s="160">
        <v>0.1158</v>
      </c>
      <c r="U359" s="160">
        <v>0.1158</v>
      </c>
      <c r="V359" s="158" t="s">
        <v>813</v>
      </c>
      <c r="W359" s="161">
        <v>1158</v>
      </c>
      <c r="X359" s="158" t="s">
        <v>813</v>
      </c>
      <c r="Y359" s="158" t="s">
        <v>1132</v>
      </c>
      <c r="Z359" s="158" t="s">
        <v>811</v>
      </c>
      <c r="AA359" s="158" t="s">
        <v>811</v>
      </c>
      <c r="AB359" s="71">
        <f t="shared" si="8"/>
        <v>168.80958628531445</v>
      </c>
    </row>
    <row r="360" spans="1:28">
      <c r="A360" s="156" t="s">
        <v>803</v>
      </c>
      <c r="B360" s="156" t="s">
        <v>1126</v>
      </c>
      <c r="C360" s="156" t="s">
        <v>1088</v>
      </c>
      <c r="D360" s="156" t="s">
        <v>1205</v>
      </c>
      <c r="E360" s="156" t="s">
        <v>812</v>
      </c>
      <c r="F360" s="156" t="s">
        <v>78</v>
      </c>
      <c r="G360" s="165" t="s">
        <v>59</v>
      </c>
      <c r="H360" s="156" t="s">
        <v>867</v>
      </c>
      <c r="I360" s="156" t="s">
        <v>867</v>
      </c>
      <c r="J360" s="157">
        <v>43846</v>
      </c>
      <c r="K360" s="158" t="s">
        <v>1127</v>
      </c>
      <c r="L360" s="157">
        <v>43846</v>
      </c>
      <c r="M360" s="158" t="s">
        <v>1550</v>
      </c>
      <c r="N360" s="158" t="s">
        <v>1079</v>
      </c>
      <c r="O360" s="158" t="s">
        <v>805</v>
      </c>
      <c r="P360" s="158" t="s">
        <v>1129</v>
      </c>
      <c r="Q360" s="158" t="s">
        <v>1553</v>
      </c>
      <c r="R360" s="158" t="s">
        <v>1554</v>
      </c>
      <c r="S360" s="159">
        <v>10000</v>
      </c>
      <c r="T360" s="160">
        <v>0.1158</v>
      </c>
      <c r="U360" s="160">
        <v>0.1158</v>
      </c>
      <c r="V360" s="158" t="s">
        <v>813</v>
      </c>
      <c r="W360" s="161">
        <v>1158</v>
      </c>
      <c r="X360" s="158" t="s">
        <v>813</v>
      </c>
      <c r="Y360" s="158" t="s">
        <v>1132</v>
      </c>
      <c r="Z360" s="158" t="s">
        <v>811</v>
      </c>
      <c r="AA360" s="158" t="s">
        <v>811</v>
      </c>
      <c r="AB360" s="71">
        <f t="shared" si="8"/>
        <v>168.80958628531445</v>
      </c>
    </row>
    <row r="361" spans="1:28">
      <c r="A361" s="156" t="s">
        <v>803</v>
      </c>
      <c r="B361" s="156" t="s">
        <v>1126</v>
      </c>
      <c r="C361" s="156" t="s">
        <v>1088</v>
      </c>
      <c r="D361" s="156" t="s">
        <v>1208</v>
      </c>
      <c r="E361" s="156" t="s">
        <v>812</v>
      </c>
      <c r="F361" s="156" t="s">
        <v>583</v>
      </c>
      <c r="G361" s="165" t="s">
        <v>538</v>
      </c>
      <c r="H361" s="156" t="s">
        <v>867</v>
      </c>
      <c r="I361" s="156" t="s">
        <v>867</v>
      </c>
      <c r="J361" s="157">
        <v>43846</v>
      </c>
      <c r="K361" s="158" t="s">
        <v>1127</v>
      </c>
      <c r="L361" s="157">
        <v>43846</v>
      </c>
      <c r="M361" s="158" t="s">
        <v>1550</v>
      </c>
      <c r="N361" s="158" t="s">
        <v>1138</v>
      </c>
      <c r="O361" s="158" t="s">
        <v>805</v>
      </c>
      <c r="P361" s="158" t="s">
        <v>1129</v>
      </c>
      <c r="Q361" s="158" t="s">
        <v>1555</v>
      </c>
      <c r="R361" s="158" t="s">
        <v>1556</v>
      </c>
      <c r="S361" s="159">
        <v>10000</v>
      </c>
      <c r="T361" s="160">
        <v>6.6100000000000006E-2</v>
      </c>
      <c r="U361" s="160">
        <v>6.6100000000000006E-2</v>
      </c>
      <c r="V361" s="158" t="s">
        <v>813</v>
      </c>
      <c r="W361" s="161">
        <v>661</v>
      </c>
      <c r="X361" s="158" t="s">
        <v>813</v>
      </c>
      <c r="Y361" s="158" t="s">
        <v>1132</v>
      </c>
      <c r="Z361" s="158" t="s">
        <v>811</v>
      </c>
      <c r="AA361" s="158" t="s">
        <v>811</v>
      </c>
      <c r="AB361" s="71">
        <f t="shared" si="8"/>
        <v>96.358494416746851</v>
      </c>
    </row>
    <row r="362" spans="1:28">
      <c r="A362" s="156" t="s">
        <v>803</v>
      </c>
      <c r="B362" s="156" t="s">
        <v>1126</v>
      </c>
      <c r="C362" s="156" t="s">
        <v>391</v>
      </c>
      <c r="D362" s="156" t="s">
        <v>1177</v>
      </c>
      <c r="E362" s="156" t="s">
        <v>812</v>
      </c>
      <c r="F362" s="156" t="s">
        <v>746</v>
      </c>
      <c r="G362" s="165" t="s">
        <v>629</v>
      </c>
      <c r="H362" s="156" t="s">
        <v>843</v>
      </c>
      <c r="I362" s="156" t="s">
        <v>843</v>
      </c>
      <c r="J362" s="157">
        <v>43844</v>
      </c>
      <c r="K362" s="158" t="s">
        <v>1127</v>
      </c>
      <c r="L362" s="157">
        <v>43844</v>
      </c>
      <c r="M362" s="158" t="s">
        <v>1557</v>
      </c>
      <c r="N362" s="158" t="s">
        <v>1073</v>
      </c>
      <c r="O362" s="158" t="s">
        <v>805</v>
      </c>
      <c r="P362" s="158" t="s">
        <v>1129</v>
      </c>
      <c r="Q362" s="158" t="s">
        <v>1435</v>
      </c>
      <c r="R362" s="158" t="s">
        <v>1436</v>
      </c>
      <c r="S362" s="159">
        <v>82000</v>
      </c>
      <c r="T362" s="160">
        <v>5.9200000000000003E-2</v>
      </c>
      <c r="U362" s="160">
        <v>5.6800000000000003E-2</v>
      </c>
      <c r="V362" s="158" t="s">
        <v>813</v>
      </c>
      <c r="W362" s="161">
        <v>4660.88</v>
      </c>
      <c r="X362" s="158" t="s">
        <v>813</v>
      </c>
      <c r="Y362" s="158" t="s">
        <v>1132</v>
      </c>
      <c r="Z362" s="158" t="s">
        <v>811</v>
      </c>
      <c r="AA362" s="158" t="s">
        <v>811</v>
      </c>
      <c r="AB362" s="71">
        <f t="shared" si="8"/>
        <v>679.44838041925425</v>
      </c>
    </row>
    <row r="363" spans="1:28">
      <c r="A363" s="156" t="s">
        <v>803</v>
      </c>
      <c r="B363" s="156" t="s">
        <v>1126</v>
      </c>
      <c r="C363" s="156" t="s">
        <v>391</v>
      </c>
      <c r="D363" s="156" t="s">
        <v>669</v>
      </c>
      <c r="E363" s="156" t="s">
        <v>812</v>
      </c>
      <c r="F363" s="156" t="s">
        <v>636</v>
      </c>
      <c r="G363" s="165" t="s">
        <v>669</v>
      </c>
      <c r="H363" s="156" t="s">
        <v>806</v>
      </c>
      <c r="I363" s="156" t="s">
        <v>806</v>
      </c>
      <c r="J363" s="157">
        <v>43847</v>
      </c>
      <c r="K363" s="158" t="s">
        <v>1127</v>
      </c>
      <c r="L363" s="157">
        <v>43847</v>
      </c>
      <c r="M363" s="158" t="s">
        <v>1558</v>
      </c>
      <c r="N363" s="158" t="s">
        <v>809</v>
      </c>
      <c r="O363" s="158" t="s">
        <v>805</v>
      </c>
      <c r="P363" s="158" t="s">
        <v>1129</v>
      </c>
      <c r="Q363" s="158" t="s">
        <v>807</v>
      </c>
      <c r="R363" s="158" t="s">
        <v>808</v>
      </c>
      <c r="S363" s="159">
        <v>0</v>
      </c>
      <c r="T363" s="160">
        <v>0</v>
      </c>
      <c r="U363" s="160">
        <v>4.2999999999999997E-2</v>
      </c>
      <c r="V363" s="158" t="s">
        <v>813</v>
      </c>
      <c r="W363" s="161">
        <v>0</v>
      </c>
      <c r="X363" s="158" t="s">
        <v>813</v>
      </c>
      <c r="Y363" s="158" t="s">
        <v>1132</v>
      </c>
      <c r="Z363" s="158" t="s">
        <v>811</v>
      </c>
      <c r="AA363" s="158" t="s">
        <v>811</v>
      </c>
      <c r="AB363" s="71">
        <f t="shared" si="8"/>
        <v>0</v>
      </c>
    </row>
    <row r="364" spans="1:28">
      <c r="A364" s="156" t="s">
        <v>803</v>
      </c>
      <c r="B364" s="156" t="s">
        <v>1126</v>
      </c>
      <c r="C364" s="156" t="s">
        <v>391</v>
      </c>
      <c r="D364" s="156" t="s">
        <v>669</v>
      </c>
      <c r="E364" s="156" t="s">
        <v>812</v>
      </c>
      <c r="F364" s="156" t="s">
        <v>636</v>
      </c>
      <c r="G364" s="165" t="s">
        <v>669</v>
      </c>
      <c r="H364" s="156" t="s">
        <v>806</v>
      </c>
      <c r="I364" s="156" t="s">
        <v>806</v>
      </c>
      <c r="J364" s="157">
        <v>43847</v>
      </c>
      <c r="K364" s="158" t="s">
        <v>1127</v>
      </c>
      <c r="L364" s="157">
        <v>43847</v>
      </c>
      <c r="M364" s="158" t="s">
        <v>1558</v>
      </c>
      <c r="N364" s="158" t="s">
        <v>1144</v>
      </c>
      <c r="O364" s="158" t="s">
        <v>805</v>
      </c>
      <c r="P364" s="158" t="s">
        <v>1129</v>
      </c>
      <c r="Q364" s="158" t="s">
        <v>807</v>
      </c>
      <c r="R364" s="158" t="s">
        <v>808</v>
      </c>
      <c r="S364" s="159">
        <v>41600</v>
      </c>
      <c r="T364" s="160">
        <v>4.2999999999999997E-2</v>
      </c>
      <c r="U364" s="160">
        <v>4.2999999999999997E-2</v>
      </c>
      <c r="V364" s="158" t="s">
        <v>813</v>
      </c>
      <c r="W364" s="161">
        <v>1788.8</v>
      </c>
      <c r="X364" s="158" t="s">
        <v>813</v>
      </c>
      <c r="Y364" s="158" t="s">
        <v>1132</v>
      </c>
      <c r="Z364" s="158" t="s">
        <v>811</v>
      </c>
      <c r="AA364" s="158" t="s">
        <v>811</v>
      </c>
      <c r="AB364" s="71">
        <f t="shared" si="8"/>
        <v>260.76561998892095</v>
      </c>
    </row>
    <row r="365" spans="1:28">
      <c r="A365" s="156" t="s">
        <v>803</v>
      </c>
      <c r="B365" s="156" t="s">
        <v>1126</v>
      </c>
      <c r="C365" s="156" t="s">
        <v>391</v>
      </c>
      <c r="D365" s="156" t="s">
        <v>669</v>
      </c>
      <c r="E365" s="156" t="s">
        <v>812</v>
      </c>
      <c r="F365" s="156" t="s">
        <v>636</v>
      </c>
      <c r="G365" s="165" t="s">
        <v>669</v>
      </c>
      <c r="H365" s="156" t="s">
        <v>806</v>
      </c>
      <c r="I365" s="156" t="s">
        <v>806</v>
      </c>
      <c r="J365" s="157">
        <v>43847</v>
      </c>
      <c r="K365" s="158" t="s">
        <v>1127</v>
      </c>
      <c r="L365" s="157">
        <v>43847</v>
      </c>
      <c r="M365" s="158" t="s">
        <v>1558</v>
      </c>
      <c r="N365" s="158" t="s">
        <v>1145</v>
      </c>
      <c r="O365" s="158" t="s">
        <v>805</v>
      </c>
      <c r="P365" s="158" t="s">
        <v>1129</v>
      </c>
      <c r="Q365" s="158" t="s">
        <v>807</v>
      </c>
      <c r="R365" s="158" t="s">
        <v>808</v>
      </c>
      <c r="S365" s="159">
        <v>33800</v>
      </c>
      <c r="T365" s="160">
        <v>4.2999999999999997E-2</v>
      </c>
      <c r="U365" s="160">
        <v>4.2999999999999997E-2</v>
      </c>
      <c r="V365" s="158" t="s">
        <v>813</v>
      </c>
      <c r="W365" s="161">
        <v>1453.4</v>
      </c>
      <c r="X365" s="158" t="s">
        <v>813</v>
      </c>
      <c r="Y365" s="158" t="s">
        <v>1132</v>
      </c>
      <c r="Z365" s="158" t="s">
        <v>811</v>
      </c>
      <c r="AA365" s="158" t="s">
        <v>811</v>
      </c>
      <c r="AB365" s="71">
        <f t="shared" si="8"/>
        <v>211.87206624099829</v>
      </c>
    </row>
    <row r="366" spans="1:28">
      <c r="A366" s="156" t="s">
        <v>803</v>
      </c>
      <c r="B366" s="156" t="s">
        <v>1126</v>
      </c>
      <c r="C366" s="156" t="s">
        <v>391</v>
      </c>
      <c r="D366" s="156" t="s">
        <v>669</v>
      </c>
      <c r="E366" s="156" t="s">
        <v>812</v>
      </c>
      <c r="F366" s="156" t="s">
        <v>636</v>
      </c>
      <c r="G366" s="165" t="s">
        <v>669</v>
      </c>
      <c r="H366" s="156" t="s">
        <v>806</v>
      </c>
      <c r="I366" s="156" t="s">
        <v>806</v>
      </c>
      <c r="J366" s="157">
        <v>43847</v>
      </c>
      <c r="K366" s="158" t="s">
        <v>1127</v>
      </c>
      <c r="L366" s="157">
        <v>43847</v>
      </c>
      <c r="M366" s="158" t="s">
        <v>1558</v>
      </c>
      <c r="N366" s="158" t="s">
        <v>1146</v>
      </c>
      <c r="O366" s="158" t="s">
        <v>805</v>
      </c>
      <c r="P366" s="158" t="s">
        <v>1129</v>
      </c>
      <c r="Q366" s="158" t="s">
        <v>807</v>
      </c>
      <c r="R366" s="158" t="s">
        <v>808</v>
      </c>
      <c r="S366" s="159">
        <v>54600</v>
      </c>
      <c r="T366" s="160">
        <v>4.2999999999999997E-2</v>
      </c>
      <c r="U366" s="160">
        <v>4.2999999999999997E-2</v>
      </c>
      <c r="V366" s="158" t="s">
        <v>813</v>
      </c>
      <c r="W366" s="161">
        <v>2347.8000000000002</v>
      </c>
      <c r="X366" s="158" t="s">
        <v>813</v>
      </c>
      <c r="Y366" s="158" t="s">
        <v>1132</v>
      </c>
      <c r="Z366" s="158" t="s">
        <v>811</v>
      </c>
      <c r="AA366" s="158" t="s">
        <v>811</v>
      </c>
      <c r="AB366" s="71">
        <f t="shared" si="8"/>
        <v>342.25487623545877</v>
      </c>
    </row>
    <row r="367" spans="1:28">
      <c r="A367" s="156" t="s">
        <v>803</v>
      </c>
      <c r="B367" s="156" t="s">
        <v>1126</v>
      </c>
      <c r="C367" s="156" t="s">
        <v>391</v>
      </c>
      <c r="D367" s="156" t="s">
        <v>536</v>
      </c>
      <c r="E367" s="156" t="s">
        <v>812</v>
      </c>
      <c r="F367" s="156" t="s">
        <v>553</v>
      </c>
      <c r="G367" s="165" t="s">
        <v>536</v>
      </c>
      <c r="H367" s="156" t="s">
        <v>867</v>
      </c>
      <c r="I367" s="156" t="s">
        <v>867</v>
      </c>
      <c r="J367" s="157">
        <v>43851</v>
      </c>
      <c r="K367" s="158" t="s">
        <v>1127</v>
      </c>
      <c r="L367" s="157">
        <v>43851</v>
      </c>
      <c r="M367" s="158" t="s">
        <v>1559</v>
      </c>
      <c r="N367" s="158" t="s">
        <v>1073</v>
      </c>
      <c r="O367" s="158" t="s">
        <v>805</v>
      </c>
      <c r="P367" s="158" t="s">
        <v>1129</v>
      </c>
      <c r="Q367" s="158" t="s">
        <v>1560</v>
      </c>
      <c r="R367" s="158" t="s">
        <v>1561</v>
      </c>
      <c r="S367" s="159">
        <v>4</v>
      </c>
      <c r="T367" s="160">
        <v>118.8</v>
      </c>
      <c r="U367" s="160">
        <v>118.8</v>
      </c>
      <c r="V367" s="158" t="s">
        <v>813</v>
      </c>
      <c r="W367" s="161">
        <v>475.2</v>
      </c>
      <c r="X367" s="158" t="s">
        <v>813</v>
      </c>
      <c r="Y367" s="158" t="s">
        <v>1132</v>
      </c>
      <c r="Z367" s="158" t="s">
        <v>811</v>
      </c>
      <c r="AA367" s="158" t="s">
        <v>811</v>
      </c>
      <c r="AB367" s="71">
        <f t="shared" si="8"/>
        <v>69.273156651797422</v>
      </c>
    </row>
    <row r="368" spans="1:28">
      <c r="A368" s="156" t="s">
        <v>803</v>
      </c>
      <c r="B368" s="156" t="s">
        <v>1126</v>
      </c>
      <c r="C368" s="156" t="s">
        <v>391</v>
      </c>
      <c r="D368" s="156" t="s">
        <v>200</v>
      </c>
      <c r="E368" s="156" t="s">
        <v>812</v>
      </c>
      <c r="F368" s="156" t="s">
        <v>486</v>
      </c>
      <c r="G368" s="165" t="s">
        <v>200</v>
      </c>
      <c r="H368" s="156" t="s">
        <v>867</v>
      </c>
      <c r="I368" s="156" t="s">
        <v>867</v>
      </c>
      <c r="J368" s="157">
        <v>43847</v>
      </c>
      <c r="K368" s="158" t="s">
        <v>1127</v>
      </c>
      <c r="L368" s="157">
        <v>43847</v>
      </c>
      <c r="M368" s="158" t="s">
        <v>1562</v>
      </c>
      <c r="N368" s="158" t="s">
        <v>809</v>
      </c>
      <c r="O368" s="158" t="s">
        <v>805</v>
      </c>
      <c r="P368" s="158" t="s">
        <v>1129</v>
      </c>
      <c r="Q368" s="158" t="s">
        <v>1563</v>
      </c>
      <c r="R368" s="158" t="s">
        <v>1564</v>
      </c>
      <c r="S368" s="159">
        <v>156000</v>
      </c>
      <c r="T368" s="160">
        <v>4.1099999999999998E-2</v>
      </c>
      <c r="U368" s="160">
        <v>4.1099999999999998E-2</v>
      </c>
      <c r="V368" s="158" t="s">
        <v>813</v>
      </c>
      <c r="W368" s="161">
        <v>6411.6</v>
      </c>
      <c r="X368" s="158" t="s">
        <v>813</v>
      </c>
      <c r="Y368" s="158" t="s">
        <v>1132</v>
      </c>
      <c r="Z368" s="158" t="s">
        <v>811</v>
      </c>
      <c r="AA368" s="158" t="s">
        <v>811</v>
      </c>
      <c r="AB368" s="71">
        <f t="shared" si="8"/>
        <v>934.6628181579639</v>
      </c>
    </row>
    <row r="369" spans="1:28">
      <c r="A369" s="156" t="s">
        <v>803</v>
      </c>
      <c r="B369" s="156" t="s">
        <v>1126</v>
      </c>
      <c r="C369" s="156" t="s">
        <v>744</v>
      </c>
      <c r="D369" s="156" t="s">
        <v>1253</v>
      </c>
      <c r="E369" s="156" t="s">
        <v>812</v>
      </c>
      <c r="F369" s="156" t="s">
        <v>651</v>
      </c>
      <c r="G369" s="165" t="s">
        <v>448</v>
      </c>
      <c r="H369" s="156" t="s">
        <v>867</v>
      </c>
      <c r="I369" s="156" t="s">
        <v>867</v>
      </c>
      <c r="J369" s="157">
        <v>43847</v>
      </c>
      <c r="K369" s="158" t="s">
        <v>1127</v>
      </c>
      <c r="L369" s="157">
        <v>43847</v>
      </c>
      <c r="M369" s="158" t="s">
        <v>1562</v>
      </c>
      <c r="N369" s="158" t="s">
        <v>1073</v>
      </c>
      <c r="O369" s="158" t="s">
        <v>805</v>
      </c>
      <c r="P369" s="158" t="s">
        <v>1129</v>
      </c>
      <c r="Q369" s="158" t="s">
        <v>1033</v>
      </c>
      <c r="R369" s="158" t="s">
        <v>1034</v>
      </c>
      <c r="S369" s="159">
        <v>6600</v>
      </c>
      <c r="T369" s="160">
        <v>0.42</v>
      </c>
      <c r="U369" s="160">
        <v>0.42</v>
      </c>
      <c r="V369" s="158" t="s">
        <v>813</v>
      </c>
      <c r="W369" s="161">
        <v>2772</v>
      </c>
      <c r="X369" s="158" t="s">
        <v>813</v>
      </c>
      <c r="Y369" s="158" t="s">
        <v>1132</v>
      </c>
      <c r="Z369" s="158" t="s">
        <v>811</v>
      </c>
      <c r="AA369" s="158" t="s">
        <v>811</v>
      </c>
      <c r="AB369" s="71">
        <f t="shared" si="8"/>
        <v>404.09341380215164</v>
      </c>
    </row>
    <row r="370" spans="1:28">
      <c r="A370" s="156" t="s">
        <v>803</v>
      </c>
      <c r="B370" s="156" t="s">
        <v>1126</v>
      </c>
      <c r="C370" s="156" t="s">
        <v>391</v>
      </c>
      <c r="D370" s="156" t="s">
        <v>669</v>
      </c>
      <c r="E370" s="156" t="s">
        <v>812</v>
      </c>
      <c r="F370" s="156" t="s">
        <v>636</v>
      </c>
      <c r="G370" s="165" t="s">
        <v>669</v>
      </c>
      <c r="H370" s="156" t="s">
        <v>806</v>
      </c>
      <c r="I370" s="156" t="s">
        <v>806</v>
      </c>
      <c r="J370" s="157">
        <v>43848</v>
      </c>
      <c r="K370" s="158" t="s">
        <v>1127</v>
      </c>
      <c r="L370" s="157">
        <v>43848</v>
      </c>
      <c r="M370" s="158" t="s">
        <v>1565</v>
      </c>
      <c r="N370" s="158" t="s">
        <v>809</v>
      </c>
      <c r="O370" s="158" t="s">
        <v>805</v>
      </c>
      <c r="P370" s="158" t="s">
        <v>1129</v>
      </c>
      <c r="Q370" s="158" t="s">
        <v>807</v>
      </c>
      <c r="R370" s="158" t="s">
        <v>808</v>
      </c>
      <c r="S370" s="159">
        <v>0</v>
      </c>
      <c r="T370" s="160">
        <v>0</v>
      </c>
      <c r="U370" s="160">
        <v>4.2999999999999997E-2</v>
      </c>
      <c r="V370" s="158" t="s">
        <v>813</v>
      </c>
      <c r="W370" s="161">
        <v>0</v>
      </c>
      <c r="X370" s="158" t="s">
        <v>813</v>
      </c>
      <c r="Y370" s="158" t="s">
        <v>1132</v>
      </c>
      <c r="Z370" s="158" t="s">
        <v>811</v>
      </c>
      <c r="AA370" s="158" t="s">
        <v>811</v>
      </c>
      <c r="AB370" s="71">
        <f t="shared" si="8"/>
        <v>0</v>
      </c>
    </row>
    <row r="371" spans="1:28">
      <c r="A371" s="156" t="s">
        <v>803</v>
      </c>
      <c r="B371" s="156" t="s">
        <v>1126</v>
      </c>
      <c r="C371" s="156" t="s">
        <v>391</v>
      </c>
      <c r="D371" s="156" t="s">
        <v>669</v>
      </c>
      <c r="E371" s="156" t="s">
        <v>812</v>
      </c>
      <c r="F371" s="156" t="s">
        <v>636</v>
      </c>
      <c r="G371" s="165" t="s">
        <v>669</v>
      </c>
      <c r="H371" s="156" t="s">
        <v>806</v>
      </c>
      <c r="I371" s="156" t="s">
        <v>806</v>
      </c>
      <c r="J371" s="157">
        <v>43848</v>
      </c>
      <c r="K371" s="158" t="s">
        <v>1127</v>
      </c>
      <c r="L371" s="157">
        <v>43848</v>
      </c>
      <c r="M371" s="158" t="s">
        <v>1565</v>
      </c>
      <c r="N371" s="158" t="s">
        <v>1144</v>
      </c>
      <c r="O371" s="158" t="s">
        <v>805</v>
      </c>
      <c r="P371" s="158" t="s">
        <v>1129</v>
      </c>
      <c r="Q371" s="158" t="s">
        <v>807</v>
      </c>
      <c r="R371" s="158" t="s">
        <v>808</v>
      </c>
      <c r="S371" s="159">
        <v>44200</v>
      </c>
      <c r="T371" s="160">
        <v>4.2999999999999997E-2</v>
      </c>
      <c r="U371" s="160">
        <v>4.2999999999999997E-2</v>
      </c>
      <c r="V371" s="158" t="s">
        <v>813</v>
      </c>
      <c r="W371" s="161">
        <v>1900.6</v>
      </c>
      <c r="X371" s="158" t="s">
        <v>813</v>
      </c>
      <c r="Y371" s="158" t="s">
        <v>1132</v>
      </c>
      <c r="Z371" s="158" t="s">
        <v>811</v>
      </c>
      <c r="AA371" s="158" t="s">
        <v>811</v>
      </c>
      <c r="AB371" s="71">
        <f t="shared" si="8"/>
        <v>277.06347123822849</v>
      </c>
    </row>
    <row r="372" spans="1:28">
      <c r="A372" s="156" t="s">
        <v>803</v>
      </c>
      <c r="B372" s="156" t="s">
        <v>1126</v>
      </c>
      <c r="C372" s="156" t="s">
        <v>391</v>
      </c>
      <c r="D372" s="156" t="s">
        <v>669</v>
      </c>
      <c r="E372" s="156" t="s">
        <v>812</v>
      </c>
      <c r="F372" s="156" t="s">
        <v>636</v>
      </c>
      <c r="G372" s="165" t="s">
        <v>669</v>
      </c>
      <c r="H372" s="156" t="s">
        <v>806</v>
      </c>
      <c r="I372" s="156" t="s">
        <v>806</v>
      </c>
      <c r="J372" s="157">
        <v>43848</v>
      </c>
      <c r="K372" s="158" t="s">
        <v>1127</v>
      </c>
      <c r="L372" s="157">
        <v>43848</v>
      </c>
      <c r="M372" s="158" t="s">
        <v>1565</v>
      </c>
      <c r="N372" s="158" t="s">
        <v>1145</v>
      </c>
      <c r="O372" s="158" t="s">
        <v>805</v>
      </c>
      <c r="P372" s="158" t="s">
        <v>1129</v>
      </c>
      <c r="Q372" s="158" t="s">
        <v>807</v>
      </c>
      <c r="R372" s="158" t="s">
        <v>808</v>
      </c>
      <c r="S372" s="159">
        <v>93600</v>
      </c>
      <c r="T372" s="160">
        <v>4.2999999999999997E-2</v>
      </c>
      <c r="U372" s="160">
        <v>4.2999999999999997E-2</v>
      </c>
      <c r="V372" s="158" t="s">
        <v>813</v>
      </c>
      <c r="W372" s="161">
        <v>4024.8</v>
      </c>
      <c r="X372" s="158" t="s">
        <v>813</v>
      </c>
      <c r="Y372" s="158" t="s">
        <v>1132</v>
      </c>
      <c r="Z372" s="158" t="s">
        <v>811</v>
      </c>
      <c r="AA372" s="158" t="s">
        <v>811</v>
      </c>
      <c r="AB372" s="71">
        <f t="shared" si="8"/>
        <v>586.72264497507217</v>
      </c>
    </row>
    <row r="373" spans="1:28">
      <c r="A373" s="156" t="s">
        <v>803</v>
      </c>
      <c r="B373" s="156" t="s">
        <v>1126</v>
      </c>
      <c r="C373" s="156" t="s">
        <v>391</v>
      </c>
      <c r="D373" s="156" t="s">
        <v>200</v>
      </c>
      <c r="E373" s="156" t="s">
        <v>812</v>
      </c>
      <c r="F373" s="156" t="s">
        <v>452</v>
      </c>
      <c r="G373" s="165" t="s">
        <v>200</v>
      </c>
      <c r="H373" s="156" t="s">
        <v>867</v>
      </c>
      <c r="I373" s="156" t="s">
        <v>867</v>
      </c>
      <c r="J373" s="157">
        <v>43847</v>
      </c>
      <c r="K373" s="158" t="s">
        <v>1127</v>
      </c>
      <c r="L373" s="157">
        <v>43847</v>
      </c>
      <c r="M373" s="158" t="s">
        <v>1566</v>
      </c>
      <c r="N373" s="158" t="s">
        <v>1073</v>
      </c>
      <c r="O373" s="158" t="s">
        <v>805</v>
      </c>
      <c r="P373" s="158" t="s">
        <v>1129</v>
      </c>
      <c r="Q373" s="158" t="s">
        <v>1567</v>
      </c>
      <c r="R373" s="158" t="s">
        <v>1568</v>
      </c>
      <c r="S373" s="159">
        <v>0</v>
      </c>
      <c r="T373" s="160">
        <v>0</v>
      </c>
      <c r="U373" s="160">
        <v>3.78E-2</v>
      </c>
      <c r="V373" s="158" t="s">
        <v>813</v>
      </c>
      <c r="W373" s="161">
        <v>0</v>
      </c>
      <c r="X373" s="158" t="s">
        <v>813</v>
      </c>
      <c r="Y373" s="158" t="s">
        <v>1132</v>
      </c>
      <c r="Z373" s="158" t="s">
        <v>811</v>
      </c>
      <c r="AA373" s="158" t="s">
        <v>811</v>
      </c>
      <c r="AB373" s="71">
        <f t="shared" si="8"/>
        <v>0</v>
      </c>
    </row>
    <row r="374" spans="1:28">
      <c r="A374" s="156" t="s">
        <v>803</v>
      </c>
      <c r="B374" s="156" t="s">
        <v>1126</v>
      </c>
      <c r="C374" s="156" t="s">
        <v>391</v>
      </c>
      <c r="D374" s="156" t="s">
        <v>200</v>
      </c>
      <c r="E374" s="156" t="s">
        <v>812</v>
      </c>
      <c r="F374" s="156" t="s">
        <v>452</v>
      </c>
      <c r="G374" s="165" t="s">
        <v>200</v>
      </c>
      <c r="H374" s="156" t="s">
        <v>867</v>
      </c>
      <c r="I374" s="156" t="s">
        <v>867</v>
      </c>
      <c r="J374" s="157">
        <v>43847</v>
      </c>
      <c r="K374" s="158" t="s">
        <v>1127</v>
      </c>
      <c r="L374" s="157">
        <v>43847</v>
      </c>
      <c r="M374" s="158" t="s">
        <v>1566</v>
      </c>
      <c r="N374" s="158" t="s">
        <v>1144</v>
      </c>
      <c r="O374" s="158" t="s">
        <v>805</v>
      </c>
      <c r="P374" s="158" t="s">
        <v>1129</v>
      </c>
      <c r="Q374" s="158" t="s">
        <v>1567</v>
      </c>
      <c r="R374" s="158" t="s">
        <v>1568</v>
      </c>
      <c r="S374" s="159">
        <v>180000</v>
      </c>
      <c r="T374" s="160">
        <v>3.78E-2</v>
      </c>
      <c r="U374" s="160">
        <v>3.78E-2</v>
      </c>
      <c r="V374" s="158" t="s">
        <v>813</v>
      </c>
      <c r="W374" s="161">
        <v>6804</v>
      </c>
      <c r="X374" s="158" t="s">
        <v>813</v>
      </c>
      <c r="Y374" s="158" t="s">
        <v>1132</v>
      </c>
      <c r="Z374" s="158" t="s">
        <v>811</v>
      </c>
      <c r="AA374" s="158" t="s">
        <v>811</v>
      </c>
      <c r="AB374" s="71">
        <f t="shared" si="8"/>
        <v>991.86565205982686</v>
      </c>
    </row>
    <row r="375" spans="1:28">
      <c r="A375" s="156" t="s">
        <v>803</v>
      </c>
      <c r="B375" s="156" t="s">
        <v>1126</v>
      </c>
      <c r="C375" s="156" t="s">
        <v>391</v>
      </c>
      <c r="D375" s="156" t="s">
        <v>200</v>
      </c>
      <c r="E375" s="156" t="s">
        <v>812</v>
      </c>
      <c r="F375" s="156" t="s">
        <v>452</v>
      </c>
      <c r="G375" s="165" t="s">
        <v>200</v>
      </c>
      <c r="H375" s="156" t="s">
        <v>867</v>
      </c>
      <c r="I375" s="156" t="s">
        <v>867</v>
      </c>
      <c r="J375" s="157">
        <v>43847</v>
      </c>
      <c r="K375" s="158" t="s">
        <v>1127</v>
      </c>
      <c r="L375" s="157">
        <v>43847</v>
      </c>
      <c r="M375" s="158" t="s">
        <v>1566</v>
      </c>
      <c r="N375" s="158" t="s">
        <v>1145</v>
      </c>
      <c r="O375" s="158" t="s">
        <v>805</v>
      </c>
      <c r="P375" s="158" t="s">
        <v>1129</v>
      </c>
      <c r="Q375" s="158" t="s">
        <v>1567</v>
      </c>
      <c r="R375" s="158" t="s">
        <v>1568</v>
      </c>
      <c r="S375" s="159">
        <v>855000</v>
      </c>
      <c r="T375" s="160">
        <v>3.78E-2</v>
      </c>
      <c r="U375" s="160">
        <v>3.78E-2</v>
      </c>
      <c r="V375" s="158" t="s">
        <v>813</v>
      </c>
      <c r="W375" s="161">
        <v>32319</v>
      </c>
      <c r="X375" s="158" t="s">
        <v>813</v>
      </c>
      <c r="Y375" s="158" t="s">
        <v>1132</v>
      </c>
      <c r="Z375" s="158" t="s">
        <v>811</v>
      </c>
      <c r="AA375" s="158" t="s">
        <v>811</v>
      </c>
      <c r="AB375" s="71">
        <f t="shared" si="8"/>
        <v>4711.3618472841772</v>
      </c>
    </row>
    <row r="376" spans="1:28">
      <c r="A376" s="156" t="s">
        <v>803</v>
      </c>
      <c r="B376" s="156" t="s">
        <v>1126</v>
      </c>
      <c r="C376" s="156" t="s">
        <v>391</v>
      </c>
      <c r="D376" s="156" t="s">
        <v>200</v>
      </c>
      <c r="E376" s="156" t="s">
        <v>812</v>
      </c>
      <c r="F376" s="156" t="s">
        <v>765</v>
      </c>
      <c r="G376" s="165" t="s">
        <v>200</v>
      </c>
      <c r="H376" s="156" t="s">
        <v>867</v>
      </c>
      <c r="I376" s="156" t="s">
        <v>867</v>
      </c>
      <c r="J376" s="157">
        <v>43847</v>
      </c>
      <c r="K376" s="158" t="s">
        <v>1127</v>
      </c>
      <c r="L376" s="157">
        <v>43847</v>
      </c>
      <c r="M376" s="158" t="s">
        <v>1569</v>
      </c>
      <c r="N376" s="158" t="s">
        <v>1181</v>
      </c>
      <c r="O376" s="158" t="s">
        <v>805</v>
      </c>
      <c r="P376" s="158" t="s">
        <v>1129</v>
      </c>
      <c r="Q376" s="158" t="s">
        <v>1570</v>
      </c>
      <c r="R376" s="158" t="s">
        <v>1571</v>
      </c>
      <c r="S376" s="159">
        <v>184000</v>
      </c>
      <c r="T376" s="160">
        <v>4.1099999999999998E-2</v>
      </c>
      <c r="U376" s="160">
        <v>4.1099999999999998E-2</v>
      </c>
      <c r="V376" s="158" t="s">
        <v>813</v>
      </c>
      <c r="W376" s="161">
        <v>7562.4</v>
      </c>
      <c r="X376" s="158" t="s">
        <v>813</v>
      </c>
      <c r="Y376" s="158" t="s">
        <v>1132</v>
      </c>
      <c r="Z376" s="158" t="s">
        <v>811</v>
      </c>
      <c r="AA376" s="158" t="s">
        <v>811</v>
      </c>
      <c r="AB376" s="71">
        <f t="shared" si="8"/>
        <v>1102.4228111606751</v>
      </c>
    </row>
    <row r="377" spans="1:28">
      <c r="A377" s="156" t="s">
        <v>803</v>
      </c>
      <c r="B377" s="156" t="s">
        <v>1126</v>
      </c>
      <c r="C377" s="156" t="s">
        <v>391</v>
      </c>
      <c r="D377" s="156" t="s">
        <v>200</v>
      </c>
      <c r="E377" s="156" t="s">
        <v>812</v>
      </c>
      <c r="F377" s="156" t="s">
        <v>765</v>
      </c>
      <c r="G377" s="165" t="s">
        <v>200</v>
      </c>
      <c r="H377" s="156" t="s">
        <v>867</v>
      </c>
      <c r="I377" s="156" t="s">
        <v>867</v>
      </c>
      <c r="J377" s="157">
        <v>43847</v>
      </c>
      <c r="K377" s="158" t="s">
        <v>1127</v>
      </c>
      <c r="L377" s="157">
        <v>43847</v>
      </c>
      <c r="M377" s="158" t="s">
        <v>1569</v>
      </c>
      <c r="N377" s="158" t="s">
        <v>1197</v>
      </c>
      <c r="O377" s="158" t="s">
        <v>805</v>
      </c>
      <c r="P377" s="158" t="s">
        <v>1129</v>
      </c>
      <c r="Q377" s="158" t="s">
        <v>1570</v>
      </c>
      <c r="R377" s="158" t="s">
        <v>1571</v>
      </c>
      <c r="S377" s="159">
        <v>416000</v>
      </c>
      <c r="T377" s="160">
        <v>4.1099999999999998E-2</v>
      </c>
      <c r="U377" s="160">
        <v>4.1099999999999998E-2</v>
      </c>
      <c r="V377" s="158" t="s">
        <v>813</v>
      </c>
      <c r="W377" s="161">
        <v>17097.599999999999</v>
      </c>
      <c r="X377" s="158" t="s">
        <v>813</v>
      </c>
      <c r="Y377" s="158" t="s">
        <v>1132</v>
      </c>
      <c r="Z377" s="158" t="s">
        <v>811</v>
      </c>
      <c r="AA377" s="158" t="s">
        <v>811</v>
      </c>
      <c r="AB377" s="71">
        <f t="shared" si="8"/>
        <v>2492.4341817545701</v>
      </c>
    </row>
    <row r="378" spans="1:28">
      <c r="A378" s="156" t="s">
        <v>803</v>
      </c>
      <c r="B378" s="156" t="s">
        <v>1126</v>
      </c>
      <c r="C378" s="156" t="s">
        <v>391</v>
      </c>
      <c r="D378" s="156" t="s">
        <v>200</v>
      </c>
      <c r="E378" s="156" t="s">
        <v>812</v>
      </c>
      <c r="F378" s="156" t="s">
        <v>452</v>
      </c>
      <c r="G378" s="165" t="s">
        <v>200</v>
      </c>
      <c r="H378" s="156" t="s">
        <v>867</v>
      </c>
      <c r="I378" s="156" t="s">
        <v>867</v>
      </c>
      <c r="J378" s="157">
        <v>43849</v>
      </c>
      <c r="K378" s="158" t="s">
        <v>1127</v>
      </c>
      <c r="L378" s="157">
        <v>43849</v>
      </c>
      <c r="M378" s="158" t="s">
        <v>1572</v>
      </c>
      <c r="N378" s="158" t="s">
        <v>809</v>
      </c>
      <c r="O378" s="158" t="s">
        <v>805</v>
      </c>
      <c r="P378" s="158" t="s">
        <v>1129</v>
      </c>
      <c r="Q378" s="158" t="s">
        <v>1567</v>
      </c>
      <c r="R378" s="158" t="s">
        <v>1568</v>
      </c>
      <c r="S378" s="159">
        <v>0</v>
      </c>
      <c r="T378" s="160">
        <v>0</v>
      </c>
      <c r="U378" s="160">
        <v>3.78E-2</v>
      </c>
      <c r="V378" s="158" t="s">
        <v>813</v>
      </c>
      <c r="W378" s="161">
        <v>0</v>
      </c>
      <c r="X378" s="158" t="s">
        <v>813</v>
      </c>
      <c r="Y378" s="158" t="s">
        <v>1132</v>
      </c>
      <c r="Z378" s="158" t="s">
        <v>811</v>
      </c>
      <c r="AA378" s="158" t="s">
        <v>811</v>
      </c>
      <c r="AB378" s="71">
        <f t="shared" ref="AB378:AB441" si="9">W378/6.8598</f>
        <v>0</v>
      </c>
    </row>
    <row r="379" spans="1:28">
      <c r="A379" s="156" t="s">
        <v>803</v>
      </c>
      <c r="B379" s="156" t="s">
        <v>1126</v>
      </c>
      <c r="C379" s="156" t="s">
        <v>391</v>
      </c>
      <c r="D379" s="156" t="s">
        <v>536</v>
      </c>
      <c r="E379" s="156" t="s">
        <v>812</v>
      </c>
      <c r="F379" s="156" t="s">
        <v>724</v>
      </c>
      <c r="G379" s="165" t="s">
        <v>536</v>
      </c>
      <c r="H379" s="156" t="s">
        <v>867</v>
      </c>
      <c r="I379" s="156" t="s">
        <v>867</v>
      </c>
      <c r="J379" s="157">
        <v>43849</v>
      </c>
      <c r="K379" s="158" t="s">
        <v>1127</v>
      </c>
      <c r="L379" s="157">
        <v>43849</v>
      </c>
      <c r="M379" s="158" t="s">
        <v>1572</v>
      </c>
      <c r="N379" s="158" t="s">
        <v>886</v>
      </c>
      <c r="O379" s="158" t="s">
        <v>805</v>
      </c>
      <c r="P379" s="158" t="s">
        <v>1129</v>
      </c>
      <c r="Q379" s="158" t="s">
        <v>1573</v>
      </c>
      <c r="R379" s="158" t="s">
        <v>1574</v>
      </c>
      <c r="S379" s="159">
        <v>120000</v>
      </c>
      <c r="T379" s="160">
        <v>4.5999999999999999E-2</v>
      </c>
      <c r="U379" s="160">
        <v>4.5999999999999999E-2</v>
      </c>
      <c r="V379" s="158" t="s">
        <v>813</v>
      </c>
      <c r="W379" s="161">
        <v>5520</v>
      </c>
      <c r="X379" s="158" t="s">
        <v>813</v>
      </c>
      <c r="Y379" s="158" t="s">
        <v>1132</v>
      </c>
      <c r="Z379" s="158" t="s">
        <v>811</v>
      </c>
      <c r="AA379" s="158" t="s">
        <v>811</v>
      </c>
      <c r="AB379" s="71">
        <f t="shared" si="9"/>
        <v>804.68818332896001</v>
      </c>
    </row>
    <row r="380" spans="1:28">
      <c r="A380" s="156" t="s">
        <v>803</v>
      </c>
      <c r="B380" s="156" t="s">
        <v>1126</v>
      </c>
      <c r="C380" s="156" t="s">
        <v>1009</v>
      </c>
      <c r="D380" s="156" t="s">
        <v>211</v>
      </c>
      <c r="E380" s="156" t="s">
        <v>812</v>
      </c>
      <c r="F380" s="156" t="s">
        <v>213</v>
      </c>
      <c r="G380" s="165" t="s">
        <v>211</v>
      </c>
      <c r="H380" s="156" t="s">
        <v>818</v>
      </c>
      <c r="I380" s="156" t="s">
        <v>818</v>
      </c>
      <c r="J380" s="157">
        <v>43837</v>
      </c>
      <c r="K380" s="158" t="s">
        <v>1127</v>
      </c>
      <c r="L380" s="157">
        <v>43837</v>
      </c>
      <c r="M380" s="158" t="s">
        <v>1575</v>
      </c>
      <c r="N380" s="158" t="s">
        <v>809</v>
      </c>
      <c r="O380" s="158" t="s">
        <v>805</v>
      </c>
      <c r="P380" s="158" t="s">
        <v>1129</v>
      </c>
      <c r="Q380" s="158" t="s">
        <v>1014</v>
      </c>
      <c r="R380" s="158" t="s">
        <v>1015</v>
      </c>
      <c r="S380" s="159">
        <v>0</v>
      </c>
      <c r="T380" s="160">
        <v>0</v>
      </c>
      <c r="U380" s="160">
        <v>62.37</v>
      </c>
      <c r="V380" s="158" t="s">
        <v>813</v>
      </c>
      <c r="W380" s="161">
        <v>0</v>
      </c>
      <c r="X380" s="158" t="s">
        <v>813</v>
      </c>
      <c r="Y380" s="158" t="s">
        <v>1132</v>
      </c>
      <c r="Z380" s="158" t="s">
        <v>811</v>
      </c>
      <c r="AA380" s="158" t="s">
        <v>811</v>
      </c>
      <c r="AB380" s="71">
        <f t="shared" si="9"/>
        <v>0</v>
      </c>
    </row>
    <row r="381" spans="1:28">
      <c r="A381" s="156" t="s">
        <v>803</v>
      </c>
      <c r="B381" s="156" t="s">
        <v>1126</v>
      </c>
      <c r="C381" s="156" t="s">
        <v>1009</v>
      </c>
      <c r="D381" s="156" t="s">
        <v>211</v>
      </c>
      <c r="E381" s="156" t="s">
        <v>812</v>
      </c>
      <c r="F381" s="156" t="s">
        <v>213</v>
      </c>
      <c r="G381" s="165" t="s">
        <v>211</v>
      </c>
      <c r="H381" s="156" t="s">
        <v>818</v>
      </c>
      <c r="I381" s="156" t="s">
        <v>818</v>
      </c>
      <c r="J381" s="157">
        <v>43837</v>
      </c>
      <c r="K381" s="158" t="s">
        <v>1127</v>
      </c>
      <c r="L381" s="157">
        <v>43837</v>
      </c>
      <c r="M381" s="158" t="s">
        <v>1575</v>
      </c>
      <c r="N381" s="158" t="s">
        <v>1144</v>
      </c>
      <c r="O381" s="158" t="s">
        <v>805</v>
      </c>
      <c r="P381" s="158" t="s">
        <v>1129</v>
      </c>
      <c r="Q381" s="158" t="s">
        <v>1014</v>
      </c>
      <c r="R381" s="158" t="s">
        <v>1015</v>
      </c>
      <c r="S381" s="159">
        <v>2</v>
      </c>
      <c r="T381" s="160">
        <v>61.125</v>
      </c>
      <c r="U381" s="160">
        <v>62.37</v>
      </c>
      <c r="V381" s="158" t="s">
        <v>813</v>
      </c>
      <c r="W381" s="161">
        <v>124.74</v>
      </c>
      <c r="X381" s="158" t="s">
        <v>813</v>
      </c>
      <c r="Y381" s="158" t="s">
        <v>1132</v>
      </c>
      <c r="Z381" s="158" t="s">
        <v>811</v>
      </c>
      <c r="AA381" s="158" t="s">
        <v>811</v>
      </c>
      <c r="AB381" s="71">
        <f t="shared" si="9"/>
        <v>18.184203621096824</v>
      </c>
    </row>
    <row r="382" spans="1:28">
      <c r="A382" s="156" t="s">
        <v>803</v>
      </c>
      <c r="B382" s="156" t="s">
        <v>1126</v>
      </c>
      <c r="C382" s="156" t="s">
        <v>1009</v>
      </c>
      <c r="D382" s="156" t="s">
        <v>211</v>
      </c>
      <c r="E382" s="156" t="s">
        <v>812</v>
      </c>
      <c r="F382" s="156" t="s">
        <v>213</v>
      </c>
      <c r="G382" s="165" t="s">
        <v>211</v>
      </c>
      <c r="H382" s="156" t="s">
        <v>818</v>
      </c>
      <c r="I382" s="156" t="s">
        <v>818</v>
      </c>
      <c r="J382" s="157">
        <v>43837</v>
      </c>
      <c r="K382" s="158" t="s">
        <v>1127</v>
      </c>
      <c r="L382" s="157">
        <v>43837</v>
      </c>
      <c r="M382" s="158" t="s">
        <v>1575</v>
      </c>
      <c r="N382" s="158" t="s">
        <v>1145</v>
      </c>
      <c r="O382" s="158" t="s">
        <v>805</v>
      </c>
      <c r="P382" s="158" t="s">
        <v>1129</v>
      </c>
      <c r="Q382" s="158" t="s">
        <v>1014</v>
      </c>
      <c r="R382" s="158" t="s">
        <v>1015</v>
      </c>
      <c r="S382" s="159">
        <v>50</v>
      </c>
      <c r="T382" s="160">
        <v>61.122599999999998</v>
      </c>
      <c r="U382" s="160">
        <v>62.37</v>
      </c>
      <c r="V382" s="158" t="s">
        <v>813</v>
      </c>
      <c r="W382" s="161">
        <v>3118.5</v>
      </c>
      <c r="X382" s="158" t="s">
        <v>813</v>
      </c>
      <c r="Y382" s="158" t="s">
        <v>1132</v>
      </c>
      <c r="Z382" s="158" t="s">
        <v>811</v>
      </c>
      <c r="AA382" s="158" t="s">
        <v>811</v>
      </c>
      <c r="AB382" s="71">
        <f t="shared" si="9"/>
        <v>454.60509052742066</v>
      </c>
    </row>
    <row r="383" spans="1:28">
      <c r="A383" s="156" t="s">
        <v>803</v>
      </c>
      <c r="B383" s="156" t="s">
        <v>1126</v>
      </c>
      <c r="C383" s="156" t="s">
        <v>1009</v>
      </c>
      <c r="D383" s="156" t="s">
        <v>211</v>
      </c>
      <c r="E383" s="156" t="s">
        <v>812</v>
      </c>
      <c r="F383" s="156" t="s">
        <v>1576</v>
      </c>
      <c r="G383" s="165" t="s">
        <v>211</v>
      </c>
      <c r="H383" s="156" t="s">
        <v>818</v>
      </c>
      <c r="I383" s="156" t="s">
        <v>818</v>
      </c>
      <c r="J383" s="157">
        <v>43836</v>
      </c>
      <c r="K383" s="158" t="s">
        <v>1127</v>
      </c>
      <c r="L383" s="157">
        <v>43836</v>
      </c>
      <c r="M383" s="158" t="s">
        <v>1577</v>
      </c>
      <c r="N383" s="158" t="s">
        <v>809</v>
      </c>
      <c r="O383" s="158" t="s">
        <v>805</v>
      </c>
      <c r="P383" s="158" t="s">
        <v>1129</v>
      </c>
      <c r="Q383" s="158" t="s">
        <v>1578</v>
      </c>
      <c r="R383" s="158" t="s">
        <v>1579</v>
      </c>
      <c r="S383" s="159">
        <v>5200</v>
      </c>
      <c r="T383" s="160">
        <v>1.5661</v>
      </c>
      <c r="U383" s="160">
        <v>1.5661</v>
      </c>
      <c r="V383" s="158" t="s">
        <v>813</v>
      </c>
      <c r="W383" s="161">
        <v>8143.72</v>
      </c>
      <c r="X383" s="158" t="s">
        <v>813</v>
      </c>
      <c r="Y383" s="158" t="s">
        <v>1132</v>
      </c>
      <c r="Z383" s="158" t="s">
        <v>811</v>
      </c>
      <c r="AA383" s="158" t="s">
        <v>811</v>
      </c>
      <c r="AB383" s="71">
        <f t="shared" si="9"/>
        <v>1187.1658065832823</v>
      </c>
    </row>
    <row r="384" spans="1:28">
      <c r="A384" s="156" t="s">
        <v>803</v>
      </c>
      <c r="B384" s="156" t="s">
        <v>1126</v>
      </c>
      <c r="C384" s="156" t="s">
        <v>1009</v>
      </c>
      <c r="D384" s="156" t="s">
        <v>211</v>
      </c>
      <c r="E384" s="156" t="s">
        <v>812</v>
      </c>
      <c r="F384" s="156" t="s">
        <v>1576</v>
      </c>
      <c r="G384" s="165" t="s">
        <v>211</v>
      </c>
      <c r="H384" s="156" t="s">
        <v>818</v>
      </c>
      <c r="I384" s="156" t="s">
        <v>818</v>
      </c>
      <c r="J384" s="157">
        <v>43833</v>
      </c>
      <c r="K384" s="158" t="s">
        <v>1127</v>
      </c>
      <c r="L384" s="157">
        <v>43833</v>
      </c>
      <c r="M384" s="158" t="s">
        <v>1580</v>
      </c>
      <c r="N384" s="158" t="s">
        <v>809</v>
      </c>
      <c r="O384" s="158" t="s">
        <v>805</v>
      </c>
      <c r="P384" s="158" t="s">
        <v>1129</v>
      </c>
      <c r="Q384" s="158" t="s">
        <v>1578</v>
      </c>
      <c r="R384" s="158" t="s">
        <v>1579</v>
      </c>
      <c r="S384" s="159">
        <v>3800</v>
      </c>
      <c r="T384" s="160">
        <v>1.5661</v>
      </c>
      <c r="U384" s="160">
        <v>1.5661</v>
      </c>
      <c r="V384" s="158" t="s">
        <v>813</v>
      </c>
      <c r="W384" s="161">
        <v>5951.18</v>
      </c>
      <c r="X384" s="158" t="s">
        <v>813</v>
      </c>
      <c r="Y384" s="158" t="s">
        <v>1132</v>
      </c>
      <c r="Z384" s="158" t="s">
        <v>811</v>
      </c>
      <c r="AA384" s="158" t="s">
        <v>811</v>
      </c>
      <c r="AB384" s="71">
        <f t="shared" si="9"/>
        <v>867.54424327239872</v>
      </c>
    </row>
    <row r="385" spans="1:28">
      <c r="A385" s="156" t="s">
        <v>803</v>
      </c>
      <c r="B385" s="156" t="s">
        <v>1126</v>
      </c>
      <c r="C385" s="156" t="s">
        <v>1009</v>
      </c>
      <c r="D385" s="156" t="s">
        <v>211</v>
      </c>
      <c r="E385" s="156" t="s">
        <v>812</v>
      </c>
      <c r="F385" s="156" t="s">
        <v>1576</v>
      </c>
      <c r="G385" s="165" t="s">
        <v>211</v>
      </c>
      <c r="H385" s="156" t="s">
        <v>818</v>
      </c>
      <c r="I385" s="156" t="s">
        <v>818</v>
      </c>
      <c r="J385" s="157">
        <v>43839</v>
      </c>
      <c r="K385" s="158" t="s">
        <v>1127</v>
      </c>
      <c r="L385" s="157">
        <v>43839</v>
      </c>
      <c r="M385" s="158" t="s">
        <v>1581</v>
      </c>
      <c r="N385" s="158" t="s">
        <v>809</v>
      </c>
      <c r="O385" s="158" t="s">
        <v>805</v>
      </c>
      <c r="P385" s="158" t="s">
        <v>1129</v>
      </c>
      <c r="Q385" s="158" t="s">
        <v>1578</v>
      </c>
      <c r="R385" s="158" t="s">
        <v>1579</v>
      </c>
      <c r="S385" s="159">
        <v>7900</v>
      </c>
      <c r="T385" s="160">
        <v>1.5661</v>
      </c>
      <c r="U385" s="160">
        <v>1.5661</v>
      </c>
      <c r="V385" s="158" t="s">
        <v>813</v>
      </c>
      <c r="W385" s="161">
        <v>12372.19</v>
      </c>
      <c r="X385" s="158" t="s">
        <v>813</v>
      </c>
      <c r="Y385" s="158" t="s">
        <v>1132</v>
      </c>
      <c r="Z385" s="158" t="s">
        <v>811</v>
      </c>
      <c r="AA385" s="158" t="s">
        <v>811</v>
      </c>
      <c r="AB385" s="71">
        <f t="shared" si="9"/>
        <v>1803.5788215399866</v>
      </c>
    </row>
    <row r="386" spans="1:28">
      <c r="A386" s="156" t="s">
        <v>803</v>
      </c>
      <c r="B386" s="156" t="s">
        <v>1126</v>
      </c>
      <c r="C386" s="156" t="s">
        <v>391</v>
      </c>
      <c r="D386" s="156" t="s">
        <v>242</v>
      </c>
      <c r="E386" s="156" t="s">
        <v>812</v>
      </c>
      <c r="F386" s="156" t="s">
        <v>1582</v>
      </c>
      <c r="G386" s="165" t="s">
        <v>242</v>
      </c>
      <c r="H386" s="156" t="s">
        <v>818</v>
      </c>
      <c r="I386" s="156" t="s">
        <v>818</v>
      </c>
      <c r="J386" s="157">
        <v>43833</v>
      </c>
      <c r="K386" s="158" t="s">
        <v>1127</v>
      </c>
      <c r="L386" s="157">
        <v>43833</v>
      </c>
      <c r="M386" s="158" t="s">
        <v>1583</v>
      </c>
      <c r="N386" s="158" t="s">
        <v>809</v>
      </c>
      <c r="O386" s="158" t="s">
        <v>805</v>
      </c>
      <c r="P386" s="158" t="s">
        <v>1129</v>
      </c>
      <c r="Q386" s="158" t="s">
        <v>1584</v>
      </c>
      <c r="R386" s="158" t="s">
        <v>1585</v>
      </c>
      <c r="S386" s="159">
        <v>5000</v>
      </c>
      <c r="T386" s="160">
        <v>0.74980000000000002</v>
      </c>
      <c r="U386" s="160">
        <v>0.74980000000000002</v>
      </c>
      <c r="V386" s="158" t="s">
        <v>813</v>
      </c>
      <c r="W386" s="161">
        <v>3749</v>
      </c>
      <c r="X386" s="158" t="s">
        <v>813</v>
      </c>
      <c r="Y386" s="158" t="s">
        <v>1132</v>
      </c>
      <c r="Z386" s="158" t="s">
        <v>811</v>
      </c>
      <c r="AA386" s="158" t="s">
        <v>811</v>
      </c>
      <c r="AB386" s="71">
        <f t="shared" si="9"/>
        <v>546.51739117758541</v>
      </c>
    </row>
    <row r="387" spans="1:28">
      <c r="A387" s="156" t="s">
        <v>803</v>
      </c>
      <c r="B387" s="156" t="s">
        <v>1126</v>
      </c>
      <c r="C387" s="156" t="s">
        <v>391</v>
      </c>
      <c r="D387" s="156" t="s">
        <v>242</v>
      </c>
      <c r="E387" s="156" t="s">
        <v>812</v>
      </c>
      <c r="F387" s="156" t="s">
        <v>1582</v>
      </c>
      <c r="G387" s="165" t="s">
        <v>242</v>
      </c>
      <c r="H387" s="156" t="s">
        <v>818</v>
      </c>
      <c r="I387" s="156" t="s">
        <v>818</v>
      </c>
      <c r="J387" s="157">
        <v>43839</v>
      </c>
      <c r="K387" s="158" t="s">
        <v>1127</v>
      </c>
      <c r="L387" s="157">
        <v>43839</v>
      </c>
      <c r="M387" s="158" t="s">
        <v>1586</v>
      </c>
      <c r="N387" s="158" t="s">
        <v>886</v>
      </c>
      <c r="O387" s="158" t="s">
        <v>805</v>
      </c>
      <c r="P387" s="158" t="s">
        <v>1129</v>
      </c>
      <c r="Q387" s="158" t="s">
        <v>1584</v>
      </c>
      <c r="R387" s="158" t="s">
        <v>1585</v>
      </c>
      <c r="S387" s="159">
        <v>6000</v>
      </c>
      <c r="T387" s="160">
        <v>0.74980000000000002</v>
      </c>
      <c r="U387" s="160">
        <v>0.74980000000000002</v>
      </c>
      <c r="V387" s="158" t="s">
        <v>813</v>
      </c>
      <c r="W387" s="161">
        <v>4498.8</v>
      </c>
      <c r="X387" s="158" t="s">
        <v>813</v>
      </c>
      <c r="Y387" s="158" t="s">
        <v>1132</v>
      </c>
      <c r="Z387" s="158" t="s">
        <v>811</v>
      </c>
      <c r="AA387" s="158" t="s">
        <v>811</v>
      </c>
      <c r="AB387" s="71">
        <f t="shared" si="9"/>
        <v>655.82086941310251</v>
      </c>
    </row>
    <row r="388" spans="1:28">
      <c r="A388" s="156" t="s">
        <v>803</v>
      </c>
      <c r="B388" s="156" t="s">
        <v>1126</v>
      </c>
      <c r="C388" s="156" t="s">
        <v>391</v>
      </c>
      <c r="D388" s="156" t="s">
        <v>242</v>
      </c>
      <c r="E388" s="156" t="s">
        <v>812</v>
      </c>
      <c r="F388" s="156" t="s">
        <v>252</v>
      </c>
      <c r="G388" s="165" t="s">
        <v>242</v>
      </c>
      <c r="H388" s="156" t="s">
        <v>818</v>
      </c>
      <c r="I388" s="156" t="s">
        <v>818</v>
      </c>
      <c r="J388" s="157">
        <v>43833</v>
      </c>
      <c r="K388" s="158" t="s">
        <v>1127</v>
      </c>
      <c r="L388" s="157">
        <v>43833</v>
      </c>
      <c r="M388" s="158" t="s">
        <v>1583</v>
      </c>
      <c r="N388" s="158" t="s">
        <v>886</v>
      </c>
      <c r="O388" s="158" t="s">
        <v>805</v>
      </c>
      <c r="P388" s="158" t="s">
        <v>1129</v>
      </c>
      <c r="Q388" s="158" t="s">
        <v>1587</v>
      </c>
      <c r="R388" s="158" t="s">
        <v>1588</v>
      </c>
      <c r="S388" s="159">
        <v>50000</v>
      </c>
      <c r="T388" s="160">
        <v>3.78E-2</v>
      </c>
      <c r="U388" s="160">
        <v>3.78E-2</v>
      </c>
      <c r="V388" s="158" t="s">
        <v>813</v>
      </c>
      <c r="W388" s="161">
        <v>1888</v>
      </c>
      <c r="X388" s="158" t="s">
        <v>813</v>
      </c>
      <c r="Y388" s="158" t="s">
        <v>1132</v>
      </c>
      <c r="Z388" s="158" t="s">
        <v>811</v>
      </c>
      <c r="AA388" s="158" t="s">
        <v>811</v>
      </c>
      <c r="AB388" s="71">
        <f t="shared" si="9"/>
        <v>275.22668299367331</v>
      </c>
    </row>
    <row r="389" spans="1:28">
      <c r="A389" s="156" t="s">
        <v>803</v>
      </c>
      <c r="B389" s="156" t="s">
        <v>1126</v>
      </c>
      <c r="C389" s="156" t="s">
        <v>1009</v>
      </c>
      <c r="D389" s="156" t="s">
        <v>211</v>
      </c>
      <c r="E389" s="156" t="s">
        <v>812</v>
      </c>
      <c r="F389" s="156" t="s">
        <v>1589</v>
      </c>
      <c r="G389" s="165" t="s">
        <v>211</v>
      </c>
      <c r="H389" s="156" t="s">
        <v>818</v>
      </c>
      <c r="I389" s="156" t="s">
        <v>818</v>
      </c>
      <c r="J389" s="157">
        <v>43833</v>
      </c>
      <c r="K389" s="158" t="s">
        <v>1127</v>
      </c>
      <c r="L389" s="157">
        <v>43833</v>
      </c>
      <c r="M389" s="158" t="s">
        <v>1580</v>
      </c>
      <c r="N389" s="158" t="s">
        <v>886</v>
      </c>
      <c r="O389" s="158" t="s">
        <v>805</v>
      </c>
      <c r="P389" s="158" t="s">
        <v>1129</v>
      </c>
      <c r="Q389" s="158" t="s">
        <v>1590</v>
      </c>
      <c r="R389" s="158" t="s">
        <v>1591</v>
      </c>
      <c r="S389" s="159">
        <v>30000</v>
      </c>
      <c r="T389" s="160">
        <v>3.5200000000000002E-2</v>
      </c>
      <c r="U389" s="160">
        <v>3.5200000000000002E-2</v>
      </c>
      <c r="V389" s="158" t="s">
        <v>813</v>
      </c>
      <c r="W389" s="161">
        <v>1055.7</v>
      </c>
      <c r="X389" s="158" t="s">
        <v>813</v>
      </c>
      <c r="Y389" s="158" t="s">
        <v>1132</v>
      </c>
      <c r="Z389" s="158" t="s">
        <v>811</v>
      </c>
      <c r="AA389" s="158" t="s">
        <v>811</v>
      </c>
      <c r="AB389" s="71">
        <f t="shared" si="9"/>
        <v>153.89661506166362</v>
      </c>
    </row>
    <row r="390" spans="1:28">
      <c r="A390" s="156" t="s">
        <v>803</v>
      </c>
      <c r="B390" s="156" t="s">
        <v>1126</v>
      </c>
      <c r="C390" s="156" t="s">
        <v>1009</v>
      </c>
      <c r="D390" s="156" t="s">
        <v>211</v>
      </c>
      <c r="E390" s="156" t="s">
        <v>812</v>
      </c>
      <c r="F390" s="156" t="s">
        <v>1589</v>
      </c>
      <c r="G390" s="165" t="s">
        <v>211</v>
      </c>
      <c r="H390" s="156" t="s">
        <v>818</v>
      </c>
      <c r="I390" s="156" t="s">
        <v>818</v>
      </c>
      <c r="J390" s="157">
        <v>43843</v>
      </c>
      <c r="K390" s="158" t="s">
        <v>1127</v>
      </c>
      <c r="L390" s="157">
        <v>43843</v>
      </c>
      <c r="M390" s="158" t="s">
        <v>1592</v>
      </c>
      <c r="N390" s="158" t="s">
        <v>809</v>
      </c>
      <c r="O390" s="158" t="s">
        <v>805</v>
      </c>
      <c r="P390" s="158" t="s">
        <v>1129</v>
      </c>
      <c r="Q390" s="158" t="s">
        <v>1590</v>
      </c>
      <c r="R390" s="158" t="s">
        <v>1591</v>
      </c>
      <c r="S390" s="159">
        <v>24000</v>
      </c>
      <c r="T390" s="160">
        <v>3.5200000000000002E-2</v>
      </c>
      <c r="U390" s="160">
        <v>3.5200000000000002E-2</v>
      </c>
      <c r="V390" s="158" t="s">
        <v>813</v>
      </c>
      <c r="W390" s="161">
        <v>844.56</v>
      </c>
      <c r="X390" s="158" t="s">
        <v>813</v>
      </c>
      <c r="Y390" s="158" t="s">
        <v>1132</v>
      </c>
      <c r="Z390" s="158" t="s">
        <v>811</v>
      </c>
      <c r="AA390" s="158" t="s">
        <v>811</v>
      </c>
      <c r="AB390" s="71">
        <f t="shared" si="9"/>
        <v>123.11729204933089</v>
      </c>
    </row>
    <row r="391" spans="1:28">
      <c r="A391" s="156" t="s">
        <v>803</v>
      </c>
      <c r="B391" s="156" t="s">
        <v>1126</v>
      </c>
      <c r="C391" s="156" t="s">
        <v>1009</v>
      </c>
      <c r="D391" s="156" t="s">
        <v>211</v>
      </c>
      <c r="E391" s="156" t="s">
        <v>812</v>
      </c>
      <c r="F391" s="156" t="s">
        <v>1593</v>
      </c>
      <c r="G391" s="165" t="s">
        <v>211</v>
      </c>
      <c r="H391" s="156" t="s">
        <v>818</v>
      </c>
      <c r="I391" s="156" t="s">
        <v>818</v>
      </c>
      <c r="J391" s="157">
        <v>43833</v>
      </c>
      <c r="K391" s="158" t="s">
        <v>1127</v>
      </c>
      <c r="L391" s="157">
        <v>43833</v>
      </c>
      <c r="M391" s="158" t="s">
        <v>1580</v>
      </c>
      <c r="N391" s="158" t="s">
        <v>870</v>
      </c>
      <c r="O391" s="158" t="s">
        <v>805</v>
      </c>
      <c r="P391" s="158" t="s">
        <v>1129</v>
      </c>
      <c r="Q391" s="158" t="s">
        <v>1594</v>
      </c>
      <c r="R391" s="158" t="s">
        <v>1595</v>
      </c>
      <c r="S391" s="159">
        <v>13000</v>
      </c>
      <c r="T391" s="160">
        <v>4.2999999999999997E-2</v>
      </c>
      <c r="U391" s="160">
        <v>4.2999999999999997E-2</v>
      </c>
      <c r="V391" s="158" t="s">
        <v>813</v>
      </c>
      <c r="W391" s="161">
        <v>559</v>
      </c>
      <c r="X391" s="158" t="s">
        <v>813</v>
      </c>
      <c r="Y391" s="158" t="s">
        <v>1132</v>
      </c>
      <c r="Z391" s="158" t="s">
        <v>811</v>
      </c>
      <c r="AA391" s="158" t="s">
        <v>811</v>
      </c>
      <c r="AB391" s="71">
        <f t="shared" si="9"/>
        <v>81.489256246537806</v>
      </c>
    </row>
    <row r="392" spans="1:28">
      <c r="A392" s="156" t="s">
        <v>803</v>
      </c>
      <c r="B392" s="156" t="s">
        <v>1126</v>
      </c>
      <c r="C392" s="156" t="s">
        <v>1009</v>
      </c>
      <c r="D392" s="156" t="s">
        <v>211</v>
      </c>
      <c r="E392" s="156" t="s">
        <v>812</v>
      </c>
      <c r="F392" s="156" t="s">
        <v>1593</v>
      </c>
      <c r="G392" s="165" t="s">
        <v>211</v>
      </c>
      <c r="H392" s="156" t="s">
        <v>818</v>
      </c>
      <c r="I392" s="156" t="s">
        <v>818</v>
      </c>
      <c r="J392" s="157">
        <v>43845</v>
      </c>
      <c r="K392" s="158" t="s">
        <v>1127</v>
      </c>
      <c r="L392" s="157">
        <v>43845</v>
      </c>
      <c r="M392" s="158" t="s">
        <v>1596</v>
      </c>
      <c r="N392" s="158" t="s">
        <v>809</v>
      </c>
      <c r="O392" s="158" t="s">
        <v>805</v>
      </c>
      <c r="P392" s="158" t="s">
        <v>1129</v>
      </c>
      <c r="Q392" s="158" t="s">
        <v>1594</v>
      </c>
      <c r="R392" s="158" t="s">
        <v>1595</v>
      </c>
      <c r="S392" s="159">
        <v>29000</v>
      </c>
      <c r="T392" s="160">
        <v>4.2999999999999997E-2</v>
      </c>
      <c r="U392" s="160">
        <v>4.2999999999999997E-2</v>
      </c>
      <c r="V392" s="158" t="s">
        <v>813</v>
      </c>
      <c r="W392" s="161">
        <v>1247</v>
      </c>
      <c r="X392" s="158" t="s">
        <v>813</v>
      </c>
      <c r="Y392" s="158" t="s">
        <v>1132</v>
      </c>
      <c r="Z392" s="158" t="s">
        <v>811</v>
      </c>
      <c r="AA392" s="158" t="s">
        <v>811</v>
      </c>
      <c r="AB392" s="71">
        <f t="shared" si="9"/>
        <v>181.78372547304588</v>
      </c>
    </row>
    <row r="393" spans="1:28">
      <c r="A393" s="156" t="s">
        <v>803</v>
      </c>
      <c r="B393" s="156" t="s">
        <v>1126</v>
      </c>
      <c r="C393" s="156" t="s">
        <v>1009</v>
      </c>
      <c r="D393" s="156" t="s">
        <v>211</v>
      </c>
      <c r="E393" s="156" t="s">
        <v>812</v>
      </c>
      <c r="F393" s="156" t="s">
        <v>1018</v>
      </c>
      <c r="G393" s="165" t="s">
        <v>211</v>
      </c>
      <c r="H393" s="156" t="s">
        <v>818</v>
      </c>
      <c r="I393" s="156" t="s">
        <v>818</v>
      </c>
      <c r="J393" s="157">
        <v>43833</v>
      </c>
      <c r="K393" s="158" t="s">
        <v>1127</v>
      </c>
      <c r="L393" s="157">
        <v>43833</v>
      </c>
      <c r="M393" s="158" t="s">
        <v>1580</v>
      </c>
      <c r="N393" s="158" t="s">
        <v>1073</v>
      </c>
      <c r="O393" s="158" t="s">
        <v>805</v>
      </c>
      <c r="P393" s="158" t="s">
        <v>1129</v>
      </c>
      <c r="Q393" s="158" t="s">
        <v>1019</v>
      </c>
      <c r="R393" s="158" t="s">
        <v>1020</v>
      </c>
      <c r="S393" s="159">
        <v>10000</v>
      </c>
      <c r="T393" s="160">
        <v>2.35E-2</v>
      </c>
      <c r="U393" s="160">
        <v>2.35E-2</v>
      </c>
      <c r="V393" s="158" t="s">
        <v>813</v>
      </c>
      <c r="W393" s="161">
        <v>234.6</v>
      </c>
      <c r="X393" s="158" t="s">
        <v>813</v>
      </c>
      <c r="Y393" s="158" t="s">
        <v>1132</v>
      </c>
      <c r="Z393" s="158" t="s">
        <v>811</v>
      </c>
      <c r="AA393" s="158" t="s">
        <v>811</v>
      </c>
      <c r="AB393" s="71">
        <f t="shared" si="9"/>
        <v>34.199247791480801</v>
      </c>
    </row>
    <row r="394" spans="1:28">
      <c r="A394" s="156" t="s">
        <v>803</v>
      </c>
      <c r="B394" s="156" t="s">
        <v>1126</v>
      </c>
      <c r="C394" s="156" t="s">
        <v>391</v>
      </c>
      <c r="D394" s="156" t="s">
        <v>599</v>
      </c>
      <c r="E394" s="156" t="s">
        <v>812</v>
      </c>
      <c r="F394" s="156" t="s">
        <v>698</v>
      </c>
      <c r="G394" s="165" t="s">
        <v>599</v>
      </c>
      <c r="H394" s="156" t="s">
        <v>818</v>
      </c>
      <c r="I394" s="156" t="s">
        <v>818</v>
      </c>
      <c r="J394" s="157">
        <v>43833</v>
      </c>
      <c r="K394" s="158" t="s">
        <v>1127</v>
      </c>
      <c r="L394" s="157">
        <v>43833</v>
      </c>
      <c r="M394" s="158" t="s">
        <v>1362</v>
      </c>
      <c r="N394" s="158" t="s">
        <v>1232</v>
      </c>
      <c r="O394" s="158" t="s">
        <v>805</v>
      </c>
      <c r="P394" s="158" t="s">
        <v>1129</v>
      </c>
      <c r="Q394" s="158" t="s">
        <v>859</v>
      </c>
      <c r="R394" s="158" t="s">
        <v>860</v>
      </c>
      <c r="S394" s="159">
        <v>60</v>
      </c>
      <c r="T394" s="160">
        <v>1.3</v>
      </c>
      <c r="U394" s="160">
        <v>1.0153000000000001</v>
      </c>
      <c r="V394" s="158" t="s">
        <v>813</v>
      </c>
      <c r="W394" s="161">
        <v>60.92</v>
      </c>
      <c r="X394" s="158" t="s">
        <v>813</v>
      </c>
      <c r="Y394" s="158" t="s">
        <v>1132</v>
      </c>
      <c r="Z394" s="158" t="s">
        <v>811</v>
      </c>
      <c r="AA394" s="158" t="s">
        <v>811</v>
      </c>
      <c r="AB394" s="71">
        <f t="shared" si="9"/>
        <v>8.8807253855797548</v>
      </c>
    </row>
    <row r="395" spans="1:28">
      <c r="A395" s="156" t="s">
        <v>803</v>
      </c>
      <c r="B395" s="156" t="s">
        <v>1126</v>
      </c>
      <c r="C395" s="156" t="s">
        <v>391</v>
      </c>
      <c r="D395" s="156" t="s">
        <v>599</v>
      </c>
      <c r="E395" s="156" t="s">
        <v>812</v>
      </c>
      <c r="F395" s="156" t="s">
        <v>698</v>
      </c>
      <c r="G395" s="165" t="s">
        <v>599</v>
      </c>
      <c r="H395" s="156" t="s">
        <v>818</v>
      </c>
      <c r="I395" s="156" t="s">
        <v>818</v>
      </c>
      <c r="J395" s="157">
        <v>43833</v>
      </c>
      <c r="K395" s="158" t="s">
        <v>1127</v>
      </c>
      <c r="L395" s="157">
        <v>43833</v>
      </c>
      <c r="M395" s="158" t="s">
        <v>1362</v>
      </c>
      <c r="N395" s="158" t="s">
        <v>1222</v>
      </c>
      <c r="O395" s="158" t="s">
        <v>805</v>
      </c>
      <c r="P395" s="158" t="s">
        <v>1129</v>
      </c>
      <c r="Q395" s="158" t="s">
        <v>859</v>
      </c>
      <c r="R395" s="158" t="s">
        <v>860</v>
      </c>
      <c r="S395" s="159">
        <v>29000</v>
      </c>
      <c r="T395" s="160">
        <v>1.3</v>
      </c>
      <c r="U395" s="160">
        <v>1.0153000000000001</v>
      </c>
      <c r="V395" s="158" t="s">
        <v>813</v>
      </c>
      <c r="W395" s="161">
        <v>29443.7</v>
      </c>
      <c r="X395" s="158" t="s">
        <v>813</v>
      </c>
      <c r="Y395" s="158" t="s">
        <v>1132</v>
      </c>
      <c r="Z395" s="158" t="s">
        <v>811</v>
      </c>
      <c r="AA395" s="158" t="s">
        <v>811</v>
      </c>
      <c r="AB395" s="71">
        <f t="shared" si="9"/>
        <v>4292.2096854135689</v>
      </c>
    </row>
    <row r="396" spans="1:28">
      <c r="A396" s="156" t="s">
        <v>803</v>
      </c>
      <c r="B396" s="156" t="s">
        <v>1126</v>
      </c>
      <c r="C396" s="156" t="s">
        <v>391</v>
      </c>
      <c r="D396" s="156" t="s">
        <v>599</v>
      </c>
      <c r="E396" s="156" t="s">
        <v>812</v>
      </c>
      <c r="F396" s="156" t="s">
        <v>698</v>
      </c>
      <c r="G396" s="165" t="s">
        <v>599</v>
      </c>
      <c r="H396" s="156" t="s">
        <v>818</v>
      </c>
      <c r="I396" s="156" t="s">
        <v>818</v>
      </c>
      <c r="J396" s="157">
        <v>43833</v>
      </c>
      <c r="K396" s="158" t="s">
        <v>1127</v>
      </c>
      <c r="L396" s="157">
        <v>43833</v>
      </c>
      <c r="M396" s="158" t="s">
        <v>1362</v>
      </c>
      <c r="N396" s="158" t="s">
        <v>1219</v>
      </c>
      <c r="O396" s="158" t="s">
        <v>805</v>
      </c>
      <c r="P396" s="158" t="s">
        <v>1129</v>
      </c>
      <c r="Q396" s="158" t="s">
        <v>859</v>
      </c>
      <c r="R396" s="158" t="s">
        <v>860</v>
      </c>
      <c r="S396" s="159">
        <v>97200</v>
      </c>
      <c r="T396" s="160">
        <v>1.3</v>
      </c>
      <c r="U396" s="160">
        <v>1.0153000000000001</v>
      </c>
      <c r="V396" s="158" t="s">
        <v>813</v>
      </c>
      <c r="W396" s="161">
        <v>98687.16</v>
      </c>
      <c r="X396" s="158" t="s">
        <v>813</v>
      </c>
      <c r="Y396" s="158" t="s">
        <v>1132</v>
      </c>
      <c r="Z396" s="158" t="s">
        <v>811</v>
      </c>
      <c r="AA396" s="158" t="s">
        <v>811</v>
      </c>
      <c r="AB396" s="71">
        <f t="shared" si="9"/>
        <v>14386.302807662032</v>
      </c>
    </row>
    <row r="397" spans="1:28">
      <c r="A397" s="156" t="s">
        <v>803</v>
      </c>
      <c r="B397" s="156" t="s">
        <v>1126</v>
      </c>
      <c r="C397" s="156" t="s">
        <v>391</v>
      </c>
      <c r="D397" s="156" t="s">
        <v>599</v>
      </c>
      <c r="E397" s="156" t="s">
        <v>812</v>
      </c>
      <c r="F397" s="156" t="s">
        <v>698</v>
      </c>
      <c r="G397" s="165" t="s">
        <v>599</v>
      </c>
      <c r="H397" s="156" t="s">
        <v>818</v>
      </c>
      <c r="I397" s="156" t="s">
        <v>818</v>
      </c>
      <c r="J397" s="157">
        <v>43833</v>
      </c>
      <c r="K397" s="158" t="s">
        <v>1127</v>
      </c>
      <c r="L397" s="157">
        <v>43833</v>
      </c>
      <c r="M397" s="158" t="s">
        <v>1362</v>
      </c>
      <c r="N397" s="158" t="s">
        <v>1073</v>
      </c>
      <c r="O397" s="158" t="s">
        <v>805</v>
      </c>
      <c r="P397" s="158" t="s">
        <v>1129</v>
      </c>
      <c r="Q397" s="158" t="s">
        <v>859</v>
      </c>
      <c r="R397" s="158" t="s">
        <v>860</v>
      </c>
      <c r="S397" s="159">
        <v>0</v>
      </c>
      <c r="T397" s="160">
        <v>0</v>
      </c>
      <c r="U397" s="160">
        <v>1.0153000000000001</v>
      </c>
      <c r="V397" s="158" t="s">
        <v>813</v>
      </c>
      <c r="W397" s="161">
        <v>0</v>
      </c>
      <c r="X397" s="158" t="s">
        <v>813</v>
      </c>
      <c r="Y397" s="158" t="s">
        <v>1132</v>
      </c>
      <c r="Z397" s="158" t="s">
        <v>811</v>
      </c>
      <c r="AA397" s="158" t="s">
        <v>811</v>
      </c>
      <c r="AB397" s="71">
        <f t="shared" si="9"/>
        <v>0</v>
      </c>
    </row>
    <row r="398" spans="1:28">
      <c r="A398" s="156" t="s">
        <v>803</v>
      </c>
      <c r="B398" s="156" t="s">
        <v>1126</v>
      </c>
      <c r="C398" s="156" t="s">
        <v>391</v>
      </c>
      <c r="D398" s="156" t="s">
        <v>242</v>
      </c>
      <c r="E398" s="156" t="s">
        <v>812</v>
      </c>
      <c r="F398" s="156" t="s">
        <v>258</v>
      </c>
      <c r="G398" s="165" t="s">
        <v>242</v>
      </c>
      <c r="H398" s="156" t="s">
        <v>818</v>
      </c>
      <c r="I398" s="156" t="s">
        <v>818</v>
      </c>
      <c r="J398" s="157">
        <v>43837</v>
      </c>
      <c r="K398" s="158" t="s">
        <v>1127</v>
      </c>
      <c r="L398" s="157">
        <v>43837</v>
      </c>
      <c r="M398" s="158" t="s">
        <v>1214</v>
      </c>
      <c r="N398" s="158" t="s">
        <v>886</v>
      </c>
      <c r="O398" s="158" t="s">
        <v>805</v>
      </c>
      <c r="P398" s="158" t="s">
        <v>1129</v>
      </c>
      <c r="Q398" s="158" t="s">
        <v>1597</v>
      </c>
      <c r="R398" s="158" t="s">
        <v>1598</v>
      </c>
      <c r="S398" s="159">
        <v>100</v>
      </c>
      <c r="T398" s="160">
        <v>58.949300000000001</v>
      </c>
      <c r="U398" s="160">
        <v>60.1524</v>
      </c>
      <c r="V398" s="158" t="s">
        <v>813</v>
      </c>
      <c r="W398" s="161">
        <v>6015.24</v>
      </c>
      <c r="X398" s="158" t="s">
        <v>813</v>
      </c>
      <c r="Y398" s="158" t="s">
        <v>1132</v>
      </c>
      <c r="Z398" s="158" t="s">
        <v>811</v>
      </c>
      <c r="AA398" s="158" t="s">
        <v>811</v>
      </c>
      <c r="AB398" s="71">
        <f t="shared" si="9"/>
        <v>876.8827079506691</v>
      </c>
    </row>
    <row r="399" spans="1:28">
      <c r="A399" s="156" t="s">
        <v>803</v>
      </c>
      <c r="B399" s="156" t="s">
        <v>1126</v>
      </c>
      <c r="C399" s="156" t="s">
        <v>391</v>
      </c>
      <c r="D399" s="156" t="s">
        <v>539</v>
      </c>
      <c r="E399" s="156" t="s">
        <v>812</v>
      </c>
      <c r="F399" s="156" t="s">
        <v>735</v>
      </c>
      <c r="G399" s="165" t="s">
        <v>539</v>
      </c>
      <c r="H399" s="156" t="s">
        <v>806</v>
      </c>
      <c r="I399" s="156" t="s">
        <v>806</v>
      </c>
      <c r="J399" s="157">
        <v>43837</v>
      </c>
      <c r="K399" s="158" t="s">
        <v>1127</v>
      </c>
      <c r="L399" s="157">
        <v>43837</v>
      </c>
      <c r="M399" s="158" t="s">
        <v>1492</v>
      </c>
      <c r="N399" s="158" t="s">
        <v>886</v>
      </c>
      <c r="O399" s="158" t="s">
        <v>805</v>
      </c>
      <c r="P399" s="158" t="s">
        <v>1129</v>
      </c>
      <c r="Q399" s="158" t="s">
        <v>1599</v>
      </c>
      <c r="R399" s="158" t="s">
        <v>1600</v>
      </c>
      <c r="S399" s="159">
        <v>100000</v>
      </c>
      <c r="T399" s="160">
        <v>0.1249</v>
      </c>
      <c r="U399" s="160">
        <v>0.1249</v>
      </c>
      <c r="V399" s="158" t="s">
        <v>813</v>
      </c>
      <c r="W399" s="161">
        <v>12490</v>
      </c>
      <c r="X399" s="158" t="s">
        <v>813</v>
      </c>
      <c r="Y399" s="158" t="s">
        <v>1132</v>
      </c>
      <c r="Z399" s="158" t="s">
        <v>811</v>
      </c>
      <c r="AA399" s="158" t="s">
        <v>811</v>
      </c>
      <c r="AB399" s="71">
        <f t="shared" si="9"/>
        <v>1820.7527916265781</v>
      </c>
    </row>
    <row r="400" spans="1:28">
      <c r="A400" s="156" t="s">
        <v>803</v>
      </c>
      <c r="B400" s="156" t="s">
        <v>1126</v>
      </c>
      <c r="C400" s="156" t="s">
        <v>391</v>
      </c>
      <c r="D400" s="156" t="s">
        <v>539</v>
      </c>
      <c r="E400" s="156" t="s">
        <v>812</v>
      </c>
      <c r="F400" s="156" t="s">
        <v>735</v>
      </c>
      <c r="G400" s="165" t="s">
        <v>539</v>
      </c>
      <c r="H400" s="156" t="s">
        <v>806</v>
      </c>
      <c r="I400" s="156" t="s">
        <v>806</v>
      </c>
      <c r="J400" s="157">
        <v>43838</v>
      </c>
      <c r="K400" s="158" t="s">
        <v>1127</v>
      </c>
      <c r="L400" s="157">
        <v>43838</v>
      </c>
      <c r="M400" s="158" t="s">
        <v>1494</v>
      </c>
      <c r="N400" s="158" t="s">
        <v>886</v>
      </c>
      <c r="O400" s="158" t="s">
        <v>805</v>
      </c>
      <c r="P400" s="158" t="s">
        <v>1129</v>
      </c>
      <c r="Q400" s="158" t="s">
        <v>1599</v>
      </c>
      <c r="R400" s="158" t="s">
        <v>1600</v>
      </c>
      <c r="S400" s="159">
        <v>0</v>
      </c>
      <c r="T400" s="160">
        <v>0</v>
      </c>
      <c r="U400" s="160">
        <v>0.1249</v>
      </c>
      <c r="V400" s="158" t="s">
        <v>813</v>
      </c>
      <c r="W400" s="161">
        <v>0</v>
      </c>
      <c r="X400" s="158" t="s">
        <v>813</v>
      </c>
      <c r="Y400" s="158" t="s">
        <v>1132</v>
      </c>
      <c r="Z400" s="158" t="s">
        <v>811</v>
      </c>
      <c r="AA400" s="158" t="s">
        <v>811</v>
      </c>
      <c r="AB400" s="71">
        <f t="shared" si="9"/>
        <v>0</v>
      </c>
    </row>
    <row r="401" spans="1:28">
      <c r="A401" s="156" t="s">
        <v>803</v>
      </c>
      <c r="B401" s="156" t="s">
        <v>1126</v>
      </c>
      <c r="C401" s="156" t="s">
        <v>391</v>
      </c>
      <c r="D401" s="156" t="s">
        <v>539</v>
      </c>
      <c r="E401" s="156" t="s">
        <v>812</v>
      </c>
      <c r="F401" s="156" t="s">
        <v>735</v>
      </c>
      <c r="G401" s="165" t="s">
        <v>539</v>
      </c>
      <c r="H401" s="156" t="s">
        <v>806</v>
      </c>
      <c r="I401" s="156" t="s">
        <v>806</v>
      </c>
      <c r="J401" s="157">
        <v>43838</v>
      </c>
      <c r="K401" s="158" t="s">
        <v>1127</v>
      </c>
      <c r="L401" s="157">
        <v>43838</v>
      </c>
      <c r="M401" s="158" t="s">
        <v>1494</v>
      </c>
      <c r="N401" s="158" t="s">
        <v>1144</v>
      </c>
      <c r="O401" s="158" t="s">
        <v>805</v>
      </c>
      <c r="P401" s="158" t="s">
        <v>1129</v>
      </c>
      <c r="Q401" s="158" t="s">
        <v>1599</v>
      </c>
      <c r="R401" s="158" t="s">
        <v>1600</v>
      </c>
      <c r="S401" s="159">
        <v>70000</v>
      </c>
      <c r="T401" s="160">
        <v>0.1249</v>
      </c>
      <c r="U401" s="160">
        <v>0.1249</v>
      </c>
      <c r="V401" s="158" t="s">
        <v>813</v>
      </c>
      <c r="W401" s="161">
        <v>8743</v>
      </c>
      <c r="X401" s="158" t="s">
        <v>813</v>
      </c>
      <c r="Y401" s="158" t="s">
        <v>1132</v>
      </c>
      <c r="Z401" s="158" t="s">
        <v>811</v>
      </c>
      <c r="AA401" s="158" t="s">
        <v>811</v>
      </c>
      <c r="AB401" s="71">
        <f t="shared" si="9"/>
        <v>1274.5269541386047</v>
      </c>
    </row>
    <row r="402" spans="1:28">
      <c r="A402" s="156" t="s">
        <v>803</v>
      </c>
      <c r="B402" s="156" t="s">
        <v>1126</v>
      </c>
      <c r="C402" s="156" t="s">
        <v>391</v>
      </c>
      <c r="D402" s="156" t="s">
        <v>539</v>
      </c>
      <c r="E402" s="156" t="s">
        <v>812</v>
      </c>
      <c r="F402" s="156" t="s">
        <v>735</v>
      </c>
      <c r="G402" s="165" t="s">
        <v>539</v>
      </c>
      <c r="H402" s="156" t="s">
        <v>806</v>
      </c>
      <c r="I402" s="156" t="s">
        <v>806</v>
      </c>
      <c r="J402" s="157">
        <v>43838</v>
      </c>
      <c r="K402" s="158" t="s">
        <v>1127</v>
      </c>
      <c r="L402" s="157">
        <v>43838</v>
      </c>
      <c r="M402" s="158" t="s">
        <v>1494</v>
      </c>
      <c r="N402" s="158" t="s">
        <v>1145</v>
      </c>
      <c r="O402" s="158" t="s">
        <v>805</v>
      </c>
      <c r="P402" s="158" t="s">
        <v>1129</v>
      </c>
      <c r="Q402" s="158" t="s">
        <v>1599</v>
      </c>
      <c r="R402" s="158" t="s">
        <v>1600</v>
      </c>
      <c r="S402" s="159">
        <v>100000</v>
      </c>
      <c r="T402" s="160">
        <v>0.1249</v>
      </c>
      <c r="U402" s="160">
        <v>0.1249</v>
      </c>
      <c r="V402" s="158" t="s">
        <v>813</v>
      </c>
      <c r="W402" s="161">
        <v>12490</v>
      </c>
      <c r="X402" s="158" t="s">
        <v>813</v>
      </c>
      <c r="Y402" s="158" t="s">
        <v>1132</v>
      </c>
      <c r="Z402" s="158" t="s">
        <v>811</v>
      </c>
      <c r="AA402" s="158" t="s">
        <v>811</v>
      </c>
      <c r="AB402" s="71">
        <f t="shared" si="9"/>
        <v>1820.7527916265781</v>
      </c>
    </row>
    <row r="403" spans="1:28">
      <c r="A403" s="156" t="s">
        <v>803</v>
      </c>
      <c r="B403" s="156" t="s">
        <v>1126</v>
      </c>
      <c r="C403" s="156" t="s">
        <v>391</v>
      </c>
      <c r="D403" s="156" t="s">
        <v>404</v>
      </c>
      <c r="E403" s="156" t="s">
        <v>812</v>
      </c>
      <c r="F403" s="156" t="s">
        <v>616</v>
      </c>
      <c r="G403" s="165" t="s">
        <v>438</v>
      </c>
      <c r="H403" s="156" t="s">
        <v>843</v>
      </c>
      <c r="I403" s="156" t="s">
        <v>843</v>
      </c>
      <c r="J403" s="157">
        <v>43839</v>
      </c>
      <c r="K403" s="158" t="s">
        <v>1127</v>
      </c>
      <c r="L403" s="157">
        <v>43839</v>
      </c>
      <c r="M403" s="158" t="s">
        <v>1493</v>
      </c>
      <c r="N403" s="158" t="s">
        <v>809</v>
      </c>
      <c r="O403" s="158" t="s">
        <v>805</v>
      </c>
      <c r="P403" s="158" t="s">
        <v>1129</v>
      </c>
      <c r="Q403" s="158" t="s">
        <v>1601</v>
      </c>
      <c r="R403" s="158" t="s">
        <v>1602</v>
      </c>
      <c r="S403" s="159">
        <v>54000</v>
      </c>
      <c r="T403" s="160">
        <v>3.7600000000000001E-2</v>
      </c>
      <c r="U403" s="160">
        <v>3.7600000000000001E-2</v>
      </c>
      <c r="V403" s="158" t="s">
        <v>813</v>
      </c>
      <c r="W403" s="161">
        <v>2030.4</v>
      </c>
      <c r="X403" s="158" t="s">
        <v>813</v>
      </c>
      <c r="Y403" s="158" t="s">
        <v>1132</v>
      </c>
      <c r="Z403" s="158" t="s">
        <v>811</v>
      </c>
      <c r="AA403" s="158" t="s">
        <v>811</v>
      </c>
      <c r="AB403" s="71">
        <f t="shared" si="9"/>
        <v>295.98530569404357</v>
      </c>
    </row>
    <row r="404" spans="1:28">
      <c r="A404" s="156" t="s">
        <v>803</v>
      </c>
      <c r="B404" s="156" t="s">
        <v>1126</v>
      </c>
      <c r="C404" s="156" t="s">
        <v>391</v>
      </c>
      <c r="D404" s="156" t="s">
        <v>404</v>
      </c>
      <c r="E404" s="156" t="s">
        <v>812</v>
      </c>
      <c r="F404" s="156" t="s">
        <v>616</v>
      </c>
      <c r="G404" s="165" t="s">
        <v>438</v>
      </c>
      <c r="H404" s="156" t="s">
        <v>843</v>
      </c>
      <c r="I404" s="156" t="s">
        <v>843</v>
      </c>
      <c r="J404" s="157">
        <v>43838</v>
      </c>
      <c r="K404" s="158" t="s">
        <v>1127</v>
      </c>
      <c r="L404" s="157">
        <v>43838</v>
      </c>
      <c r="M404" s="158" t="s">
        <v>1603</v>
      </c>
      <c r="N404" s="158" t="s">
        <v>809</v>
      </c>
      <c r="O404" s="158" t="s">
        <v>805</v>
      </c>
      <c r="P404" s="158" t="s">
        <v>1129</v>
      </c>
      <c r="Q404" s="158" t="s">
        <v>1601</v>
      </c>
      <c r="R404" s="158" t="s">
        <v>1602</v>
      </c>
      <c r="S404" s="159">
        <v>232000</v>
      </c>
      <c r="T404" s="160">
        <v>3.7600000000000001E-2</v>
      </c>
      <c r="U404" s="160">
        <v>3.7600000000000001E-2</v>
      </c>
      <c r="V404" s="158" t="s">
        <v>813</v>
      </c>
      <c r="W404" s="161">
        <v>8723.2000000000007</v>
      </c>
      <c r="X404" s="158" t="s">
        <v>813</v>
      </c>
      <c r="Y404" s="158" t="s">
        <v>1132</v>
      </c>
      <c r="Z404" s="158" t="s">
        <v>811</v>
      </c>
      <c r="AA404" s="158" t="s">
        <v>811</v>
      </c>
      <c r="AB404" s="71">
        <f t="shared" si="9"/>
        <v>1271.6405726114465</v>
      </c>
    </row>
    <row r="405" spans="1:28">
      <c r="A405" s="156" t="s">
        <v>803</v>
      </c>
      <c r="B405" s="156" t="s">
        <v>1126</v>
      </c>
      <c r="C405" s="156" t="s">
        <v>391</v>
      </c>
      <c r="D405" s="156" t="s">
        <v>404</v>
      </c>
      <c r="E405" s="156" t="s">
        <v>812</v>
      </c>
      <c r="F405" s="156" t="s">
        <v>616</v>
      </c>
      <c r="G405" s="165" t="s">
        <v>438</v>
      </c>
      <c r="H405" s="156" t="s">
        <v>843</v>
      </c>
      <c r="I405" s="156" t="s">
        <v>843</v>
      </c>
      <c r="J405" s="157">
        <v>43840</v>
      </c>
      <c r="K405" s="158" t="s">
        <v>1127</v>
      </c>
      <c r="L405" s="157">
        <v>43840</v>
      </c>
      <c r="M405" s="158" t="s">
        <v>1521</v>
      </c>
      <c r="N405" s="158" t="s">
        <v>886</v>
      </c>
      <c r="O405" s="158" t="s">
        <v>805</v>
      </c>
      <c r="P405" s="158" t="s">
        <v>1129</v>
      </c>
      <c r="Q405" s="158" t="s">
        <v>1601</v>
      </c>
      <c r="R405" s="158" t="s">
        <v>1602</v>
      </c>
      <c r="S405" s="159">
        <v>4000</v>
      </c>
      <c r="T405" s="160">
        <v>3.7600000000000001E-2</v>
      </c>
      <c r="U405" s="160">
        <v>3.7600000000000001E-2</v>
      </c>
      <c r="V405" s="158" t="s">
        <v>813</v>
      </c>
      <c r="W405" s="161">
        <v>150.4</v>
      </c>
      <c r="X405" s="158" t="s">
        <v>813</v>
      </c>
      <c r="Y405" s="158" t="s">
        <v>1132</v>
      </c>
      <c r="Z405" s="158" t="s">
        <v>811</v>
      </c>
      <c r="AA405" s="158" t="s">
        <v>811</v>
      </c>
      <c r="AB405" s="71">
        <f t="shared" si="9"/>
        <v>21.924837458818043</v>
      </c>
    </row>
    <row r="406" spans="1:28">
      <c r="A406" s="156" t="s">
        <v>803</v>
      </c>
      <c r="B406" s="156" t="s">
        <v>1126</v>
      </c>
      <c r="C406" s="156" t="s">
        <v>391</v>
      </c>
      <c r="D406" s="156" t="s">
        <v>162</v>
      </c>
      <c r="E406" s="156" t="s">
        <v>812</v>
      </c>
      <c r="F406" s="156" t="s">
        <v>549</v>
      </c>
      <c r="G406" s="165" t="s">
        <v>200</v>
      </c>
      <c r="H406" s="156" t="s">
        <v>867</v>
      </c>
      <c r="I406" s="156" t="s">
        <v>867</v>
      </c>
      <c r="J406" s="157">
        <v>43838</v>
      </c>
      <c r="K406" s="158" t="s">
        <v>1127</v>
      </c>
      <c r="L406" s="157">
        <v>43838</v>
      </c>
      <c r="M406" s="158" t="s">
        <v>1495</v>
      </c>
      <c r="N406" s="158" t="s">
        <v>809</v>
      </c>
      <c r="O406" s="158" t="s">
        <v>805</v>
      </c>
      <c r="P406" s="158" t="s">
        <v>1129</v>
      </c>
      <c r="Q406" s="158" t="s">
        <v>1604</v>
      </c>
      <c r="R406" s="158" t="s">
        <v>1605</v>
      </c>
      <c r="S406" s="159">
        <v>0</v>
      </c>
      <c r="T406" s="160">
        <v>0</v>
      </c>
      <c r="U406" s="160">
        <v>4.9000000000000002E-2</v>
      </c>
      <c r="V406" s="158" t="s">
        <v>813</v>
      </c>
      <c r="W406" s="161">
        <v>0</v>
      </c>
      <c r="X406" s="158" t="s">
        <v>813</v>
      </c>
      <c r="Y406" s="158" t="s">
        <v>1132</v>
      </c>
      <c r="Z406" s="158" t="s">
        <v>811</v>
      </c>
      <c r="AA406" s="158" t="s">
        <v>811</v>
      </c>
      <c r="AB406" s="71">
        <f t="shared" si="9"/>
        <v>0</v>
      </c>
    </row>
    <row r="407" spans="1:28">
      <c r="A407" s="156" t="s">
        <v>803</v>
      </c>
      <c r="B407" s="156" t="s">
        <v>1126</v>
      </c>
      <c r="C407" s="156" t="s">
        <v>391</v>
      </c>
      <c r="D407" s="156" t="s">
        <v>162</v>
      </c>
      <c r="E407" s="156" t="s">
        <v>812</v>
      </c>
      <c r="F407" s="156" t="s">
        <v>549</v>
      </c>
      <c r="G407" s="165" t="s">
        <v>200</v>
      </c>
      <c r="H407" s="156" t="s">
        <v>867</v>
      </c>
      <c r="I407" s="156" t="s">
        <v>867</v>
      </c>
      <c r="J407" s="157">
        <v>43838</v>
      </c>
      <c r="K407" s="158" t="s">
        <v>1127</v>
      </c>
      <c r="L407" s="157">
        <v>43838</v>
      </c>
      <c r="M407" s="158" t="s">
        <v>1495</v>
      </c>
      <c r="N407" s="158" t="s">
        <v>1144</v>
      </c>
      <c r="O407" s="158" t="s">
        <v>805</v>
      </c>
      <c r="P407" s="158" t="s">
        <v>1129</v>
      </c>
      <c r="Q407" s="158" t="s">
        <v>1604</v>
      </c>
      <c r="R407" s="158" t="s">
        <v>1605</v>
      </c>
      <c r="S407" s="159">
        <v>44800</v>
      </c>
      <c r="T407" s="160">
        <v>5.2200000000000003E-2</v>
      </c>
      <c r="U407" s="160">
        <v>4.9000000000000002E-2</v>
      </c>
      <c r="V407" s="158" t="s">
        <v>813</v>
      </c>
      <c r="W407" s="161">
        <v>2195.1999999999998</v>
      </c>
      <c r="X407" s="158" t="s">
        <v>813</v>
      </c>
      <c r="Y407" s="158" t="s">
        <v>1132</v>
      </c>
      <c r="Z407" s="158" t="s">
        <v>811</v>
      </c>
      <c r="AA407" s="158" t="s">
        <v>811</v>
      </c>
      <c r="AB407" s="71">
        <f t="shared" si="9"/>
        <v>320.00932971806753</v>
      </c>
    </row>
    <row r="408" spans="1:28">
      <c r="A408" s="156" t="s">
        <v>803</v>
      </c>
      <c r="B408" s="156" t="s">
        <v>1126</v>
      </c>
      <c r="C408" s="156" t="s">
        <v>391</v>
      </c>
      <c r="D408" s="156" t="s">
        <v>162</v>
      </c>
      <c r="E408" s="156" t="s">
        <v>812</v>
      </c>
      <c r="F408" s="156" t="s">
        <v>549</v>
      </c>
      <c r="G408" s="165" t="s">
        <v>200</v>
      </c>
      <c r="H408" s="156" t="s">
        <v>867</v>
      </c>
      <c r="I408" s="156" t="s">
        <v>867</v>
      </c>
      <c r="J408" s="157">
        <v>43838</v>
      </c>
      <c r="K408" s="158" t="s">
        <v>1127</v>
      </c>
      <c r="L408" s="157">
        <v>43838</v>
      </c>
      <c r="M408" s="158" t="s">
        <v>1495</v>
      </c>
      <c r="N408" s="158" t="s">
        <v>1146</v>
      </c>
      <c r="O408" s="158" t="s">
        <v>805</v>
      </c>
      <c r="P408" s="158" t="s">
        <v>1129</v>
      </c>
      <c r="Q408" s="158" t="s">
        <v>1604</v>
      </c>
      <c r="R408" s="158" t="s">
        <v>1605</v>
      </c>
      <c r="S408" s="159">
        <v>91200</v>
      </c>
      <c r="T408" s="160">
        <v>5.2200000000000003E-2</v>
      </c>
      <c r="U408" s="160">
        <v>4.9000000000000002E-2</v>
      </c>
      <c r="V408" s="158" t="s">
        <v>813</v>
      </c>
      <c r="W408" s="161">
        <v>4468.8</v>
      </c>
      <c r="X408" s="158" t="s">
        <v>813</v>
      </c>
      <c r="Y408" s="158" t="s">
        <v>1132</v>
      </c>
      <c r="Z408" s="158" t="s">
        <v>811</v>
      </c>
      <c r="AA408" s="158" t="s">
        <v>811</v>
      </c>
      <c r="AB408" s="71">
        <f t="shared" si="9"/>
        <v>651.44756406892338</v>
      </c>
    </row>
    <row r="409" spans="1:28">
      <c r="A409" s="156" t="s">
        <v>803</v>
      </c>
      <c r="B409" s="156" t="s">
        <v>1126</v>
      </c>
      <c r="C409" s="156" t="s">
        <v>391</v>
      </c>
      <c r="D409" s="156" t="s">
        <v>162</v>
      </c>
      <c r="E409" s="156" t="s">
        <v>812</v>
      </c>
      <c r="F409" s="156" t="s">
        <v>549</v>
      </c>
      <c r="G409" s="165" t="s">
        <v>200</v>
      </c>
      <c r="H409" s="156" t="s">
        <v>867</v>
      </c>
      <c r="I409" s="156" t="s">
        <v>867</v>
      </c>
      <c r="J409" s="157">
        <v>43838</v>
      </c>
      <c r="K409" s="158" t="s">
        <v>1127</v>
      </c>
      <c r="L409" s="157">
        <v>43838</v>
      </c>
      <c r="M409" s="158" t="s">
        <v>1495</v>
      </c>
      <c r="N409" s="158" t="s">
        <v>1145</v>
      </c>
      <c r="O409" s="158" t="s">
        <v>805</v>
      </c>
      <c r="P409" s="158" t="s">
        <v>1129</v>
      </c>
      <c r="Q409" s="158" t="s">
        <v>1604</v>
      </c>
      <c r="R409" s="158" t="s">
        <v>1605</v>
      </c>
      <c r="S409" s="159">
        <v>81600</v>
      </c>
      <c r="T409" s="160">
        <v>5.2200000000000003E-2</v>
      </c>
      <c r="U409" s="160">
        <v>4.9000000000000002E-2</v>
      </c>
      <c r="V409" s="158" t="s">
        <v>813</v>
      </c>
      <c r="W409" s="161">
        <v>3998.4</v>
      </c>
      <c r="X409" s="158" t="s">
        <v>813</v>
      </c>
      <c r="Y409" s="158" t="s">
        <v>1132</v>
      </c>
      <c r="Z409" s="158" t="s">
        <v>811</v>
      </c>
      <c r="AA409" s="158" t="s">
        <v>811</v>
      </c>
      <c r="AB409" s="71">
        <f t="shared" si="9"/>
        <v>582.87413627219451</v>
      </c>
    </row>
    <row r="410" spans="1:28">
      <c r="A410" s="156" t="s">
        <v>803</v>
      </c>
      <c r="B410" s="156" t="s">
        <v>1126</v>
      </c>
      <c r="C410" s="156" t="s">
        <v>391</v>
      </c>
      <c r="D410" s="156" t="s">
        <v>162</v>
      </c>
      <c r="E410" s="156" t="s">
        <v>812</v>
      </c>
      <c r="F410" s="156" t="s">
        <v>549</v>
      </c>
      <c r="G410" s="165" t="s">
        <v>200</v>
      </c>
      <c r="H410" s="156" t="s">
        <v>867</v>
      </c>
      <c r="I410" s="156" t="s">
        <v>867</v>
      </c>
      <c r="J410" s="157">
        <v>43838</v>
      </c>
      <c r="K410" s="158" t="s">
        <v>1127</v>
      </c>
      <c r="L410" s="157">
        <v>43838</v>
      </c>
      <c r="M410" s="158" t="s">
        <v>1495</v>
      </c>
      <c r="N410" s="158" t="s">
        <v>886</v>
      </c>
      <c r="O410" s="158" t="s">
        <v>805</v>
      </c>
      <c r="P410" s="158" t="s">
        <v>1129</v>
      </c>
      <c r="Q410" s="158" t="s">
        <v>1606</v>
      </c>
      <c r="R410" s="158" t="s">
        <v>1607</v>
      </c>
      <c r="S410" s="159">
        <v>113600</v>
      </c>
      <c r="T410" s="160">
        <v>5.2200000000000003E-2</v>
      </c>
      <c r="U410" s="160">
        <v>4.9000000000000002E-2</v>
      </c>
      <c r="V410" s="158" t="s">
        <v>813</v>
      </c>
      <c r="W410" s="161">
        <v>5566.4</v>
      </c>
      <c r="X410" s="158" t="s">
        <v>813</v>
      </c>
      <c r="Y410" s="158" t="s">
        <v>1132</v>
      </c>
      <c r="Z410" s="158" t="s">
        <v>811</v>
      </c>
      <c r="AA410" s="158" t="s">
        <v>811</v>
      </c>
      <c r="AB410" s="71">
        <f t="shared" si="9"/>
        <v>811.45222892795709</v>
      </c>
    </row>
    <row r="411" spans="1:28">
      <c r="A411" s="156" t="s">
        <v>803</v>
      </c>
      <c r="B411" s="156" t="s">
        <v>1126</v>
      </c>
      <c r="C411" s="156" t="s">
        <v>391</v>
      </c>
      <c r="D411" s="156" t="s">
        <v>162</v>
      </c>
      <c r="E411" s="156" t="s">
        <v>812</v>
      </c>
      <c r="F411" s="156" t="s">
        <v>549</v>
      </c>
      <c r="G411" s="165" t="s">
        <v>200</v>
      </c>
      <c r="H411" s="156" t="s">
        <v>867</v>
      </c>
      <c r="I411" s="156" t="s">
        <v>867</v>
      </c>
      <c r="J411" s="157">
        <v>43838</v>
      </c>
      <c r="K411" s="158" t="s">
        <v>1127</v>
      </c>
      <c r="L411" s="157">
        <v>43838</v>
      </c>
      <c r="M411" s="158" t="s">
        <v>1495</v>
      </c>
      <c r="N411" s="158" t="s">
        <v>870</v>
      </c>
      <c r="O411" s="158" t="s">
        <v>805</v>
      </c>
      <c r="P411" s="158" t="s">
        <v>1129</v>
      </c>
      <c r="Q411" s="158" t="s">
        <v>1608</v>
      </c>
      <c r="R411" s="158" t="s">
        <v>1609</v>
      </c>
      <c r="S411" s="159">
        <v>249600</v>
      </c>
      <c r="T411" s="160">
        <v>5.2200000000000003E-2</v>
      </c>
      <c r="U411" s="160">
        <v>4.9000000000000002E-2</v>
      </c>
      <c r="V411" s="158" t="s">
        <v>813</v>
      </c>
      <c r="W411" s="161">
        <v>12230.4</v>
      </c>
      <c r="X411" s="158" t="s">
        <v>813</v>
      </c>
      <c r="Y411" s="158" t="s">
        <v>1132</v>
      </c>
      <c r="Z411" s="158" t="s">
        <v>811</v>
      </c>
      <c r="AA411" s="158" t="s">
        <v>811</v>
      </c>
      <c r="AB411" s="71">
        <f t="shared" si="9"/>
        <v>1782.9091227149479</v>
      </c>
    </row>
    <row r="412" spans="1:28">
      <c r="A412" s="156" t="s">
        <v>803</v>
      </c>
      <c r="B412" s="156" t="s">
        <v>1126</v>
      </c>
      <c r="C412" s="156" t="s">
        <v>391</v>
      </c>
      <c r="D412" s="156" t="s">
        <v>200</v>
      </c>
      <c r="E412" s="156" t="s">
        <v>812</v>
      </c>
      <c r="F412" s="156" t="s">
        <v>547</v>
      </c>
      <c r="G412" s="165" t="s">
        <v>200</v>
      </c>
      <c r="H412" s="156" t="s">
        <v>867</v>
      </c>
      <c r="I412" s="156" t="s">
        <v>867</v>
      </c>
      <c r="J412" s="157">
        <v>43838</v>
      </c>
      <c r="K412" s="158" t="s">
        <v>1127</v>
      </c>
      <c r="L412" s="157">
        <v>43838</v>
      </c>
      <c r="M412" s="158" t="s">
        <v>1495</v>
      </c>
      <c r="N412" s="158" t="s">
        <v>1075</v>
      </c>
      <c r="O412" s="158" t="s">
        <v>805</v>
      </c>
      <c r="P412" s="158" t="s">
        <v>1129</v>
      </c>
      <c r="Q412" s="158" t="s">
        <v>1610</v>
      </c>
      <c r="R412" s="158" t="s">
        <v>1611</v>
      </c>
      <c r="S412" s="159">
        <v>0</v>
      </c>
      <c r="T412" s="160">
        <v>0</v>
      </c>
      <c r="U412" s="160">
        <v>2.1899999999999999E-2</v>
      </c>
      <c r="V412" s="158" t="s">
        <v>813</v>
      </c>
      <c r="W412" s="161">
        <v>0</v>
      </c>
      <c r="X412" s="158" t="s">
        <v>813</v>
      </c>
      <c r="Y412" s="158" t="s">
        <v>1132</v>
      </c>
      <c r="Z412" s="158" t="s">
        <v>811</v>
      </c>
      <c r="AA412" s="158" t="s">
        <v>811</v>
      </c>
      <c r="AB412" s="71">
        <f t="shared" si="9"/>
        <v>0</v>
      </c>
    </row>
    <row r="413" spans="1:28">
      <c r="A413" s="156" t="s">
        <v>803</v>
      </c>
      <c r="B413" s="156" t="s">
        <v>1126</v>
      </c>
      <c r="C413" s="156" t="s">
        <v>391</v>
      </c>
      <c r="D413" s="156" t="s">
        <v>200</v>
      </c>
      <c r="E413" s="156" t="s">
        <v>812</v>
      </c>
      <c r="F413" s="156" t="s">
        <v>547</v>
      </c>
      <c r="G413" s="165" t="s">
        <v>200</v>
      </c>
      <c r="H413" s="156" t="s">
        <v>867</v>
      </c>
      <c r="I413" s="156" t="s">
        <v>867</v>
      </c>
      <c r="J413" s="157">
        <v>43838</v>
      </c>
      <c r="K413" s="158" t="s">
        <v>1127</v>
      </c>
      <c r="L413" s="157">
        <v>43838</v>
      </c>
      <c r="M413" s="158" t="s">
        <v>1495</v>
      </c>
      <c r="N413" s="158" t="s">
        <v>1197</v>
      </c>
      <c r="O413" s="158" t="s">
        <v>805</v>
      </c>
      <c r="P413" s="158" t="s">
        <v>1129</v>
      </c>
      <c r="Q413" s="158" t="s">
        <v>1610</v>
      </c>
      <c r="R413" s="158" t="s">
        <v>1611</v>
      </c>
      <c r="S413" s="159">
        <v>710000</v>
      </c>
      <c r="T413" s="160">
        <v>2.1899999999999999E-2</v>
      </c>
      <c r="U413" s="160">
        <v>2.1899999999999999E-2</v>
      </c>
      <c r="V413" s="158" t="s">
        <v>813</v>
      </c>
      <c r="W413" s="161">
        <v>15549</v>
      </c>
      <c r="X413" s="158" t="s">
        <v>813</v>
      </c>
      <c r="Y413" s="158" t="s">
        <v>1132</v>
      </c>
      <c r="Z413" s="158" t="s">
        <v>811</v>
      </c>
      <c r="AA413" s="158" t="s">
        <v>811</v>
      </c>
      <c r="AB413" s="71">
        <f t="shared" si="9"/>
        <v>2266.6841598880433</v>
      </c>
    </row>
    <row r="414" spans="1:28">
      <c r="A414" s="156" t="s">
        <v>803</v>
      </c>
      <c r="B414" s="156" t="s">
        <v>1126</v>
      </c>
      <c r="C414" s="156" t="s">
        <v>391</v>
      </c>
      <c r="D414" s="156" t="s">
        <v>200</v>
      </c>
      <c r="E414" s="156" t="s">
        <v>812</v>
      </c>
      <c r="F414" s="156" t="s">
        <v>547</v>
      </c>
      <c r="G414" s="165" t="s">
        <v>200</v>
      </c>
      <c r="H414" s="156" t="s">
        <v>867</v>
      </c>
      <c r="I414" s="156" t="s">
        <v>867</v>
      </c>
      <c r="J414" s="157">
        <v>43838</v>
      </c>
      <c r="K414" s="158" t="s">
        <v>1127</v>
      </c>
      <c r="L414" s="157">
        <v>43838</v>
      </c>
      <c r="M414" s="158" t="s">
        <v>1495</v>
      </c>
      <c r="N414" s="158" t="s">
        <v>1232</v>
      </c>
      <c r="O414" s="158" t="s">
        <v>805</v>
      </c>
      <c r="P414" s="158" t="s">
        <v>1129</v>
      </c>
      <c r="Q414" s="158" t="s">
        <v>1610</v>
      </c>
      <c r="R414" s="158" t="s">
        <v>1611</v>
      </c>
      <c r="S414" s="159">
        <v>810000</v>
      </c>
      <c r="T414" s="160">
        <v>2.1899999999999999E-2</v>
      </c>
      <c r="U414" s="160">
        <v>2.1899999999999999E-2</v>
      </c>
      <c r="V414" s="158" t="s">
        <v>813</v>
      </c>
      <c r="W414" s="161">
        <v>17739</v>
      </c>
      <c r="X414" s="158" t="s">
        <v>813</v>
      </c>
      <c r="Y414" s="158" t="s">
        <v>1132</v>
      </c>
      <c r="Z414" s="158" t="s">
        <v>811</v>
      </c>
      <c r="AA414" s="158" t="s">
        <v>811</v>
      </c>
      <c r="AB414" s="71">
        <f t="shared" si="9"/>
        <v>2585.9354500131199</v>
      </c>
    </row>
    <row r="415" spans="1:28">
      <c r="A415" s="156" t="s">
        <v>803</v>
      </c>
      <c r="B415" s="156" t="s">
        <v>1126</v>
      </c>
      <c r="C415" s="156" t="s">
        <v>744</v>
      </c>
      <c r="D415" s="156" t="s">
        <v>1612</v>
      </c>
      <c r="E415" s="156" t="s">
        <v>812</v>
      </c>
      <c r="F415" s="156" t="s">
        <v>1613</v>
      </c>
      <c r="G415" s="156" t="str">
        <f>D415</f>
        <v>SOYUZ</v>
      </c>
      <c r="H415" s="156" t="s">
        <v>867</v>
      </c>
      <c r="I415" s="156" t="s">
        <v>867</v>
      </c>
      <c r="J415" s="157">
        <v>43838</v>
      </c>
      <c r="K415" s="158" t="s">
        <v>1127</v>
      </c>
      <c r="L415" s="157">
        <v>43838</v>
      </c>
      <c r="M415" s="158" t="s">
        <v>1442</v>
      </c>
      <c r="N415" s="158" t="s">
        <v>1079</v>
      </c>
      <c r="O415" s="158" t="s">
        <v>805</v>
      </c>
      <c r="P415" s="158" t="s">
        <v>1129</v>
      </c>
      <c r="Q415" s="158" t="s">
        <v>1614</v>
      </c>
      <c r="R415" s="158" t="s">
        <v>1615</v>
      </c>
      <c r="S415" s="159">
        <v>10000</v>
      </c>
      <c r="T415" s="160">
        <v>0.09</v>
      </c>
      <c r="U415" s="160">
        <v>0.09</v>
      </c>
      <c r="V415" s="158" t="s">
        <v>813</v>
      </c>
      <c r="W415" s="161">
        <v>900</v>
      </c>
      <c r="X415" s="158" t="s">
        <v>813</v>
      </c>
      <c r="Y415" s="158" t="s">
        <v>1132</v>
      </c>
      <c r="Z415" s="158" t="s">
        <v>811</v>
      </c>
      <c r="AA415" s="158" t="s">
        <v>811</v>
      </c>
      <c r="AB415" s="71">
        <f t="shared" si="9"/>
        <v>131.19916032537392</v>
      </c>
    </row>
    <row r="416" spans="1:28">
      <c r="A416" s="156" t="s">
        <v>803</v>
      </c>
      <c r="B416" s="156" t="s">
        <v>1126</v>
      </c>
      <c r="C416" s="156" t="s">
        <v>391</v>
      </c>
      <c r="D416" s="156" t="s">
        <v>162</v>
      </c>
      <c r="E416" s="156" t="s">
        <v>812</v>
      </c>
      <c r="F416" s="156" t="s">
        <v>478</v>
      </c>
      <c r="G416" s="165" t="s">
        <v>162</v>
      </c>
      <c r="H416" s="156" t="s">
        <v>867</v>
      </c>
      <c r="I416" s="156" t="s">
        <v>867</v>
      </c>
      <c r="J416" s="157">
        <v>43838</v>
      </c>
      <c r="K416" s="158" t="s">
        <v>1127</v>
      </c>
      <c r="L416" s="157">
        <v>43838</v>
      </c>
      <c r="M416" s="158" t="s">
        <v>1128</v>
      </c>
      <c r="N416" s="158" t="s">
        <v>809</v>
      </c>
      <c r="O416" s="158" t="s">
        <v>805</v>
      </c>
      <c r="P416" s="158" t="s">
        <v>1129</v>
      </c>
      <c r="Q416" s="158" t="s">
        <v>1616</v>
      </c>
      <c r="R416" s="158" t="s">
        <v>1617</v>
      </c>
      <c r="S416" s="159">
        <v>0</v>
      </c>
      <c r="T416" s="160">
        <v>0</v>
      </c>
      <c r="U416" s="160">
        <v>0.18110000000000001</v>
      </c>
      <c r="V416" s="158" t="s">
        <v>813</v>
      </c>
      <c r="W416" s="161">
        <v>0</v>
      </c>
      <c r="X416" s="158" t="s">
        <v>813</v>
      </c>
      <c r="Y416" s="158" t="s">
        <v>1132</v>
      </c>
      <c r="Z416" s="158" t="s">
        <v>811</v>
      </c>
      <c r="AA416" s="158" t="s">
        <v>811</v>
      </c>
      <c r="AB416" s="71">
        <f t="shared" si="9"/>
        <v>0</v>
      </c>
    </row>
    <row r="417" spans="1:28">
      <c r="A417" s="156" t="s">
        <v>803</v>
      </c>
      <c r="B417" s="156" t="s">
        <v>1126</v>
      </c>
      <c r="C417" s="156" t="s">
        <v>391</v>
      </c>
      <c r="D417" s="156" t="s">
        <v>162</v>
      </c>
      <c r="E417" s="156" t="s">
        <v>812</v>
      </c>
      <c r="F417" s="156" t="s">
        <v>478</v>
      </c>
      <c r="G417" s="165" t="s">
        <v>162</v>
      </c>
      <c r="H417" s="156" t="s">
        <v>867</v>
      </c>
      <c r="I417" s="156" t="s">
        <v>867</v>
      </c>
      <c r="J417" s="157">
        <v>43838</v>
      </c>
      <c r="K417" s="158" t="s">
        <v>1127</v>
      </c>
      <c r="L417" s="157">
        <v>43838</v>
      </c>
      <c r="M417" s="158" t="s">
        <v>1128</v>
      </c>
      <c r="N417" s="158" t="s">
        <v>1144</v>
      </c>
      <c r="O417" s="158" t="s">
        <v>805</v>
      </c>
      <c r="P417" s="158" t="s">
        <v>1129</v>
      </c>
      <c r="Q417" s="158" t="s">
        <v>1616</v>
      </c>
      <c r="R417" s="158" t="s">
        <v>1617</v>
      </c>
      <c r="S417" s="159">
        <v>200</v>
      </c>
      <c r="T417" s="160">
        <v>0.18110000000000001</v>
      </c>
      <c r="U417" s="160">
        <v>0.18110000000000001</v>
      </c>
      <c r="V417" s="158" t="s">
        <v>813</v>
      </c>
      <c r="W417" s="161">
        <v>36.22</v>
      </c>
      <c r="X417" s="158" t="s">
        <v>813</v>
      </c>
      <c r="Y417" s="158" t="s">
        <v>1132</v>
      </c>
      <c r="Z417" s="158" t="s">
        <v>811</v>
      </c>
      <c r="AA417" s="158" t="s">
        <v>811</v>
      </c>
      <c r="AB417" s="71">
        <f t="shared" si="9"/>
        <v>5.28003731887227</v>
      </c>
    </row>
    <row r="418" spans="1:28">
      <c r="A418" s="156" t="s">
        <v>803</v>
      </c>
      <c r="B418" s="156" t="s">
        <v>1126</v>
      </c>
      <c r="C418" s="156" t="s">
        <v>391</v>
      </c>
      <c r="D418" s="156" t="s">
        <v>162</v>
      </c>
      <c r="E418" s="156" t="s">
        <v>812</v>
      </c>
      <c r="F418" s="156" t="s">
        <v>478</v>
      </c>
      <c r="G418" s="165" t="s">
        <v>162</v>
      </c>
      <c r="H418" s="156" t="s">
        <v>867</v>
      </c>
      <c r="I418" s="156" t="s">
        <v>867</v>
      </c>
      <c r="J418" s="157">
        <v>43838</v>
      </c>
      <c r="K418" s="158" t="s">
        <v>1127</v>
      </c>
      <c r="L418" s="157">
        <v>43838</v>
      </c>
      <c r="M418" s="158" t="s">
        <v>1128</v>
      </c>
      <c r="N418" s="158" t="s">
        <v>1145</v>
      </c>
      <c r="O418" s="158" t="s">
        <v>805</v>
      </c>
      <c r="P418" s="158" t="s">
        <v>1129</v>
      </c>
      <c r="Q418" s="158" t="s">
        <v>1616</v>
      </c>
      <c r="R418" s="158" t="s">
        <v>1617</v>
      </c>
      <c r="S418" s="159">
        <v>8200</v>
      </c>
      <c r="T418" s="160">
        <v>0.18110000000000001</v>
      </c>
      <c r="U418" s="160">
        <v>0.18110000000000001</v>
      </c>
      <c r="V418" s="158" t="s">
        <v>813</v>
      </c>
      <c r="W418" s="161">
        <v>1485.02</v>
      </c>
      <c r="X418" s="158" t="s">
        <v>813</v>
      </c>
      <c r="Y418" s="158" t="s">
        <v>1132</v>
      </c>
      <c r="Z418" s="158" t="s">
        <v>811</v>
      </c>
      <c r="AA418" s="158" t="s">
        <v>811</v>
      </c>
      <c r="AB418" s="71">
        <f t="shared" si="9"/>
        <v>216.48153007376308</v>
      </c>
    </row>
    <row r="419" spans="1:28">
      <c r="A419" s="156" t="s">
        <v>803</v>
      </c>
      <c r="B419" s="156" t="s">
        <v>1126</v>
      </c>
      <c r="C419" s="156" t="s">
        <v>391</v>
      </c>
      <c r="D419" s="156" t="s">
        <v>162</v>
      </c>
      <c r="E419" s="156" t="s">
        <v>812</v>
      </c>
      <c r="F419" s="156" t="s">
        <v>171</v>
      </c>
      <c r="G419" s="165" t="s">
        <v>162</v>
      </c>
      <c r="H419" s="156" t="s">
        <v>867</v>
      </c>
      <c r="I419" s="156" t="s">
        <v>867</v>
      </c>
      <c r="J419" s="157">
        <v>43838</v>
      </c>
      <c r="K419" s="158" t="s">
        <v>1127</v>
      </c>
      <c r="L419" s="157">
        <v>43838</v>
      </c>
      <c r="M419" s="158" t="s">
        <v>1128</v>
      </c>
      <c r="N419" s="158" t="s">
        <v>886</v>
      </c>
      <c r="O419" s="158" t="s">
        <v>805</v>
      </c>
      <c r="P419" s="158" t="s">
        <v>1129</v>
      </c>
      <c r="Q419" s="158" t="s">
        <v>1618</v>
      </c>
      <c r="R419" s="158" t="s">
        <v>1619</v>
      </c>
      <c r="S419" s="159">
        <v>0</v>
      </c>
      <c r="T419" s="160">
        <v>0</v>
      </c>
      <c r="U419" s="160">
        <v>6.9000000000000006E-2</v>
      </c>
      <c r="V419" s="158" t="s">
        <v>813</v>
      </c>
      <c r="W419" s="161">
        <v>0</v>
      </c>
      <c r="X419" s="158" t="s">
        <v>813</v>
      </c>
      <c r="Y419" s="158" t="s">
        <v>1132</v>
      </c>
      <c r="Z419" s="158" t="s">
        <v>811</v>
      </c>
      <c r="AA419" s="158" t="s">
        <v>811</v>
      </c>
      <c r="AB419" s="71">
        <f t="shared" si="9"/>
        <v>0</v>
      </c>
    </row>
    <row r="420" spans="1:28">
      <c r="A420" s="156" t="s">
        <v>803</v>
      </c>
      <c r="B420" s="156" t="s">
        <v>1126</v>
      </c>
      <c r="C420" s="156" t="s">
        <v>391</v>
      </c>
      <c r="D420" s="156" t="s">
        <v>162</v>
      </c>
      <c r="E420" s="156" t="s">
        <v>812</v>
      </c>
      <c r="F420" s="156" t="s">
        <v>171</v>
      </c>
      <c r="G420" s="165" t="s">
        <v>162</v>
      </c>
      <c r="H420" s="156" t="s">
        <v>867</v>
      </c>
      <c r="I420" s="156" t="s">
        <v>867</v>
      </c>
      <c r="J420" s="157">
        <v>43838</v>
      </c>
      <c r="K420" s="158" t="s">
        <v>1127</v>
      </c>
      <c r="L420" s="157">
        <v>43838</v>
      </c>
      <c r="M420" s="158" t="s">
        <v>1128</v>
      </c>
      <c r="N420" s="158" t="s">
        <v>1146</v>
      </c>
      <c r="O420" s="158" t="s">
        <v>805</v>
      </c>
      <c r="P420" s="158" t="s">
        <v>1129</v>
      </c>
      <c r="Q420" s="158" t="s">
        <v>1618</v>
      </c>
      <c r="R420" s="158" t="s">
        <v>1619</v>
      </c>
      <c r="S420" s="159">
        <v>22400</v>
      </c>
      <c r="T420" s="160">
        <v>6.9000000000000006E-2</v>
      </c>
      <c r="U420" s="160">
        <v>6.9000000000000006E-2</v>
      </c>
      <c r="V420" s="158" t="s">
        <v>813</v>
      </c>
      <c r="W420" s="161">
        <v>1545.6</v>
      </c>
      <c r="X420" s="158" t="s">
        <v>813</v>
      </c>
      <c r="Y420" s="158" t="s">
        <v>1132</v>
      </c>
      <c r="Z420" s="158" t="s">
        <v>811</v>
      </c>
      <c r="AA420" s="158" t="s">
        <v>811</v>
      </c>
      <c r="AB420" s="71">
        <f t="shared" si="9"/>
        <v>225.31269133210878</v>
      </c>
    </row>
    <row r="421" spans="1:28">
      <c r="A421" s="156" t="s">
        <v>803</v>
      </c>
      <c r="B421" s="156" t="s">
        <v>1126</v>
      </c>
      <c r="C421" s="156" t="s">
        <v>391</v>
      </c>
      <c r="D421" s="156" t="s">
        <v>162</v>
      </c>
      <c r="E421" s="156" t="s">
        <v>812</v>
      </c>
      <c r="F421" s="156" t="s">
        <v>171</v>
      </c>
      <c r="G421" s="165" t="s">
        <v>162</v>
      </c>
      <c r="H421" s="156" t="s">
        <v>867</v>
      </c>
      <c r="I421" s="156" t="s">
        <v>867</v>
      </c>
      <c r="J421" s="157">
        <v>43838</v>
      </c>
      <c r="K421" s="158" t="s">
        <v>1127</v>
      </c>
      <c r="L421" s="157">
        <v>43838</v>
      </c>
      <c r="M421" s="158" t="s">
        <v>1128</v>
      </c>
      <c r="N421" s="158" t="s">
        <v>1159</v>
      </c>
      <c r="O421" s="158" t="s">
        <v>805</v>
      </c>
      <c r="P421" s="158" t="s">
        <v>1129</v>
      </c>
      <c r="Q421" s="158" t="s">
        <v>1618</v>
      </c>
      <c r="R421" s="158" t="s">
        <v>1619</v>
      </c>
      <c r="S421" s="159">
        <v>67200</v>
      </c>
      <c r="T421" s="160">
        <v>6.9000000000000006E-2</v>
      </c>
      <c r="U421" s="160">
        <v>6.9000000000000006E-2</v>
      </c>
      <c r="V421" s="158" t="s">
        <v>813</v>
      </c>
      <c r="W421" s="161">
        <v>4636.8</v>
      </c>
      <c r="X421" s="158" t="s">
        <v>813</v>
      </c>
      <c r="Y421" s="158" t="s">
        <v>1132</v>
      </c>
      <c r="Z421" s="158" t="s">
        <v>811</v>
      </c>
      <c r="AA421" s="158" t="s">
        <v>811</v>
      </c>
      <c r="AB421" s="71">
        <f t="shared" si="9"/>
        <v>675.93807399632647</v>
      </c>
    </row>
    <row r="422" spans="1:28">
      <c r="A422" s="156" t="s">
        <v>803</v>
      </c>
      <c r="B422" s="156" t="s">
        <v>1126</v>
      </c>
      <c r="C422" s="156" t="s">
        <v>391</v>
      </c>
      <c r="D422" s="156" t="s">
        <v>162</v>
      </c>
      <c r="E422" s="156" t="s">
        <v>812</v>
      </c>
      <c r="F422" s="156" t="s">
        <v>171</v>
      </c>
      <c r="G422" s="165" t="s">
        <v>162</v>
      </c>
      <c r="H422" s="156" t="s">
        <v>867</v>
      </c>
      <c r="I422" s="156" t="s">
        <v>867</v>
      </c>
      <c r="J422" s="157">
        <v>43838</v>
      </c>
      <c r="K422" s="158" t="s">
        <v>1127</v>
      </c>
      <c r="L422" s="157">
        <v>43838</v>
      </c>
      <c r="M422" s="158" t="s">
        <v>1128</v>
      </c>
      <c r="N422" s="158" t="s">
        <v>1181</v>
      </c>
      <c r="O422" s="158" t="s">
        <v>805</v>
      </c>
      <c r="P422" s="158" t="s">
        <v>1129</v>
      </c>
      <c r="Q422" s="158" t="s">
        <v>1618</v>
      </c>
      <c r="R422" s="158" t="s">
        <v>1619</v>
      </c>
      <c r="S422" s="159">
        <v>440000</v>
      </c>
      <c r="T422" s="160">
        <v>6.9000000000000006E-2</v>
      </c>
      <c r="U422" s="160">
        <v>6.9000000000000006E-2</v>
      </c>
      <c r="V422" s="158" t="s">
        <v>813</v>
      </c>
      <c r="W422" s="161">
        <v>30360</v>
      </c>
      <c r="X422" s="158" t="s">
        <v>813</v>
      </c>
      <c r="Y422" s="158" t="s">
        <v>1132</v>
      </c>
      <c r="Z422" s="158" t="s">
        <v>811</v>
      </c>
      <c r="AA422" s="158" t="s">
        <v>811</v>
      </c>
      <c r="AB422" s="71">
        <f t="shared" si="9"/>
        <v>4425.7850083092799</v>
      </c>
    </row>
    <row r="423" spans="1:28">
      <c r="A423" s="156" t="s">
        <v>803</v>
      </c>
      <c r="B423" s="156" t="s">
        <v>1126</v>
      </c>
      <c r="C423" s="156" t="s">
        <v>391</v>
      </c>
      <c r="D423" s="156" t="s">
        <v>162</v>
      </c>
      <c r="E423" s="156" t="s">
        <v>812</v>
      </c>
      <c r="F423" s="156" t="s">
        <v>460</v>
      </c>
      <c r="G423" s="165" t="s">
        <v>162</v>
      </c>
      <c r="H423" s="156" t="s">
        <v>867</v>
      </c>
      <c r="I423" s="156" t="s">
        <v>867</v>
      </c>
      <c r="J423" s="157">
        <v>43839</v>
      </c>
      <c r="K423" s="158" t="s">
        <v>1127</v>
      </c>
      <c r="L423" s="157">
        <v>43839</v>
      </c>
      <c r="M423" s="158" t="s">
        <v>1501</v>
      </c>
      <c r="N423" s="158" t="s">
        <v>809</v>
      </c>
      <c r="O423" s="158" t="s">
        <v>805</v>
      </c>
      <c r="P423" s="158" t="s">
        <v>1129</v>
      </c>
      <c r="Q423" s="158" t="s">
        <v>1620</v>
      </c>
      <c r="R423" s="158" t="s">
        <v>1621</v>
      </c>
      <c r="S423" s="159">
        <v>395000</v>
      </c>
      <c r="T423" s="160">
        <v>5.5300000000000002E-2</v>
      </c>
      <c r="U423" s="160">
        <v>5.5300000000000002E-2</v>
      </c>
      <c r="V423" s="158" t="s">
        <v>813</v>
      </c>
      <c r="W423" s="161">
        <v>21843.5</v>
      </c>
      <c r="X423" s="158" t="s">
        <v>813</v>
      </c>
      <c r="Y423" s="158" t="s">
        <v>1132</v>
      </c>
      <c r="Z423" s="158" t="s">
        <v>811</v>
      </c>
      <c r="AA423" s="158" t="s">
        <v>811</v>
      </c>
      <c r="AB423" s="71">
        <f t="shared" si="9"/>
        <v>3184.2765095192281</v>
      </c>
    </row>
    <row r="424" spans="1:28">
      <c r="A424" s="156" t="s">
        <v>803</v>
      </c>
      <c r="B424" s="156" t="s">
        <v>1126</v>
      </c>
      <c r="C424" s="156" t="s">
        <v>391</v>
      </c>
      <c r="D424" s="156" t="s">
        <v>242</v>
      </c>
      <c r="E424" s="156" t="s">
        <v>812</v>
      </c>
      <c r="F424" s="156" t="s">
        <v>245</v>
      </c>
      <c r="G424" s="165" t="s">
        <v>242</v>
      </c>
      <c r="H424" s="156" t="s">
        <v>818</v>
      </c>
      <c r="I424" s="156" t="s">
        <v>818</v>
      </c>
      <c r="J424" s="157">
        <v>43839</v>
      </c>
      <c r="K424" s="158" t="s">
        <v>1127</v>
      </c>
      <c r="L424" s="157">
        <v>43839</v>
      </c>
      <c r="M424" s="158" t="s">
        <v>1586</v>
      </c>
      <c r="N424" s="158" t="s">
        <v>870</v>
      </c>
      <c r="O424" s="158" t="s">
        <v>805</v>
      </c>
      <c r="P424" s="158" t="s">
        <v>1129</v>
      </c>
      <c r="Q424" s="158" t="s">
        <v>1622</v>
      </c>
      <c r="R424" s="158" t="s">
        <v>1623</v>
      </c>
      <c r="S424" s="159">
        <v>11000</v>
      </c>
      <c r="T424" s="160">
        <v>1.3055000000000001</v>
      </c>
      <c r="U424" s="160">
        <v>1.3055000000000001</v>
      </c>
      <c r="V424" s="158" t="s">
        <v>813</v>
      </c>
      <c r="W424" s="161">
        <v>14360.5</v>
      </c>
      <c r="X424" s="158" t="s">
        <v>813</v>
      </c>
      <c r="Y424" s="158" t="s">
        <v>1132</v>
      </c>
      <c r="Z424" s="158" t="s">
        <v>811</v>
      </c>
      <c r="AA424" s="158" t="s">
        <v>811</v>
      </c>
      <c r="AB424" s="71">
        <f t="shared" si="9"/>
        <v>2093.4283798361466</v>
      </c>
    </row>
    <row r="425" spans="1:28">
      <c r="A425" s="156" t="s">
        <v>803</v>
      </c>
      <c r="B425" s="156" t="s">
        <v>1126</v>
      </c>
      <c r="C425" s="156" t="s">
        <v>391</v>
      </c>
      <c r="D425" s="156" t="s">
        <v>404</v>
      </c>
      <c r="E425" s="156" t="s">
        <v>812</v>
      </c>
      <c r="F425" s="156" t="s">
        <v>616</v>
      </c>
      <c r="G425" s="165" t="s">
        <v>438</v>
      </c>
      <c r="H425" s="156" t="s">
        <v>843</v>
      </c>
      <c r="I425" s="156" t="s">
        <v>843</v>
      </c>
      <c r="J425" s="157">
        <v>43838</v>
      </c>
      <c r="K425" s="158" t="s">
        <v>1127</v>
      </c>
      <c r="L425" s="157">
        <v>43838</v>
      </c>
      <c r="M425" s="158" t="s">
        <v>1603</v>
      </c>
      <c r="N425" s="158" t="s">
        <v>886</v>
      </c>
      <c r="O425" s="158" t="s">
        <v>805</v>
      </c>
      <c r="P425" s="158" t="s">
        <v>1129</v>
      </c>
      <c r="Q425" s="158" t="s">
        <v>1624</v>
      </c>
      <c r="R425" s="158" t="s">
        <v>1625</v>
      </c>
      <c r="S425" s="159">
        <v>88000</v>
      </c>
      <c r="T425" s="160">
        <v>3.7600000000000001E-2</v>
      </c>
      <c r="U425" s="160">
        <v>3.7600000000000001E-2</v>
      </c>
      <c r="V425" s="158" t="s">
        <v>813</v>
      </c>
      <c r="W425" s="161">
        <v>3308.8</v>
      </c>
      <c r="X425" s="158" t="s">
        <v>813</v>
      </c>
      <c r="Y425" s="158" t="s">
        <v>1132</v>
      </c>
      <c r="Z425" s="158" t="s">
        <v>811</v>
      </c>
      <c r="AA425" s="158" t="s">
        <v>811</v>
      </c>
      <c r="AB425" s="71">
        <f t="shared" si="9"/>
        <v>482.34642409399692</v>
      </c>
    </row>
    <row r="426" spans="1:28">
      <c r="A426" s="156" t="s">
        <v>803</v>
      </c>
      <c r="B426" s="156" t="s">
        <v>1126</v>
      </c>
      <c r="C426" s="156" t="s">
        <v>391</v>
      </c>
      <c r="D426" s="156" t="s">
        <v>1177</v>
      </c>
      <c r="E426" s="156" t="s">
        <v>812</v>
      </c>
      <c r="F426" s="156" t="s">
        <v>746</v>
      </c>
      <c r="G426" s="165" t="s">
        <v>629</v>
      </c>
      <c r="H426" s="156" t="s">
        <v>843</v>
      </c>
      <c r="I426" s="156" t="s">
        <v>843</v>
      </c>
      <c r="J426" s="157">
        <v>43838</v>
      </c>
      <c r="K426" s="158" t="s">
        <v>1127</v>
      </c>
      <c r="L426" s="157">
        <v>43838</v>
      </c>
      <c r="M426" s="158" t="s">
        <v>1603</v>
      </c>
      <c r="N426" s="158" t="s">
        <v>870</v>
      </c>
      <c r="O426" s="158" t="s">
        <v>805</v>
      </c>
      <c r="P426" s="158" t="s">
        <v>1129</v>
      </c>
      <c r="Q426" s="158" t="s">
        <v>1626</v>
      </c>
      <c r="R426" s="158" t="s">
        <v>1627</v>
      </c>
      <c r="S426" s="159">
        <v>0</v>
      </c>
      <c r="T426" s="160">
        <v>0</v>
      </c>
      <c r="U426" s="160">
        <v>5.6800000000000003E-2</v>
      </c>
      <c r="V426" s="158" t="s">
        <v>813</v>
      </c>
      <c r="W426" s="161">
        <v>0</v>
      </c>
      <c r="X426" s="158" t="s">
        <v>813</v>
      </c>
      <c r="Y426" s="158" t="s">
        <v>1132</v>
      </c>
      <c r="Z426" s="158" t="s">
        <v>811</v>
      </c>
      <c r="AA426" s="158" t="s">
        <v>811</v>
      </c>
      <c r="AB426" s="71">
        <f t="shared" si="9"/>
        <v>0</v>
      </c>
    </row>
    <row r="427" spans="1:28">
      <c r="A427" s="156" t="s">
        <v>803</v>
      </c>
      <c r="B427" s="156" t="s">
        <v>1126</v>
      </c>
      <c r="C427" s="156" t="s">
        <v>391</v>
      </c>
      <c r="D427" s="156" t="s">
        <v>1177</v>
      </c>
      <c r="E427" s="156" t="s">
        <v>812</v>
      </c>
      <c r="F427" s="156" t="s">
        <v>746</v>
      </c>
      <c r="G427" s="165" t="s">
        <v>629</v>
      </c>
      <c r="H427" s="156" t="s">
        <v>843</v>
      </c>
      <c r="I427" s="156" t="s">
        <v>843</v>
      </c>
      <c r="J427" s="157">
        <v>43838</v>
      </c>
      <c r="K427" s="158" t="s">
        <v>1127</v>
      </c>
      <c r="L427" s="157">
        <v>43838</v>
      </c>
      <c r="M427" s="158" t="s">
        <v>1603</v>
      </c>
      <c r="N427" s="158" t="s">
        <v>1144</v>
      </c>
      <c r="O427" s="158" t="s">
        <v>805</v>
      </c>
      <c r="P427" s="158" t="s">
        <v>1129</v>
      </c>
      <c r="Q427" s="158" t="s">
        <v>1626</v>
      </c>
      <c r="R427" s="158" t="s">
        <v>1627</v>
      </c>
      <c r="S427" s="159">
        <v>6000</v>
      </c>
      <c r="T427" s="160">
        <v>5.9200000000000003E-2</v>
      </c>
      <c r="U427" s="160">
        <v>5.6800000000000003E-2</v>
      </c>
      <c r="V427" s="158" t="s">
        <v>813</v>
      </c>
      <c r="W427" s="161">
        <v>341.04</v>
      </c>
      <c r="X427" s="158" t="s">
        <v>813</v>
      </c>
      <c r="Y427" s="158" t="s">
        <v>1132</v>
      </c>
      <c r="Z427" s="158" t="s">
        <v>811</v>
      </c>
      <c r="AA427" s="158" t="s">
        <v>811</v>
      </c>
      <c r="AB427" s="71">
        <f t="shared" si="9"/>
        <v>49.715735152628362</v>
      </c>
    </row>
    <row r="428" spans="1:28">
      <c r="A428" s="156" t="s">
        <v>803</v>
      </c>
      <c r="B428" s="156" t="s">
        <v>1126</v>
      </c>
      <c r="C428" s="156" t="s">
        <v>391</v>
      </c>
      <c r="D428" s="156" t="s">
        <v>1177</v>
      </c>
      <c r="E428" s="156" t="s">
        <v>812</v>
      </c>
      <c r="F428" s="156" t="s">
        <v>746</v>
      </c>
      <c r="G428" s="165" t="s">
        <v>629</v>
      </c>
      <c r="H428" s="156" t="s">
        <v>843</v>
      </c>
      <c r="I428" s="156" t="s">
        <v>843</v>
      </c>
      <c r="J428" s="157">
        <v>43838</v>
      </c>
      <c r="K428" s="158" t="s">
        <v>1127</v>
      </c>
      <c r="L428" s="157">
        <v>43838</v>
      </c>
      <c r="M428" s="158" t="s">
        <v>1603</v>
      </c>
      <c r="N428" s="158" t="s">
        <v>1145</v>
      </c>
      <c r="O428" s="158" t="s">
        <v>805</v>
      </c>
      <c r="P428" s="158" t="s">
        <v>1129</v>
      </c>
      <c r="Q428" s="158" t="s">
        <v>1626</v>
      </c>
      <c r="R428" s="158" t="s">
        <v>1627</v>
      </c>
      <c r="S428" s="159">
        <v>500000</v>
      </c>
      <c r="T428" s="160">
        <v>5.9200000000000003E-2</v>
      </c>
      <c r="U428" s="160">
        <v>5.6800000000000003E-2</v>
      </c>
      <c r="V428" s="158" t="s">
        <v>813</v>
      </c>
      <c r="W428" s="161">
        <v>28420</v>
      </c>
      <c r="X428" s="158" t="s">
        <v>813</v>
      </c>
      <c r="Y428" s="158" t="s">
        <v>1132</v>
      </c>
      <c r="Z428" s="158" t="s">
        <v>811</v>
      </c>
      <c r="AA428" s="158" t="s">
        <v>811</v>
      </c>
      <c r="AB428" s="71">
        <f t="shared" si="9"/>
        <v>4142.9779293856964</v>
      </c>
    </row>
    <row r="429" spans="1:28">
      <c r="A429" s="156" t="s">
        <v>803</v>
      </c>
      <c r="B429" s="156" t="s">
        <v>1126</v>
      </c>
      <c r="C429" s="156" t="s">
        <v>391</v>
      </c>
      <c r="D429" s="156" t="s">
        <v>242</v>
      </c>
      <c r="E429" s="156" t="s">
        <v>812</v>
      </c>
      <c r="F429" s="156" t="s">
        <v>243</v>
      </c>
      <c r="G429" s="165" t="s">
        <v>242</v>
      </c>
      <c r="H429" s="156" t="s">
        <v>818</v>
      </c>
      <c r="I429" s="156" t="s">
        <v>818</v>
      </c>
      <c r="J429" s="157">
        <v>43843</v>
      </c>
      <c r="K429" s="158" t="s">
        <v>1127</v>
      </c>
      <c r="L429" s="157">
        <v>43843</v>
      </c>
      <c r="M429" s="158" t="s">
        <v>1628</v>
      </c>
      <c r="N429" s="158" t="s">
        <v>809</v>
      </c>
      <c r="O429" s="158" t="s">
        <v>805</v>
      </c>
      <c r="P429" s="158" t="s">
        <v>1129</v>
      </c>
      <c r="Q429" s="158" t="s">
        <v>1629</v>
      </c>
      <c r="R429" s="158" t="s">
        <v>1630</v>
      </c>
      <c r="S429" s="159">
        <v>6000</v>
      </c>
      <c r="T429" s="160">
        <v>1.3055000000000001</v>
      </c>
      <c r="U429" s="160">
        <v>1.3055000000000001</v>
      </c>
      <c r="V429" s="158" t="s">
        <v>813</v>
      </c>
      <c r="W429" s="161">
        <v>7833</v>
      </c>
      <c r="X429" s="158" t="s">
        <v>813</v>
      </c>
      <c r="Y429" s="158" t="s">
        <v>1132</v>
      </c>
      <c r="Z429" s="158" t="s">
        <v>811</v>
      </c>
      <c r="AA429" s="158" t="s">
        <v>811</v>
      </c>
      <c r="AB429" s="71">
        <f t="shared" si="9"/>
        <v>1141.8700253651709</v>
      </c>
    </row>
    <row r="430" spans="1:28">
      <c r="A430" s="156" t="s">
        <v>803</v>
      </c>
      <c r="B430" s="156" t="s">
        <v>1126</v>
      </c>
      <c r="C430" s="156" t="s">
        <v>391</v>
      </c>
      <c r="D430" s="156" t="s">
        <v>242</v>
      </c>
      <c r="E430" s="156" t="s">
        <v>812</v>
      </c>
      <c r="F430" s="156" t="s">
        <v>243</v>
      </c>
      <c r="G430" s="165" t="s">
        <v>242</v>
      </c>
      <c r="H430" s="156" t="s">
        <v>818</v>
      </c>
      <c r="I430" s="156" t="s">
        <v>818</v>
      </c>
      <c r="J430" s="157">
        <v>43845</v>
      </c>
      <c r="K430" s="158" t="s">
        <v>1127</v>
      </c>
      <c r="L430" s="157">
        <v>43845</v>
      </c>
      <c r="M430" s="158" t="s">
        <v>1631</v>
      </c>
      <c r="N430" s="158" t="s">
        <v>809</v>
      </c>
      <c r="O430" s="158" t="s">
        <v>805</v>
      </c>
      <c r="P430" s="158" t="s">
        <v>1129</v>
      </c>
      <c r="Q430" s="158" t="s">
        <v>1629</v>
      </c>
      <c r="R430" s="158" t="s">
        <v>1630</v>
      </c>
      <c r="S430" s="159">
        <v>9000</v>
      </c>
      <c r="T430" s="160">
        <v>1.3055000000000001</v>
      </c>
      <c r="U430" s="160">
        <v>1.3055000000000001</v>
      </c>
      <c r="V430" s="158" t="s">
        <v>813</v>
      </c>
      <c r="W430" s="161">
        <v>11749.5</v>
      </c>
      <c r="X430" s="158" t="s">
        <v>813</v>
      </c>
      <c r="Y430" s="158" t="s">
        <v>1132</v>
      </c>
      <c r="Z430" s="158" t="s">
        <v>811</v>
      </c>
      <c r="AA430" s="158" t="s">
        <v>811</v>
      </c>
      <c r="AB430" s="71">
        <f t="shared" si="9"/>
        <v>1712.8050380477566</v>
      </c>
    </row>
    <row r="431" spans="1:28">
      <c r="A431" s="156" t="s">
        <v>803</v>
      </c>
      <c r="B431" s="156" t="s">
        <v>1126</v>
      </c>
      <c r="C431" s="156" t="s">
        <v>391</v>
      </c>
      <c r="D431" s="156" t="s">
        <v>536</v>
      </c>
      <c r="E431" s="156" t="s">
        <v>812</v>
      </c>
      <c r="F431" s="156" t="s">
        <v>645</v>
      </c>
      <c r="G431" s="165" t="s">
        <v>536</v>
      </c>
      <c r="H431" s="156" t="s">
        <v>867</v>
      </c>
      <c r="I431" s="156" t="s">
        <v>867</v>
      </c>
      <c r="J431" s="157">
        <v>43839</v>
      </c>
      <c r="K431" s="158" t="s">
        <v>1127</v>
      </c>
      <c r="L431" s="157">
        <v>43839</v>
      </c>
      <c r="M431" s="158" t="s">
        <v>1507</v>
      </c>
      <c r="N431" s="158" t="s">
        <v>1073</v>
      </c>
      <c r="O431" s="158" t="s">
        <v>805</v>
      </c>
      <c r="P431" s="158" t="s">
        <v>1129</v>
      </c>
      <c r="Q431" s="158" t="s">
        <v>1632</v>
      </c>
      <c r="R431" s="158" t="s">
        <v>1633</v>
      </c>
      <c r="S431" s="159">
        <v>520000</v>
      </c>
      <c r="T431" s="160">
        <v>1.9400000000000001E-2</v>
      </c>
      <c r="U431" s="160">
        <v>1.9400000000000001E-2</v>
      </c>
      <c r="V431" s="158" t="s">
        <v>813</v>
      </c>
      <c r="W431" s="161">
        <v>10088</v>
      </c>
      <c r="X431" s="158" t="s">
        <v>813</v>
      </c>
      <c r="Y431" s="158" t="s">
        <v>1132</v>
      </c>
      <c r="Z431" s="158" t="s">
        <v>811</v>
      </c>
      <c r="AA431" s="158" t="s">
        <v>811</v>
      </c>
      <c r="AB431" s="71">
        <f t="shared" si="9"/>
        <v>1470.5968104026356</v>
      </c>
    </row>
    <row r="432" spans="1:28">
      <c r="A432" s="156" t="s">
        <v>803</v>
      </c>
      <c r="B432" s="156" t="s">
        <v>1126</v>
      </c>
      <c r="C432" s="156" t="s">
        <v>391</v>
      </c>
      <c r="D432" s="156" t="s">
        <v>536</v>
      </c>
      <c r="E432" s="156" t="s">
        <v>812</v>
      </c>
      <c r="F432" s="156" t="s">
        <v>646</v>
      </c>
      <c r="G432" s="165" t="s">
        <v>536</v>
      </c>
      <c r="H432" s="156" t="s">
        <v>867</v>
      </c>
      <c r="I432" s="156" t="s">
        <v>867</v>
      </c>
      <c r="J432" s="157">
        <v>43839</v>
      </c>
      <c r="K432" s="158" t="s">
        <v>1127</v>
      </c>
      <c r="L432" s="157">
        <v>43839</v>
      </c>
      <c r="M432" s="158" t="s">
        <v>1507</v>
      </c>
      <c r="N432" s="158" t="s">
        <v>1075</v>
      </c>
      <c r="O432" s="158" t="s">
        <v>805</v>
      </c>
      <c r="P432" s="158" t="s">
        <v>1129</v>
      </c>
      <c r="Q432" s="158" t="s">
        <v>1634</v>
      </c>
      <c r="R432" s="158" t="s">
        <v>1635</v>
      </c>
      <c r="S432" s="159">
        <v>200000</v>
      </c>
      <c r="T432" s="160">
        <v>1.9400000000000001E-2</v>
      </c>
      <c r="U432" s="160">
        <v>1.9400000000000001E-2</v>
      </c>
      <c r="V432" s="158" t="s">
        <v>813</v>
      </c>
      <c r="W432" s="161">
        <v>3880</v>
      </c>
      <c r="X432" s="158" t="s">
        <v>813</v>
      </c>
      <c r="Y432" s="158" t="s">
        <v>1132</v>
      </c>
      <c r="Z432" s="158" t="s">
        <v>811</v>
      </c>
      <c r="AA432" s="158" t="s">
        <v>811</v>
      </c>
      <c r="AB432" s="71">
        <f t="shared" si="9"/>
        <v>565.61415784716758</v>
      </c>
    </row>
    <row r="433" spans="1:28">
      <c r="A433" s="156" t="s">
        <v>803</v>
      </c>
      <c r="B433" s="156" t="s">
        <v>1126</v>
      </c>
      <c r="C433" s="156" t="s">
        <v>391</v>
      </c>
      <c r="D433" s="156" t="s">
        <v>536</v>
      </c>
      <c r="E433" s="156" t="s">
        <v>812</v>
      </c>
      <c r="F433" s="156" t="s">
        <v>646</v>
      </c>
      <c r="G433" s="165" t="s">
        <v>536</v>
      </c>
      <c r="H433" s="156" t="s">
        <v>867</v>
      </c>
      <c r="I433" s="156" t="s">
        <v>867</v>
      </c>
      <c r="J433" s="157">
        <v>43840</v>
      </c>
      <c r="K433" s="158" t="s">
        <v>1127</v>
      </c>
      <c r="L433" s="157">
        <v>43840</v>
      </c>
      <c r="M433" s="158" t="s">
        <v>1517</v>
      </c>
      <c r="N433" s="158" t="s">
        <v>1156</v>
      </c>
      <c r="O433" s="158" t="s">
        <v>805</v>
      </c>
      <c r="P433" s="158" t="s">
        <v>1129</v>
      </c>
      <c r="Q433" s="158" t="s">
        <v>1634</v>
      </c>
      <c r="R433" s="158" t="s">
        <v>1635</v>
      </c>
      <c r="S433" s="159">
        <v>80000</v>
      </c>
      <c r="T433" s="160">
        <v>1.9400000000000001E-2</v>
      </c>
      <c r="U433" s="160">
        <v>1.9400000000000001E-2</v>
      </c>
      <c r="V433" s="158" t="s">
        <v>813</v>
      </c>
      <c r="W433" s="161">
        <v>1552</v>
      </c>
      <c r="X433" s="158" t="s">
        <v>813</v>
      </c>
      <c r="Y433" s="158" t="s">
        <v>1132</v>
      </c>
      <c r="Z433" s="158" t="s">
        <v>811</v>
      </c>
      <c r="AA433" s="158" t="s">
        <v>811</v>
      </c>
      <c r="AB433" s="71">
        <f t="shared" si="9"/>
        <v>226.24566313886703</v>
      </c>
    </row>
    <row r="434" spans="1:28">
      <c r="A434" s="156" t="s">
        <v>803</v>
      </c>
      <c r="B434" s="156" t="s">
        <v>1126</v>
      </c>
      <c r="C434" s="156" t="s">
        <v>391</v>
      </c>
      <c r="D434" s="156" t="s">
        <v>599</v>
      </c>
      <c r="E434" s="156" t="s">
        <v>812</v>
      </c>
      <c r="F434" s="156" t="s">
        <v>1191</v>
      </c>
      <c r="G434" s="156" t="str">
        <f>D434</f>
        <v>M111</v>
      </c>
      <c r="H434" s="156" t="s">
        <v>818</v>
      </c>
      <c r="I434" s="156" t="s">
        <v>818</v>
      </c>
      <c r="J434" s="157">
        <v>43839</v>
      </c>
      <c r="K434" s="158" t="s">
        <v>1127</v>
      </c>
      <c r="L434" s="157">
        <v>43839</v>
      </c>
      <c r="M434" s="158" t="s">
        <v>1636</v>
      </c>
      <c r="N434" s="158" t="s">
        <v>809</v>
      </c>
      <c r="O434" s="158" t="s">
        <v>805</v>
      </c>
      <c r="P434" s="158" t="s">
        <v>1129</v>
      </c>
      <c r="Q434" s="158" t="s">
        <v>1637</v>
      </c>
      <c r="R434" s="158" t="s">
        <v>1638</v>
      </c>
      <c r="S434" s="159">
        <v>620</v>
      </c>
      <c r="T434" s="160">
        <v>1.554</v>
      </c>
      <c r="U434" s="160">
        <v>1.554</v>
      </c>
      <c r="V434" s="158" t="s">
        <v>813</v>
      </c>
      <c r="W434" s="161">
        <v>963.48</v>
      </c>
      <c r="X434" s="158" t="s">
        <v>813</v>
      </c>
      <c r="Y434" s="158" t="s">
        <v>1132</v>
      </c>
      <c r="Z434" s="158" t="s">
        <v>811</v>
      </c>
      <c r="AA434" s="158" t="s">
        <v>811</v>
      </c>
      <c r="AB434" s="71">
        <f t="shared" si="9"/>
        <v>140.45307443365695</v>
      </c>
    </row>
    <row r="435" spans="1:28">
      <c r="A435" s="156" t="s">
        <v>803</v>
      </c>
      <c r="B435" s="156" t="s">
        <v>1126</v>
      </c>
      <c r="C435" s="156" t="s">
        <v>391</v>
      </c>
      <c r="D435" s="156" t="s">
        <v>404</v>
      </c>
      <c r="E435" s="156" t="s">
        <v>812</v>
      </c>
      <c r="F435" s="156" t="s">
        <v>615</v>
      </c>
      <c r="G435" s="165" t="s">
        <v>617</v>
      </c>
      <c r="H435" s="156" t="s">
        <v>843</v>
      </c>
      <c r="I435" s="156" t="s">
        <v>843</v>
      </c>
      <c r="J435" s="157">
        <v>43843</v>
      </c>
      <c r="K435" s="158" t="s">
        <v>1127</v>
      </c>
      <c r="L435" s="157">
        <v>43843</v>
      </c>
      <c r="M435" s="158" t="s">
        <v>1639</v>
      </c>
      <c r="N435" s="158" t="s">
        <v>809</v>
      </c>
      <c r="O435" s="158" t="s">
        <v>805</v>
      </c>
      <c r="P435" s="158" t="s">
        <v>1129</v>
      </c>
      <c r="Q435" s="158" t="s">
        <v>1640</v>
      </c>
      <c r="R435" s="158" t="s">
        <v>1641</v>
      </c>
      <c r="S435" s="159">
        <v>0</v>
      </c>
      <c r="T435" s="160">
        <v>0</v>
      </c>
      <c r="U435" s="160">
        <v>0.21809999999999999</v>
      </c>
      <c r="V435" s="158" t="s">
        <v>813</v>
      </c>
      <c r="W435" s="161">
        <v>0</v>
      </c>
      <c r="X435" s="158" t="s">
        <v>813</v>
      </c>
      <c r="Y435" s="158" t="s">
        <v>1132</v>
      </c>
      <c r="Z435" s="158" t="s">
        <v>811</v>
      </c>
      <c r="AA435" s="158" t="s">
        <v>811</v>
      </c>
      <c r="AB435" s="71">
        <f t="shared" si="9"/>
        <v>0</v>
      </c>
    </row>
    <row r="436" spans="1:28">
      <c r="A436" s="156" t="s">
        <v>803</v>
      </c>
      <c r="B436" s="156" t="s">
        <v>1126</v>
      </c>
      <c r="C436" s="156" t="s">
        <v>391</v>
      </c>
      <c r="D436" s="156" t="s">
        <v>404</v>
      </c>
      <c r="E436" s="156" t="s">
        <v>812</v>
      </c>
      <c r="F436" s="156" t="s">
        <v>615</v>
      </c>
      <c r="G436" s="165" t="s">
        <v>617</v>
      </c>
      <c r="H436" s="156" t="s">
        <v>843</v>
      </c>
      <c r="I436" s="156" t="s">
        <v>843</v>
      </c>
      <c r="J436" s="157">
        <v>43843</v>
      </c>
      <c r="K436" s="158" t="s">
        <v>1127</v>
      </c>
      <c r="L436" s="157">
        <v>43843</v>
      </c>
      <c r="M436" s="158" t="s">
        <v>1639</v>
      </c>
      <c r="N436" s="158" t="s">
        <v>1144</v>
      </c>
      <c r="O436" s="158" t="s">
        <v>805</v>
      </c>
      <c r="P436" s="158" t="s">
        <v>1129</v>
      </c>
      <c r="Q436" s="158" t="s">
        <v>1640</v>
      </c>
      <c r="R436" s="158" t="s">
        <v>1641</v>
      </c>
      <c r="S436" s="159">
        <v>36400</v>
      </c>
      <c r="T436" s="160">
        <v>0.21809999999999999</v>
      </c>
      <c r="U436" s="160">
        <v>0.21809999999999999</v>
      </c>
      <c r="V436" s="158" t="s">
        <v>813</v>
      </c>
      <c r="W436" s="161">
        <v>7938.84</v>
      </c>
      <c r="X436" s="158" t="s">
        <v>813</v>
      </c>
      <c r="Y436" s="158" t="s">
        <v>1132</v>
      </c>
      <c r="Z436" s="158" t="s">
        <v>811</v>
      </c>
      <c r="AA436" s="158" t="s">
        <v>811</v>
      </c>
      <c r="AB436" s="71">
        <f t="shared" si="9"/>
        <v>1157.2990466194351</v>
      </c>
    </row>
    <row r="437" spans="1:28">
      <c r="A437" s="156" t="s">
        <v>803</v>
      </c>
      <c r="B437" s="156" t="s">
        <v>1126</v>
      </c>
      <c r="C437" s="156" t="s">
        <v>391</v>
      </c>
      <c r="D437" s="156" t="s">
        <v>404</v>
      </c>
      <c r="E437" s="156" t="s">
        <v>812</v>
      </c>
      <c r="F437" s="156" t="s">
        <v>615</v>
      </c>
      <c r="G437" s="165" t="s">
        <v>617</v>
      </c>
      <c r="H437" s="156" t="s">
        <v>843</v>
      </c>
      <c r="I437" s="156" t="s">
        <v>843</v>
      </c>
      <c r="J437" s="157">
        <v>43843</v>
      </c>
      <c r="K437" s="158" t="s">
        <v>1127</v>
      </c>
      <c r="L437" s="157">
        <v>43843</v>
      </c>
      <c r="M437" s="158" t="s">
        <v>1639</v>
      </c>
      <c r="N437" s="158" t="s">
        <v>1145</v>
      </c>
      <c r="O437" s="158" t="s">
        <v>805</v>
      </c>
      <c r="P437" s="158" t="s">
        <v>1129</v>
      </c>
      <c r="Q437" s="158" t="s">
        <v>1640</v>
      </c>
      <c r="R437" s="158" t="s">
        <v>1641</v>
      </c>
      <c r="S437" s="159">
        <v>75000</v>
      </c>
      <c r="T437" s="160">
        <v>0.21809999999999999</v>
      </c>
      <c r="U437" s="160">
        <v>0.21809999999999999</v>
      </c>
      <c r="V437" s="158" t="s">
        <v>813</v>
      </c>
      <c r="W437" s="161">
        <v>16357.5</v>
      </c>
      <c r="X437" s="158" t="s">
        <v>813</v>
      </c>
      <c r="Y437" s="158" t="s">
        <v>1132</v>
      </c>
      <c r="Z437" s="158" t="s">
        <v>811</v>
      </c>
      <c r="AA437" s="158" t="s">
        <v>811</v>
      </c>
      <c r="AB437" s="71">
        <f t="shared" si="9"/>
        <v>2384.5447389136712</v>
      </c>
    </row>
    <row r="438" spans="1:28">
      <c r="A438" s="156" t="s">
        <v>803</v>
      </c>
      <c r="B438" s="156" t="s">
        <v>1126</v>
      </c>
      <c r="C438" s="156" t="s">
        <v>391</v>
      </c>
      <c r="D438" s="156" t="s">
        <v>404</v>
      </c>
      <c r="E438" s="156" t="s">
        <v>812</v>
      </c>
      <c r="F438" s="156" t="s">
        <v>615</v>
      </c>
      <c r="G438" s="165" t="s">
        <v>617</v>
      </c>
      <c r="H438" s="156" t="s">
        <v>843</v>
      </c>
      <c r="I438" s="156" t="s">
        <v>843</v>
      </c>
      <c r="J438" s="157">
        <v>43845</v>
      </c>
      <c r="K438" s="158" t="s">
        <v>1127</v>
      </c>
      <c r="L438" s="157">
        <v>43845</v>
      </c>
      <c r="M438" s="158" t="s">
        <v>1642</v>
      </c>
      <c r="N438" s="158" t="s">
        <v>809</v>
      </c>
      <c r="O438" s="158" t="s">
        <v>805</v>
      </c>
      <c r="P438" s="158" t="s">
        <v>1129</v>
      </c>
      <c r="Q438" s="158" t="s">
        <v>1640</v>
      </c>
      <c r="R438" s="158" t="s">
        <v>1641</v>
      </c>
      <c r="S438" s="159">
        <v>110600</v>
      </c>
      <c r="T438" s="160">
        <v>0.21809999999999999</v>
      </c>
      <c r="U438" s="160">
        <v>0.21809999999999999</v>
      </c>
      <c r="V438" s="158" t="s">
        <v>813</v>
      </c>
      <c r="W438" s="161">
        <v>24121.86</v>
      </c>
      <c r="X438" s="158" t="s">
        <v>813</v>
      </c>
      <c r="Y438" s="158" t="s">
        <v>1132</v>
      </c>
      <c r="Z438" s="158" t="s">
        <v>811</v>
      </c>
      <c r="AA438" s="158" t="s">
        <v>811</v>
      </c>
      <c r="AB438" s="71">
        <f t="shared" si="9"/>
        <v>3516.4086416513601</v>
      </c>
    </row>
    <row r="439" spans="1:28">
      <c r="A439" s="156" t="s">
        <v>803</v>
      </c>
      <c r="B439" s="156" t="s">
        <v>1126</v>
      </c>
      <c r="C439" s="156" t="s">
        <v>391</v>
      </c>
      <c r="D439" s="156" t="s">
        <v>404</v>
      </c>
      <c r="E439" s="156" t="s">
        <v>812</v>
      </c>
      <c r="F439" s="156" t="s">
        <v>615</v>
      </c>
      <c r="G439" s="165" t="s">
        <v>617</v>
      </c>
      <c r="H439" s="156" t="s">
        <v>843</v>
      </c>
      <c r="I439" s="156" t="s">
        <v>843</v>
      </c>
      <c r="J439" s="157">
        <v>43844</v>
      </c>
      <c r="K439" s="158" t="s">
        <v>1127</v>
      </c>
      <c r="L439" s="157">
        <v>43844</v>
      </c>
      <c r="M439" s="158" t="s">
        <v>1557</v>
      </c>
      <c r="N439" s="158" t="s">
        <v>809</v>
      </c>
      <c r="O439" s="158" t="s">
        <v>805</v>
      </c>
      <c r="P439" s="158" t="s">
        <v>1129</v>
      </c>
      <c r="Q439" s="158" t="s">
        <v>1640</v>
      </c>
      <c r="R439" s="158" t="s">
        <v>1641</v>
      </c>
      <c r="S439" s="159">
        <v>75000</v>
      </c>
      <c r="T439" s="160">
        <v>0.21809999999999999</v>
      </c>
      <c r="U439" s="160">
        <v>0.21809999999999999</v>
      </c>
      <c r="V439" s="158" t="s">
        <v>813</v>
      </c>
      <c r="W439" s="161">
        <v>16357.5</v>
      </c>
      <c r="X439" s="158" t="s">
        <v>813</v>
      </c>
      <c r="Y439" s="158" t="s">
        <v>1132</v>
      </c>
      <c r="Z439" s="158" t="s">
        <v>811</v>
      </c>
      <c r="AA439" s="158" t="s">
        <v>811</v>
      </c>
      <c r="AB439" s="71">
        <f t="shared" si="9"/>
        <v>2384.5447389136712</v>
      </c>
    </row>
    <row r="440" spans="1:28">
      <c r="A440" s="156" t="s">
        <v>803</v>
      </c>
      <c r="B440" s="156" t="s">
        <v>1126</v>
      </c>
      <c r="C440" s="156" t="s">
        <v>391</v>
      </c>
      <c r="D440" s="156" t="s">
        <v>1177</v>
      </c>
      <c r="E440" s="156" t="s">
        <v>812</v>
      </c>
      <c r="F440" s="156" t="s">
        <v>746</v>
      </c>
      <c r="G440" s="165" t="s">
        <v>629</v>
      </c>
      <c r="H440" s="156" t="s">
        <v>843</v>
      </c>
      <c r="I440" s="156" t="s">
        <v>843</v>
      </c>
      <c r="J440" s="157">
        <v>43843</v>
      </c>
      <c r="K440" s="158" t="s">
        <v>1127</v>
      </c>
      <c r="L440" s="157">
        <v>43843</v>
      </c>
      <c r="M440" s="158" t="s">
        <v>1639</v>
      </c>
      <c r="N440" s="158" t="s">
        <v>886</v>
      </c>
      <c r="O440" s="158" t="s">
        <v>805</v>
      </c>
      <c r="P440" s="158" t="s">
        <v>1129</v>
      </c>
      <c r="Q440" s="158" t="s">
        <v>1643</v>
      </c>
      <c r="R440" s="158" t="s">
        <v>1644</v>
      </c>
      <c r="S440" s="159">
        <v>200000</v>
      </c>
      <c r="T440" s="160">
        <v>5.9200000000000003E-2</v>
      </c>
      <c r="U440" s="160">
        <v>5.6800000000000003E-2</v>
      </c>
      <c r="V440" s="158" t="s">
        <v>813</v>
      </c>
      <c r="W440" s="161">
        <v>11368</v>
      </c>
      <c r="X440" s="158" t="s">
        <v>813</v>
      </c>
      <c r="Y440" s="158" t="s">
        <v>1132</v>
      </c>
      <c r="Z440" s="158" t="s">
        <v>811</v>
      </c>
      <c r="AA440" s="158" t="s">
        <v>811</v>
      </c>
      <c r="AB440" s="71">
        <f t="shared" si="9"/>
        <v>1657.1911717542787</v>
      </c>
    </row>
    <row r="441" spans="1:28">
      <c r="A441" s="156" t="s">
        <v>803</v>
      </c>
      <c r="B441" s="156" t="s">
        <v>1126</v>
      </c>
      <c r="C441" s="156" t="s">
        <v>391</v>
      </c>
      <c r="D441" s="156" t="s">
        <v>1177</v>
      </c>
      <c r="E441" s="156" t="s">
        <v>812</v>
      </c>
      <c r="F441" s="156" t="s">
        <v>746</v>
      </c>
      <c r="G441" s="165" t="s">
        <v>629</v>
      </c>
      <c r="H441" s="156" t="s">
        <v>843</v>
      </c>
      <c r="I441" s="156" t="s">
        <v>843</v>
      </c>
      <c r="J441" s="157">
        <v>43844</v>
      </c>
      <c r="K441" s="158" t="s">
        <v>1127</v>
      </c>
      <c r="L441" s="157">
        <v>43844</v>
      </c>
      <c r="M441" s="158" t="s">
        <v>1557</v>
      </c>
      <c r="N441" s="158" t="s">
        <v>870</v>
      </c>
      <c r="O441" s="158" t="s">
        <v>805</v>
      </c>
      <c r="P441" s="158" t="s">
        <v>1129</v>
      </c>
      <c r="Q441" s="158" t="s">
        <v>1643</v>
      </c>
      <c r="R441" s="158" t="s">
        <v>1644</v>
      </c>
      <c r="S441" s="159">
        <v>124000</v>
      </c>
      <c r="T441" s="160">
        <v>5.9200000000000003E-2</v>
      </c>
      <c r="U441" s="160">
        <v>5.6800000000000003E-2</v>
      </c>
      <c r="V441" s="158" t="s">
        <v>813</v>
      </c>
      <c r="W441" s="161">
        <v>7048.16</v>
      </c>
      <c r="X441" s="158" t="s">
        <v>813</v>
      </c>
      <c r="Y441" s="158" t="s">
        <v>1132</v>
      </c>
      <c r="Z441" s="158" t="s">
        <v>811</v>
      </c>
      <c r="AA441" s="158" t="s">
        <v>811</v>
      </c>
      <c r="AB441" s="71">
        <f t="shared" si="9"/>
        <v>1027.4585264876528</v>
      </c>
    </row>
    <row r="442" spans="1:28">
      <c r="A442" s="156" t="s">
        <v>803</v>
      </c>
      <c r="B442" s="156" t="s">
        <v>1126</v>
      </c>
      <c r="C442" s="156" t="s">
        <v>391</v>
      </c>
      <c r="D442" s="156" t="s">
        <v>536</v>
      </c>
      <c r="E442" s="156" t="s">
        <v>812</v>
      </c>
      <c r="F442" s="156" t="s">
        <v>650</v>
      </c>
      <c r="G442" s="165" t="s">
        <v>536</v>
      </c>
      <c r="H442" s="156" t="s">
        <v>867</v>
      </c>
      <c r="I442" s="156" t="s">
        <v>867</v>
      </c>
      <c r="J442" s="157">
        <v>43839</v>
      </c>
      <c r="K442" s="158" t="s">
        <v>1127</v>
      </c>
      <c r="L442" s="157">
        <v>43839</v>
      </c>
      <c r="M442" s="158" t="s">
        <v>1507</v>
      </c>
      <c r="N442" s="158" t="s">
        <v>1077</v>
      </c>
      <c r="O442" s="158" t="s">
        <v>805</v>
      </c>
      <c r="P442" s="158" t="s">
        <v>1129</v>
      </c>
      <c r="Q442" s="158" t="s">
        <v>1645</v>
      </c>
      <c r="R442" s="158" t="s">
        <v>1646</v>
      </c>
      <c r="S442" s="159">
        <v>400000</v>
      </c>
      <c r="T442" s="160">
        <v>1.8800000000000001E-2</v>
      </c>
      <c r="U442" s="160">
        <v>1.8800000000000001E-2</v>
      </c>
      <c r="V442" s="158" t="s">
        <v>813</v>
      </c>
      <c r="W442" s="161">
        <v>7520</v>
      </c>
      <c r="X442" s="158" t="s">
        <v>813</v>
      </c>
      <c r="Y442" s="158" t="s">
        <v>1132</v>
      </c>
      <c r="Z442" s="158" t="s">
        <v>811</v>
      </c>
      <c r="AA442" s="158" t="s">
        <v>811</v>
      </c>
      <c r="AB442" s="71">
        <f t="shared" ref="AB442:AB468" si="10">W442/6.8598</f>
        <v>1096.2418729409021</v>
      </c>
    </row>
    <row r="443" spans="1:28">
      <c r="A443" s="156" t="s">
        <v>803</v>
      </c>
      <c r="B443" s="156" t="s">
        <v>1126</v>
      </c>
      <c r="C443" s="156" t="s">
        <v>1080</v>
      </c>
      <c r="D443" s="156" t="s">
        <v>1080</v>
      </c>
      <c r="E443" s="156" t="s">
        <v>812</v>
      </c>
      <c r="F443" s="163">
        <v>86406861</v>
      </c>
      <c r="G443" s="165" t="s">
        <v>666</v>
      </c>
      <c r="H443" s="156" t="s">
        <v>1082</v>
      </c>
      <c r="I443" s="156" t="s">
        <v>1082</v>
      </c>
      <c r="J443" s="157">
        <v>43840</v>
      </c>
      <c r="K443" s="158" t="s">
        <v>1127</v>
      </c>
      <c r="L443" s="157">
        <v>43840</v>
      </c>
      <c r="M443" s="158" t="s">
        <v>1529</v>
      </c>
      <c r="N443" s="158" t="s">
        <v>886</v>
      </c>
      <c r="O443" s="158" t="s">
        <v>805</v>
      </c>
      <c r="P443" s="158" t="s">
        <v>1129</v>
      </c>
      <c r="Q443" s="158" t="s">
        <v>1083</v>
      </c>
      <c r="R443" s="158" t="s">
        <v>1084</v>
      </c>
      <c r="S443" s="159">
        <v>95000</v>
      </c>
      <c r="T443" s="160">
        <v>4.9500000000000002E-2</v>
      </c>
      <c r="U443" s="160">
        <v>4.9500000000000002E-2</v>
      </c>
      <c r="V443" s="158" t="s">
        <v>813</v>
      </c>
      <c r="W443" s="161">
        <v>4702.5</v>
      </c>
      <c r="X443" s="158" t="s">
        <v>813</v>
      </c>
      <c r="Y443" s="158" t="s">
        <v>1132</v>
      </c>
      <c r="Z443" s="158" t="s">
        <v>811</v>
      </c>
      <c r="AA443" s="158" t="s">
        <v>811</v>
      </c>
      <c r="AB443" s="71">
        <f t="shared" si="10"/>
        <v>685.51561270007869</v>
      </c>
    </row>
    <row r="444" spans="1:28">
      <c r="A444" s="156" t="s">
        <v>803</v>
      </c>
      <c r="B444" s="156" t="s">
        <v>1126</v>
      </c>
      <c r="C444" s="156" t="s">
        <v>1080</v>
      </c>
      <c r="D444" s="156" t="s">
        <v>1080</v>
      </c>
      <c r="E444" s="156" t="s">
        <v>812</v>
      </c>
      <c r="F444" s="163">
        <v>86406863</v>
      </c>
      <c r="G444" s="165" t="s">
        <v>666</v>
      </c>
      <c r="H444" s="156" t="s">
        <v>1082</v>
      </c>
      <c r="I444" s="156" t="s">
        <v>1082</v>
      </c>
      <c r="J444" s="157">
        <v>43840</v>
      </c>
      <c r="K444" s="158" t="s">
        <v>1127</v>
      </c>
      <c r="L444" s="157">
        <v>43840</v>
      </c>
      <c r="M444" s="158" t="s">
        <v>1529</v>
      </c>
      <c r="N444" s="158" t="s">
        <v>1211</v>
      </c>
      <c r="O444" s="158" t="s">
        <v>805</v>
      </c>
      <c r="P444" s="158" t="s">
        <v>1129</v>
      </c>
      <c r="Q444" s="158" t="s">
        <v>1083</v>
      </c>
      <c r="R444" s="158" t="s">
        <v>1084</v>
      </c>
      <c r="S444" s="159">
        <v>23100</v>
      </c>
      <c r="T444" s="160">
        <v>9.1999999999999998E-2</v>
      </c>
      <c r="U444" s="160">
        <v>9.1999999999999998E-2</v>
      </c>
      <c r="V444" s="158" t="s">
        <v>813</v>
      </c>
      <c r="W444" s="161">
        <v>2125.1999999999998</v>
      </c>
      <c r="X444" s="158" t="s">
        <v>813</v>
      </c>
      <c r="Y444" s="158" t="s">
        <v>1132</v>
      </c>
      <c r="Z444" s="158" t="s">
        <v>811</v>
      </c>
      <c r="AA444" s="158" t="s">
        <v>811</v>
      </c>
      <c r="AB444" s="71">
        <f t="shared" si="10"/>
        <v>309.80495058164956</v>
      </c>
    </row>
    <row r="445" spans="1:28">
      <c r="A445" s="156" t="s">
        <v>803</v>
      </c>
      <c r="B445" s="156" t="s">
        <v>1126</v>
      </c>
      <c r="C445" s="156" t="s">
        <v>391</v>
      </c>
      <c r="D445" s="156" t="s">
        <v>200</v>
      </c>
      <c r="E445" s="156" t="s">
        <v>812</v>
      </c>
      <c r="F445" s="156" t="s">
        <v>486</v>
      </c>
      <c r="G445" s="165" t="s">
        <v>200</v>
      </c>
      <c r="H445" s="156" t="s">
        <v>867</v>
      </c>
      <c r="I445" s="156" t="s">
        <v>867</v>
      </c>
      <c r="J445" s="157">
        <v>43839</v>
      </c>
      <c r="K445" s="158" t="s">
        <v>1127</v>
      </c>
      <c r="L445" s="157">
        <v>43839</v>
      </c>
      <c r="M445" s="158" t="s">
        <v>1507</v>
      </c>
      <c r="N445" s="158" t="s">
        <v>1079</v>
      </c>
      <c r="O445" s="158" t="s">
        <v>805</v>
      </c>
      <c r="P445" s="158" t="s">
        <v>1129</v>
      </c>
      <c r="Q445" s="158" t="s">
        <v>1647</v>
      </c>
      <c r="R445" s="158" t="s">
        <v>1648</v>
      </c>
      <c r="S445" s="159">
        <v>156000</v>
      </c>
      <c r="T445" s="160">
        <v>4.1099999999999998E-2</v>
      </c>
      <c r="U445" s="160">
        <v>4.1099999999999998E-2</v>
      </c>
      <c r="V445" s="158" t="s">
        <v>813</v>
      </c>
      <c r="W445" s="161">
        <v>6411.6</v>
      </c>
      <c r="X445" s="158" t="s">
        <v>813</v>
      </c>
      <c r="Y445" s="158" t="s">
        <v>1132</v>
      </c>
      <c r="Z445" s="158" t="s">
        <v>811</v>
      </c>
      <c r="AA445" s="158" t="s">
        <v>811</v>
      </c>
      <c r="AB445" s="71">
        <f t="shared" si="10"/>
        <v>934.6628181579639</v>
      </c>
    </row>
    <row r="446" spans="1:28">
      <c r="A446" s="156" t="s">
        <v>803</v>
      </c>
      <c r="B446" s="156" t="s">
        <v>1126</v>
      </c>
      <c r="C446" s="156" t="s">
        <v>391</v>
      </c>
      <c r="D446" s="156" t="s">
        <v>536</v>
      </c>
      <c r="E446" s="156" t="s">
        <v>812</v>
      </c>
      <c r="F446" s="156" t="s">
        <v>658</v>
      </c>
      <c r="G446" s="165" t="s">
        <v>536</v>
      </c>
      <c r="H446" s="156" t="s">
        <v>867</v>
      </c>
      <c r="I446" s="156" t="s">
        <v>867</v>
      </c>
      <c r="J446" s="157">
        <v>43840</v>
      </c>
      <c r="K446" s="158" t="s">
        <v>1127</v>
      </c>
      <c r="L446" s="157">
        <v>43840</v>
      </c>
      <c r="M446" s="158" t="s">
        <v>1517</v>
      </c>
      <c r="N446" s="158" t="s">
        <v>886</v>
      </c>
      <c r="O446" s="158" t="s">
        <v>805</v>
      </c>
      <c r="P446" s="158" t="s">
        <v>1129</v>
      </c>
      <c r="Q446" s="158" t="s">
        <v>1649</v>
      </c>
      <c r="R446" s="158" t="s">
        <v>1650</v>
      </c>
      <c r="S446" s="159">
        <v>0</v>
      </c>
      <c r="T446" s="160">
        <v>0</v>
      </c>
      <c r="U446" s="160">
        <v>2.5100000000000001E-2</v>
      </c>
      <c r="V446" s="158" t="s">
        <v>813</v>
      </c>
      <c r="W446" s="161">
        <v>0</v>
      </c>
      <c r="X446" s="158" t="s">
        <v>813</v>
      </c>
      <c r="Y446" s="158" t="s">
        <v>1132</v>
      </c>
      <c r="Z446" s="158" t="s">
        <v>811</v>
      </c>
      <c r="AA446" s="158" t="s">
        <v>811</v>
      </c>
      <c r="AB446" s="71">
        <f t="shared" si="10"/>
        <v>0</v>
      </c>
    </row>
    <row r="447" spans="1:28">
      <c r="A447" s="156" t="s">
        <v>803</v>
      </c>
      <c r="B447" s="156" t="s">
        <v>1126</v>
      </c>
      <c r="C447" s="156" t="s">
        <v>391</v>
      </c>
      <c r="D447" s="156" t="s">
        <v>536</v>
      </c>
      <c r="E447" s="156" t="s">
        <v>812</v>
      </c>
      <c r="F447" s="156" t="s">
        <v>658</v>
      </c>
      <c r="G447" s="165" t="s">
        <v>536</v>
      </c>
      <c r="H447" s="156" t="s">
        <v>867</v>
      </c>
      <c r="I447" s="156" t="s">
        <v>867</v>
      </c>
      <c r="J447" s="157">
        <v>43840</v>
      </c>
      <c r="K447" s="158" t="s">
        <v>1127</v>
      </c>
      <c r="L447" s="157">
        <v>43840</v>
      </c>
      <c r="M447" s="158" t="s">
        <v>1517</v>
      </c>
      <c r="N447" s="158" t="s">
        <v>1181</v>
      </c>
      <c r="O447" s="158" t="s">
        <v>805</v>
      </c>
      <c r="P447" s="158" t="s">
        <v>1129</v>
      </c>
      <c r="Q447" s="158" t="s">
        <v>1649</v>
      </c>
      <c r="R447" s="158" t="s">
        <v>1650</v>
      </c>
      <c r="S447" s="159">
        <v>120000</v>
      </c>
      <c r="T447" s="160">
        <v>2.5100000000000001E-2</v>
      </c>
      <c r="U447" s="160">
        <v>2.5100000000000001E-2</v>
      </c>
      <c r="V447" s="158" t="s">
        <v>813</v>
      </c>
      <c r="W447" s="161">
        <v>3012</v>
      </c>
      <c r="X447" s="158" t="s">
        <v>813</v>
      </c>
      <c r="Y447" s="158" t="s">
        <v>1132</v>
      </c>
      <c r="Z447" s="158" t="s">
        <v>811</v>
      </c>
      <c r="AA447" s="158" t="s">
        <v>811</v>
      </c>
      <c r="AB447" s="71">
        <f t="shared" si="10"/>
        <v>439.07985655558474</v>
      </c>
    </row>
    <row r="448" spans="1:28">
      <c r="A448" s="156" t="s">
        <v>803</v>
      </c>
      <c r="B448" s="156" t="s">
        <v>1126</v>
      </c>
      <c r="C448" s="156" t="s">
        <v>391</v>
      </c>
      <c r="D448" s="156" t="s">
        <v>536</v>
      </c>
      <c r="E448" s="156" t="s">
        <v>812</v>
      </c>
      <c r="F448" s="156" t="s">
        <v>658</v>
      </c>
      <c r="G448" s="165" t="s">
        <v>536</v>
      </c>
      <c r="H448" s="156" t="s">
        <v>867</v>
      </c>
      <c r="I448" s="156" t="s">
        <v>867</v>
      </c>
      <c r="J448" s="157">
        <v>43840</v>
      </c>
      <c r="K448" s="158" t="s">
        <v>1127</v>
      </c>
      <c r="L448" s="157">
        <v>43840</v>
      </c>
      <c r="M448" s="158" t="s">
        <v>1517</v>
      </c>
      <c r="N448" s="158" t="s">
        <v>1197</v>
      </c>
      <c r="O448" s="158" t="s">
        <v>805</v>
      </c>
      <c r="P448" s="158" t="s">
        <v>1129</v>
      </c>
      <c r="Q448" s="158" t="s">
        <v>1649</v>
      </c>
      <c r="R448" s="158" t="s">
        <v>1650</v>
      </c>
      <c r="S448" s="159">
        <v>280000</v>
      </c>
      <c r="T448" s="160">
        <v>2.5100000000000001E-2</v>
      </c>
      <c r="U448" s="160">
        <v>2.5100000000000001E-2</v>
      </c>
      <c r="V448" s="158" t="s">
        <v>813</v>
      </c>
      <c r="W448" s="161">
        <v>7028</v>
      </c>
      <c r="X448" s="158" t="s">
        <v>813</v>
      </c>
      <c r="Y448" s="158" t="s">
        <v>1132</v>
      </c>
      <c r="Z448" s="158" t="s">
        <v>811</v>
      </c>
      <c r="AA448" s="158" t="s">
        <v>811</v>
      </c>
      <c r="AB448" s="71">
        <f t="shared" si="10"/>
        <v>1024.5196652963643</v>
      </c>
    </row>
    <row r="449" spans="1:28">
      <c r="A449" s="156" t="s">
        <v>803</v>
      </c>
      <c r="B449" s="156" t="s">
        <v>1126</v>
      </c>
      <c r="C449" s="156" t="s">
        <v>391</v>
      </c>
      <c r="D449" s="156" t="s">
        <v>536</v>
      </c>
      <c r="E449" s="156" t="s">
        <v>812</v>
      </c>
      <c r="F449" s="156" t="s">
        <v>659</v>
      </c>
      <c r="G449" s="165" t="s">
        <v>536</v>
      </c>
      <c r="H449" s="156" t="s">
        <v>867</v>
      </c>
      <c r="I449" s="156" t="s">
        <v>867</v>
      </c>
      <c r="J449" s="157">
        <v>43840</v>
      </c>
      <c r="K449" s="158" t="s">
        <v>1127</v>
      </c>
      <c r="L449" s="157">
        <v>43840</v>
      </c>
      <c r="M449" s="158" t="s">
        <v>1517</v>
      </c>
      <c r="N449" s="158" t="s">
        <v>870</v>
      </c>
      <c r="O449" s="158" t="s">
        <v>805</v>
      </c>
      <c r="P449" s="158" t="s">
        <v>1129</v>
      </c>
      <c r="Q449" s="158" t="s">
        <v>1651</v>
      </c>
      <c r="R449" s="158" t="s">
        <v>1652</v>
      </c>
      <c r="S449" s="159">
        <v>0</v>
      </c>
      <c r="T449" s="160">
        <v>0</v>
      </c>
      <c r="U449" s="160">
        <v>1.8800000000000001E-2</v>
      </c>
      <c r="V449" s="158" t="s">
        <v>813</v>
      </c>
      <c r="W449" s="161">
        <v>0</v>
      </c>
      <c r="X449" s="158" t="s">
        <v>813</v>
      </c>
      <c r="Y449" s="158" t="s">
        <v>1132</v>
      </c>
      <c r="Z449" s="158" t="s">
        <v>811</v>
      </c>
      <c r="AA449" s="158" t="s">
        <v>811</v>
      </c>
      <c r="AB449" s="71">
        <f t="shared" si="10"/>
        <v>0</v>
      </c>
    </row>
    <row r="450" spans="1:28">
      <c r="A450" s="156" t="s">
        <v>803</v>
      </c>
      <c r="B450" s="156" t="s">
        <v>1126</v>
      </c>
      <c r="C450" s="156" t="s">
        <v>391</v>
      </c>
      <c r="D450" s="156" t="s">
        <v>536</v>
      </c>
      <c r="E450" s="156" t="s">
        <v>812</v>
      </c>
      <c r="F450" s="156" t="s">
        <v>659</v>
      </c>
      <c r="G450" s="165" t="s">
        <v>536</v>
      </c>
      <c r="H450" s="156" t="s">
        <v>867</v>
      </c>
      <c r="I450" s="156" t="s">
        <v>867</v>
      </c>
      <c r="J450" s="157">
        <v>43840</v>
      </c>
      <c r="K450" s="158" t="s">
        <v>1127</v>
      </c>
      <c r="L450" s="157">
        <v>43840</v>
      </c>
      <c r="M450" s="158" t="s">
        <v>1517</v>
      </c>
      <c r="N450" s="158" t="s">
        <v>1144</v>
      </c>
      <c r="O450" s="158" t="s">
        <v>805</v>
      </c>
      <c r="P450" s="158" t="s">
        <v>1129</v>
      </c>
      <c r="Q450" s="158" t="s">
        <v>1651</v>
      </c>
      <c r="R450" s="158" t="s">
        <v>1652</v>
      </c>
      <c r="S450" s="159">
        <v>80000</v>
      </c>
      <c r="T450" s="160">
        <v>1.8800000000000001E-2</v>
      </c>
      <c r="U450" s="160">
        <v>1.8800000000000001E-2</v>
      </c>
      <c r="V450" s="158" t="s">
        <v>813</v>
      </c>
      <c r="W450" s="161">
        <v>1504</v>
      </c>
      <c r="X450" s="158" t="s">
        <v>813</v>
      </c>
      <c r="Y450" s="158" t="s">
        <v>1132</v>
      </c>
      <c r="Z450" s="158" t="s">
        <v>811</v>
      </c>
      <c r="AA450" s="158" t="s">
        <v>811</v>
      </c>
      <c r="AB450" s="71">
        <f t="shared" si="10"/>
        <v>219.24837458818041</v>
      </c>
    </row>
    <row r="451" spans="1:28">
      <c r="A451" s="156" t="s">
        <v>803</v>
      </c>
      <c r="B451" s="156" t="s">
        <v>1126</v>
      </c>
      <c r="C451" s="156" t="s">
        <v>391</v>
      </c>
      <c r="D451" s="156" t="s">
        <v>536</v>
      </c>
      <c r="E451" s="156" t="s">
        <v>812</v>
      </c>
      <c r="F451" s="156" t="s">
        <v>659</v>
      </c>
      <c r="G451" s="165" t="s">
        <v>536</v>
      </c>
      <c r="H451" s="156" t="s">
        <v>867</v>
      </c>
      <c r="I451" s="156" t="s">
        <v>867</v>
      </c>
      <c r="J451" s="157">
        <v>43840</v>
      </c>
      <c r="K451" s="158" t="s">
        <v>1127</v>
      </c>
      <c r="L451" s="157">
        <v>43840</v>
      </c>
      <c r="M451" s="158" t="s">
        <v>1517</v>
      </c>
      <c r="N451" s="158" t="s">
        <v>1145</v>
      </c>
      <c r="O451" s="158" t="s">
        <v>805</v>
      </c>
      <c r="P451" s="158" t="s">
        <v>1129</v>
      </c>
      <c r="Q451" s="158" t="s">
        <v>1651</v>
      </c>
      <c r="R451" s="158" t="s">
        <v>1652</v>
      </c>
      <c r="S451" s="159">
        <v>300000</v>
      </c>
      <c r="T451" s="160">
        <v>1.8800000000000001E-2</v>
      </c>
      <c r="U451" s="160">
        <v>1.8800000000000001E-2</v>
      </c>
      <c r="V451" s="158" t="s">
        <v>813</v>
      </c>
      <c r="W451" s="161">
        <v>5640</v>
      </c>
      <c r="X451" s="158" t="s">
        <v>813</v>
      </c>
      <c r="Y451" s="158" t="s">
        <v>1132</v>
      </c>
      <c r="Z451" s="158" t="s">
        <v>811</v>
      </c>
      <c r="AA451" s="158" t="s">
        <v>811</v>
      </c>
      <c r="AB451" s="71">
        <f t="shared" si="10"/>
        <v>822.18140470567653</v>
      </c>
    </row>
    <row r="452" spans="1:28">
      <c r="A452" s="156" t="s">
        <v>803</v>
      </c>
      <c r="B452" s="156" t="s">
        <v>1126</v>
      </c>
      <c r="C452" s="156" t="s">
        <v>391</v>
      </c>
      <c r="D452" s="156" t="s">
        <v>536</v>
      </c>
      <c r="E452" s="156" t="s">
        <v>812</v>
      </c>
      <c r="F452" s="156" t="s">
        <v>660</v>
      </c>
      <c r="G452" s="165" t="s">
        <v>536</v>
      </c>
      <c r="H452" s="156" t="s">
        <v>867</v>
      </c>
      <c r="I452" s="156" t="s">
        <v>867</v>
      </c>
      <c r="J452" s="157">
        <v>43840</v>
      </c>
      <c r="K452" s="158" t="s">
        <v>1127</v>
      </c>
      <c r="L452" s="157">
        <v>43840</v>
      </c>
      <c r="M452" s="158" t="s">
        <v>1517</v>
      </c>
      <c r="N452" s="158" t="s">
        <v>1073</v>
      </c>
      <c r="O452" s="158" t="s">
        <v>805</v>
      </c>
      <c r="P452" s="158" t="s">
        <v>1129</v>
      </c>
      <c r="Q452" s="158" t="s">
        <v>1653</v>
      </c>
      <c r="R452" s="158" t="s">
        <v>1654</v>
      </c>
      <c r="S452" s="159">
        <v>130000</v>
      </c>
      <c r="T452" s="160">
        <v>2.5100000000000001E-2</v>
      </c>
      <c r="U452" s="160">
        <v>2.5100000000000001E-2</v>
      </c>
      <c r="V452" s="158" t="s">
        <v>813</v>
      </c>
      <c r="W452" s="161">
        <v>3263</v>
      </c>
      <c r="X452" s="158" t="s">
        <v>813</v>
      </c>
      <c r="Y452" s="158" t="s">
        <v>1132</v>
      </c>
      <c r="Z452" s="158" t="s">
        <v>811</v>
      </c>
      <c r="AA452" s="158" t="s">
        <v>811</v>
      </c>
      <c r="AB452" s="71">
        <f t="shared" si="10"/>
        <v>475.66984460188343</v>
      </c>
    </row>
    <row r="453" spans="1:28">
      <c r="A453" s="156" t="s">
        <v>803</v>
      </c>
      <c r="B453" s="156" t="s">
        <v>1126</v>
      </c>
      <c r="C453" s="156" t="s">
        <v>391</v>
      </c>
      <c r="D453" s="156" t="s">
        <v>536</v>
      </c>
      <c r="E453" s="156" t="s">
        <v>812</v>
      </c>
      <c r="F453" s="156" t="s">
        <v>660</v>
      </c>
      <c r="G453" s="165" t="s">
        <v>536</v>
      </c>
      <c r="H453" s="156" t="s">
        <v>867</v>
      </c>
      <c r="I453" s="156" t="s">
        <v>867</v>
      </c>
      <c r="J453" s="157">
        <v>43843</v>
      </c>
      <c r="K453" s="158" t="s">
        <v>1127</v>
      </c>
      <c r="L453" s="157">
        <v>43843</v>
      </c>
      <c r="M453" s="158" t="s">
        <v>1540</v>
      </c>
      <c r="N453" s="158" t="s">
        <v>886</v>
      </c>
      <c r="O453" s="158" t="s">
        <v>805</v>
      </c>
      <c r="P453" s="158" t="s">
        <v>1129</v>
      </c>
      <c r="Q453" s="158" t="s">
        <v>1653</v>
      </c>
      <c r="R453" s="158" t="s">
        <v>1654</v>
      </c>
      <c r="S453" s="159">
        <v>270000</v>
      </c>
      <c r="T453" s="160">
        <v>2.5100000000000001E-2</v>
      </c>
      <c r="U453" s="160">
        <v>2.5100000000000001E-2</v>
      </c>
      <c r="V453" s="158" t="s">
        <v>813</v>
      </c>
      <c r="W453" s="161">
        <v>6777</v>
      </c>
      <c r="X453" s="158" t="s">
        <v>813</v>
      </c>
      <c r="Y453" s="158" t="s">
        <v>1132</v>
      </c>
      <c r="Z453" s="158" t="s">
        <v>811</v>
      </c>
      <c r="AA453" s="158" t="s">
        <v>811</v>
      </c>
      <c r="AB453" s="71">
        <f t="shared" si="10"/>
        <v>987.92967725006565</v>
      </c>
    </row>
    <row r="454" spans="1:28">
      <c r="A454" s="156" t="s">
        <v>803</v>
      </c>
      <c r="B454" s="156" t="s">
        <v>1126</v>
      </c>
      <c r="C454" s="156" t="s">
        <v>391</v>
      </c>
      <c r="D454" s="156" t="s">
        <v>536</v>
      </c>
      <c r="E454" s="156" t="s">
        <v>812</v>
      </c>
      <c r="F454" s="156" t="s">
        <v>646</v>
      </c>
      <c r="G454" s="165" t="s">
        <v>536</v>
      </c>
      <c r="H454" s="156" t="s">
        <v>867</v>
      </c>
      <c r="I454" s="156" t="s">
        <v>867</v>
      </c>
      <c r="J454" s="157">
        <v>43840</v>
      </c>
      <c r="K454" s="158" t="s">
        <v>1127</v>
      </c>
      <c r="L454" s="157">
        <v>43840</v>
      </c>
      <c r="M454" s="158" t="s">
        <v>1517</v>
      </c>
      <c r="N454" s="158" t="s">
        <v>1079</v>
      </c>
      <c r="O454" s="158" t="s">
        <v>805</v>
      </c>
      <c r="P454" s="158" t="s">
        <v>1129</v>
      </c>
      <c r="Q454" s="158" t="s">
        <v>1655</v>
      </c>
      <c r="R454" s="158" t="s">
        <v>1656</v>
      </c>
      <c r="S454" s="159">
        <v>120000</v>
      </c>
      <c r="T454" s="160">
        <v>1.9400000000000001E-2</v>
      </c>
      <c r="U454" s="160">
        <v>1.9400000000000001E-2</v>
      </c>
      <c r="V454" s="158" t="s">
        <v>813</v>
      </c>
      <c r="W454" s="161">
        <v>2328</v>
      </c>
      <c r="X454" s="158" t="s">
        <v>813</v>
      </c>
      <c r="Y454" s="158" t="s">
        <v>1132</v>
      </c>
      <c r="Z454" s="158" t="s">
        <v>811</v>
      </c>
      <c r="AA454" s="158" t="s">
        <v>811</v>
      </c>
      <c r="AB454" s="71">
        <f t="shared" si="10"/>
        <v>339.36849470830055</v>
      </c>
    </row>
    <row r="455" spans="1:28">
      <c r="A455" s="156" t="s">
        <v>803</v>
      </c>
      <c r="B455" s="156" t="s">
        <v>1126</v>
      </c>
      <c r="C455" s="156" t="s">
        <v>391</v>
      </c>
      <c r="D455" s="156" t="s">
        <v>536</v>
      </c>
      <c r="E455" s="156" t="s">
        <v>812</v>
      </c>
      <c r="F455" s="156" t="s">
        <v>646</v>
      </c>
      <c r="G455" s="165" t="s">
        <v>536</v>
      </c>
      <c r="H455" s="156" t="s">
        <v>867</v>
      </c>
      <c r="I455" s="156" t="s">
        <v>867</v>
      </c>
      <c r="J455" s="157">
        <v>43840</v>
      </c>
      <c r="K455" s="158" t="s">
        <v>1127</v>
      </c>
      <c r="L455" s="157">
        <v>43840</v>
      </c>
      <c r="M455" s="158" t="s">
        <v>1517</v>
      </c>
      <c r="N455" s="158" t="s">
        <v>1138</v>
      </c>
      <c r="O455" s="158" t="s">
        <v>805</v>
      </c>
      <c r="P455" s="158" t="s">
        <v>1129</v>
      </c>
      <c r="Q455" s="158" t="s">
        <v>1657</v>
      </c>
      <c r="R455" s="158" t="s">
        <v>1658</v>
      </c>
      <c r="S455" s="159">
        <v>200000</v>
      </c>
      <c r="T455" s="160">
        <v>1.9400000000000001E-2</v>
      </c>
      <c r="U455" s="160">
        <v>1.9400000000000001E-2</v>
      </c>
      <c r="V455" s="158" t="s">
        <v>813</v>
      </c>
      <c r="W455" s="161">
        <v>3880</v>
      </c>
      <c r="X455" s="158" t="s">
        <v>813</v>
      </c>
      <c r="Y455" s="158" t="s">
        <v>1132</v>
      </c>
      <c r="Z455" s="158" t="s">
        <v>811</v>
      </c>
      <c r="AA455" s="158" t="s">
        <v>811</v>
      </c>
      <c r="AB455" s="71">
        <f t="shared" si="10"/>
        <v>565.61415784716758</v>
      </c>
    </row>
    <row r="456" spans="1:28">
      <c r="A456" s="156" t="s">
        <v>803</v>
      </c>
      <c r="B456" s="156" t="s">
        <v>1126</v>
      </c>
      <c r="C456" s="156" t="s">
        <v>391</v>
      </c>
      <c r="D456" s="156" t="s">
        <v>536</v>
      </c>
      <c r="E456" s="156" t="s">
        <v>812</v>
      </c>
      <c r="F456" s="156" t="s">
        <v>646</v>
      </c>
      <c r="G456" s="165" t="s">
        <v>536</v>
      </c>
      <c r="H456" s="156" t="s">
        <v>867</v>
      </c>
      <c r="I456" s="156" t="s">
        <v>867</v>
      </c>
      <c r="J456" s="157">
        <v>43845</v>
      </c>
      <c r="K456" s="158" t="s">
        <v>1127</v>
      </c>
      <c r="L456" s="157">
        <v>43845</v>
      </c>
      <c r="M456" s="158" t="s">
        <v>1535</v>
      </c>
      <c r="N456" s="158" t="s">
        <v>1075</v>
      </c>
      <c r="O456" s="158" t="s">
        <v>805</v>
      </c>
      <c r="P456" s="158" t="s">
        <v>1129</v>
      </c>
      <c r="Q456" s="158" t="s">
        <v>1657</v>
      </c>
      <c r="R456" s="158" t="s">
        <v>1658</v>
      </c>
      <c r="S456" s="159">
        <v>120000</v>
      </c>
      <c r="T456" s="160">
        <v>1.9400000000000001E-2</v>
      </c>
      <c r="U456" s="160">
        <v>1.9400000000000001E-2</v>
      </c>
      <c r="V456" s="158" t="s">
        <v>813</v>
      </c>
      <c r="W456" s="161">
        <v>2328</v>
      </c>
      <c r="X456" s="158" t="s">
        <v>813</v>
      </c>
      <c r="Y456" s="158" t="s">
        <v>1132</v>
      </c>
      <c r="Z456" s="158" t="s">
        <v>811</v>
      </c>
      <c r="AA456" s="158" t="s">
        <v>811</v>
      </c>
      <c r="AB456" s="71">
        <f t="shared" si="10"/>
        <v>339.36849470830055</v>
      </c>
    </row>
    <row r="457" spans="1:28">
      <c r="A457" s="156" t="s">
        <v>803</v>
      </c>
      <c r="B457" s="156" t="s">
        <v>1126</v>
      </c>
      <c r="C457" s="156" t="s">
        <v>391</v>
      </c>
      <c r="D457" s="156" t="s">
        <v>536</v>
      </c>
      <c r="E457" s="156" t="s">
        <v>812</v>
      </c>
      <c r="F457" s="156" t="s">
        <v>646</v>
      </c>
      <c r="G457" s="165" t="s">
        <v>536</v>
      </c>
      <c r="H457" s="156" t="s">
        <v>867</v>
      </c>
      <c r="I457" s="156" t="s">
        <v>867</v>
      </c>
      <c r="J457" s="157">
        <v>43843</v>
      </c>
      <c r="K457" s="158" t="s">
        <v>1127</v>
      </c>
      <c r="L457" s="157">
        <v>43843</v>
      </c>
      <c r="M457" s="158" t="s">
        <v>1540</v>
      </c>
      <c r="N457" s="158" t="s">
        <v>870</v>
      </c>
      <c r="O457" s="158" t="s">
        <v>805</v>
      </c>
      <c r="P457" s="158" t="s">
        <v>1129</v>
      </c>
      <c r="Q457" s="158" t="s">
        <v>1657</v>
      </c>
      <c r="R457" s="158" t="s">
        <v>1658</v>
      </c>
      <c r="S457" s="159">
        <v>280000</v>
      </c>
      <c r="T457" s="160">
        <v>1.9400000000000001E-2</v>
      </c>
      <c r="U457" s="160">
        <v>1.9400000000000001E-2</v>
      </c>
      <c r="V457" s="158" t="s">
        <v>813</v>
      </c>
      <c r="W457" s="161">
        <v>5432</v>
      </c>
      <c r="X457" s="158" t="s">
        <v>813</v>
      </c>
      <c r="Y457" s="158" t="s">
        <v>1132</v>
      </c>
      <c r="Z457" s="158" t="s">
        <v>811</v>
      </c>
      <c r="AA457" s="158" t="s">
        <v>811</v>
      </c>
      <c r="AB457" s="71">
        <f t="shared" si="10"/>
        <v>791.85982098603461</v>
      </c>
    </row>
    <row r="458" spans="1:28">
      <c r="A458" s="156" t="s">
        <v>803</v>
      </c>
      <c r="B458" s="156" t="s">
        <v>1126</v>
      </c>
      <c r="C458" s="156" t="s">
        <v>391</v>
      </c>
      <c r="D458" s="156" t="s">
        <v>536</v>
      </c>
      <c r="E458" s="156" t="s">
        <v>812</v>
      </c>
      <c r="F458" s="156" t="s">
        <v>645</v>
      </c>
      <c r="G458" s="165" t="s">
        <v>536</v>
      </c>
      <c r="H458" s="156" t="s">
        <v>867</v>
      </c>
      <c r="I458" s="156" t="s">
        <v>867</v>
      </c>
      <c r="J458" s="157">
        <v>43840</v>
      </c>
      <c r="K458" s="158" t="s">
        <v>1127</v>
      </c>
      <c r="L458" s="157">
        <v>43840</v>
      </c>
      <c r="M458" s="158" t="s">
        <v>1517</v>
      </c>
      <c r="N458" s="158" t="s">
        <v>1077</v>
      </c>
      <c r="O458" s="158" t="s">
        <v>805</v>
      </c>
      <c r="P458" s="158" t="s">
        <v>1129</v>
      </c>
      <c r="Q458" s="158" t="s">
        <v>1659</v>
      </c>
      <c r="R458" s="158" t="s">
        <v>1660</v>
      </c>
      <c r="S458" s="159">
        <v>160000</v>
      </c>
      <c r="T458" s="160">
        <v>1.9400000000000001E-2</v>
      </c>
      <c r="U458" s="160">
        <v>1.9400000000000001E-2</v>
      </c>
      <c r="V458" s="158" t="s">
        <v>813</v>
      </c>
      <c r="W458" s="161">
        <v>3104</v>
      </c>
      <c r="X458" s="158" t="s">
        <v>813</v>
      </c>
      <c r="Y458" s="158" t="s">
        <v>1132</v>
      </c>
      <c r="Z458" s="158" t="s">
        <v>811</v>
      </c>
      <c r="AA458" s="158" t="s">
        <v>811</v>
      </c>
      <c r="AB458" s="71">
        <f t="shared" si="10"/>
        <v>452.49132627773406</v>
      </c>
    </row>
    <row r="459" spans="1:28">
      <c r="A459" s="156" t="s">
        <v>803</v>
      </c>
      <c r="B459" s="156" t="s">
        <v>1126</v>
      </c>
      <c r="C459" s="156" t="s">
        <v>391</v>
      </c>
      <c r="D459" s="156" t="s">
        <v>536</v>
      </c>
      <c r="E459" s="156" t="s">
        <v>812</v>
      </c>
      <c r="F459" s="156" t="s">
        <v>724</v>
      </c>
      <c r="G459" s="165" t="s">
        <v>536</v>
      </c>
      <c r="H459" s="156" t="s">
        <v>867</v>
      </c>
      <c r="I459" s="156" t="s">
        <v>867</v>
      </c>
      <c r="J459" s="157">
        <v>43840</v>
      </c>
      <c r="K459" s="158" t="s">
        <v>1127</v>
      </c>
      <c r="L459" s="157">
        <v>43840</v>
      </c>
      <c r="M459" s="158" t="s">
        <v>1530</v>
      </c>
      <c r="N459" s="158" t="s">
        <v>886</v>
      </c>
      <c r="O459" s="158" t="s">
        <v>805</v>
      </c>
      <c r="P459" s="158" t="s">
        <v>1129</v>
      </c>
      <c r="Q459" s="158" t="s">
        <v>1661</v>
      </c>
      <c r="R459" s="158" t="s">
        <v>1662</v>
      </c>
      <c r="S459" s="159">
        <v>200000</v>
      </c>
      <c r="T459" s="160">
        <v>4.5999999999999999E-2</v>
      </c>
      <c r="U459" s="160">
        <v>4.5999999999999999E-2</v>
      </c>
      <c r="V459" s="158" t="s">
        <v>813</v>
      </c>
      <c r="W459" s="161">
        <v>9200</v>
      </c>
      <c r="X459" s="158" t="s">
        <v>813</v>
      </c>
      <c r="Y459" s="158" t="s">
        <v>1132</v>
      </c>
      <c r="Z459" s="158" t="s">
        <v>811</v>
      </c>
      <c r="AA459" s="158" t="s">
        <v>811</v>
      </c>
      <c r="AB459" s="71">
        <f t="shared" si="10"/>
        <v>1341.1469722149334</v>
      </c>
    </row>
    <row r="460" spans="1:28">
      <c r="A460" s="156" t="s">
        <v>803</v>
      </c>
      <c r="B460" s="156" t="s">
        <v>1126</v>
      </c>
      <c r="C460" s="156" t="s">
        <v>391</v>
      </c>
      <c r="D460" s="156" t="s">
        <v>536</v>
      </c>
      <c r="E460" s="156" t="s">
        <v>812</v>
      </c>
      <c r="F460" s="156" t="s">
        <v>724</v>
      </c>
      <c r="G460" s="165" t="s">
        <v>536</v>
      </c>
      <c r="H460" s="156" t="s">
        <v>867</v>
      </c>
      <c r="I460" s="156" t="s">
        <v>867</v>
      </c>
      <c r="J460" s="157">
        <v>43840</v>
      </c>
      <c r="K460" s="158" t="s">
        <v>1127</v>
      </c>
      <c r="L460" s="157">
        <v>43840</v>
      </c>
      <c r="M460" s="158" t="s">
        <v>1530</v>
      </c>
      <c r="N460" s="158" t="s">
        <v>870</v>
      </c>
      <c r="O460" s="158" t="s">
        <v>805</v>
      </c>
      <c r="P460" s="158" t="s">
        <v>1129</v>
      </c>
      <c r="Q460" s="158" t="s">
        <v>1663</v>
      </c>
      <c r="R460" s="158" t="s">
        <v>1664</v>
      </c>
      <c r="S460" s="159">
        <v>0</v>
      </c>
      <c r="T460" s="160">
        <v>0</v>
      </c>
      <c r="U460" s="160">
        <v>4.5999999999999999E-2</v>
      </c>
      <c r="V460" s="158" t="s">
        <v>813</v>
      </c>
      <c r="W460" s="161">
        <v>0</v>
      </c>
      <c r="X460" s="158" t="s">
        <v>813</v>
      </c>
      <c r="Y460" s="158" t="s">
        <v>1132</v>
      </c>
      <c r="Z460" s="158" t="s">
        <v>811</v>
      </c>
      <c r="AA460" s="158" t="s">
        <v>811</v>
      </c>
      <c r="AB460" s="71">
        <f t="shared" si="10"/>
        <v>0</v>
      </c>
    </row>
    <row r="461" spans="1:28">
      <c r="A461" s="156" t="s">
        <v>803</v>
      </c>
      <c r="B461" s="156" t="s">
        <v>1126</v>
      </c>
      <c r="C461" s="156" t="s">
        <v>391</v>
      </c>
      <c r="D461" s="156" t="s">
        <v>536</v>
      </c>
      <c r="E461" s="156" t="s">
        <v>812</v>
      </c>
      <c r="F461" s="156" t="s">
        <v>724</v>
      </c>
      <c r="G461" s="165" t="s">
        <v>536</v>
      </c>
      <c r="H461" s="156" t="s">
        <v>867</v>
      </c>
      <c r="I461" s="156" t="s">
        <v>867</v>
      </c>
      <c r="J461" s="157">
        <v>43840</v>
      </c>
      <c r="K461" s="158" t="s">
        <v>1127</v>
      </c>
      <c r="L461" s="157">
        <v>43840</v>
      </c>
      <c r="M461" s="158" t="s">
        <v>1530</v>
      </c>
      <c r="N461" s="158" t="s">
        <v>1144</v>
      </c>
      <c r="O461" s="158" t="s">
        <v>805</v>
      </c>
      <c r="P461" s="158" t="s">
        <v>1129</v>
      </c>
      <c r="Q461" s="158" t="s">
        <v>1663</v>
      </c>
      <c r="R461" s="158" t="s">
        <v>1664</v>
      </c>
      <c r="S461" s="159">
        <v>240000</v>
      </c>
      <c r="T461" s="160">
        <v>4.5999999999999999E-2</v>
      </c>
      <c r="U461" s="160">
        <v>4.5999999999999999E-2</v>
      </c>
      <c r="V461" s="158" t="s">
        <v>813</v>
      </c>
      <c r="W461" s="161">
        <v>11040</v>
      </c>
      <c r="X461" s="158" t="s">
        <v>813</v>
      </c>
      <c r="Y461" s="158" t="s">
        <v>1132</v>
      </c>
      <c r="Z461" s="158" t="s">
        <v>811</v>
      </c>
      <c r="AA461" s="158" t="s">
        <v>811</v>
      </c>
      <c r="AB461" s="71">
        <f t="shared" si="10"/>
        <v>1609.37636665792</v>
      </c>
    </row>
    <row r="462" spans="1:28">
      <c r="A462" s="156" t="s">
        <v>803</v>
      </c>
      <c r="B462" s="156" t="s">
        <v>1126</v>
      </c>
      <c r="C462" s="156" t="s">
        <v>391</v>
      </c>
      <c r="D462" s="156" t="s">
        <v>536</v>
      </c>
      <c r="E462" s="156" t="s">
        <v>812</v>
      </c>
      <c r="F462" s="156" t="s">
        <v>724</v>
      </c>
      <c r="G462" s="165" t="s">
        <v>536</v>
      </c>
      <c r="H462" s="156" t="s">
        <v>867</v>
      </c>
      <c r="I462" s="156" t="s">
        <v>867</v>
      </c>
      <c r="J462" s="157">
        <v>43840</v>
      </c>
      <c r="K462" s="158" t="s">
        <v>1127</v>
      </c>
      <c r="L462" s="157">
        <v>43840</v>
      </c>
      <c r="M462" s="158" t="s">
        <v>1530</v>
      </c>
      <c r="N462" s="158" t="s">
        <v>1145</v>
      </c>
      <c r="O462" s="158" t="s">
        <v>805</v>
      </c>
      <c r="P462" s="158" t="s">
        <v>1129</v>
      </c>
      <c r="Q462" s="158" t="s">
        <v>1663</v>
      </c>
      <c r="R462" s="158" t="s">
        <v>1664</v>
      </c>
      <c r="S462" s="159">
        <v>240000</v>
      </c>
      <c r="T462" s="160">
        <v>4.5999999999999999E-2</v>
      </c>
      <c r="U462" s="160">
        <v>4.5999999999999999E-2</v>
      </c>
      <c r="V462" s="158" t="s">
        <v>813</v>
      </c>
      <c r="W462" s="161">
        <v>11040</v>
      </c>
      <c r="X462" s="158" t="s">
        <v>813</v>
      </c>
      <c r="Y462" s="158" t="s">
        <v>1132</v>
      </c>
      <c r="Z462" s="158" t="s">
        <v>811</v>
      </c>
      <c r="AA462" s="158" t="s">
        <v>811</v>
      </c>
      <c r="AB462" s="71">
        <f t="shared" si="10"/>
        <v>1609.37636665792</v>
      </c>
    </row>
    <row r="463" spans="1:28">
      <c r="A463" s="156" t="s">
        <v>803</v>
      </c>
      <c r="B463" s="156" t="s">
        <v>1126</v>
      </c>
      <c r="C463" s="156" t="s">
        <v>391</v>
      </c>
      <c r="D463" s="156" t="s">
        <v>162</v>
      </c>
      <c r="E463" s="156" t="s">
        <v>812</v>
      </c>
      <c r="F463" s="156" t="s">
        <v>478</v>
      </c>
      <c r="G463" s="165" t="s">
        <v>162</v>
      </c>
      <c r="H463" s="156" t="s">
        <v>867</v>
      </c>
      <c r="I463" s="156" t="s">
        <v>867</v>
      </c>
      <c r="J463" s="157">
        <v>43843</v>
      </c>
      <c r="K463" s="158" t="s">
        <v>1127</v>
      </c>
      <c r="L463" s="157">
        <v>43843</v>
      </c>
      <c r="M463" s="158" t="s">
        <v>1532</v>
      </c>
      <c r="N463" s="158" t="s">
        <v>809</v>
      </c>
      <c r="O463" s="158" t="s">
        <v>805</v>
      </c>
      <c r="P463" s="158" t="s">
        <v>1129</v>
      </c>
      <c r="Q463" s="158" t="s">
        <v>1665</v>
      </c>
      <c r="R463" s="158" t="s">
        <v>1666</v>
      </c>
      <c r="S463" s="159">
        <v>11400</v>
      </c>
      <c r="T463" s="160">
        <v>0.18110000000000001</v>
      </c>
      <c r="U463" s="160">
        <v>0.18110000000000001</v>
      </c>
      <c r="V463" s="158" t="s">
        <v>813</v>
      </c>
      <c r="W463" s="161">
        <v>2064.54</v>
      </c>
      <c r="X463" s="158" t="s">
        <v>813</v>
      </c>
      <c r="Y463" s="158" t="s">
        <v>1132</v>
      </c>
      <c r="Z463" s="158" t="s">
        <v>811</v>
      </c>
      <c r="AA463" s="158" t="s">
        <v>811</v>
      </c>
      <c r="AB463" s="71">
        <f t="shared" si="10"/>
        <v>300.96212717571939</v>
      </c>
    </row>
    <row r="464" spans="1:28">
      <c r="A464" s="156" t="s">
        <v>803</v>
      </c>
      <c r="B464" s="156" t="s">
        <v>1126</v>
      </c>
      <c r="C464" s="156" t="s">
        <v>391</v>
      </c>
      <c r="D464" s="156" t="s">
        <v>536</v>
      </c>
      <c r="E464" s="156" t="s">
        <v>812</v>
      </c>
      <c r="F464" s="156" t="s">
        <v>645</v>
      </c>
      <c r="G464" s="165" t="s">
        <v>536</v>
      </c>
      <c r="H464" s="156" t="s">
        <v>867</v>
      </c>
      <c r="I464" s="156" t="s">
        <v>867</v>
      </c>
      <c r="J464" s="157">
        <v>43845</v>
      </c>
      <c r="K464" s="158" t="s">
        <v>1127</v>
      </c>
      <c r="L464" s="157">
        <v>43845</v>
      </c>
      <c r="M464" s="158" t="s">
        <v>1535</v>
      </c>
      <c r="N464" s="158" t="s">
        <v>1073</v>
      </c>
      <c r="O464" s="158" t="s">
        <v>805</v>
      </c>
      <c r="P464" s="158" t="s">
        <v>1129</v>
      </c>
      <c r="Q464" s="158" t="s">
        <v>1659</v>
      </c>
      <c r="R464" s="158" t="s">
        <v>1660</v>
      </c>
      <c r="S464" s="159">
        <v>120000</v>
      </c>
      <c r="T464" s="160">
        <v>1.9400000000000001E-2</v>
      </c>
      <c r="U464" s="160">
        <v>1.9400000000000001E-2</v>
      </c>
      <c r="V464" s="158" t="s">
        <v>813</v>
      </c>
      <c r="W464" s="161">
        <v>2328</v>
      </c>
      <c r="X464" s="158" t="s">
        <v>813</v>
      </c>
      <c r="Y464" s="158" t="s">
        <v>1132</v>
      </c>
      <c r="Z464" s="158" t="s">
        <v>811</v>
      </c>
      <c r="AA464" s="158" t="s">
        <v>811</v>
      </c>
      <c r="AB464" s="71">
        <f t="shared" si="10"/>
        <v>339.36849470830055</v>
      </c>
    </row>
    <row r="465" spans="1:28">
      <c r="A465" s="156" t="s">
        <v>803</v>
      </c>
      <c r="B465" s="156" t="s">
        <v>1126</v>
      </c>
      <c r="C465" s="156" t="s">
        <v>391</v>
      </c>
      <c r="D465" s="156" t="s">
        <v>536</v>
      </c>
      <c r="E465" s="156" t="s">
        <v>812</v>
      </c>
      <c r="F465" s="156" t="s">
        <v>553</v>
      </c>
      <c r="G465" s="165" t="s">
        <v>536</v>
      </c>
      <c r="H465" s="156" t="s">
        <v>867</v>
      </c>
      <c r="I465" s="156" t="s">
        <v>867</v>
      </c>
      <c r="J465" s="157">
        <v>43846</v>
      </c>
      <c r="K465" s="158" t="s">
        <v>1127</v>
      </c>
      <c r="L465" s="157">
        <v>43846</v>
      </c>
      <c r="M465" s="158" t="s">
        <v>1667</v>
      </c>
      <c r="N465" s="158" t="s">
        <v>809</v>
      </c>
      <c r="O465" s="158" t="s">
        <v>805</v>
      </c>
      <c r="P465" s="158" t="s">
        <v>1129</v>
      </c>
      <c r="Q465" s="158" t="s">
        <v>1668</v>
      </c>
      <c r="R465" s="158" t="s">
        <v>1669</v>
      </c>
      <c r="S465" s="159">
        <v>15</v>
      </c>
      <c r="T465" s="160">
        <v>118.8</v>
      </c>
      <c r="U465" s="160">
        <v>118.8</v>
      </c>
      <c r="V465" s="158" t="s">
        <v>813</v>
      </c>
      <c r="W465" s="161">
        <v>1782</v>
      </c>
      <c r="X465" s="158" t="s">
        <v>813</v>
      </c>
      <c r="Y465" s="158" t="s">
        <v>1132</v>
      </c>
      <c r="Z465" s="158" t="s">
        <v>811</v>
      </c>
      <c r="AA465" s="158" t="s">
        <v>811</v>
      </c>
      <c r="AB465" s="71">
        <f t="shared" si="10"/>
        <v>259.77433744424036</v>
      </c>
    </row>
    <row r="466" spans="1:28">
      <c r="A466" s="156" t="s">
        <v>803</v>
      </c>
      <c r="B466" s="156" t="s">
        <v>1126</v>
      </c>
      <c r="C466" s="156" t="s">
        <v>391</v>
      </c>
      <c r="D466" s="156" t="s">
        <v>536</v>
      </c>
      <c r="E466" s="156" t="s">
        <v>812</v>
      </c>
      <c r="F466" s="156" t="s">
        <v>955</v>
      </c>
      <c r="G466" s="156" t="str">
        <f>D466</f>
        <v>F10</v>
      </c>
      <c r="H466" s="156" t="s">
        <v>867</v>
      </c>
      <c r="I466" s="156" t="s">
        <v>867</v>
      </c>
      <c r="J466" s="157">
        <v>43846</v>
      </c>
      <c r="K466" s="158" t="s">
        <v>1127</v>
      </c>
      <c r="L466" s="157">
        <v>43846</v>
      </c>
      <c r="M466" s="158" t="s">
        <v>1550</v>
      </c>
      <c r="N466" s="158" t="s">
        <v>809</v>
      </c>
      <c r="O466" s="158" t="s">
        <v>805</v>
      </c>
      <c r="P466" s="158" t="s">
        <v>1129</v>
      </c>
      <c r="Q466" s="158" t="s">
        <v>1670</v>
      </c>
      <c r="R466" s="158" t="s">
        <v>1671</v>
      </c>
      <c r="S466" s="159">
        <v>17600</v>
      </c>
      <c r="T466" s="160">
        <v>0.05</v>
      </c>
      <c r="U466" s="160">
        <v>0.05</v>
      </c>
      <c r="V466" s="158" t="s">
        <v>813</v>
      </c>
      <c r="W466" s="161">
        <v>880</v>
      </c>
      <c r="X466" s="158" t="s">
        <v>813</v>
      </c>
      <c r="Y466" s="158" t="s">
        <v>1132</v>
      </c>
      <c r="Z466" s="158" t="s">
        <v>811</v>
      </c>
      <c r="AA466" s="158" t="s">
        <v>811</v>
      </c>
      <c r="AB466" s="71">
        <f t="shared" si="10"/>
        <v>128.2836234292545</v>
      </c>
    </row>
    <row r="467" spans="1:28">
      <c r="A467" s="156" t="s">
        <v>803</v>
      </c>
      <c r="B467" s="156" t="s">
        <v>1126</v>
      </c>
      <c r="C467" s="156" t="s">
        <v>391</v>
      </c>
      <c r="D467" s="156" t="s">
        <v>404</v>
      </c>
      <c r="E467" s="156" t="s">
        <v>812</v>
      </c>
      <c r="F467" s="156" t="s">
        <v>615</v>
      </c>
      <c r="G467" s="165" t="s">
        <v>617</v>
      </c>
      <c r="H467" s="156" t="s">
        <v>843</v>
      </c>
      <c r="I467" s="156" t="s">
        <v>843</v>
      </c>
      <c r="J467" s="157">
        <v>43840</v>
      </c>
      <c r="K467" s="158" t="s">
        <v>1127</v>
      </c>
      <c r="L467" s="157">
        <v>43840</v>
      </c>
      <c r="M467" s="158" t="s">
        <v>1521</v>
      </c>
      <c r="N467" s="158" t="s">
        <v>809</v>
      </c>
      <c r="O467" s="158" t="s">
        <v>805</v>
      </c>
      <c r="P467" s="158" t="s">
        <v>1129</v>
      </c>
      <c r="Q467" s="158" t="s">
        <v>1672</v>
      </c>
      <c r="R467" s="158" t="s">
        <v>1673</v>
      </c>
      <c r="S467" s="159">
        <v>300000</v>
      </c>
      <c r="T467" s="160">
        <v>0.21809999999999999</v>
      </c>
      <c r="U467" s="160">
        <v>0.21809999999999999</v>
      </c>
      <c r="V467" s="158" t="s">
        <v>813</v>
      </c>
      <c r="W467" s="161">
        <v>65430</v>
      </c>
      <c r="X467" s="158" t="s">
        <v>813</v>
      </c>
      <c r="Y467" s="158" t="s">
        <v>1132</v>
      </c>
      <c r="Z467" s="158" t="s">
        <v>811</v>
      </c>
      <c r="AA467" s="158" t="s">
        <v>811</v>
      </c>
      <c r="AB467" s="71">
        <f t="shared" si="10"/>
        <v>9538.1789556546846</v>
      </c>
    </row>
    <row r="468" spans="1:28">
      <c r="A468" s="156" t="s">
        <v>803</v>
      </c>
      <c r="B468" s="156" t="s">
        <v>1126</v>
      </c>
      <c r="C468" s="156" t="s">
        <v>391</v>
      </c>
      <c r="D468" s="156" t="s">
        <v>404</v>
      </c>
      <c r="E468" s="156" t="s">
        <v>812</v>
      </c>
      <c r="F468" s="156" t="s">
        <v>615</v>
      </c>
      <c r="G468" s="165" t="s">
        <v>617</v>
      </c>
      <c r="H468" s="156" t="s">
        <v>843</v>
      </c>
      <c r="I468" s="156" t="s">
        <v>843</v>
      </c>
      <c r="J468" s="157">
        <v>43845</v>
      </c>
      <c r="K468" s="158" t="s">
        <v>1127</v>
      </c>
      <c r="L468" s="157">
        <v>43845</v>
      </c>
      <c r="M468" s="158" t="s">
        <v>1642</v>
      </c>
      <c r="N468" s="158" t="s">
        <v>886</v>
      </c>
      <c r="O468" s="158" t="s">
        <v>805</v>
      </c>
      <c r="P468" s="158" t="s">
        <v>1129</v>
      </c>
      <c r="Q468" s="158" t="s">
        <v>1672</v>
      </c>
      <c r="R468" s="158" t="s">
        <v>1673</v>
      </c>
      <c r="S468" s="159">
        <v>36400</v>
      </c>
      <c r="T468" s="160">
        <v>0.21809999999999999</v>
      </c>
      <c r="U468" s="160">
        <v>0.21809999999999999</v>
      </c>
      <c r="V468" s="158" t="s">
        <v>813</v>
      </c>
      <c r="W468" s="161">
        <v>7938.84</v>
      </c>
      <c r="X468" s="158" t="s">
        <v>813</v>
      </c>
      <c r="Y468" s="158" t="s">
        <v>1132</v>
      </c>
      <c r="Z468" s="158" t="s">
        <v>811</v>
      </c>
      <c r="AA468" s="158" t="s">
        <v>811</v>
      </c>
      <c r="AB468" s="71">
        <f t="shared" si="10"/>
        <v>1157.2990466194351</v>
      </c>
    </row>
    <row r="469" spans="1:28">
      <c r="A469" s="156" t="s">
        <v>803</v>
      </c>
      <c r="B469" s="156" t="s">
        <v>1126</v>
      </c>
      <c r="C469" s="156" t="s">
        <v>1024</v>
      </c>
      <c r="D469" s="156" t="s">
        <v>1674</v>
      </c>
      <c r="E469" s="156" t="s">
        <v>812</v>
      </c>
      <c r="F469" s="156" t="s">
        <v>331</v>
      </c>
      <c r="G469" s="165" t="s">
        <v>324</v>
      </c>
      <c r="H469" s="156" t="s">
        <v>1025</v>
      </c>
      <c r="I469" s="156" t="s">
        <v>1025</v>
      </c>
      <c r="J469" s="157">
        <v>43840</v>
      </c>
      <c r="K469" s="158" t="s">
        <v>1127</v>
      </c>
      <c r="L469" s="157">
        <v>43840</v>
      </c>
      <c r="M469" s="158" t="s">
        <v>1675</v>
      </c>
      <c r="N469" s="158" t="s">
        <v>809</v>
      </c>
      <c r="O469" s="158" t="s">
        <v>805</v>
      </c>
      <c r="P469" s="158" t="s">
        <v>1129</v>
      </c>
      <c r="Q469" s="158" t="s">
        <v>1676</v>
      </c>
      <c r="R469" s="158" t="s">
        <v>1677</v>
      </c>
      <c r="S469" s="159">
        <v>70</v>
      </c>
      <c r="T469" s="160">
        <v>2.2160000000000002</v>
      </c>
      <c r="U469" s="160">
        <v>0.32100000000000001</v>
      </c>
      <c r="V469" s="158" t="s">
        <v>1028</v>
      </c>
      <c r="W469" s="162">
        <f>6.8598*22.47</f>
        <v>154.13970599999999</v>
      </c>
      <c r="X469" s="158" t="s">
        <v>1028</v>
      </c>
      <c r="Y469" s="158" t="s">
        <v>1132</v>
      </c>
      <c r="Z469" s="158" t="s">
        <v>811</v>
      </c>
      <c r="AA469" s="158" t="s">
        <v>811</v>
      </c>
      <c r="AB469" s="71">
        <v>22.47</v>
      </c>
    </row>
    <row r="470" spans="1:28">
      <c r="A470" s="156" t="s">
        <v>803</v>
      </c>
      <c r="B470" s="156" t="s">
        <v>1126</v>
      </c>
      <c r="C470" s="156" t="s">
        <v>391</v>
      </c>
      <c r="D470" s="156" t="s">
        <v>599</v>
      </c>
      <c r="E470" s="156" t="s">
        <v>812</v>
      </c>
      <c r="F470" s="156" t="s">
        <v>1678</v>
      </c>
      <c r="G470" s="156" t="str">
        <f t="shared" ref="G470:G471" si="11">D470</f>
        <v>M111</v>
      </c>
      <c r="H470" s="156" t="s">
        <v>818</v>
      </c>
      <c r="I470" s="156" t="s">
        <v>818</v>
      </c>
      <c r="J470" s="157">
        <v>43843</v>
      </c>
      <c r="K470" s="158" t="s">
        <v>1127</v>
      </c>
      <c r="L470" s="157">
        <v>43843</v>
      </c>
      <c r="M470" s="158" t="s">
        <v>1523</v>
      </c>
      <c r="N470" s="158" t="s">
        <v>809</v>
      </c>
      <c r="O470" s="158" t="s">
        <v>805</v>
      </c>
      <c r="P470" s="158" t="s">
        <v>1129</v>
      </c>
      <c r="Q470" s="158" t="s">
        <v>1679</v>
      </c>
      <c r="R470" s="158" t="s">
        <v>1680</v>
      </c>
      <c r="S470" s="159">
        <v>600</v>
      </c>
      <c r="T470" s="160">
        <v>0.53680000000000005</v>
      </c>
      <c r="U470" s="160">
        <v>0.54900000000000004</v>
      </c>
      <c r="V470" s="158" t="s">
        <v>813</v>
      </c>
      <c r="W470" s="161">
        <v>329.4</v>
      </c>
      <c r="X470" s="158" t="s">
        <v>813</v>
      </c>
      <c r="Y470" s="158" t="s">
        <v>1132</v>
      </c>
      <c r="Z470" s="158" t="s">
        <v>811</v>
      </c>
      <c r="AA470" s="158" t="s">
        <v>811</v>
      </c>
      <c r="AB470" s="71">
        <f t="shared" ref="AB470:AB476" si="12">W470/6.8598</f>
        <v>48.018892679086854</v>
      </c>
    </row>
    <row r="471" spans="1:28">
      <c r="A471" s="156" t="s">
        <v>803</v>
      </c>
      <c r="B471" s="156" t="s">
        <v>1126</v>
      </c>
      <c r="C471" s="156" t="s">
        <v>391</v>
      </c>
      <c r="D471" s="156" t="s">
        <v>599</v>
      </c>
      <c r="E471" s="156" t="s">
        <v>812</v>
      </c>
      <c r="F471" s="156" t="s">
        <v>1681</v>
      </c>
      <c r="G471" s="156" t="str">
        <f t="shared" si="11"/>
        <v>M111</v>
      </c>
      <c r="H471" s="156" t="s">
        <v>818</v>
      </c>
      <c r="I471" s="156" t="s">
        <v>818</v>
      </c>
      <c r="J471" s="157">
        <v>43843</v>
      </c>
      <c r="K471" s="158" t="s">
        <v>1127</v>
      </c>
      <c r="L471" s="157">
        <v>43843</v>
      </c>
      <c r="M471" s="158" t="s">
        <v>1523</v>
      </c>
      <c r="N471" s="158" t="s">
        <v>886</v>
      </c>
      <c r="O471" s="158" t="s">
        <v>805</v>
      </c>
      <c r="P471" s="158" t="s">
        <v>1129</v>
      </c>
      <c r="Q471" s="158" t="s">
        <v>1682</v>
      </c>
      <c r="R471" s="158" t="s">
        <v>1683</v>
      </c>
      <c r="S471" s="159">
        <v>1170</v>
      </c>
      <c r="T471" s="160">
        <v>5.8000000000000003E-2</v>
      </c>
      <c r="U471" s="160">
        <v>5.8000000000000003E-2</v>
      </c>
      <c r="V471" s="158" t="s">
        <v>813</v>
      </c>
      <c r="W471" s="161">
        <v>67.86</v>
      </c>
      <c r="X471" s="158" t="s">
        <v>813</v>
      </c>
      <c r="Y471" s="158" t="s">
        <v>1132</v>
      </c>
      <c r="Z471" s="158" t="s">
        <v>811</v>
      </c>
      <c r="AA471" s="158" t="s">
        <v>811</v>
      </c>
      <c r="AB471" s="71">
        <f t="shared" si="12"/>
        <v>9.8924166885331939</v>
      </c>
    </row>
    <row r="472" spans="1:28">
      <c r="A472" s="156" t="s">
        <v>803</v>
      </c>
      <c r="B472" s="156" t="s">
        <v>1126</v>
      </c>
      <c r="C472" s="156" t="s">
        <v>391</v>
      </c>
      <c r="D472" s="156" t="s">
        <v>1177</v>
      </c>
      <c r="E472" s="156" t="s">
        <v>812</v>
      </c>
      <c r="F472" s="156" t="s">
        <v>746</v>
      </c>
      <c r="G472" s="165" t="s">
        <v>629</v>
      </c>
      <c r="H472" s="156" t="s">
        <v>843</v>
      </c>
      <c r="I472" s="156" t="s">
        <v>843</v>
      </c>
      <c r="J472" s="157">
        <v>43844</v>
      </c>
      <c r="K472" s="158" t="s">
        <v>1127</v>
      </c>
      <c r="L472" s="157">
        <v>43844</v>
      </c>
      <c r="M472" s="158" t="s">
        <v>1557</v>
      </c>
      <c r="N472" s="158" t="s">
        <v>886</v>
      </c>
      <c r="O472" s="158" t="s">
        <v>805</v>
      </c>
      <c r="P472" s="158" t="s">
        <v>1129</v>
      </c>
      <c r="Q472" s="158" t="s">
        <v>1684</v>
      </c>
      <c r="R472" s="158" t="s">
        <v>1685</v>
      </c>
      <c r="S472" s="159">
        <v>0</v>
      </c>
      <c r="T472" s="160">
        <v>0</v>
      </c>
      <c r="U472" s="160">
        <v>5.6800000000000003E-2</v>
      </c>
      <c r="V472" s="158" t="s">
        <v>813</v>
      </c>
      <c r="W472" s="161">
        <v>0</v>
      </c>
      <c r="X472" s="158" t="s">
        <v>813</v>
      </c>
      <c r="Y472" s="158" t="s">
        <v>1132</v>
      </c>
      <c r="Z472" s="158" t="s">
        <v>811</v>
      </c>
      <c r="AA472" s="158" t="s">
        <v>811</v>
      </c>
      <c r="AB472" s="71">
        <f t="shared" si="12"/>
        <v>0</v>
      </c>
    </row>
    <row r="473" spans="1:28">
      <c r="A473" s="156" t="s">
        <v>803</v>
      </c>
      <c r="B473" s="156" t="s">
        <v>1126</v>
      </c>
      <c r="C473" s="156" t="s">
        <v>391</v>
      </c>
      <c r="D473" s="156" t="s">
        <v>1177</v>
      </c>
      <c r="E473" s="156" t="s">
        <v>812</v>
      </c>
      <c r="F473" s="156" t="s">
        <v>746</v>
      </c>
      <c r="G473" s="165" t="s">
        <v>629</v>
      </c>
      <c r="H473" s="156" t="s">
        <v>843</v>
      </c>
      <c r="I473" s="156" t="s">
        <v>843</v>
      </c>
      <c r="J473" s="157">
        <v>43844</v>
      </c>
      <c r="K473" s="158" t="s">
        <v>1127</v>
      </c>
      <c r="L473" s="157">
        <v>43844</v>
      </c>
      <c r="M473" s="158" t="s">
        <v>1557</v>
      </c>
      <c r="N473" s="158" t="s">
        <v>1144</v>
      </c>
      <c r="O473" s="158" t="s">
        <v>805</v>
      </c>
      <c r="P473" s="158" t="s">
        <v>1129</v>
      </c>
      <c r="Q473" s="158" t="s">
        <v>1684</v>
      </c>
      <c r="R473" s="158" t="s">
        <v>1685</v>
      </c>
      <c r="S473" s="159">
        <v>190000</v>
      </c>
      <c r="T473" s="160">
        <v>5.9200000000000003E-2</v>
      </c>
      <c r="U473" s="160">
        <v>5.6800000000000003E-2</v>
      </c>
      <c r="V473" s="158" t="s">
        <v>813</v>
      </c>
      <c r="W473" s="161">
        <v>10799.6</v>
      </c>
      <c r="X473" s="158" t="s">
        <v>813</v>
      </c>
      <c r="Y473" s="158" t="s">
        <v>1132</v>
      </c>
      <c r="Z473" s="158" t="s">
        <v>811</v>
      </c>
      <c r="AA473" s="158" t="s">
        <v>811</v>
      </c>
      <c r="AB473" s="71">
        <f t="shared" si="12"/>
        <v>1574.3316131665647</v>
      </c>
    </row>
    <row r="474" spans="1:28">
      <c r="A474" s="156" t="s">
        <v>803</v>
      </c>
      <c r="B474" s="156" t="s">
        <v>1126</v>
      </c>
      <c r="C474" s="156" t="s">
        <v>391</v>
      </c>
      <c r="D474" s="156" t="s">
        <v>1177</v>
      </c>
      <c r="E474" s="156" t="s">
        <v>812</v>
      </c>
      <c r="F474" s="156" t="s">
        <v>746</v>
      </c>
      <c r="G474" s="165" t="s">
        <v>629</v>
      </c>
      <c r="H474" s="156" t="s">
        <v>843</v>
      </c>
      <c r="I474" s="156" t="s">
        <v>843</v>
      </c>
      <c r="J474" s="157">
        <v>43844</v>
      </c>
      <c r="K474" s="158" t="s">
        <v>1127</v>
      </c>
      <c r="L474" s="157">
        <v>43844</v>
      </c>
      <c r="M474" s="158" t="s">
        <v>1557</v>
      </c>
      <c r="N474" s="158" t="s">
        <v>1145</v>
      </c>
      <c r="O474" s="158" t="s">
        <v>805</v>
      </c>
      <c r="P474" s="158" t="s">
        <v>1129</v>
      </c>
      <c r="Q474" s="158" t="s">
        <v>1684</v>
      </c>
      <c r="R474" s="158" t="s">
        <v>1685</v>
      </c>
      <c r="S474" s="159">
        <v>1000</v>
      </c>
      <c r="T474" s="160">
        <v>5.9200000000000003E-2</v>
      </c>
      <c r="U474" s="160">
        <v>5.6800000000000003E-2</v>
      </c>
      <c r="V474" s="158" t="s">
        <v>813</v>
      </c>
      <c r="W474" s="161">
        <v>56.84</v>
      </c>
      <c r="X474" s="158" t="s">
        <v>813</v>
      </c>
      <c r="Y474" s="158" t="s">
        <v>1132</v>
      </c>
      <c r="Z474" s="158" t="s">
        <v>811</v>
      </c>
      <c r="AA474" s="158" t="s">
        <v>811</v>
      </c>
      <c r="AB474" s="71">
        <f t="shared" si="12"/>
        <v>8.2859558587713931</v>
      </c>
    </row>
    <row r="475" spans="1:28">
      <c r="A475" s="156" t="s">
        <v>803</v>
      </c>
      <c r="B475" s="156" t="s">
        <v>1126</v>
      </c>
      <c r="C475" s="156" t="s">
        <v>391</v>
      </c>
      <c r="D475" s="156" t="s">
        <v>162</v>
      </c>
      <c r="E475" s="156" t="s">
        <v>812</v>
      </c>
      <c r="F475" s="156" t="s">
        <v>671</v>
      </c>
      <c r="G475" s="165" t="s">
        <v>162</v>
      </c>
      <c r="H475" s="156" t="s">
        <v>867</v>
      </c>
      <c r="I475" s="156" t="s">
        <v>867</v>
      </c>
      <c r="J475" s="157">
        <v>43843</v>
      </c>
      <c r="K475" s="158" t="s">
        <v>1127</v>
      </c>
      <c r="L475" s="157">
        <v>43843</v>
      </c>
      <c r="M475" s="158" t="s">
        <v>1526</v>
      </c>
      <c r="N475" s="158" t="s">
        <v>886</v>
      </c>
      <c r="O475" s="158" t="s">
        <v>805</v>
      </c>
      <c r="P475" s="158" t="s">
        <v>1129</v>
      </c>
      <c r="Q475" s="158" t="s">
        <v>1686</v>
      </c>
      <c r="R475" s="158" t="s">
        <v>1687</v>
      </c>
      <c r="S475" s="159">
        <v>150000</v>
      </c>
      <c r="T475" s="160">
        <v>2.23E-2</v>
      </c>
      <c r="U475" s="160">
        <v>2.23E-2</v>
      </c>
      <c r="V475" s="158" t="s">
        <v>813</v>
      </c>
      <c r="W475" s="161">
        <v>3346.5</v>
      </c>
      <c r="X475" s="158" t="s">
        <v>813</v>
      </c>
      <c r="Y475" s="158" t="s">
        <v>1132</v>
      </c>
      <c r="Z475" s="158" t="s">
        <v>811</v>
      </c>
      <c r="AA475" s="158" t="s">
        <v>811</v>
      </c>
      <c r="AB475" s="71">
        <f t="shared" si="12"/>
        <v>487.842211143182</v>
      </c>
    </row>
    <row r="476" spans="1:28">
      <c r="A476" s="156" t="s">
        <v>803</v>
      </c>
      <c r="B476" s="156" t="s">
        <v>1126</v>
      </c>
      <c r="C476" s="156" t="s">
        <v>391</v>
      </c>
      <c r="D476" s="156" t="s">
        <v>162</v>
      </c>
      <c r="E476" s="156" t="s">
        <v>812</v>
      </c>
      <c r="F476" s="156" t="s">
        <v>673</v>
      </c>
      <c r="G476" s="165" t="s">
        <v>200</v>
      </c>
      <c r="H476" s="156" t="s">
        <v>867</v>
      </c>
      <c r="I476" s="156" t="s">
        <v>867</v>
      </c>
      <c r="J476" s="157">
        <v>43843</v>
      </c>
      <c r="K476" s="158" t="s">
        <v>1127</v>
      </c>
      <c r="L476" s="157">
        <v>43843</v>
      </c>
      <c r="M476" s="158" t="s">
        <v>1526</v>
      </c>
      <c r="N476" s="158" t="s">
        <v>870</v>
      </c>
      <c r="O476" s="158" t="s">
        <v>805</v>
      </c>
      <c r="P476" s="158" t="s">
        <v>1129</v>
      </c>
      <c r="Q476" s="158" t="s">
        <v>1688</v>
      </c>
      <c r="R476" s="158" t="s">
        <v>1689</v>
      </c>
      <c r="S476" s="159">
        <v>525000</v>
      </c>
      <c r="T476" s="160">
        <v>4.1000000000000002E-2</v>
      </c>
      <c r="U476" s="160">
        <v>4.1000000000000002E-2</v>
      </c>
      <c r="V476" s="158" t="s">
        <v>813</v>
      </c>
      <c r="W476" s="161">
        <v>21525</v>
      </c>
      <c r="X476" s="158" t="s">
        <v>813</v>
      </c>
      <c r="Y476" s="158" t="s">
        <v>1132</v>
      </c>
      <c r="Z476" s="158" t="s">
        <v>811</v>
      </c>
      <c r="AA476" s="158" t="s">
        <v>811</v>
      </c>
      <c r="AB476" s="71">
        <f t="shared" si="12"/>
        <v>3137.8465844485263</v>
      </c>
    </row>
    <row r="477" spans="1:28">
      <c r="A477" s="156" t="s">
        <v>803</v>
      </c>
      <c r="B477" s="156" t="s">
        <v>1126</v>
      </c>
      <c r="C477" s="156" t="s">
        <v>1024</v>
      </c>
      <c r="D477" s="156" t="s">
        <v>1674</v>
      </c>
      <c r="E477" s="156" t="s">
        <v>812</v>
      </c>
      <c r="F477" s="156" t="s">
        <v>331</v>
      </c>
      <c r="G477" s="165" t="s">
        <v>324</v>
      </c>
      <c r="H477" s="156" t="s">
        <v>1025</v>
      </c>
      <c r="I477" s="156" t="s">
        <v>1025</v>
      </c>
      <c r="J477" s="157">
        <v>43840</v>
      </c>
      <c r="K477" s="158" t="s">
        <v>1127</v>
      </c>
      <c r="L477" s="157">
        <v>43840</v>
      </c>
      <c r="M477" s="158" t="s">
        <v>1675</v>
      </c>
      <c r="N477" s="158" t="s">
        <v>886</v>
      </c>
      <c r="O477" s="158" t="s">
        <v>805</v>
      </c>
      <c r="P477" s="158" t="s">
        <v>1129</v>
      </c>
      <c r="Q477" s="158" t="s">
        <v>1026</v>
      </c>
      <c r="R477" s="158" t="s">
        <v>1027</v>
      </c>
      <c r="S477" s="159">
        <v>800</v>
      </c>
      <c r="T477" s="160">
        <v>2.2161</v>
      </c>
      <c r="U477" s="160">
        <v>0.32100000000000001</v>
      </c>
      <c r="V477" s="158" t="s">
        <v>1028</v>
      </c>
      <c r="W477" s="162">
        <f>6.8598*256.8</f>
        <v>1761.59664</v>
      </c>
      <c r="X477" s="158" t="s">
        <v>1028</v>
      </c>
      <c r="Y477" s="158" t="s">
        <v>1132</v>
      </c>
      <c r="Z477" s="158" t="s">
        <v>811</v>
      </c>
      <c r="AA477" s="158" t="s">
        <v>811</v>
      </c>
      <c r="AB477" s="71">
        <v>256.8</v>
      </c>
    </row>
    <row r="478" spans="1:28">
      <c r="A478" s="156" t="s">
        <v>803</v>
      </c>
      <c r="B478" s="156" t="s">
        <v>1126</v>
      </c>
      <c r="C478" s="156" t="s">
        <v>1024</v>
      </c>
      <c r="D478" s="156" t="s">
        <v>1674</v>
      </c>
      <c r="E478" s="156" t="s">
        <v>812</v>
      </c>
      <c r="F478" s="156" t="s">
        <v>327</v>
      </c>
      <c r="G478" s="165" t="s">
        <v>324</v>
      </c>
      <c r="H478" s="156" t="s">
        <v>1025</v>
      </c>
      <c r="I478" s="156" t="s">
        <v>1025</v>
      </c>
      <c r="J478" s="157">
        <v>43840</v>
      </c>
      <c r="K478" s="158" t="s">
        <v>1127</v>
      </c>
      <c r="L478" s="157">
        <v>43840</v>
      </c>
      <c r="M478" s="158" t="s">
        <v>1675</v>
      </c>
      <c r="N478" s="158" t="s">
        <v>870</v>
      </c>
      <c r="O478" s="158" t="s">
        <v>805</v>
      </c>
      <c r="P478" s="158" t="s">
        <v>1129</v>
      </c>
      <c r="Q478" s="158" t="s">
        <v>1690</v>
      </c>
      <c r="R478" s="158" t="s">
        <v>1691</v>
      </c>
      <c r="S478" s="159">
        <v>2000</v>
      </c>
      <c r="T478" s="160">
        <v>11.110300000000001</v>
      </c>
      <c r="U478" s="160">
        <v>1.748</v>
      </c>
      <c r="V478" s="158" t="s">
        <v>1028</v>
      </c>
      <c r="W478" s="162">
        <f>6.8598*3496</f>
        <v>23981.860799999999</v>
      </c>
      <c r="X478" s="158" t="s">
        <v>1028</v>
      </c>
      <c r="Y478" s="158" t="s">
        <v>1132</v>
      </c>
      <c r="Z478" s="158" t="s">
        <v>811</v>
      </c>
      <c r="AA478" s="158" t="s">
        <v>811</v>
      </c>
      <c r="AB478" s="71">
        <v>3496</v>
      </c>
    </row>
    <row r="479" spans="1:28">
      <c r="A479" s="156" t="s">
        <v>803</v>
      </c>
      <c r="B479" s="156" t="s">
        <v>1126</v>
      </c>
      <c r="C479" s="156" t="s">
        <v>1024</v>
      </c>
      <c r="D479" s="156" t="s">
        <v>1674</v>
      </c>
      <c r="E479" s="156" t="s">
        <v>812</v>
      </c>
      <c r="F479" s="156" t="s">
        <v>325</v>
      </c>
      <c r="G479" s="165" t="s">
        <v>324</v>
      </c>
      <c r="H479" s="156" t="s">
        <v>1025</v>
      </c>
      <c r="I479" s="156" t="s">
        <v>1025</v>
      </c>
      <c r="J479" s="157">
        <v>43840</v>
      </c>
      <c r="K479" s="158" t="s">
        <v>1127</v>
      </c>
      <c r="L479" s="157">
        <v>43840</v>
      </c>
      <c r="M479" s="158" t="s">
        <v>1675</v>
      </c>
      <c r="N479" s="158" t="s">
        <v>1073</v>
      </c>
      <c r="O479" s="158" t="s">
        <v>805</v>
      </c>
      <c r="P479" s="158" t="s">
        <v>1129</v>
      </c>
      <c r="Q479" s="158" t="s">
        <v>1031</v>
      </c>
      <c r="R479" s="158" t="s">
        <v>1032</v>
      </c>
      <c r="S479" s="159">
        <v>2000</v>
      </c>
      <c r="T479" s="160">
        <v>7.2967000000000004</v>
      </c>
      <c r="U479" s="160">
        <v>1.1479999999999999</v>
      </c>
      <c r="V479" s="158" t="s">
        <v>1028</v>
      </c>
      <c r="W479" s="162">
        <f>6.8598*2296</f>
        <v>15750.1008</v>
      </c>
      <c r="X479" s="158" t="s">
        <v>1028</v>
      </c>
      <c r="Y479" s="158" t="s">
        <v>1132</v>
      </c>
      <c r="Z479" s="158" t="s">
        <v>811</v>
      </c>
      <c r="AA479" s="158" t="s">
        <v>811</v>
      </c>
      <c r="AB479" s="71">
        <v>2296</v>
      </c>
    </row>
    <row r="480" spans="1:28">
      <c r="A480" s="156" t="s">
        <v>803</v>
      </c>
      <c r="B480" s="156" t="s">
        <v>1126</v>
      </c>
      <c r="C480" s="156" t="s">
        <v>1080</v>
      </c>
      <c r="D480" s="156" t="s">
        <v>1080</v>
      </c>
      <c r="E480" s="156" t="s">
        <v>812</v>
      </c>
      <c r="F480" s="163">
        <v>86406862</v>
      </c>
      <c r="G480" s="165" t="s">
        <v>666</v>
      </c>
      <c r="H480" s="156" t="s">
        <v>1082</v>
      </c>
      <c r="I480" s="156" t="s">
        <v>1082</v>
      </c>
      <c r="J480" s="157">
        <v>43840</v>
      </c>
      <c r="K480" s="158" t="s">
        <v>1127</v>
      </c>
      <c r="L480" s="157">
        <v>43840</v>
      </c>
      <c r="M480" s="158" t="s">
        <v>1529</v>
      </c>
      <c r="N480" s="158" t="s">
        <v>1079</v>
      </c>
      <c r="O480" s="158" t="s">
        <v>805</v>
      </c>
      <c r="P480" s="158" t="s">
        <v>1129</v>
      </c>
      <c r="Q480" s="158" t="s">
        <v>1083</v>
      </c>
      <c r="R480" s="158" t="s">
        <v>1084</v>
      </c>
      <c r="S480" s="159">
        <v>110960</v>
      </c>
      <c r="T480" s="160">
        <v>0.34229999999999999</v>
      </c>
      <c r="U480" s="160">
        <v>0.34229999999999999</v>
      </c>
      <c r="V480" s="158" t="s">
        <v>813</v>
      </c>
      <c r="W480" s="161">
        <v>37981.61</v>
      </c>
      <c r="X480" s="158" t="s">
        <v>813</v>
      </c>
      <c r="Y480" s="158" t="s">
        <v>1132</v>
      </c>
      <c r="Z480" s="158" t="s">
        <v>811</v>
      </c>
      <c r="AA480" s="158" t="s">
        <v>811</v>
      </c>
      <c r="AB480" s="71">
        <f t="shared" ref="AB480:AB543" si="13">W480/6.8598</f>
        <v>5536.8392664509174</v>
      </c>
    </row>
    <row r="481" spans="1:28">
      <c r="A481" s="156" t="s">
        <v>803</v>
      </c>
      <c r="B481" s="156" t="s">
        <v>1126</v>
      </c>
      <c r="C481" s="156" t="s">
        <v>1080</v>
      </c>
      <c r="D481" s="156" t="s">
        <v>1080</v>
      </c>
      <c r="E481" s="156" t="s">
        <v>812</v>
      </c>
      <c r="F481" s="163">
        <v>86406875</v>
      </c>
      <c r="G481" s="165" t="s">
        <v>666</v>
      </c>
      <c r="H481" s="156" t="s">
        <v>1082</v>
      </c>
      <c r="I481" s="156" t="s">
        <v>1082</v>
      </c>
      <c r="J481" s="157">
        <v>43840</v>
      </c>
      <c r="K481" s="158" t="s">
        <v>1127</v>
      </c>
      <c r="L481" s="157">
        <v>43840</v>
      </c>
      <c r="M481" s="158" t="s">
        <v>1529</v>
      </c>
      <c r="N481" s="158" t="s">
        <v>1692</v>
      </c>
      <c r="O481" s="158" t="s">
        <v>805</v>
      </c>
      <c r="P481" s="158" t="s">
        <v>1129</v>
      </c>
      <c r="Q481" s="158" t="s">
        <v>1083</v>
      </c>
      <c r="R481" s="158" t="s">
        <v>1084</v>
      </c>
      <c r="S481" s="159">
        <v>14970</v>
      </c>
      <c r="T481" s="160">
        <v>0.14280000000000001</v>
      </c>
      <c r="U481" s="160">
        <v>0.14280000000000001</v>
      </c>
      <c r="V481" s="158" t="s">
        <v>813</v>
      </c>
      <c r="W481" s="161">
        <v>2137.7199999999998</v>
      </c>
      <c r="X481" s="158" t="s">
        <v>813</v>
      </c>
      <c r="Y481" s="158" t="s">
        <v>1132</v>
      </c>
      <c r="Z481" s="158" t="s">
        <v>811</v>
      </c>
      <c r="AA481" s="158" t="s">
        <v>811</v>
      </c>
      <c r="AB481" s="71">
        <f t="shared" si="13"/>
        <v>311.63007667862036</v>
      </c>
    </row>
    <row r="482" spans="1:28">
      <c r="A482" s="156" t="s">
        <v>803</v>
      </c>
      <c r="B482" s="156" t="s">
        <v>1126</v>
      </c>
      <c r="C482" s="156" t="s">
        <v>391</v>
      </c>
      <c r="D482" s="156" t="s">
        <v>1307</v>
      </c>
      <c r="E482" s="156" t="s">
        <v>812</v>
      </c>
      <c r="F482" s="156" t="s">
        <v>504</v>
      </c>
      <c r="G482" s="165" t="s">
        <v>496</v>
      </c>
      <c r="H482" s="156" t="s">
        <v>818</v>
      </c>
      <c r="I482" s="156" t="s">
        <v>818</v>
      </c>
      <c r="J482" s="157">
        <v>43845</v>
      </c>
      <c r="K482" s="158" t="s">
        <v>1127</v>
      </c>
      <c r="L482" s="157">
        <v>43845</v>
      </c>
      <c r="M482" s="158" t="s">
        <v>1693</v>
      </c>
      <c r="N482" s="158" t="s">
        <v>809</v>
      </c>
      <c r="O482" s="158" t="s">
        <v>805</v>
      </c>
      <c r="P482" s="158" t="s">
        <v>1129</v>
      </c>
      <c r="Q482" s="158" t="s">
        <v>1694</v>
      </c>
      <c r="R482" s="158" t="s">
        <v>1695</v>
      </c>
      <c r="S482" s="159">
        <v>487</v>
      </c>
      <c r="T482" s="160">
        <v>2.0569999999999999</v>
      </c>
      <c r="U482" s="160">
        <v>2.66</v>
      </c>
      <c r="V482" s="158" t="s">
        <v>813</v>
      </c>
      <c r="W482" s="161">
        <v>1295.42</v>
      </c>
      <c r="X482" s="158" t="s">
        <v>813</v>
      </c>
      <c r="Y482" s="158" t="s">
        <v>1132</v>
      </c>
      <c r="Z482" s="158" t="s">
        <v>811</v>
      </c>
      <c r="AA482" s="158" t="s">
        <v>811</v>
      </c>
      <c r="AB482" s="71">
        <f t="shared" si="13"/>
        <v>188.84224029855099</v>
      </c>
    </row>
    <row r="483" spans="1:28">
      <c r="A483" s="156" t="s">
        <v>803</v>
      </c>
      <c r="B483" s="156" t="s">
        <v>1126</v>
      </c>
      <c r="C483" s="156" t="s">
        <v>391</v>
      </c>
      <c r="D483" s="156" t="s">
        <v>536</v>
      </c>
      <c r="E483" s="156" t="s">
        <v>812</v>
      </c>
      <c r="F483" s="156" t="s">
        <v>723</v>
      </c>
      <c r="G483" s="165" t="s">
        <v>536</v>
      </c>
      <c r="H483" s="156" t="s">
        <v>867</v>
      </c>
      <c r="I483" s="156" t="s">
        <v>867</v>
      </c>
      <c r="J483" s="157">
        <v>43840</v>
      </c>
      <c r="K483" s="158" t="s">
        <v>1127</v>
      </c>
      <c r="L483" s="157">
        <v>43840</v>
      </c>
      <c r="M483" s="158" t="s">
        <v>1530</v>
      </c>
      <c r="N483" s="158" t="s">
        <v>809</v>
      </c>
      <c r="O483" s="158" t="s">
        <v>805</v>
      </c>
      <c r="P483" s="158" t="s">
        <v>1129</v>
      </c>
      <c r="Q483" s="158" t="s">
        <v>1696</v>
      </c>
      <c r="R483" s="158" t="s">
        <v>1697</v>
      </c>
      <c r="S483" s="159">
        <v>480000</v>
      </c>
      <c r="T483" s="160">
        <v>4.5999999999999999E-2</v>
      </c>
      <c r="U483" s="160">
        <v>4.5999999999999999E-2</v>
      </c>
      <c r="V483" s="158" t="s">
        <v>813</v>
      </c>
      <c r="W483" s="161">
        <v>22080</v>
      </c>
      <c r="X483" s="158" t="s">
        <v>813</v>
      </c>
      <c r="Y483" s="158" t="s">
        <v>1132</v>
      </c>
      <c r="Z483" s="158" t="s">
        <v>811</v>
      </c>
      <c r="AA483" s="158" t="s">
        <v>811</v>
      </c>
      <c r="AB483" s="71">
        <f t="shared" si="13"/>
        <v>3218.75273331584</v>
      </c>
    </row>
    <row r="484" spans="1:28">
      <c r="A484" s="156" t="s">
        <v>803</v>
      </c>
      <c r="B484" s="156" t="s">
        <v>1126</v>
      </c>
      <c r="C484" s="156" t="s">
        <v>391</v>
      </c>
      <c r="D484" s="156" t="s">
        <v>200</v>
      </c>
      <c r="E484" s="156" t="s">
        <v>812</v>
      </c>
      <c r="F484" s="156" t="s">
        <v>765</v>
      </c>
      <c r="G484" s="165" t="s">
        <v>200</v>
      </c>
      <c r="H484" s="156" t="s">
        <v>867</v>
      </c>
      <c r="I484" s="156" t="s">
        <v>867</v>
      </c>
      <c r="J484" s="157">
        <v>43840</v>
      </c>
      <c r="K484" s="158" t="s">
        <v>1127</v>
      </c>
      <c r="L484" s="157">
        <v>43840</v>
      </c>
      <c r="M484" s="158" t="s">
        <v>1530</v>
      </c>
      <c r="N484" s="158" t="s">
        <v>1075</v>
      </c>
      <c r="O484" s="158" t="s">
        <v>805</v>
      </c>
      <c r="P484" s="158" t="s">
        <v>1129</v>
      </c>
      <c r="Q484" s="158" t="s">
        <v>1698</v>
      </c>
      <c r="R484" s="158" t="s">
        <v>1699</v>
      </c>
      <c r="S484" s="159">
        <v>260000</v>
      </c>
      <c r="T484" s="160">
        <v>4.1099999999999998E-2</v>
      </c>
      <c r="U484" s="160">
        <v>4.1099999999999998E-2</v>
      </c>
      <c r="V484" s="158" t="s">
        <v>813</v>
      </c>
      <c r="W484" s="161">
        <v>10686</v>
      </c>
      <c r="X484" s="158" t="s">
        <v>813</v>
      </c>
      <c r="Y484" s="158" t="s">
        <v>1132</v>
      </c>
      <c r="Z484" s="158" t="s">
        <v>811</v>
      </c>
      <c r="AA484" s="158" t="s">
        <v>811</v>
      </c>
      <c r="AB484" s="71">
        <f t="shared" si="13"/>
        <v>1557.7713635966063</v>
      </c>
    </row>
    <row r="485" spans="1:28">
      <c r="A485" s="156" t="s">
        <v>803</v>
      </c>
      <c r="B485" s="156" t="s">
        <v>1126</v>
      </c>
      <c r="C485" s="156" t="s">
        <v>391</v>
      </c>
      <c r="D485" s="156" t="s">
        <v>200</v>
      </c>
      <c r="E485" s="156" t="s">
        <v>812</v>
      </c>
      <c r="F485" s="156" t="s">
        <v>765</v>
      </c>
      <c r="G485" s="165" t="s">
        <v>200</v>
      </c>
      <c r="H485" s="156" t="s">
        <v>867</v>
      </c>
      <c r="I485" s="156" t="s">
        <v>867</v>
      </c>
      <c r="J485" s="157">
        <v>43843</v>
      </c>
      <c r="K485" s="158" t="s">
        <v>1127</v>
      </c>
      <c r="L485" s="157">
        <v>43843</v>
      </c>
      <c r="M485" s="158" t="s">
        <v>1531</v>
      </c>
      <c r="N485" s="158" t="s">
        <v>809</v>
      </c>
      <c r="O485" s="158" t="s">
        <v>805</v>
      </c>
      <c r="P485" s="158" t="s">
        <v>1129</v>
      </c>
      <c r="Q485" s="158" t="s">
        <v>1698</v>
      </c>
      <c r="R485" s="158" t="s">
        <v>1699</v>
      </c>
      <c r="S485" s="159">
        <v>0</v>
      </c>
      <c r="T485" s="160">
        <v>0</v>
      </c>
      <c r="U485" s="160">
        <v>4.1099999999999998E-2</v>
      </c>
      <c r="V485" s="158" t="s">
        <v>813</v>
      </c>
      <c r="W485" s="161">
        <v>0</v>
      </c>
      <c r="X485" s="158" t="s">
        <v>813</v>
      </c>
      <c r="Y485" s="158" t="s">
        <v>1132</v>
      </c>
      <c r="Z485" s="158" t="s">
        <v>811</v>
      </c>
      <c r="AA485" s="158" t="s">
        <v>811</v>
      </c>
      <c r="AB485" s="71">
        <f t="shared" si="13"/>
        <v>0</v>
      </c>
    </row>
    <row r="486" spans="1:28">
      <c r="A486" s="156" t="s">
        <v>803</v>
      </c>
      <c r="B486" s="156" t="s">
        <v>1126</v>
      </c>
      <c r="C486" s="156" t="s">
        <v>391</v>
      </c>
      <c r="D486" s="156" t="s">
        <v>200</v>
      </c>
      <c r="E486" s="156" t="s">
        <v>812</v>
      </c>
      <c r="F486" s="156" t="s">
        <v>765</v>
      </c>
      <c r="G486" s="165" t="s">
        <v>200</v>
      </c>
      <c r="H486" s="156" t="s">
        <v>867</v>
      </c>
      <c r="I486" s="156" t="s">
        <v>867</v>
      </c>
      <c r="J486" s="157">
        <v>43843</v>
      </c>
      <c r="K486" s="158" t="s">
        <v>1127</v>
      </c>
      <c r="L486" s="157">
        <v>43843</v>
      </c>
      <c r="M486" s="158" t="s">
        <v>1531</v>
      </c>
      <c r="N486" s="158" t="s">
        <v>1145</v>
      </c>
      <c r="O486" s="158" t="s">
        <v>805</v>
      </c>
      <c r="P486" s="158" t="s">
        <v>1129</v>
      </c>
      <c r="Q486" s="158" t="s">
        <v>1698</v>
      </c>
      <c r="R486" s="158" t="s">
        <v>1699</v>
      </c>
      <c r="S486" s="159">
        <v>360000</v>
      </c>
      <c r="T486" s="160">
        <v>4.1099999999999998E-2</v>
      </c>
      <c r="U486" s="160">
        <v>4.1099999999999998E-2</v>
      </c>
      <c r="V486" s="158" t="s">
        <v>813</v>
      </c>
      <c r="W486" s="161">
        <v>14796</v>
      </c>
      <c r="X486" s="158" t="s">
        <v>813</v>
      </c>
      <c r="Y486" s="158" t="s">
        <v>1132</v>
      </c>
      <c r="Z486" s="158" t="s">
        <v>811</v>
      </c>
      <c r="AA486" s="158" t="s">
        <v>811</v>
      </c>
      <c r="AB486" s="71">
        <f t="shared" si="13"/>
        <v>2156.9141957491474</v>
      </c>
    </row>
    <row r="487" spans="1:28">
      <c r="A487" s="156" t="s">
        <v>803</v>
      </c>
      <c r="B487" s="156" t="s">
        <v>1126</v>
      </c>
      <c r="C487" s="156" t="s">
        <v>391</v>
      </c>
      <c r="D487" s="156" t="s">
        <v>200</v>
      </c>
      <c r="E487" s="156" t="s">
        <v>812</v>
      </c>
      <c r="F487" s="156" t="s">
        <v>765</v>
      </c>
      <c r="G487" s="165" t="s">
        <v>200</v>
      </c>
      <c r="H487" s="156" t="s">
        <v>867</v>
      </c>
      <c r="I487" s="156" t="s">
        <v>867</v>
      </c>
      <c r="J487" s="157">
        <v>43843</v>
      </c>
      <c r="K487" s="158" t="s">
        <v>1127</v>
      </c>
      <c r="L487" s="157">
        <v>43843</v>
      </c>
      <c r="M487" s="158" t="s">
        <v>1531</v>
      </c>
      <c r="N487" s="158" t="s">
        <v>1144</v>
      </c>
      <c r="O487" s="158" t="s">
        <v>805</v>
      </c>
      <c r="P487" s="158" t="s">
        <v>1129</v>
      </c>
      <c r="Q487" s="158" t="s">
        <v>1698</v>
      </c>
      <c r="R487" s="158" t="s">
        <v>1699</v>
      </c>
      <c r="S487" s="159">
        <v>36000</v>
      </c>
      <c r="T487" s="160">
        <v>4.1099999999999998E-2</v>
      </c>
      <c r="U487" s="160">
        <v>4.1099999999999998E-2</v>
      </c>
      <c r="V487" s="158" t="s">
        <v>813</v>
      </c>
      <c r="W487" s="161">
        <v>1479.6</v>
      </c>
      <c r="X487" s="158" t="s">
        <v>813</v>
      </c>
      <c r="Y487" s="158" t="s">
        <v>1132</v>
      </c>
      <c r="Z487" s="158" t="s">
        <v>811</v>
      </c>
      <c r="AA487" s="158" t="s">
        <v>811</v>
      </c>
      <c r="AB487" s="71">
        <f t="shared" si="13"/>
        <v>215.6914195749147</v>
      </c>
    </row>
    <row r="488" spans="1:28">
      <c r="A488" s="156" t="s">
        <v>803</v>
      </c>
      <c r="B488" s="156" t="s">
        <v>1126</v>
      </c>
      <c r="C488" s="156" t="s">
        <v>391</v>
      </c>
      <c r="D488" s="156" t="s">
        <v>200</v>
      </c>
      <c r="E488" s="156" t="s">
        <v>812</v>
      </c>
      <c r="F488" s="156" t="s">
        <v>765</v>
      </c>
      <c r="G488" s="165" t="s">
        <v>200</v>
      </c>
      <c r="H488" s="156" t="s">
        <v>867</v>
      </c>
      <c r="I488" s="156" t="s">
        <v>867</v>
      </c>
      <c r="J488" s="157">
        <v>43844</v>
      </c>
      <c r="K488" s="158" t="s">
        <v>1127</v>
      </c>
      <c r="L488" s="157">
        <v>43844</v>
      </c>
      <c r="M488" s="158" t="s">
        <v>1700</v>
      </c>
      <c r="N488" s="158" t="s">
        <v>870</v>
      </c>
      <c r="O488" s="158" t="s">
        <v>805</v>
      </c>
      <c r="P488" s="158" t="s">
        <v>1129</v>
      </c>
      <c r="Q488" s="158" t="s">
        <v>1698</v>
      </c>
      <c r="R488" s="158" t="s">
        <v>1699</v>
      </c>
      <c r="S488" s="159">
        <v>0</v>
      </c>
      <c r="T488" s="160">
        <v>0</v>
      </c>
      <c r="U488" s="160">
        <v>4.1099999999999998E-2</v>
      </c>
      <c r="V488" s="158" t="s">
        <v>813</v>
      </c>
      <c r="W488" s="161">
        <v>0</v>
      </c>
      <c r="X488" s="158" t="s">
        <v>813</v>
      </c>
      <c r="Y488" s="158" t="s">
        <v>1132</v>
      </c>
      <c r="Z488" s="158" t="s">
        <v>811</v>
      </c>
      <c r="AA488" s="158" t="s">
        <v>811</v>
      </c>
      <c r="AB488" s="71">
        <f t="shared" si="13"/>
        <v>0</v>
      </c>
    </row>
    <row r="489" spans="1:28">
      <c r="A489" s="156" t="s">
        <v>803</v>
      </c>
      <c r="B489" s="156" t="s">
        <v>1126</v>
      </c>
      <c r="C489" s="156" t="s">
        <v>391</v>
      </c>
      <c r="D489" s="156" t="s">
        <v>200</v>
      </c>
      <c r="E489" s="156" t="s">
        <v>812</v>
      </c>
      <c r="F489" s="156" t="s">
        <v>765</v>
      </c>
      <c r="G489" s="165" t="s">
        <v>200</v>
      </c>
      <c r="H489" s="156" t="s">
        <v>867</v>
      </c>
      <c r="I489" s="156" t="s">
        <v>867</v>
      </c>
      <c r="J489" s="157">
        <v>43844</v>
      </c>
      <c r="K489" s="158" t="s">
        <v>1127</v>
      </c>
      <c r="L489" s="157">
        <v>43844</v>
      </c>
      <c r="M489" s="158" t="s">
        <v>1700</v>
      </c>
      <c r="N489" s="158" t="s">
        <v>1144</v>
      </c>
      <c r="O489" s="158" t="s">
        <v>805</v>
      </c>
      <c r="P489" s="158" t="s">
        <v>1129</v>
      </c>
      <c r="Q489" s="158" t="s">
        <v>1698</v>
      </c>
      <c r="R489" s="158" t="s">
        <v>1699</v>
      </c>
      <c r="S489" s="159">
        <v>240000</v>
      </c>
      <c r="T489" s="160">
        <v>4.1099999999999998E-2</v>
      </c>
      <c r="U489" s="160">
        <v>4.1099999999999998E-2</v>
      </c>
      <c r="V489" s="158" t="s">
        <v>813</v>
      </c>
      <c r="W489" s="161">
        <v>9864</v>
      </c>
      <c r="X489" s="158" t="s">
        <v>813</v>
      </c>
      <c r="Y489" s="158" t="s">
        <v>1132</v>
      </c>
      <c r="Z489" s="158" t="s">
        <v>811</v>
      </c>
      <c r="AA489" s="158" t="s">
        <v>811</v>
      </c>
      <c r="AB489" s="71">
        <f t="shared" si="13"/>
        <v>1437.9427971660982</v>
      </c>
    </row>
    <row r="490" spans="1:28">
      <c r="A490" s="156" t="s">
        <v>803</v>
      </c>
      <c r="B490" s="156" t="s">
        <v>1126</v>
      </c>
      <c r="C490" s="156" t="s">
        <v>391</v>
      </c>
      <c r="D490" s="156" t="s">
        <v>200</v>
      </c>
      <c r="E490" s="156" t="s">
        <v>812</v>
      </c>
      <c r="F490" s="156" t="s">
        <v>765</v>
      </c>
      <c r="G490" s="165" t="s">
        <v>200</v>
      </c>
      <c r="H490" s="156" t="s">
        <v>867</v>
      </c>
      <c r="I490" s="156" t="s">
        <v>867</v>
      </c>
      <c r="J490" s="157">
        <v>43844</v>
      </c>
      <c r="K490" s="158" t="s">
        <v>1127</v>
      </c>
      <c r="L490" s="157">
        <v>43844</v>
      </c>
      <c r="M490" s="158" t="s">
        <v>1700</v>
      </c>
      <c r="N490" s="158" t="s">
        <v>1145</v>
      </c>
      <c r="O490" s="158" t="s">
        <v>805</v>
      </c>
      <c r="P490" s="158" t="s">
        <v>1129</v>
      </c>
      <c r="Q490" s="158" t="s">
        <v>1698</v>
      </c>
      <c r="R490" s="158" t="s">
        <v>1699</v>
      </c>
      <c r="S490" s="159">
        <v>384000</v>
      </c>
      <c r="T490" s="160">
        <v>4.1099999999999998E-2</v>
      </c>
      <c r="U490" s="160">
        <v>4.1099999999999998E-2</v>
      </c>
      <c r="V490" s="158" t="s">
        <v>813</v>
      </c>
      <c r="W490" s="161">
        <v>15782.4</v>
      </c>
      <c r="X490" s="158" t="s">
        <v>813</v>
      </c>
      <c r="Y490" s="158" t="s">
        <v>1132</v>
      </c>
      <c r="Z490" s="158" t="s">
        <v>811</v>
      </c>
      <c r="AA490" s="158" t="s">
        <v>811</v>
      </c>
      <c r="AB490" s="71">
        <f t="shared" si="13"/>
        <v>2300.7084754657571</v>
      </c>
    </row>
    <row r="491" spans="1:28">
      <c r="A491" s="156" t="s">
        <v>803</v>
      </c>
      <c r="B491" s="156" t="s">
        <v>1126</v>
      </c>
      <c r="C491" s="156" t="s">
        <v>1088</v>
      </c>
      <c r="D491" s="156" t="s">
        <v>1205</v>
      </c>
      <c r="E491" s="156" t="s">
        <v>812</v>
      </c>
      <c r="F491" s="156" t="s">
        <v>70</v>
      </c>
      <c r="G491" s="165" t="s">
        <v>59</v>
      </c>
      <c r="H491" s="156" t="s">
        <v>867</v>
      </c>
      <c r="I491" s="156" t="s">
        <v>867</v>
      </c>
      <c r="J491" s="157">
        <v>43840</v>
      </c>
      <c r="K491" s="158" t="s">
        <v>1127</v>
      </c>
      <c r="L491" s="157">
        <v>43840</v>
      </c>
      <c r="M491" s="158" t="s">
        <v>1530</v>
      </c>
      <c r="N491" s="158" t="s">
        <v>1077</v>
      </c>
      <c r="O491" s="158" t="s">
        <v>805</v>
      </c>
      <c r="P491" s="158" t="s">
        <v>1129</v>
      </c>
      <c r="Q491" s="158" t="s">
        <v>1701</v>
      </c>
      <c r="R491" s="158" t="s">
        <v>1702</v>
      </c>
      <c r="S491" s="159">
        <v>33600</v>
      </c>
      <c r="T491" s="160">
        <v>0.19570000000000001</v>
      </c>
      <c r="U491" s="160">
        <v>0.19570000000000001</v>
      </c>
      <c r="V491" s="158" t="s">
        <v>813</v>
      </c>
      <c r="W491" s="161">
        <v>6575.52</v>
      </c>
      <c r="X491" s="158" t="s">
        <v>813</v>
      </c>
      <c r="Y491" s="158" t="s">
        <v>1132</v>
      </c>
      <c r="Z491" s="158" t="s">
        <v>811</v>
      </c>
      <c r="AA491" s="158" t="s">
        <v>811</v>
      </c>
      <c r="AB491" s="71">
        <f t="shared" si="13"/>
        <v>958.55855855855862</v>
      </c>
    </row>
    <row r="492" spans="1:28">
      <c r="A492" s="156" t="s">
        <v>803</v>
      </c>
      <c r="B492" s="156" t="s">
        <v>1126</v>
      </c>
      <c r="C492" s="156" t="s">
        <v>1088</v>
      </c>
      <c r="D492" s="156" t="s">
        <v>1205</v>
      </c>
      <c r="E492" s="156" t="s">
        <v>812</v>
      </c>
      <c r="F492" s="156" t="s">
        <v>70</v>
      </c>
      <c r="G492" s="165" t="s">
        <v>59</v>
      </c>
      <c r="H492" s="156" t="s">
        <v>867</v>
      </c>
      <c r="I492" s="156" t="s">
        <v>867</v>
      </c>
      <c r="J492" s="157">
        <v>43840</v>
      </c>
      <c r="K492" s="158" t="s">
        <v>1127</v>
      </c>
      <c r="L492" s="157">
        <v>43840</v>
      </c>
      <c r="M492" s="158" t="s">
        <v>1530</v>
      </c>
      <c r="N492" s="158" t="s">
        <v>1079</v>
      </c>
      <c r="O492" s="158" t="s">
        <v>805</v>
      </c>
      <c r="P492" s="158" t="s">
        <v>1129</v>
      </c>
      <c r="Q492" s="158" t="s">
        <v>1703</v>
      </c>
      <c r="R492" s="158" t="s">
        <v>1704</v>
      </c>
      <c r="S492" s="159">
        <v>10000</v>
      </c>
      <c r="T492" s="160">
        <v>0.19570000000000001</v>
      </c>
      <c r="U492" s="160">
        <v>0.19570000000000001</v>
      </c>
      <c r="V492" s="158" t="s">
        <v>813</v>
      </c>
      <c r="W492" s="161">
        <v>1957</v>
      </c>
      <c r="X492" s="158" t="s">
        <v>813</v>
      </c>
      <c r="Y492" s="158" t="s">
        <v>1132</v>
      </c>
      <c r="Z492" s="158" t="s">
        <v>811</v>
      </c>
      <c r="AA492" s="158" t="s">
        <v>811</v>
      </c>
      <c r="AB492" s="71">
        <f t="shared" si="13"/>
        <v>285.28528528528528</v>
      </c>
    </row>
    <row r="493" spans="1:28">
      <c r="A493" s="156" t="s">
        <v>803</v>
      </c>
      <c r="B493" s="156" t="s">
        <v>1126</v>
      </c>
      <c r="C493" s="156" t="s">
        <v>391</v>
      </c>
      <c r="D493" s="156" t="s">
        <v>536</v>
      </c>
      <c r="E493" s="156" t="s">
        <v>812</v>
      </c>
      <c r="F493" s="156" t="s">
        <v>955</v>
      </c>
      <c r="G493" s="156" t="str">
        <f>D493</f>
        <v>F10</v>
      </c>
      <c r="H493" s="156" t="s">
        <v>867</v>
      </c>
      <c r="I493" s="156" t="s">
        <v>867</v>
      </c>
      <c r="J493" s="157">
        <v>43843</v>
      </c>
      <c r="K493" s="158" t="s">
        <v>1127</v>
      </c>
      <c r="L493" s="157">
        <v>43843</v>
      </c>
      <c r="M493" s="158" t="s">
        <v>1531</v>
      </c>
      <c r="N493" s="158" t="s">
        <v>870</v>
      </c>
      <c r="O493" s="158" t="s">
        <v>805</v>
      </c>
      <c r="P493" s="158" t="s">
        <v>1129</v>
      </c>
      <c r="Q493" s="158" t="s">
        <v>1705</v>
      </c>
      <c r="R493" s="158" t="s">
        <v>1706</v>
      </c>
      <c r="S493" s="159">
        <v>30400</v>
      </c>
      <c r="T493" s="160">
        <v>0.05</v>
      </c>
      <c r="U493" s="160">
        <v>0.05</v>
      </c>
      <c r="V493" s="158" t="s">
        <v>813</v>
      </c>
      <c r="W493" s="161">
        <v>1520</v>
      </c>
      <c r="X493" s="158" t="s">
        <v>813</v>
      </c>
      <c r="Y493" s="158" t="s">
        <v>1132</v>
      </c>
      <c r="Z493" s="158" t="s">
        <v>811</v>
      </c>
      <c r="AA493" s="158" t="s">
        <v>811</v>
      </c>
      <c r="AB493" s="71">
        <f t="shared" si="13"/>
        <v>221.58080410507594</v>
      </c>
    </row>
    <row r="494" spans="1:28">
      <c r="A494" s="156" t="s">
        <v>803</v>
      </c>
      <c r="B494" s="156" t="s">
        <v>1126</v>
      </c>
      <c r="C494" s="156" t="s">
        <v>1009</v>
      </c>
      <c r="D494" s="156" t="s">
        <v>211</v>
      </c>
      <c r="E494" s="156" t="s">
        <v>812</v>
      </c>
      <c r="F494" s="156" t="s">
        <v>551</v>
      </c>
      <c r="G494" s="165" t="s">
        <v>211</v>
      </c>
      <c r="H494" s="156" t="s">
        <v>818</v>
      </c>
      <c r="I494" s="156" t="s">
        <v>818</v>
      </c>
      <c r="J494" s="157">
        <v>43843</v>
      </c>
      <c r="K494" s="158" t="s">
        <v>1127</v>
      </c>
      <c r="L494" s="157">
        <v>43843</v>
      </c>
      <c r="M494" s="158" t="s">
        <v>1707</v>
      </c>
      <c r="N494" s="158" t="s">
        <v>809</v>
      </c>
      <c r="O494" s="158" t="s">
        <v>805</v>
      </c>
      <c r="P494" s="158" t="s">
        <v>1129</v>
      </c>
      <c r="Q494" s="158" t="s">
        <v>1010</v>
      </c>
      <c r="R494" s="158" t="s">
        <v>1011</v>
      </c>
      <c r="S494" s="159">
        <v>740</v>
      </c>
      <c r="T494" s="160">
        <v>32.5</v>
      </c>
      <c r="U494" s="160">
        <v>32.5</v>
      </c>
      <c r="V494" s="158" t="s">
        <v>813</v>
      </c>
      <c r="W494" s="161">
        <v>24050</v>
      </c>
      <c r="X494" s="158" t="s">
        <v>813</v>
      </c>
      <c r="Y494" s="158" t="s">
        <v>1132</v>
      </c>
      <c r="Z494" s="158" t="s">
        <v>811</v>
      </c>
      <c r="AA494" s="158" t="s">
        <v>811</v>
      </c>
      <c r="AB494" s="71">
        <f t="shared" si="13"/>
        <v>3505.9331175836032</v>
      </c>
    </row>
    <row r="495" spans="1:28">
      <c r="A495" s="156" t="s">
        <v>803</v>
      </c>
      <c r="B495" s="156" t="s">
        <v>1126</v>
      </c>
      <c r="C495" s="156" t="s">
        <v>391</v>
      </c>
      <c r="D495" s="156" t="s">
        <v>162</v>
      </c>
      <c r="E495" s="156" t="s">
        <v>812</v>
      </c>
      <c r="F495" s="156" t="s">
        <v>171</v>
      </c>
      <c r="G495" s="165" t="s">
        <v>162</v>
      </c>
      <c r="H495" s="156" t="s">
        <v>867</v>
      </c>
      <c r="I495" s="156" t="s">
        <v>867</v>
      </c>
      <c r="J495" s="157">
        <v>43843</v>
      </c>
      <c r="K495" s="158" t="s">
        <v>1127</v>
      </c>
      <c r="L495" s="157">
        <v>43843</v>
      </c>
      <c r="M495" s="158" t="s">
        <v>1532</v>
      </c>
      <c r="N495" s="158" t="s">
        <v>886</v>
      </c>
      <c r="O495" s="158" t="s">
        <v>805</v>
      </c>
      <c r="P495" s="158" t="s">
        <v>1129</v>
      </c>
      <c r="Q495" s="158" t="s">
        <v>887</v>
      </c>
      <c r="R495" s="158" t="s">
        <v>888</v>
      </c>
      <c r="S495" s="159">
        <v>0</v>
      </c>
      <c r="T495" s="160">
        <v>0</v>
      </c>
      <c r="U495" s="160">
        <v>6.9000000000000006E-2</v>
      </c>
      <c r="V495" s="158" t="s">
        <v>813</v>
      </c>
      <c r="W495" s="161">
        <v>0</v>
      </c>
      <c r="X495" s="158" t="s">
        <v>813</v>
      </c>
      <c r="Y495" s="158" t="s">
        <v>1132</v>
      </c>
      <c r="Z495" s="158" t="s">
        <v>811</v>
      </c>
      <c r="AA495" s="158" t="s">
        <v>811</v>
      </c>
      <c r="AB495" s="71">
        <f t="shared" si="13"/>
        <v>0</v>
      </c>
    </row>
    <row r="496" spans="1:28">
      <c r="A496" s="156" t="s">
        <v>803</v>
      </c>
      <c r="B496" s="156" t="s">
        <v>1126</v>
      </c>
      <c r="C496" s="156" t="s">
        <v>391</v>
      </c>
      <c r="D496" s="156" t="s">
        <v>162</v>
      </c>
      <c r="E496" s="156" t="s">
        <v>812</v>
      </c>
      <c r="F496" s="156" t="s">
        <v>171</v>
      </c>
      <c r="G496" s="165" t="s">
        <v>162</v>
      </c>
      <c r="H496" s="156" t="s">
        <v>867</v>
      </c>
      <c r="I496" s="156" t="s">
        <v>867</v>
      </c>
      <c r="J496" s="157">
        <v>43843</v>
      </c>
      <c r="K496" s="158" t="s">
        <v>1127</v>
      </c>
      <c r="L496" s="157">
        <v>43843</v>
      </c>
      <c r="M496" s="158" t="s">
        <v>1532</v>
      </c>
      <c r="N496" s="158" t="s">
        <v>1144</v>
      </c>
      <c r="O496" s="158" t="s">
        <v>805</v>
      </c>
      <c r="P496" s="158" t="s">
        <v>1129</v>
      </c>
      <c r="Q496" s="158" t="s">
        <v>887</v>
      </c>
      <c r="R496" s="158" t="s">
        <v>888</v>
      </c>
      <c r="S496" s="159">
        <v>320000</v>
      </c>
      <c r="T496" s="160">
        <v>6.9000000000000006E-2</v>
      </c>
      <c r="U496" s="160">
        <v>6.9000000000000006E-2</v>
      </c>
      <c r="V496" s="158" t="s">
        <v>813</v>
      </c>
      <c r="W496" s="161">
        <v>22080</v>
      </c>
      <c r="X496" s="158" t="s">
        <v>813</v>
      </c>
      <c r="Y496" s="158" t="s">
        <v>1132</v>
      </c>
      <c r="Z496" s="158" t="s">
        <v>811</v>
      </c>
      <c r="AA496" s="158" t="s">
        <v>811</v>
      </c>
      <c r="AB496" s="71">
        <f t="shared" si="13"/>
        <v>3218.75273331584</v>
      </c>
    </row>
    <row r="497" spans="1:28">
      <c r="A497" s="156" t="s">
        <v>803</v>
      </c>
      <c r="B497" s="156" t="s">
        <v>1126</v>
      </c>
      <c r="C497" s="156" t="s">
        <v>391</v>
      </c>
      <c r="D497" s="156" t="s">
        <v>162</v>
      </c>
      <c r="E497" s="156" t="s">
        <v>812</v>
      </c>
      <c r="F497" s="156" t="s">
        <v>171</v>
      </c>
      <c r="G497" s="165" t="s">
        <v>162</v>
      </c>
      <c r="H497" s="156" t="s">
        <v>867</v>
      </c>
      <c r="I497" s="156" t="s">
        <v>867</v>
      </c>
      <c r="J497" s="157">
        <v>43843</v>
      </c>
      <c r="K497" s="158" t="s">
        <v>1127</v>
      </c>
      <c r="L497" s="157">
        <v>43843</v>
      </c>
      <c r="M497" s="158" t="s">
        <v>1532</v>
      </c>
      <c r="N497" s="158" t="s">
        <v>1145</v>
      </c>
      <c r="O497" s="158" t="s">
        <v>805</v>
      </c>
      <c r="P497" s="158" t="s">
        <v>1129</v>
      </c>
      <c r="Q497" s="158" t="s">
        <v>887</v>
      </c>
      <c r="R497" s="158" t="s">
        <v>888</v>
      </c>
      <c r="S497" s="159">
        <v>447200</v>
      </c>
      <c r="T497" s="160">
        <v>6.9000000000000006E-2</v>
      </c>
      <c r="U497" s="160">
        <v>6.9000000000000006E-2</v>
      </c>
      <c r="V497" s="158" t="s">
        <v>813</v>
      </c>
      <c r="W497" s="161">
        <v>30856.799999999999</v>
      </c>
      <c r="X497" s="158" t="s">
        <v>813</v>
      </c>
      <c r="Y497" s="158" t="s">
        <v>1132</v>
      </c>
      <c r="Z497" s="158" t="s">
        <v>811</v>
      </c>
      <c r="AA497" s="158" t="s">
        <v>811</v>
      </c>
      <c r="AB497" s="71">
        <f t="shared" si="13"/>
        <v>4498.2069448088869</v>
      </c>
    </row>
    <row r="498" spans="1:28">
      <c r="A498" s="156" t="s">
        <v>803</v>
      </c>
      <c r="B498" s="156" t="s">
        <v>1126</v>
      </c>
      <c r="C498" s="156" t="s">
        <v>391</v>
      </c>
      <c r="D498" s="156" t="s">
        <v>162</v>
      </c>
      <c r="E498" s="156" t="s">
        <v>812</v>
      </c>
      <c r="F498" s="156" t="s">
        <v>171</v>
      </c>
      <c r="G498" s="165" t="s">
        <v>162</v>
      </c>
      <c r="H498" s="156" t="s">
        <v>867</v>
      </c>
      <c r="I498" s="156" t="s">
        <v>867</v>
      </c>
      <c r="J498" s="157">
        <v>43844</v>
      </c>
      <c r="K498" s="158" t="s">
        <v>1127</v>
      </c>
      <c r="L498" s="157">
        <v>43844</v>
      </c>
      <c r="M498" s="158" t="s">
        <v>1700</v>
      </c>
      <c r="N498" s="158" t="s">
        <v>809</v>
      </c>
      <c r="O498" s="158" t="s">
        <v>805</v>
      </c>
      <c r="P498" s="158" t="s">
        <v>1129</v>
      </c>
      <c r="Q498" s="158" t="s">
        <v>887</v>
      </c>
      <c r="R498" s="158" t="s">
        <v>888</v>
      </c>
      <c r="S498" s="159">
        <v>40000</v>
      </c>
      <c r="T498" s="160">
        <v>6.9000000000000006E-2</v>
      </c>
      <c r="U498" s="160">
        <v>6.9000000000000006E-2</v>
      </c>
      <c r="V498" s="158" t="s">
        <v>813</v>
      </c>
      <c r="W498" s="161">
        <v>2760</v>
      </c>
      <c r="X498" s="158" t="s">
        <v>813</v>
      </c>
      <c r="Y498" s="158" t="s">
        <v>1132</v>
      </c>
      <c r="Z498" s="158" t="s">
        <v>811</v>
      </c>
      <c r="AA498" s="158" t="s">
        <v>811</v>
      </c>
      <c r="AB498" s="71">
        <f t="shared" si="13"/>
        <v>402.34409166448</v>
      </c>
    </row>
    <row r="499" spans="1:28">
      <c r="A499" s="156" t="s">
        <v>803</v>
      </c>
      <c r="B499" s="156" t="s">
        <v>1126</v>
      </c>
      <c r="C499" s="156" t="s">
        <v>391</v>
      </c>
      <c r="D499" s="156" t="s">
        <v>162</v>
      </c>
      <c r="E499" s="156" t="s">
        <v>812</v>
      </c>
      <c r="F499" s="156" t="s">
        <v>549</v>
      </c>
      <c r="G499" s="165" t="s">
        <v>200</v>
      </c>
      <c r="H499" s="156" t="s">
        <v>867</v>
      </c>
      <c r="I499" s="156" t="s">
        <v>867</v>
      </c>
      <c r="J499" s="157">
        <v>43843</v>
      </c>
      <c r="K499" s="158" t="s">
        <v>1127</v>
      </c>
      <c r="L499" s="157">
        <v>43843</v>
      </c>
      <c r="M499" s="158" t="s">
        <v>1532</v>
      </c>
      <c r="N499" s="158" t="s">
        <v>870</v>
      </c>
      <c r="O499" s="158" t="s">
        <v>805</v>
      </c>
      <c r="P499" s="158" t="s">
        <v>1129</v>
      </c>
      <c r="Q499" s="158" t="s">
        <v>1708</v>
      </c>
      <c r="R499" s="158" t="s">
        <v>1709</v>
      </c>
      <c r="S499" s="159">
        <v>0</v>
      </c>
      <c r="T499" s="160">
        <v>0</v>
      </c>
      <c r="U499" s="160">
        <v>4.9000000000000002E-2</v>
      </c>
      <c r="V499" s="158" t="s">
        <v>813</v>
      </c>
      <c r="W499" s="161">
        <v>0</v>
      </c>
      <c r="X499" s="158" t="s">
        <v>813</v>
      </c>
      <c r="Y499" s="158" t="s">
        <v>1132</v>
      </c>
      <c r="Z499" s="158" t="s">
        <v>811</v>
      </c>
      <c r="AA499" s="158" t="s">
        <v>811</v>
      </c>
      <c r="AB499" s="71">
        <f t="shared" si="13"/>
        <v>0</v>
      </c>
    </row>
    <row r="500" spans="1:28">
      <c r="A500" s="156" t="s">
        <v>803</v>
      </c>
      <c r="B500" s="156" t="s">
        <v>1126</v>
      </c>
      <c r="C500" s="156" t="s">
        <v>391</v>
      </c>
      <c r="D500" s="156" t="s">
        <v>162</v>
      </c>
      <c r="E500" s="156" t="s">
        <v>812</v>
      </c>
      <c r="F500" s="156" t="s">
        <v>549</v>
      </c>
      <c r="G500" s="165" t="s">
        <v>200</v>
      </c>
      <c r="H500" s="156" t="s">
        <v>867</v>
      </c>
      <c r="I500" s="156" t="s">
        <v>867</v>
      </c>
      <c r="J500" s="157">
        <v>43843</v>
      </c>
      <c r="K500" s="158" t="s">
        <v>1127</v>
      </c>
      <c r="L500" s="157">
        <v>43843</v>
      </c>
      <c r="M500" s="158" t="s">
        <v>1532</v>
      </c>
      <c r="N500" s="158" t="s">
        <v>1146</v>
      </c>
      <c r="O500" s="158" t="s">
        <v>805</v>
      </c>
      <c r="P500" s="158" t="s">
        <v>1129</v>
      </c>
      <c r="Q500" s="158" t="s">
        <v>1708</v>
      </c>
      <c r="R500" s="158" t="s">
        <v>1709</v>
      </c>
      <c r="S500" s="159">
        <v>98900</v>
      </c>
      <c r="T500" s="160">
        <v>5.2200000000000003E-2</v>
      </c>
      <c r="U500" s="160">
        <v>4.9000000000000002E-2</v>
      </c>
      <c r="V500" s="158" t="s">
        <v>813</v>
      </c>
      <c r="W500" s="161">
        <v>4846.1000000000004</v>
      </c>
      <c r="X500" s="158" t="s">
        <v>813</v>
      </c>
      <c r="Y500" s="158" t="s">
        <v>1132</v>
      </c>
      <c r="Z500" s="158" t="s">
        <v>811</v>
      </c>
      <c r="AA500" s="158" t="s">
        <v>811</v>
      </c>
      <c r="AB500" s="71">
        <f t="shared" si="13"/>
        <v>706.44916761421621</v>
      </c>
    </row>
    <row r="501" spans="1:28">
      <c r="A501" s="156" t="s">
        <v>803</v>
      </c>
      <c r="B501" s="156" t="s">
        <v>1126</v>
      </c>
      <c r="C501" s="156" t="s">
        <v>391</v>
      </c>
      <c r="D501" s="156" t="s">
        <v>162</v>
      </c>
      <c r="E501" s="156" t="s">
        <v>812</v>
      </c>
      <c r="F501" s="156" t="s">
        <v>549</v>
      </c>
      <c r="G501" s="165" t="s">
        <v>200</v>
      </c>
      <c r="H501" s="156" t="s">
        <v>867</v>
      </c>
      <c r="I501" s="156" t="s">
        <v>867</v>
      </c>
      <c r="J501" s="157">
        <v>43843</v>
      </c>
      <c r="K501" s="158" t="s">
        <v>1127</v>
      </c>
      <c r="L501" s="157">
        <v>43843</v>
      </c>
      <c r="M501" s="158" t="s">
        <v>1532</v>
      </c>
      <c r="N501" s="158" t="s">
        <v>1159</v>
      </c>
      <c r="O501" s="158" t="s">
        <v>805</v>
      </c>
      <c r="P501" s="158" t="s">
        <v>1129</v>
      </c>
      <c r="Q501" s="158" t="s">
        <v>1708</v>
      </c>
      <c r="R501" s="158" t="s">
        <v>1709</v>
      </c>
      <c r="S501" s="159">
        <v>355200</v>
      </c>
      <c r="T501" s="160">
        <v>5.2200000000000003E-2</v>
      </c>
      <c r="U501" s="160">
        <v>4.9000000000000002E-2</v>
      </c>
      <c r="V501" s="158" t="s">
        <v>813</v>
      </c>
      <c r="W501" s="161">
        <v>17404.8</v>
      </c>
      <c r="X501" s="158" t="s">
        <v>813</v>
      </c>
      <c r="Y501" s="158" t="s">
        <v>1132</v>
      </c>
      <c r="Z501" s="158" t="s">
        <v>811</v>
      </c>
      <c r="AA501" s="158" t="s">
        <v>811</v>
      </c>
      <c r="AB501" s="71">
        <f t="shared" si="13"/>
        <v>2537.2168284789645</v>
      </c>
    </row>
    <row r="502" spans="1:28">
      <c r="A502" s="156" t="s">
        <v>803</v>
      </c>
      <c r="B502" s="156" t="s">
        <v>1126</v>
      </c>
      <c r="C502" s="156" t="s">
        <v>391</v>
      </c>
      <c r="D502" s="156" t="s">
        <v>200</v>
      </c>
      <c r="E502" s="156" t="s">
        <v>812</v>
      </c>
      <c r="F502" s="156" t="s">
        <v>547</v>
      </c>
      <c r="G502" s="165" t="s">
        <v>200</v>
      </c>
      <c r="H502" s="156" t="s">
        <v>867</v>
      </c>
      <c r="I502" s="156" t="s">
        <v>867</v>
      </c>
      <c r="J502" s="157">
        <v>43843</v>
      </c>
      <c r="K502" s="158" t="s">
        <v>1127</v>
      </c>
      <c r="L502" s="157">
        <v>43843</v>
      </c>
      <c r="M502" s="158" t="s">
        <v>1532</v>
      </c>
      <c r="N502" s="158" t="s">
        <v>1075</v>
      </c>
      <c r="O502" s="158" t="s">
        <v>805</v>
      </c>
      <c r="P502" s="158" t="s">
        <v>1129</v>
      </c>
      <c r="Q502" s="158" t="s">
        <v>1710</v>
      </c>
      <c r="R502" s="158" t="s">
        <v>1711</v>
      </c>
      <c r="S502" s="159">
        <v>790000</v>
      </c>
      <c r="T502" s="160">
        <v>2.1899999999999999E-2</v>
      </c>
      <c r="U502" s="160">
        <v>2.1899999999999999E-2</v>
      </c>
      <c r="V502" s="158" t="s">
        <v>813</v>
      </c>
      <c r="W502" s="161">
        <v>17301</v>
      </c>
      <c r="X502" s="158" t="s">
        <v>813</v>
      </c>
      <c r="Y502" s="158" t="s">
        <v>1132</v>
      </c>
      <c r="Z502" s="158" t="s">
        <v>811</v>
      </c>
      <c r="AA502" s="158" t="s">
        <v>811</v>
      </c>
      <c r="AB502" s="71">
        <f t="shared" si="13"/>
        <v>2522.0851919881047</v>
      </c>
    </row>
    <row r="503" spans="1:28">
      <c r="A503" s="156" t="s">
        <v>803</v>
      </c>
      <c r="B503" s="156" t="s">
        <v>1126</v>
      </c>
      <c r="C503" s="156" t="s">
        <v>391</v>
      </c>
      <c r="D503" s="156" t="s">
        <v>162</v>
      </c>
      <c r="E503" s="156" t="s">
        <v>812</v>
      </c>
      <c r="F503" s="156" t="s">
        <v>171</v>
      </c>
      <c r="G503" s="165" t="s">
        <v>162</v>
      </c>
      <c r="H503" s="156" t="s">
        <v>867</v>
      </c>
      <c r="I503" s="156" t="s">
        <v>867</v>
      </c>
      <c r="J503" s="157">
        <v>43845</v>
      </c>
      <c r="K503" s="158" t="s">
        <v>1127</v>
      </c>
      <c r="L503" s="157">
        <v>43845</v>
      </c>
      <c r="M503" s="158" t="s">
        <v>1535</v>
      </c>
      <c r="N503" s="158" t="s">
        <v>809</v>
      </c>
      <c r="O503" s="158" t="s">
        <v>805</v>
      </c>
      <c r="P503" s="158" t="s">
        <v>1129</v>
      </c>
      <c r="Q503" s="158" t="s">
        <v>1712</v>
      </c>
      <c r="R503" s="158" t="s">
        <v>1713</v>
      </c>
      <c r="S503" s="159">
        <v>0</v>
      </c>
      <c r="T503" s="160">
        <v>0</v>
      </c>
      <c r="U503" s="160">
        <v>6.9000000000000006E-2</v>
      </c>
      <c r="V503" s="158" t="s">
        <v>813</v>
      </c>
      <c r="W503" s="161">
        <v>0</v>
      </c>
      <c r="X503" s="158" t="s">
        <v>813</v>
      </c>
      <c r="Y503" s="158" t="s">
        <v>1132</v>
      </c>
      <c r="Z503" s="158" t="s">
        <v>811</v>
      </c>
      <c r="AA503" s="158" t="s">
        <v>811</v>
      </c>
      <c r="AB503" s="71">
        <f t="shared" si="13"/>
        <v>0</v>
      </c>
    </row>
    <row r="504" spans="1:28">
      <c r="A504" s="156" t="s">
        <v>803</v>
      </c>
      <c r="B504" s="156" t="s">
        <v>1126</v>
      </c>
      <c r="C504" s="156" t="s">
        <v>391</v>
      </c>
      <c r="D504" s="156" t="s">
        <v>162</v>
      </c>
      <c r="E504" s="156" t="s">
        <v>812</v>
      </c>
      <c r="F504" s="156" t="s">
        <v>171</v>
      </c>
      <c r="G504" s="165" t="s">
        <v>162</v>
      </c>
      <c r="H504" s="156" t="s">
        <v>867</v>
      </c>
      <c r="I504" s="156" t="s">
        <v>867</v>
      </c>
      <c r="J504" s="157">
        <v>43845</v>
      </c>
      <c r="K504" s="158" t="s">
        <v>1127</v>
      </c>
      <c r="L504" s="157">
        <v>43845</v>
      </c>
      <c r="M504" s="158" t="s">
        <v>1535</v>
      </c>
      <c r="N504" s="158" t="s">
        <v>1144</v>
      </c>
      <c r="O504" s="158" t="s">
        <v>805</v>
      </c>
      <c r="P504" s="158" t="s">
        <v>1129</v>
      </c>
      <c r="Q504" s="158" t="s">
        <v>1712</v>
      </c>
      <c r="R504" s="158" t="s">
        <v>1713</v>
      </c>
      <c r="S504" s="159">
        <v>40000</v>
      </c>
      <c r="T504" s="160">
        <v>6.9000000000000006E-2</v>
      </c>
      <c r="U504" s="160">
        <v>6.9000000000000006E-2</v>
      </c>
      <c r="V504" s="158" t="s">
        <v>813</v>
      </c>
      <c r="W504" s="161">
        <v>2760</v>
      </c>
      <c r="X504" s="158" t="s">
        <v>813</v>
      </c>
      <c r="Y504" s="158" t="s">
        <v>1132</v>
      </c>
      <c r="Z504" s="158" t="s">
        <v>811</v>
      </c>
      <c r="AA504" s="158" t="s">
        <v>811</v>
      </c>
      <c r="AB504" s="71">
        <f t="shared" si="13"/>
        <v>402.34409166448</v>
      </c>
    </row>
    <row r="505" spans="1:28">
      <c r="A505" s="156" t="s">
        <v>803</v>
      </c>
      <c r="B505" s="156" t="s">
        <v>1126</v>
      </c>
      <c r="C505" s="156" t="s">
        <v>391</v>
      </c>
      <c r="D505" s="156" t="s">
        <v>162</v>
      </c>
      <c r="E505" s="156" t="s">
        <v>812</v>
      </c>
      <c r="F505" s="156" t="s">
        <v>171</v>
      </c>
      <c r="G505" s="165" t="s">
        <v>162</v>
      </c>
      <c r="H505" s="156" t="s">
        <v>867</v>
      </c>
      <c r="I505" s="156" t="s">
        <v>867</v>
      </c>
      <c r="J505" s="157">
        <v>43845</v>
      </c>
      <c r="K505" s="158" t="s">
        <v>1127</v>
      </c>
      <c r="L505" s="157">
        <v>43845</v>
      </c>
      <c r="M505" s="158" t="s">
        <v>1535</v>
      </c>
      <c r="N505" s="158" t="s">
        <v>1145</v>
      </c>
      <c r="O505" s="158" t="s">
        <v>805</v>
      </c>
      <c r="P505" s="158" t="s">
        <v>1129</v>
      </c>
      <c r="Q505" s="158" t="s">
        <v>1712</v>
      </c>
      <c r="R505" s="158" t="s">
        <v>1713</v>
      </c>
      <c r="S505" s="159">
        <v>100000</v>
      </c>
      <c r="T505" s="160">
        <v>6.9000000000000006E-2</v>
      </c>
      <c r="U505" s="160">
        <v>6.9000000000000006E-2</v>
      </c>
      <c r="V505" s="158" t="s">
        <v>813</v>
      </c>
      <c r="W505" s="161">
        <v>6900</v>
      </c>
      <c r="X505" s="158" t="s">
        <v>813</v>
      </c>
      <c r="Y505" s="158" t="s">
        <v>1132</v>
      </c>
      <c r="Z505" s="158" t="s">
        <v>811</v>
      </c>
      <c r="AA505" s="158" t="s">
        <v>811</v>
      </c>
      <c r="AB505" s="71">
        <f t="shared" si="13"/>
        <v>1005.8602291612001</v>
      </c>
    </row>
    <row r="506" spans="1:28">
      <c r="A506" s="156" t="s">
        <v>803</v>
      </c>
      <c r="B506" s="156" t="s">
        <v>1126</v>
      </c>
      <c r="C506" s="156" t="s">
        <v>391</v>
      </c>
      <c r="D506" s="156" t="s">
        <v>162</v>
      </c>
      <c r="E506" s="156" t="s">
        <v>812</v>
      </c>
      <c r="F506" s="156" t="s">
        <v>171</v>
      </c>
      <c r="G506" s="165" t="s">
        <v>162</v>
      </c>
      <c r="H506" s="156" t="s">
        <v>867</v>
      </c>
      <c r="I506" s="156" t="s">
        <v>867</v>
      </c>
      <c r="J506" s="157">
        <v>43845</v>
      </c>
      <c r="K506" s="158" t="s">
        <v>1127</v>
      </c>
      <c r="L506" s="157">
        <v>43845</v>
      </c>
      <c r="M506" s="158" t="s">
        <v>1535</v>
      </c>
      <c r="N506" s="158" t="s">
        <v>1146</v>
      </c>
      <c r="O506" s="158" t="s">
        <v>805</v>
      </c>
      <c r="P506" s="158" t="s">
        <v>1129</v>
      </c>
      <c r="Q506" s="158" t="s">
        <v>1712</v>
      </c>
      <c r="R506" s="158" t="s">
        <v>1713</v>
      </c>
      <c r="S506" s="159">
        <v>500000</v>
      </c>
      <c r="T506" s="160">
        <v>6.9000000000000006E-2</v>
      </c>
      <c r="U506" s="160">
        <v>6.9000000000000006E-2</v>
      </c>
      <c r="V506" s="158" t="s">
        <v>813</v>
      </c>
      <c r="W506" s="161">
        <v>34500</v>
      </c>
      <c r="X506" s="158" t="s">
        <v>813</v>
      </c>
      <c r="Y506" s="158" t="s">
        <v>1132</v>
      </c>
      <c r="Z506" s="158" t="s">
        <v>811</v>
      </c>
      <c r="AA506" s="158" t="s">
        <v>811</v>
      </c>
      <c r="AB506" s="71">
        <f t="shared" si="13"/>
        <v>5029.301145806</v>
      </c>
    </row>
    <row r="507" spans="1:28">
      <c r="A507" s="156" t="s">
        <v>803</v>
      </c>
      <c r="B507" s="156" t="s">
        <v>1126</v>
      </c>
      <c r="C507" s="156" t="s">
        <v>391</v>
      </c>
      <c r="D507" s="156" t="s">
        <v>162</v>
      </c>
      <c r="E507" s="156" t="s">
        <v>812</v>
      </c>
      <c r="F507" s="156" t="s">
        <v>171</v>
      </c>
      <c r="G507" s="165" t="s">
        <v>162</v>
      </c>
      <c r="H507" s="156" t="s">
        <v>867</v>
      </c>
      <c r="I507" s="156" t="s">
        <v>867</v>
      </c>
      <c r="J507" s="157">
        <v>43844</v>
      </c>
      <c r="K507" s="158" t="s">
        <v>1127</v>
      </c>
      <c r="L507" s="157">
        <v>43844</v>
      </c>
      <c r="M507" s="158" t="s">
        <v>1700</v>
      </c>
      <c r="N507" s="158" t="s">
        <v>886</v>
      </c>
      <c r="O507" s="158" t="s">
        <v>805</v>
      </c>
      <c r="P507" s="158" t="s">
        <v>1129</v>
      </c>
      <c r="Q507" s="158" t="s">
        <v>1712</v>
      </c>
      <c r="R507" s="158" t="s">
        <v>1713</v>
      </c>
      <c r="S507" s="159">
        <v>40000</v>
      </c>
      <c r="T507" s="160">
        <v>6.9000000000000006E-2</v>
      </c>
      <c r="U507" s="160">
        <v>6.9000000000000006E-2</v>
      </c>
      <c r="V507" s="158" t="s">
        <v>813</v>
      </c>
      <c r="W507" s="161">
        <v>2760</v>
      </c>
      <c r="X507" s="158" t="s">
        <v>813</v>
      </c>
      <c r="Y507" s="158" t="s">
        <v>1132</v>
      </c>
      <c r="Z507" s="158" t="s">
        <v>811</v>
      </c>
      <c r="AA507" s="158" t="s">
        <v>811</v>
      </c>
      <c r="AB507" s="71">
        <f t="shared" si="13"/>
        <v>402.34409166448</v>
      </c>
    </row>
    <row r="508" spans="1:28">
      <c r="A508" s="156" t="s">
        <v>803</v>
      </c>
      <c r="B508" s="156" t="s">
        <v>1126</v>
      </c>
      <c r="C508" s="156" t="s">
        <v>391</v>
      </c>
      <c r="D508" s="156" t="s">
        <v>162</v>
      </c>
      <c r="E508" s="156" t="s">
        <v>812</v>
      </c>
      <c r="F508" s="156" t="s">
        <v>171</v>
      </c>
      <c r="G508" s="165" t="s">
        <v>162</v>
      </c>
      <c r="H508" s="156" t="s">
        <v>867</v>
      </c>
      <c r="I508" s="156" t="s">
        <v>867</v>
      </c>
      <c r="J508" s="157">
        <v>43846</v>
      </c>
      <c r="K508" s="158" t="s">
        <v>1127</v>
      </c>
      <c r="L508" s="157">
        <v>43846</v>
      </c>
      <c r="M508" s="158" t="s">
        <v>1714</v>
      </c>
      <c r="N508" s="158" t="s">
        <v>809</v>
      </c>
      <c r="O508" s="158" t="s">
        <v>805</v>
      </c>
      <c r="P508" s="158" t="s">
        <v>1129</v>
      </c>
      <c r="Q508" s="158" t="s">
        <v>1712</v>
      </c>
      <c r="R508" s="158" t="s">
        <v>1713</v>
      </c>
      <c r="S508" s="159">
        <v>0</v>
      </c>
      <c r="T508" s="160">
        <v>0</v>
      </c>
      <c r="U508" s="160">
        <v>6.9000000000000006E-2</v>
      </c>
      <c r="V508" s="158" t="s">
        <v>813</v>
      </c>
      <c r="W508" s="161">
        <v>0</v>
      </c>
      <c r="X508" s="158" t="s">
        <v>813</v>
      </c>
      <c r="Y508" s="158" t="s">
        <v>1132</v>
      </c>
      <c r="Z508" s="158" t="s">
        <v>811</v>
      </c>
      <c r="AA508" s="158" t="s">
        <v>811</v>
      </c>
      <c r="AB508" s="71">
        <f t="shared" si="13"/>
        <v>0</v>
      </c>
    </row>
    <row r="509" spans="1:28">
      <c r="A509" s="156" t="s">
        <v>803</v>
      </c>
      <c r="B509" s="156" t="s">
        <v>1126</v>
      </c>
      <c r="C509" s="156" t="s">
        <v>391</v>
      </c>
      <c r="D509" s="156" t="s">
        <v>162</v>
      </c>
      <c r="E509" s="156" t="s">
        <v>812</v>
      </c>
      <c r="F509" s="156" t="s">
        <v>171</v>
      </c>
      <c r="G509" s="165" t="s">
        <v>162</v>
      </c>
      <c r="H509" s="156" t="s">
        <v>867</v>
      </c>
      <c r="I509" s="156" t="s">
        <v>867</v>
      </c>
      <c r="J509" s="157">
        <v>43846</v>
      </c>
      <c r="K509" s="158" t="s">
        <v>1127</v>
      </c>
      <c r="L509" s="157">
        <v>43846</v>
      </c>
      <c r="M509" s="158" t="s">
        <v>1714</v>
      </c>
      <c r="N509" s="158" t="s">
        <v>1144</v>
      </c>
      <c r="O509" s="158" t="s">
        <v>805</v>
      </c>
      <c r="P509" s="158" t="s">
        <v>1129</v>
      </c>
      <c r="Q509" s="158" t="s">
        <v>1712</v>
      </c>
      <c r="R509" s="158" t="s">
        <v>1713</v>
      </c>
      <c r="S509" s="159">
        <v>301600</v>
      </c>
      <c r="T509" s="160">
        <v>6.9000000000000006E-2</v>
      </c>
      <c r="U509" s="160">
        <v>6.9000000000000006E-2</v>
      </c>
      <c r="V509" s="158" t="s">
        <v>813</v>
      </c>
      <c r="W509" s="161">
        <v>20810.400000000001</v>
      </c>
      <c r="X509" s="158" t="s">
        <v>813</v>
      </c>
      <c r="Y509" s="158" t="s">
        <v>1132</v>
      </c>
      <c r="Z509" s="158" t="s">
        <v>811</v>
      </c>
      <c r="AA509" s="158" t="s">
        <v>811</v>
      </c>
      <c r="AB509" s="71">
        <f t="shared" si="13"/>
        <v>3033.6744511501797</v>
      </c>
    </row>
    <row r="510" spans="1:28">
      <c r="A510" s="156" t="s">
        <v>803</v>
      </c>
      <c r="B510" s="156" t="s">
        <v>1126</v>
      </c>
      <c r="C510" s="156" t="s">
        <v>391</v>
      </c>
      <c r="D510" s="156" t="s">
        <v>162</v>
      </c>
      <c r="E510" s="156" t="s">
        <v>812</v>
      </c>
      <c r="F510" s="156" t="s">
        <v>171</v>
      </c>
      <c r="G510" s="165" t="s">
        <v>162</v>
      </c>
      <c r="H510" s="156" t="s">
        <v>867</v>
      </c>
      <c r="I510" s="156" t="s">
        <v>867</v>
      </c>
      <c r="J510" s="157">
        <v>43846</v>
      </c>
      <c r="K510" s="158" t="s">
        <v>1127</v>
      </c>
      <c r="L510" s="157">
        <v>43846</v>
      </c>
      <c r="M510" s="158" t="s">
        <v>1714</v>
      </c>
      <c r="N510" s="158" t="s">
        <v>1145</v>
      </c>
      <c r="O510" s="158" t="s">
        <v>805</v>
      </c>
      <c r="P510" s="158" t="s">
        <v>1129</v>
      </c>
      <c r="Q510" s="158" t="s">
        <v>1712</v>
      </c>
      <c r="R510" s="158" t="s">
        <v>1713</v>
      </c>
      <c r="S510" s="159">
        <v>460000</v>
      </c>
      <c r="T510" s="160">
        <v>6.9000000000000006E-2</v>
      </c>
      <c r="U510" s="160">
        <v>6.9000000000000006E-2</v>
      </c>
      <c r="V510" s="158" t="s">
        <v>813</v>
      </c>
      <c r="W510" s="161">
        <v>31740</v>
      </c>
      <c r="X510" s="158" t="s">
        <v>813</v>
      </c>
      <c r="Y510" s="158" t="s">
        <v>1132</v>
      </c>
      <c r="Z510" s="158" t="s">
        <v>811</v>
      </c>
      <c r="AA510" s="158" t="s">
        <v>811</v>
      </c>
      <c r="AB510" s="71">
        <f t="shared" si="13"/>
        <v>4626.9570541415205</v>
      </c>
    </row>
    <row r="511" spans="1:28">
      <c r="A511" s="156" t="s">
        <v>803</v>
      </c>
      <c r="B511" s="156" t="s">
        <v>1126</v>
      </c>
      <c r="C511" s="156" t="s">
        <v>391</v>
      </c>
      <c r="D511" s="156" t="s">
        <v>536</v>
      </c>
      <c r="E511" s="156" t="s">
        <v>812</v>
      </c>
      <c r="F511" s="156" t="s">
        <v>660</v>
      </c>
      <c r="G511" s="165" t="s">
        <v>536</v>
      </c>
      <c r="H511" s="156" t="s">
        <v>867</v>
      </c>
      <c r="I511" s="156" t="s">
        <v>867</v>
      </c>
      <c r="J511" s="157">
        <v>43847</v>
      </c>
      <c r="K511" s="158" t="s">
        <v>1127</v>
      </c>
      <c r="L511" s="157">
        <v>43847</v>
      </c>
      <c r="M511" s="158" t="s">
        <v>1715</v>
      </c>
      <c r="N511" s="158" t="s">
        <v>870</v>
      </c>
      <c r="O511" s="158" t="s">
        <v>805</v>
      </c>
      <c r="P511" s="158" t="s">
        <v>1129</v>
      </c>
      <c r="Q511" s="158" t="s">
        <v>1716</v>
      </c>
      <c r="R511" s="158" t="s">
        <v>1717</v>
      </c>
      <c r="S511" s="159">
        <v>0</v>
      </c>
      <c r="T511" s="160">
        <v>0</v>
      </c>
      <c r="U511" s="160">
        <v>2.5100000000000001E-2</v>
      </c>
      <c r="V511" s="158" t="s">
        <v>813</v>
      </c>
      <c r="W511" s="161">
        <v>0</v>
      </c>
      <c r="X511" s="158" t="s">
        <v>813</v>
      </c>
      <c r="Y511" s="158" t="s">
        <v>1132</v>
      </c>
      <c r="Z511" s="158" t="s">
        <v>811</v>
      </c>
      <c r="AA511" s="158" t="s">
        <v>811</v>
      </c>
      <c r="AB511" s="71">
        <f t="shared" si="13"/>
        <v>0</v>
      </c>
    </row>
    <row r="512" spans="1:28">
      <c r="A512" s="156" t="s">
        <v>803</v>
      </c>
      <c r="B512" s="156" t="s">
        <v>1126</v>
      </c>
      <c r="C512" s="156" t="s">
        <v>391</v>
      </c>
      <c r="D512" s="156" t="s">
        <v>536</v>
      </c>
      <c r="E512" s="156" t="s">
        <v>812</v>
      </c>
      <c r="F512" s="156" t="s">
        <v>660</v>
      </c>
      <c r="G512" s="165" t="s">
        <v>536</v>
      </c>
      <c r="H512" s="156" t="s">
        <v>867</v>
      </c>
      <c r="I512" s="156" t="s">
        <v>867</v>
      </c>
      <c r="J512" s="157">
        <v>43847</v>
      </c>
      <c r="K512" s="158" t="s">
        <v>1127</v>
      </c>
      <c r="L512" s="157">
        <v>43847</v>
      </c>
      <c r="M512" s="158" t="s">
        <v>1715</v>
      </c>
      <c r="N512" s="158" t="s">
        <v>1144</v>
      </c>
      <c r="O512" s="158" t="s">
        <v>805</v>
      </c>
      <c r="P512" s="158" t="s">
        <v>1129</v>
      </c>
      <c r="Q512" s="158" t="s">
        <v>1716</v>
      </c>
      <c r="R512" s="158" t="s">
        <v>1717</v>
      </c>
      <c r="S512" s="159">
        <v>40000</v>
      </c>
      <c r="T512" s="160">
        <v>2.5100000000000001E-2</v>
      </c>
      <c r="U512" s="160">
        <v>2.5100000000000001E-2</v>
      </c>
      <c r="V512" s="158" t="s">
        <v>813</v>
      </c>
      <c r="W512" s="161">
        <v>1004</v>
      </c>
      <c r="X512" s="158" t="s">
        <v>813</v>
      </c>
      <c r="Y512" s="158" t="s">
        <v>1132</v>
      </c>
      <c r="Z512" s="158" t="s">
        <v>811</v>
      </c>
      <c r="AA512" s="158" t="s">
        <v>811</v>
      </c>
      <c r="AB512" s="71">
        <f t="shared" si="13"/>
        <v>146.35995218519491</v>
      </c>
    </row>
    <row r="513" spans="1:28">
      <c r="A513" s="156" t="s">
        <v>803</v>
      </c>
      <c r="B513" s="156" t="s">
        <v>1126</v>
      </c>
      <c r="C513" s="156" t="s">
        <v>391</v>
      </c>
      <c r="D513" s="156" t="s">
        <v>536</v>
      </c>
      <c r="E513" s="156" t="s">
        <v>812</v>
      </c>
      <c r="F513" s="156" t="s">
        <v>660</v>
      </c>
      <c r="G513" s="165" t="s">
        <v>536</v>
      </c>
      <c r="H513" s="156" t="s">
        <v>867</v>
      </c>
      <c r="I513" s="156" t="s">
        <v>867</v>
      </c>
      <c r="J513" s="157">
        <v>43847</v>
      </c>
      <c r="K513" s="158" t="s">
        <v>1127</v>
      </c>
      <c r="L513" s="157">
        <v>43847</v>
      </c>
      <c r="M513" s="158" t="s">
        <v>1715</v>
      </c>
      <c r="N513" s="158" t="s">
        <v>1145</v>
      </c>
      <c r="O513" s="158" t="s">
        <v>805</v>
      </c>
      <c r="P513" s="158" t="s">
        <v>1129</v>
      </c>
      <c r="Q513" s="158" t="s">
        <v>1716</v>
      </c>
      <c r="R513" s="158" t="s">
        <v>1717</v>
      </c>
      <c r="S513" s="159">
        <v>500000</v>
      </c>
      <c r="T513" s="160">
        <v>2.5100000000000001E-2</v>
      </c>
      <c r="U513" s="160">
        <v>2.5100000000000001E-2</v>
      </c>
      <c r="V513" s="158" t="s">
        <v>813</v>
      </c>
      <c r="W513" s="161">
        <v>12550</v>
      </c>
      <c r="X513" s="158" t="s">
        <v>813</v>
      </c>
      <c r="Y513" s="158" t="s">
        <v>1132</v>
      </c>
      <c r="Z513" s="158" t="s">
        <v>811</v>
      </c>
      <c r="AA513" s="158" t="s">
        <v>811</v>
      </c>
      <c r="AB513" s="71">
        <f t="shared" si="13"/>
        <v>1829.4994023149363</v>
      </c>
    </row>
    <row r="514" spans="1:28">
      <c r="A514" s="156" t="s">
        <v>803</v>
      </c>
      <c r="B514" s="156" t="s">
        <v>1126</v>
      </c>
      <c r="C514" s="156" t="s">
        <v>391</v>
      </c>
      <c r="D514" s="156" t="s">
        <v>200</v>
      </c>
      <c r="E514" s="156" t="s">
        <v>812</v>
      </c>
      <c r="F514" s="156" t="s">
        <v>546</v>
      </c>
      <c r="G514" s="165" t="s">
        <v>200</v>
      </c>
      <c r="H514" s="156" t="s">
        <v>867</v>
      </c>
      <c r="I514" s="156" t="s">
        <v>867</v>
      </c>
      <c r="J514" s="157">
        <v>43845</v>
      </c>
      <c r="K514" s="158" t="s">
        <v>1127</v>
      </c>
      <c r="L514" s="157">
        <v>43845</v>
      </c>
      <c r="M514" s="158" t="s">
        <v>1535</v>
      </c>
      <c r="N514" s="158" t="s">
        <v>886</v>
      </c>
      <c r="O514" s="158" t="s">
        <v>805</v>
      </c>
      <c r="P514" s="158" t="s">
        <v>1129</v>
      </c>
      <c r="Q514" s="158" t="s">
        <v>1718</v>
      </c>
      <c r="R514" s="158" t="s">
        <v>1719</v>
      </c>
      <c r="S514" s="159">
        <v>0</v>
      </c>
      <c r="T514" s="160">
        <v>0</v>
      </c>
      <c r="U514" s="160">
        <v>2.9600000000000001E-2</v>
      </c>
      <c r="V514" s="158" t="s">
        <v>813</v>
      </c>
      <c r="W514" s="161">
        <v>0</v>
      </c>
      <c r="X514" s="158" t="s">
        <v>813</v>
      </c>
      <c r="Y514" s="158" t="s">
        <v>1132</v>
      </c>
      <c r="Z514" s="158" t="s">
        <v>811</v>
      </c>
      <c r="AA514" s="158" t="s">
        <v>811</v>
      </c>
      <c r="AB514" s="71">
        <f t="shared" si="13"/>
        <v>0</v>
      </c>
    </row>
    <row r="515" spans="1:28">
      <c r="A515" s="156" t="s">
        <v>803</v>
      </c>
      <c r="B515" s="156" t="s">
        <v>1126</v>
      </c>
      <c r="C515" s="156" t="s">
        <v>391</v>
      </c>
      <c r="D515" s="156" t="s">
        <v>200</v>
      </c>
      <c r="E515" s="156" t="s">
        <v>812</v>
      </c>
      <c r="F515" s="156" t="s">
        <v>546</v>
      </c>
      <c r="G515" s="165" t="s">
        <v>200</v>
      </c>
      <c r="H515" s="156" t="s">
        <v>867</v>
      </c>
      <c r="I515" s="156" t="s">
        <v>867</v>
      </c>
      <c r="J515" s="157">
        <v>43845</v>
      </c>
      <c r="K515" s="158" t="s">
        <v>1127</v>
      </c>
      <c r="L515" s="157">
        <v>43845</v>
      </c>
      <c r="M515" s="158" t="s">
        <v>1535</v>
      </c>
      <c r="N515" s="158" t="s">
        <v>1159</v>
      </c>
      <c r="O515" s="158" t="s">
        <v>805</v>
      </c>
      <c r="P515" s="158" t="s">
        <v>1129</v>
      </c>
      <c r="Q515" s="158" t="s">
        <v>1718</v>
      </c>
      <c r="R515" s="158" t="s">
        <v>1719</v>
      </c>
      <c r="S515" s="159">
        <v>340000</v>
      </c>
      <c r="T515" s="160">
        <v>2.9600000000000001E-2</v>
      </c>
      <c r="U515" s="160">
        <v>2.9600000000000001E-2</v>
      </c>
      <c r="V515" s="158" t="s">
        <v>813</v>
      </c>
      <c r="W515" s="161">
        <v>10064</v>
      </c>
      <c r="X515" s="158" t="s">
        <v>813</v>
      </c>
      <c r="Y515" s="158" t="s">
        <v>1132</v>
      </c>
      <c r="Z515" s="158" t="s">
        <v>811</v>
      </c>
      <c r="AA515" s="158" t="s">
        <v>811</v>
      </c>
      <c r="AB515" s="71">
        <f t="shared" si="13"/>
        <v>1467.0981661272924</v>
      </c>
    </row>
    <row r="516" spans="1:28">
      <c r="A516" s="156" t="s">
        <v>803</v>
      </c>
      <c r="B516" s="156" t="s">
        <v>1126</v>
      </c>
      <c r="C516" s="156" t="s">
        <v>391</v>
      </c>
      <c r="D516" s="156" t="s">
        <v>200</v>
      </c>
      <c r="E516" s="156" t="s">
        <v>812</v>
      </c>
      <c r="F516" s="156" t="s">
        <v>546</v>
      </c>
      <c r="G516" s="165" t="s">
        <v>200</v>
      </c>
      <c r="H516" s="156" t="s">
        <v>867</v>
      </c>
      <c r="I516" s="156" t="s">
        <v>867</v>
      </c>
      <c r="J516" s="157">
        <v>43845</v>
      </c>
      <c r="K516" s="158" t="s">
        <v>1127</v>
      </c>
      <c r="L516" s="157">
        <v>43845</v>
      </c>
      <c r="M516" s="158" t="s">
        <v>1535</v>
      </c>
      <c r="N516" s="158" t="s">
        <v>1181</v>
      </c>
      <c r="O516" s="158" t="s">
        <v>805</v>
      </c>
      <c r="P516" s="158" t="s">
        <v>1129</v>
      </c>
      <c r="Q516" s="158" t="s">
        <v>1718</v>
      </c>
      <c r="R516" s="158" t="s">
        <v>1719</v>
      </c>
      <c r="S516" s="159">
        <v>550000</v>
      </c>
      <c r="T516" s="160">
        <v>2.9600000000000001E-2</v>
      </c>
      <c r="U516" s="160">
        <v>2.9600000000000001E-2</v>
      </c>
      <c r="V516" s="158" t="s">
        <v>813</v>
      </c>
      <c r="W516" s="161">
        <v>16280</v>
      </c>
      <c r="X516" s="158" t="s">
        <v>813</v>
      </c>
      <c r="Y516" s="158" t="s">
        <v>1132</v>
      </c>
      <c r="Z516" s="158" t="s">
        <v>811</v>
      </c>
      <c r="AA516" s="158" t="s">
        <v>811</v>
      </c>
      <c r="AB516" s="71">
        <f t="shared" si="13"/>
        <v>2373.2470334412083</v>
      </c>
    </row>
    <row r="517" spans="1:28">
      <c r="A517" s="156" t="s">
        <v>803</v>
      </c>
      <c r="B517" s="156" t="s">
        <v>1126</v>
      </c>
      <c r="C517" s="156" t="s">
        <v>391</v>
      </c>
      <c r="D517" s="156" t="s">
        <v>536</v>
      </c>
      <c r="E517" s="156" t="s">
        <v>812</v>
      </c>
      <c r="F517" s="156" t="s">
        <v>645</v>
      </c>
      <c r="G517" s="165" t="s">
        <v>536</v>
      </c>
      <c r="H517" s="156" t="s">
        <v>867</v>
      </c>
      <c r="I517" s="156" t="s">
        <v>867</v>
      </c>
      <c r="J517" s="157">
        <v>43845</v>
      </c>
      <c r="K517" s="158" t="s">
        <v>1127</v>
      </c>
      <c r="L517" s="157">
        <v>43845</v>
      </c>
      <c r="M517" s="158" t="s">
        <v>1535</v>
      </c>
      <c r="N517" s="158" t="s">
        <v>870</v>
      </c>
      <c r="O517" s="158" t="s">
        <v>805</v>
      </c>
      <c r="P517" s="158" t="s">
        <v>1129</v>
      </c>
      <c r="Q517" s="158" t="s">
        <v>1720</v>
      </c>
      <c r="R517" s="158" t="s">
        <v>1721</v>
      </c>
      <c r="S517" s="159">
        <v>560000</v>
      </c>
      <c r="T517" s="160">
        <v>1.9400000000000001E-2</v>
      </c>
      <c r="U517" s="160">
        <v>1.9400000000000001E-2</v>
      </c>
      <c r="V517" s="158" t="s">
        <v>813</v>
      </c>
      <c r="W517" s="161">
        <v>10864</v>
      </c>
      <c r="X517" s="158" t="s">
        <v>813</v>
      </c>
      <c r="Y517" s="158" t="s">
        <v>1132</v>
      </c>
      <c r="Z517" s="158" t="s">
        <v>811</v>
      </c>
      <c r="AA517" s="158" t="s">
        <v>811</v>
      </c>
      <c r="AB517" s="71">
        <f t="shared" si="13"/>
        <v>1583.7196419720692</v>
      </c>
    </row>
    <row r="518" spans="1:28">
      <c r="A518" s="156" t="s">
        <v>803</v>
      </c>
      <c r="B518" s="156" t="s">
        <v>1126</v>
      </c>
      <c r="C518" s="156" t="s">
        <v>391</v>
      </c>
      <c r="D518" s="156" t="s">
        <v>162</v>
      </c>
      <c r="E518" s="156" t="s">
        <v>812</v>
      </c>
      <c r="F518" s="156" t="s">
        <v>167</v>
      </c>
      <c r="G518" s="165" t="s">
        <v>162</v>
      </c>
      <c r="H518" s="156" t="s">
        <v>867</v>
      </c>
      <c r="I518" s="156" t="s">
        <v>867</v>
      </c>
      <c r="J518" s="157">
        <v>43845</v>
      </c>
      <c r="K518" s="158" t="s">
        <v>1127</v>
      </c>
      <c r="L518" s="157">
        <v>43845</v>
      </c>
      <c r="M518" s="158" t="s">
        <v>1535</v>
      </c>
      <c r="N518" s="158" t="s">
        <v>1079</v>
      </c>
      <c r="O518" s="158" t="s">
        <v>805</v>
      </c>
      <c r="P518" s="158" t="s">
        <v>1129</v>
      </c>
      <c r="Q518" s="158" t="s">
        <v>1722</v>
      </c>
      <c r="R518" s="158" t="s">
        <v>1723</v>
      </c>
      <c r="S518" s="159">
        <v>485000</v>
      </c>
      <c r="T518" s="160">
        <v>2.35E-2</v>
      </c>
      <c r="U518" s="160">
        <v>2.35E-2</v>
      </c>
      <c r="V518" s="158" t="s">
        <v>813</v>
      </c>
      <c r="W518" s="161">
        <v>11397.5</v>
      </c>
      <c r="X518" s="158" t="s">
        <v>813</v>
      </c>
      <c r="Y518" s="158" t="s">
        <v>1132</v>
      </c>
      <c r="Z518" s="158" t="s">
        <v>811</v>
      </c>
      <c r="AA518" s="158" t="s">
        <v>811</v>
      </c>
      <c r="AB518" s="71">
        <f t="shared" si="13"/>
        <v>1661.4915886760548</v>
      </c>
    </row>
    <row r="519" spans="1:28">
      <c r="A519" s="156" t="s">
        <v>803</v>
      </c>
      <c r="B519" s="156" t="s">
        <v>1126</v>
      </c>
      <c r="C519" s="156" t="s">
        <v>391</v>
      </c>
      <c r="D519" s="156" t="s">
        <v>162</v>
      </c>
      <c r="E519" s="156" t="s">
        <v>812</v>
      </c>
      <c r="F519" s="156" t="s">
        <v>167</v>
      </c>
      <c r="G519" s="165" t="s">
        <v>162</v>
      </c>
      <c r="H519" s="156" t="s">
        <v>867</v>
      </c>
      <c r="I519" s="156" t="s">
        <v>867</v>
      </c>
      <c r="J519" s="157">
        <v>43846</v>
      </c>
      <c r="K519" s="158" t="s">
        <v>1127</v>
      </c>
      <c r="L519" s="157">
        <v>43846</v>
      </c>
      <c r="M519" s="158" t="s">
        <v>1550</v>
      </c>
      <c r="N519" s="158" t="s">
        <v>1075</v>
      </c>
      <c r="O519" s="158" t="s">
        <v>805</v>
      </c>
      <c r="P519" s="158" t="s">
        <v>1129</v>
      </c>
      <c r="Q519" s="158" t="s">
        <v>1722</v>
      </c>
      <c r="R519" s="158" t="s">
        <v>1723</v>
      </c>
      <c r="S519" s="159">
        <v>212500</v>
      </c>
      <c r="T519" s="160">
        <v>2.35E-2</v>
      </c>
      <c r="U519" s="160">
        <v>2.35E-2</v>
      </c>
      <c r="V519" s="158" t="s">
        <v>813</v>
      </c>
      <c r="W519" s="161">
        <v>4993.75</v>
      </c>
      <c r="X519" s="158" t="s">
        <v>813</v>
      </c>
      <c r="Y519" s="158" t="s">
        <v>1132</v>
      </c>
      <c r="Z519" s="158" t="s">
        <v>811</v>
      </c>
      <c r="AA519" s="158" t="s">
        <v>811</v>
      </c>
      <c r="AB519" s="71">
        <f t="shared" si="13"/>
        <v>727.97311874981779</v>
      </c>
    </row>
    <row r="520" spans="1:28">
      <c r="A520" s="156" t="s">
        <v>803</v>
      </c>
      <c r="B520" s="156" t="s">
        <v>1126</v>
      </c>
      <c r="C520" s="156" t="s">
        <v>391</v>
      </c>
      <c r="D520" s="156" t="s">
        <v>281</v>
      </c>
      <c r="E520" s="156" t="s">
        <v>812</v>
      </c>
      <c r="F520" s="156" t="s">
        <v>699</v>
      </c>
      <c r="G520" s="165" t="s">
        <v>599</v>
      </c>
      <c r="H520" s="156" t="s">
        <v>818</v>
      </c>
      <c r="I520" s="156" t="s">
        <v>818</v>
      </c>
      <c r="J520" s="157">
        <v>43843</v>
      </c>
      <c r="K520" s="158" t="s">
        <v>1127</v>
      </c>
      <c r="L520" s="157">
        <v>43843</v>
      </c>
      <c r="M520" s="158" t="s">
        <v>1724</v>
      </c>
      <c r="N520" s="158" t="s">
        <v>809</v>
      </c>
      <c r="O520" s="158" t="s">
        <v>805</v>
      </c>
      <c r="P520" s="158" t="s">
        <v>1129</v>
      </c>
      <c r="Q520" s="158" t="s">
        <v>1725</v>
      </c>
      <c r="R520" s="158" t="s">
        <v>1726</v>
      </c>
      <c r="S520" s="159">
        <v>500</v>
      </c>
      <c r="T520" s="160">
        <v>0.52810000000000001</v>
      </c>
      <c r="U520" s="160">
        <v>0.57909999999999995</v>
      </c>
      <c r="V520" s="158" t="s">
        <v>813</v>
      </c>
      <c r="W520" s="161">
        <v>289.55</v>
      </c>
      <c r="X520" s="158" t="s">
        <v>813</v>
      </c>
      <c r="Y520" s="158" t="s">
        <v>1132</v>
      </c>
      <c r="Z520" s="158" t="s">
        <v>811</v>
      </c>
      <c r="AA520" s="158" t="s">
        <v>811</v>
      </c>
      <c r="AB520" s="71">
        <f t="shared" si="13"/>
        <v>42.209685413568913</v>
      </c>
    </row>
    <row r="521" spans="1:28">
      <c r="A521" s="156" t="s">
        <v>803</v>
      </c>
      <c r="B521" s="156" t="s">
        <v>1126</v>
      </c>
      <c r="C521" s="156" t="s">
        <v>391</v>
      </c>
      <c r="D521" s="156" t="s">
        <v>1170</v>
      </c>
      <c r="E521" s="156" t="s">
        <v>812</v>
      </c>
      <c r="F521" s="156" t="s">
        <v>556</v>
      </c>
      <c r="G521" s="165" t="s">
        <v>537</v>
      </c>
      <c r="H521" s="156" t="s">
        <v>818</v>
      </c>
      <c r="I521" s="156" t="s">
        <v>818</v>
      </c>
      <c r="J521" s="157">
        <v>43843</v>
      </c>
      <c r="K521" s="158" t="s">
        <v>1127</v>
      </c>
      <c r="L521" s="157">
        <v>43843</v>
      </c>
      <c r="M521" s="158" t="s">
        <v>1724</v>
      </c>
      <c r="N521" s="158" t="s">
        <v>886</v>
      </c>
      <c r="O521" s="158" t="s">
        <v>805</v>
      </c>
      <c r="P521" s="158" t="s">
        <v>1129</v>
      </c>
      <c r="Q521" s="158" t="s">
        <v>1727</v>
      </c>
      <c r="R521" s="158" t="s">
        <v>1728</v>
      </c>
      <c r="S521" s="159">
        <v>0</v>
      </c>
      <c r="T521" s="160">
        <v>0</v>
      </c>
      <c r="U521" s="160">
        <v>0.32069999999999999</v>
      </c>
      <c r="V521" s="158" t="s">
        <v>813</v>
      </c>
      <c r="W521" s="161">
        <v>0</v>
      </c>
      <c r="X521" s="158" t="s">
        <v>813</v>
      </c>
      <c r="Y521" s="158" t="s">
        <v>1132</v>
      </c>
      <c r="Z521" s="158" t="s">
        <v>811</v>
      </c>
      <c r="AA521" s="158" t="s">
        <v>811</v>
      </c>
      <c r="AB521" s="71">
        <f t="shared" si="13"/>
        <v>0</v>
      </c>
    </row>
    <row r="522" spans="1:28">
      <c r="A522" s="156" t="s">
        <v>803</v>
      </c>
      <c r="B522" s="156" t="s">
        <v>1126</v>
      </c>
      <c r="C522" s="156" t="s">
        <v>391</v>
      </c>
      <c r="D522" s="156" t="s">
        <v>1170</v>
      </c>
      <c r="E522" s="156" t="s">
        <v>812</v>
      </c>
      <c r="F522" s="156" t="s">
        <v>556</v>
      </c>
      <c r="G522" s="165" t="s">
        <v>537</v>
      </c>
      <c r="H522" s="156" t="s">
        <v>818</v>
      </c>
      <c r="I522" s="156" t="s">
        <v>818</v>
      </c>
      <c r="J522" s="157">
        <v>43843</v>
      </c>
      <c r="K522" s="158" t="s">
        <v>1127</v>
      </c>
      <c r="L522" s="157">
        <v>43843</v>
      </c>
      <c r="M522" s="158" t="s">
        <v>1724</v>
      </c>
      <c r="N522" s="158" t="s">
        <v>1144</v>
      </c>
      <c r="O522" s="158" t="s">
        <v>805</v>
      </c>
      <c r="P522" s="158" t="s">
        <v>1129</v>
      </c>
      <c r="Q522" s="158" t="s">
        <v>1727</v>
      </c>
      <c r="R522" s="158" t="s">
        <v>1728</v>
      </c>
      <c r="S522" s="159">
        <v>9000</v>
      </c>
      <c r="T522" s="160">
        <v>0.32069999999999999</v>
      </c>
      <c r="U522" s="160">
        <v>0.32069999999999999</v>
      </c>
      <c r="V522" s="158" t="s">
        <v>813</v>
      </c>
      <c r="W522" s="161">
        <v>2886.3</v>
      </c>
      <c r="X522" s="158" t="s">
        <v>813</v>
      </c>
      <c r="Y522" s="158" t="s">
        <v>1132</v>
      </c>
      <c r="Z522" s="158" t="s">
        <v>811</v>
      </c>
      <c r="AA522" s="158" t="s">
        <v>811</v>
      </c>
      <c r="AB522" s="71">
        <f t="shared" si="13"/>
        <v>420.7557071634742</v>
      </c>
    </row>
    <row r="523" spans="1:28">
      <c r="A523" s="156" t="s">
        <v>803</v>
      </c>
      <c r="B523" s="156" t="s">
        <v>1126</v>
      </c>
      <c r="C523" s="156" t="s">
        <v>391</v>
      </c>
      <c r="D523" s="156" t="s">
        <v>1170</v>
      </c>
      <c r="E523" s="156" t="s">
        <v>812</v>
      </c>
      <c r="F523" s="156" t="s">
        <v>556</v>
      </c>
      <c r="G523" s="165" t="s">
        <v>537</v>
      </c>
      <c r="H523" s="156" t="s">
        <v>818</v>
      </c>
      <c r="I523" s="156" t="s">
        <v>818</v>
      </c>
      <c r="J523" s="157">
        <v>43843</v>
      </c>
      <c r="K523" s="158" t="s">
        <v>1127</v>
      </c>
      <c r="L523" s="157">
        <v>43843</v>
      </c>
      <c r="M523" s="158" t="s">
        <v>1724</v>
      </c>
      <c r="N523" s="158" t="s">
        <v>1145</v>
      </c>
      <c r="O523" s="158" t="s">
        <v>805</v>
      </c>
      <c r="P523" s="158" t="s">
        <v>1129</v>
      </c>
      <c r="Q523" s="158" t="s">
        <v>1727</v>
      </c>
      <c r="R523" s="158" t="s">
        <v>1728</v>
      </c>
      <c r="S523" s="159">
        <v>30000</v>
      </c>
      <c r="T523" s="160">
        <v>0.32069999999999999</v>
      </c>
      <c r="U523" s="160">
        <v>0.32069999999999999</v>
      </c>
      <c r="V523" s="158" t="s">
        <v>813</v>
      </c>
      <c r="W523" s="161">
        <v>9621</v>
      </c>
      <c r="X523" s="158" t="s">
        <v>813</v>
      </c>
      <c r="Y523" s="158" t="s">
        <v>1132</v>
      </c>
      <c r="Z523" s="158" t="s">
        <v>811</v>
      </c>
      <c r="AA523" s="158" t="s">
        <v>811</v>
      </c>
      <c r="AB523" s="71">
        <f t="shared" si="13"/>
        <v>1402.5190238782473</v>
      </c>
    </row>
    <row r="524" spans="1:28">
      <c r="A524" s="156" t="s">
        <v>803</v>
      </c>
      <c r="B524" s="156" t="s">
        <v>1126</v>
      </c>
      <c r="C524" s="156" t="s">
        <v>391</v>
      </c>
      <c r="D524" s="156" t="s">
        <v>1170</v>
      </c>
      <c r="E524" s="156" t="s">
        <v>812</v>
      </c>
      <c r="F524" s="156" t="s">
        <v>556</v>
      </c>
      <c r="G524" s="165" t="s">
        <v>537</v>
      </c>
      <c r="H524" s="156" t="s">
        <v>818</v>
      </c>
      <c r="I524" s="156" t="s">
        <v>818</v>
      </c>
      <c r="J524" s="157">
        <v>43845</v>
      </c>
      <c r="K524" s="158" t="s">
        <v>1127</v>
      </c>
      <c r="L524" s="157">
        <v>43845</v>
      </c>
      <c r="M524" s="158" t="s">
        <v>1544</v>
      </c>
      <c r="N524" s="158" t="s">
        <v>1073</v>
      </c>
      <c r="O524" s="158" t="s">
        <v>805</v>
      </c>
      <c r="P524" s="158" t="s">
        <v>1129</v>
      </c>
      <c r="Q524" s="158" t="s">
        <v>1727</v>
      </c>
      <c r="R524" s="158" t="s">
        <v>1728</v>
      </c>
      <c r="S524" s="159">
        <v>0</v>
      </c>
      <c r="T524" s="160">
        <v>0</v>
      </c>
      <c r="U524" s="160">
        <v>0.32069999999999999</v>
      </c>
      <c r="V524" s="158" t="s">
        <v>813</v>
      </c>
      <c r="W524" s="161">
        <v>0</v>
      </c>
      <c r="X524" s="158" t="s">
        <v>813</v>
      </c>
      <c r="Y524" s="158" t="s">
        <v>1132</v>
      </c>
      <c r="Z524" s="158" t="s">
        <v>811</v>
      </c>
      <c r="AA524" s="158" t="s">
        <v>811</v>
      </c>
      <c r="AB524" s="71">
        <f t="shared" si="13"/>
        <v>0</v>
      </c>
    </row>
    <row r="525" spans="1:28">
      <c r="A525" s="156" t="s">
        <v>803</v>
      </c>
      <c r="B525" s="156" t="s">
        <v>1126</v>
      </c>
      <c r="C525" s="156" t="s">
        <v>391</v>
      </c>
      <c r="D525" s="156" t="s">
        <v>1170</v>
      </c>
      <c r="E525" s="156" t="s">
        <v>812</v>
      </c>
      <c r="F525" s="156" t="s">
        <v>556</v>
      </c>
      <c r="G525" s="165" t="s">
        <v>537</v>
      </c>
      <c r="H525" s="156" t="s">
        <v>818</v>
      </c>
      <c r="I525" s="156" t="s">
        <v>818</v>
      </c>
      <c r="J525" s="157">
        <v>43845</v>
      </c>
      <c r="K525" s="158" t="s">
        <v>1127</v>
      </c>
      <c r="L525" s="157">
        <v>43845</v>
      </c>
      <c r="M525" s="158" t="s">
        <v>1544</v>
      </c>
      <c r="N525" s="158" t="s">
        <v>1144</v>
      </c>
      <c r="O525" s="158" t="s">
        <v>805</v>
      </c>
      <c r="P525" s="158" t="s">
        <v>1129</v>
      </c>
      <c r="Q525" s="158" t="s">
        <v>1727</v>
      </c>
      <c r="R525" s="158" t="s">
        <v>1728</v>
      </c>
      <c r="S525" s="159">
        <v>46000</v>
      </c>
      <c r="T525" s="160">
        <v>0.32069999999999999</v>
      </c>
      <c r="U525" s="160">
        <v>0.32069999999999999</v>
      </c>
      <c r="V525" s="158" t="s">
        <v>813</v>
      </c>
      <c r="W525" s="161">
        <v>14752.2</v>
      </c>
      <c r="X525" s="158" t="s">
        <v>813</v>
      </c>
      <c r="Y525" s="158" t="s">
        <v>1132</v>
      </c>
      <c r="Z525" s="158" t="s">
        <v>811</v>
      </c>
      <c r="AA525" s="158" t="s">
        <v>811</v>
      </c>
      <c r="AB525" s="71">
        <f t="shared" si="13"/>
        <v>2150.5291699466457</v>
      </c>
    </row>
    <row r="526" spans="1:28">
      <c r="A526" s="156" t="s">
        <v>803</v>
      </c>
      <c r="B526" s="156" t="s">
        <v>1126</v>
      </c>
      <c r="C526" s="156" t="s">
        <v>391</v>
      </c>
      <c r="D526" s="156" t="s">
        <v>1170</v>
      </c>
      <c r="E526" s="156" t="s">
        <v>812</v>
      </c>
      <c r="F526" s="156" t="s">
        <v>556</v>
      </c>
      <c r="G526" s="165" t="s">
        <v>537</v>
      </c>
      <c r="H526" s="156" t="s">
        <v>818</v>
      </c>
      <c r="I526" s="156" t="s">
        <v>818</v>
      </c>
      <c r="J526" s="157">
        <v>43845</v>
      </c>
      <c r="K526" s="158" t="s">
        <v>1127</v>
      </c>
      <c r="L526" s="157">
        <v>43845</v>
      </c>
      <c r="M526" s="158" t="s">
        <v>1544</v>
      </c>
      <c r="N526" s="158" t="s">
        <v>1145</v>
      </c>
      <c r="O526" s="158" t="s">
        <v>805</v>
      </c>
      <c r="P526" s="158" t="s">
        <v>1129</v>
      </c>
      <c r="Q526" s="158" t="s">
        <v>1727</v>
      </c>
      <c r="R526" s="158" t="s">
        <v>1728</v>
      </c>
      <c r="S526" s="159">
        <v>105000</v>
      </c>
      <c r="T526" s="160">
        <v>0.32069999999999999</v>
      </c>
      <c r="U526" s="160">
        <v>0.32069999999999999</v>
      </c>
      <c r="V526" s="158" t="s">
        <v>813</v>
      </c>
      <c r="W526" s="161">
        <v>33673.5</v>
      </c>
      <c r="X526" s="158" t="s">
        <v>813</v>
      </c>
      <c r="Y526" s="158" t="s">
        <v>1132</v>
      </c>
      <c r="Z526" s="158" t="s">
        <v>811</v>
      </c>
      <c r="AA526" s="158" t="s">
        <v>811</v>
      </c>
      <c r="AB526" s="71">
        <f t="shared" si="13"/>
        <v>4908.8165835738655</v>
      </c>
    </row>
    <row r="527" spans="1:28">
      <c r="A527" s="156" t="s">
        <v>803</v>
      </c>
      <c r="B527" s="156" t="s">
        <v>1126</v>
      </c>
      <c r="C527" s="156" t="s">
        <v>391</v>
      </c>
      <c r="D527" s="156" t="s">
        <v>1170</v>
      </c>
      <c r="E527" s="156" t="s">
        <v>812</v>
      </c>
      <c r="F527" s="156" t="s">
        <v>556</v>
      </c>
      <c r="G527" s="165" t="s">
        <v>537</v>
      </c>
      <c r="H527" s="156" t="s">
        <v>818</v>
      </c>
      <c r="I527" s="156" t="s">
        <v>818</v>
      </c>
      <c r="J527" s="157">
        <v>43845</v>
      </c>
      <c r="K527" s="158" t="s">
        <v>1127</v>
      </c>
      <c r="L527" s="157">
        <v>43845</v>
      </c>
      <c r="M527" s="158" t="s">
        <v>1544</v>
      </c>
      <c r="N527" s="158" t="s">
        <v>1146</v>
      </c>
      <c r="O527" s="158" t="s">
        <v>805</v>
      </c>
      <c r="P527" s="158" t="s">
        <v>1129</v>
      </c>
      <c r="Q527" s="158" t="s">
        <v>1727</v>
      </c>
      <c r="R527" s="158" t="s">
        <v>1728</v>
      </c>
      <c r="S527" s="159">
        <v>105000</v>
      </c>
      <c r="T527" s="160">
        <v>0.32069999999999999</v>
      </c>
      <c r="U527" s="160">
        <v>0.32069999999999999</v>
      </c>
      <c r="V527" s="158" t="s">
        <v>813</v>
      </c>
      <c r="W527" s="161">
        <v>33673.5</v>
      </c>
      <c r="X527" s="158" t="s">
        <v>813</v>
      </c>
      <c r="Y527" s="158" t="s">
        <v>1132</v>
      </c>
      <c r="Z527" s="158" t="s">
        <v>811</v>
      </c>
      <c r="AA527" s="158" t="s">
        <v>811</v>
      </c>
      <c r="AB527" s="71">
        <f t="shared" si="13"/>
        <v>4908.8165835738655</v>
      </c>
    </row>
    <row r="528" spans="1:28">
      <c r="A528" s="156" t="s">
        <v>803</v>
      </c>
      <c r="B528" s="156" t="s">
        <v>1126</v>
      </c>
      <c r="C528" s="156" t="s">
        <v>391</v>
      </c>
      <c r="D528" s="156" t="s">
        <v>200</v>
      </c>
      <c r="E528" s="156" t="s">
        <v>812</v>
      </c>
      <c r="F528" s="156" t="s">
        <v>548</v>
      </c>
      <c r="G528" s="165" t="s">
        <v>200</v>
      </c>
      <c r="H528" s="156" t="s">
        <v>867</v>
      </c>
      <c r="I528" s="156" t="s">
        <v>867</v>
      </c>
      <c r="J528" s="157">
        <v>43843</v>
      </c>
      <c r="K528" s="158" t="s">
        <v>1127</v>
      </c>
      <c r="L528" s="157">
        <v>43843</v>
      </c>
      <c r="M528" s="158" t="s">
        <v>1540</v>
      </c>
      <c r="N528" s="158" t="s">
        <v>809</v>
      </c>
      <c r="O528" s="158" t="s">
        <v>805</v>
      </c>
      <c r="P528" s="158" t="s">
        <v>1129</v>
      </c>
      <c r="Q528" s="158" t="s">
        <v>1729</v>
      </c>
      <c r="R528" s="158" t="s">
        <v>1730</v>
      </c>
      <c r="S528" s="159">
        <v>0</v>
      </c>
      <c r="T528" s="160">
        <v>0</v>
      </c>
      <c r="U528" s="160">
        <v>2.9600000000000001E-2</v>
      </c>
      <c r="V528" s="158" t="s">
        <v>813</v>
      </c>
      <c r="W528" s="161">
        <v>0</v>
      </c>
      <c r="X528" s="158" t="s">
        <v>813</v>
      </c>
      <c r="Y528" s="158" t="s">
        <v>1132</v>
      </c>
      <c r="Z528" s="158" t="s">
        <v>811</v>
      </c>
      <c r="AA528" s="158" t="s">
        <v>811</v>
      </c>
      <c r="AB528" s="71">
        <f t="shared" si="13"/>
        <v>0</v>
      </c>
    </row>
    <row r="529" spans="1:28">
      <c r="A529" s="156" t="s">
        <v>803</v>
      </c>
      <c r="B529" s="156" t="s">
        <v>1126</v>
      </c>
      <c r="C529" s="156" t="s">
        <v>391</v>
      </c>
      <c r="D529" s="156" t="s">
        <v>200</v>
      </c>
      <c r="E529" s="156" t="s">
        <v>812</v>
      </c>
      <c r="F529" s="156" t="s">
        <v>548</v>
      </c>
      <c r="G529" s="165" t="s">
        <v>200</v>
      </c>
      <c r="H529" s="156" t="s">
        <v>867</v>
      </c>
      <c r="I529" s="156" t="s">
        <v>867</v>
      </c>
      <c r="J529" s="157">
        <v>43843</v>
      </c>
      <c r="K529" s="158" t="s">
        <v>1127</v>
      </c>
      <c r="L529" s="157">
        <v>43843</v>
      </c>
      <c r="M529" s="158" t="s">
        <v>1540</v>
      </c>
      <c r="N529" s="158" t="s">
        <v>1144</v>
      </c>
      <c r="O529" s="158" t="s">
        <v>805</v>
      </c>
      <c r="P529" s="158" t="s">
        <v>1129</v>
      </c>
      <c r="Q529" s="158" t="s">
        <v>1729</v>
      </c>
      <c r="R529" s="158" t="s">
        <v>1730</v>
      </c>
      <c r="S529" s="159">
        <v>220000</v>
      </c>
      <c r="T529" s="160">
        <v>2.9600000000000001E-2</v>
      </c>
      <c r="U529" s="160">
        <v>2.9600000000000001E-2</v>
      </c>
      <c r="V529" s="158" t="s">
        <v>813</v>
      </c>
      <c r="W529" s="161">
        <v>6512</v>
      </c>
      <c r="X529" s="158" t="s">
        <v>813</v>
      </c>
      <c r="Y529" s="158" t="s">
        <v>1132</v>
      </c>
      <c r="Z529" s="158" t="s">
        <v>811</v>
      </c>
      <c r="AA529" s="158" t="s">
        <v>811</v>
      </c>
      <c r="AB529" s="71">
        <f t="shared" si="13"/>
        <v>949.29881337648328</v>
      </c>
    </row>
    <row r="530" spans="1:28">
      <c r="A530" s="156" t="s">
        <v>803</v>
      </c>
      <c r="B530" s="156" t="s">
        <v>1126</v>
      </c>
      <c r="C530" s="156" t="s">
        <v>391</v>
      </c>
      <c r="D530" s="156" t="s">
        <v>200</v>
      </c>
      <c r="E530" s="156" t="s">
        <v>812</v>
      </c>
      <c r="F530" s="156" t="s">
        <v>548</v>
      </c>
      <c r="G530" s="165" t="s">
        <v>200</v>
      </c>
      <c r="H530" s="156" t="s">
        <v>867</v>
      </c>
      <c r="I530" s="156" t="s">
        <v>867</v>
      </c>
      <c r="J530" s="157">
        <v>43843</v>
      </c>
      <c r="K530" s="158" t="s">
        <v>1127</v>
      </c>
      <c r="L530" s="157">
        <v>43843</v>
      </c>
      <c r="M530" s="158" t="s">
        <v>1540</v>
      </c>
      <c r="N530" s="158" t="s">
        <v>1145</v>
      </c>
      <c r="O530" s="158" t="s">
        <v>805</v>
      </c>
      <c r="P530" s="158" t="s">
        <v>1129</v>
      </c>
      <c r="Q530" s="158" t="s">
        <v>1729</v>
      </c>
      <c r="R530" s="158" t="s">
        <v>1730</v>
      </c>
      <c r="S530" s="159">
        <v>230000</v>
      </c>
      <c r="T530" s="160">
        <v>2.9600000000000001E-2</v>
      </c>
      <c r="U530" s="160">
        <v>2.9600000000000001E-2</v>
      </c>
      <c r="V530" s="158" t="s">
        <v>813</v>
      </c>
      <c r="W530" s="161">
        <v>6808</v>
      </c>
      <c r="X530" s="158" t="s">
        <v>813</v>
      </c>
      <c r="Y530" s="158" t="s">
        <v>1132</v>
      </c>
      <c r="Z530" s="158" t="s">
        <v>811</v>
      </c>
      <c r="AA530" s="158" t="s">
        <v>811</v>
      </c>
      <c r="AB530" s="71">
        <f t="shared" si="13"/>
        <v>992.44875943905072</v>
      </c>
    </row>
    <row r="531" spans="1:28">
      <c r="A531" s="156" t="s">
        <v>803</v>
      </c>
      <c r="B531" s="156" t="s">
        <v>1126</v>
      </c>
      <c r="C531" s="156" t="s">
        <v>391</v>
      </c>
      <c r="D531" s="156" t="s">
        <v>200</v>
      </c>
      <c r="E531" s="156" t="s">
        <v>812</v>
      </c>
      <c r="F531" s="156" t="s">
        <v>750</v>
      </c>
      <c r="G531" s="165" t="s">
        <v>200</v>
      </c>
      <c r="H531" s="156" t="s">
        <v>867</v>
      </c>
      <c r="I531" s="156" t="s">
        <v>867</v>
      </c>
      <c r="J531" s="157">
        <v>43843</v>
      </c>
      <c r="K531" s="158" t="s">
        <v>1127</v>
      </c>
      <c r="L531" s="157">
        <v>43843</v>
      </c>
      <c r="M531" s="158" t="s">
        <v>1540</v>
      </c>
      <c r="N531" s="158" t="s">
        <v>1075</v>
      </c>
      <c r="O531" s="158" t="s">
        <v>805</v>
      </c>
      <c r="P531" s="158" t="s">
        <v>1129</v>
      </c>
      <c r="Q531" s="158" t="s">
        <v>1731</v>
      </c>
      <c r="R531" s="158" t="s">
        <v>1732</v>
      </c>
      <c r="S531" s="159">
        <v>0</v>
      </c>
      <c r="T531" s="160">
        <v>0</v>
      </c>
      <c r="U531" s="160">
        <v>0.245</v>
      </c>
      <c r="V531" s="158" t="s">
        <v>813</v>
      </c>
      <c r="W531" s="161">
        <v>0</v>
      </c>
      <c r="X531" s="158" t="s">
        <v>813</v>
      </c>
      <c r="Y531" s="158" t="s">
        <v>1132</v>
      </c>
      <c r="Z531" s="158" t="s">
        <v>811</v>
      </c>
      <c r="AA531" s="158" t="s">
        <v>811</v>
      </c>
      <c r="AB531" s="71">
        <f t="shared" si="13"/>
        <v>0</v>
      </c>
    </row>
    <row r="532" spans="1:28">
      <c r="A532" s="156" t="s">
        <v>803</v>
      </c>
      <c r="B532" s="156" t="s">
        <v>1126</v>
      </c>
      <c r="C532" s="156" t="s">
        <v>391</v>
      </c>
      <c r="D532" s="156" t="s">
        <v>200</v>
      </c>
      <c r="E532" s="156" t="s">
        <v>812</v>
      </c>
      <c r="F532" s="156" t="s">
        <v>750</v>
      </c>
      <c r="G532" s="165" t="s">
        <v>200</v>
      </c>
      <c r="H532" s="156" t="s">
        <v>867</v>
      </c>
      <c r="I532" s="156" t="s">
        <v>867</v>
      </c>
      <c r="J532" s="157">
        <v>43843</v>
      </c>
      <c r="K532" s="158" t="s">
        <v>1127</v>
      </c>
      <c r="L532" s="157">
        <v>43843</v>
      </c>
      <c r="M532" s="158" t="s">
        <v>1540</v>
      </c>
      <c r="N532" s="158" t="s">
        <v>1146</v>
      </c>
      <c r="O532" s="158" t="s">
        <v>805</v>
      </c>
      <c r="P532" s="158" t="s">
        <v>1129</v>
      </c>
      <c r="Q532" s="158" t="s">
        <v>1731</v>
      </c>
      <c r="R532" s="158" t="s">
        <v>1732</v>
      </c>
      <c r="S532" s="159">
        <v>400</v>
      </c>
      <c r="T532" s="160">
        <v>0.245</v>
      </c>
      <c r="U532" s="160">
        <v>0.245</v>
      </c>
      <c r="V532" s="158" t="s">
        <v>813</v>
      </c>
      <c r="W532" s="161">
        <v>98</v>
      </c>
      <c r="X532" s="158" t="s">
        <v>813</v>
      </c>
      <c r="Y532" s="158" t="s">
        <v>1132</v>
      </c>
      <c r="Z532" s="158" t="s">
        <v>811</v>
      </c>
      <c r="AA532" s="158" t="s">
        <v>811</v>
      </c>
      <c r="AB532" s="71">
        <f t="shared" si="13"/>
        <v>14.28613079098516</v>
      </c>
    </row>
    <row r="533" spans="1:28">
      <c r="A533" s="156" t="s">
        <v>803</v>
      </c>
      <c r="B533" s="156" t="s">
        <v>1126</v>
      </c>
      <c r="C533" s="156" t="s">
        <v>391</v>
      </c>
      <c r="D533" s="156" t="s">
        <v>200</v>
      </c>
      <c r="E533" s="156" t="s">
        <v>812</v>
      </c>
      <c r="F533" s="156" t="s">
        <v>750</v>
      </c>
      <c r="G533" s="165" t="s">
        <v>200</v>
      </c>
      <c r="H533" s="156" t="s">
        <v>867</v>
      </c>
      <c r="I533" s="156" t="s">
        <v>867</v>
      </c>
      <c r="J533" s="157">
        <v>43843</v>
      </c>
      <c r="K533" s="158" t="s">
        <v>1127</v>
      </c>
      <c r="L533" s="157">
        <v>43843</v>
      </c>
      <c r="M533" s="158" t="s">
        <v>1540</v>
      </c>
      <c r="N533" s="158" t="s">
        <v>1159</v>
      </c>
      <c r="O533" s="158" t="s">
        <v>805</v>
      </c>
      <c r="P533" s="158" t="s">
        <v>1129</v>
      </c>
      <c r="Q533" s="158" t="s">
        <v>1731</v>
      </c>
      <c r="R533" s="158" t="s">
        <v>1732</v>
      </c>
      <c r="S533" s="159">
        <v>11200</v>
      </c>
      <c r="T533" s="160">
        <v>0.245</v>
      </c>
      <c r="U533" s="160">
        <v>0.245</v>
      </c>
      <c r="V533" s="158" t="s">
        <v>813</v>
      </c>
      <c r="W533" s="161">
        <v>2744</v>
      </c>
      <c r="X533" s="158" t="s">
        <v>813</v>
      </c>
      <c r="Y533" s="158" t="s">
        <v>1132</v>
      </c>
      <c r="Z533" s="158" t="s">
        <v>811</v>
      </c>
      <c r="AA533" s="158" t="s">
        <v>811</v>
      </c>
      <c r="AB533" s="71">
        <f t="shared" si="13"/>
        <v>400.0116621475845</v>
      </c>
    </row>
    <row r="534" spans="1:28">
      <c r="A534" s="156" t="s">
        <v>803</v>
      </c>
      <c r="B534" s="156" t="s">
        <v>1126</v>
      </c>
      <c r="C534" s="156" t="s">
        <v>391</v>
      </c>
      <c r="D534" s="156" t="s">
        <v>536</v>
      </c>
      <c r="E534" s="156" t="s">
        <v>812</v>
      </c>
      <c r="F534" s="156" t="s">
        <v>650</v>
      </c>
      <c r="G534" s="165" t="s">
        <v>536</v>
      </c>
      <c r="H534" s="156" t="s">
        <v>867</v>
      </c>
      <c r="I534" s="156" t="s">
        <v>867</v>
      </c>
      <c r="J534" s="157">
        <v>43843</v>
      </c>
      <c r="K534" s="158" t="s">
        <v>1127</v>
      </c>
      <c r="L534" s="157">
        <v>43843</v>
      </c>
      <c r="M534" s="158" t="s">
        <v>1540</v>
      </c>
      <c r="N534" s="158" t="s">
        <v>1073</v>
      </c>
      <c r="O534" s="158" t="s">
        <v>805</v>
      </c>
      <c r="P534" s="158" t="s">
        <v>1129</v>
      </c>
      <c r="Q534" s="158" t="s">
        <v>1733</v>
      </c>
      <c r="R534" s="158" t="s">
        <v>1734</v>
      </c>
      <c r="S534" s="159">
        <v>520000</v>
      </c>
      <c r="T534" s="160">
        <v>1.8800000000000001E-2</v>
      </c>
      <c r="U534" s="160">
        <v>1.8800000000000001E-2</v>
      </c>
      <c r="V534" s="158" t="s">
        <v>813</v>
      </c>
      <c r="W534" s="161">
        <v>9776</v>
      </c>
      <c r="X534" s="158" t="s">
        <v>813</v>
      </c>
      <c r="Y534" s="158" t="s">
        <v>1132</v>
      </c>
      <c r="Z534" s="158" t="s">
        <v>811</v>
      </c>
      <c r="AA534" s="158" t="s">
        <v>811</v>
      </c>
      <c r="AB534" s="71">
        <f t="shared" si="13"/>
        <v>1425.1144348231728</v>
      </c>
    </row>
    <row r="535" spans="1:28">
      <c r="A535" s="156" t="s">
        <v>803</v>
      </c>
      <c r="B535" s="156" t="s">
        <v>1126</v>
      </c>
      <c r="C535" s="156" t="s">
        <v>1088</v>
      </c>
      <c r="D535" s="156" t="s">
        <v>1208</v>
      </c>
      <c r="E535" s="156" t="s">
        <v>812</v>
      </c>
      <c r="F535" s="156" t="s">
        <v>582</v>
      </c>
      <c r="G535" s="165" t="s">
        <v>538</v>
      </c>
      <c r="H535" s="156" t="s">
        <v>867</v>
      </c>
      <c r="I535" s="156" t="s">
        <v>867</v>
      </c>
      <c r="J535" s="157">
        <v>43843</v>
      </c>
      <c r="K535" s="158" t="s">
        <v>1127</v>
      </c>
      <c r="L535" s="157">
        <v>43843</v>
      </c>
      <c r="M535" s="158" t="s">
        <v>1541</v>
      </c>
      <c r="N535" s="158" t="s">
        <v>1073</v>
      </c>
      <c r="O535" s="158" t="s">
        <v>805</v>
      </c>
      <c r="P535" s="158" t="s">
        <v>1129</v>
      </c>
      <c r="Q535" s="158" t="s">
        <v>1735</v>
      </c>
      <c r="R535" s="158" t="s">
        <v>1736</v>
      </c>
      <c r="S535" s="159">
        <v>5750</v>
      </c>
      <c r="T535" s="160">
        <v>1.071</v>
      </c>
      <c r="U535" s="160">
        <v>1.071</v>
      </c>
      <c r="V535" s="158" t="s">
        <v>813</v>
      </c>
      <c r="W535" s="161">
        <v>6158.25</v>
      </c>
      <c r="X535" s="158" t="s">
        <v>813</v>
      </c>
      <c r="Y535" s="158" t="s">
        <v>1132</v>
      </c>
      <c r="Z535" s="158" t="s">
        <v>811</v>
      </c>
      <c r="AA535" s="158" t="s">
        <v>811</v>
      </c>
      <c r="AB535" s="71">
        <f t="shared" si="13"/>
        <v>897.73025452637103</v>
      </c>
    </row>
    <row r="536" spans="1:28">
      <c r="A536" s="156" t="s">
        <v>803</v>
      </c>
      <c r="B536" s="156" t="s">
        <v>1126</v>
      </c>
      <c r="C536" s="156" t="s">
        <v>1088</v>
      </c>
      <c r="D536" s="156" t="s">
        <v>1205</v>
      </c>
      <c r="E536" s="156" t="s">
        <v>812</v>
      </c>
      <c r="F536" s="156" t="s">
        <v>76</v>
      </c>
      <c r="G536" s="165" t="s">
        <v>59</v>
      </c>
      <c r="H536" s="156" t="s">
        <v>867</v>
      </c>
      <c r="I536" s="156" t="s">
        <v>867</v>
      </c>
      <c r="J536" s="157">
        <v>43843</v>
      </c>
      <c r="K536" s="158" t="s">
        <v>1127</v>
      </c>
      <c r="L536" s="157">
        <v>43843</v>
      </c>
      <c r="M536" s="158" t="s">
        <v>1541</v>
      </c>
      <c r="N536" s="158" t="s">
        <v>1075</v>
      </c>
      <c r="O536" s="158" t="s">
        <v>805</v>
      </c>
      <c r="P536" s="158" t="s">
        <v>1129</v>
      </c>
      <c r="Q536" s="158" t="s">
        <v>1737</v>
      </c>
      <c r="R536" s="158" t="s">
        <v>1738</v>
      </c>
      <c r="S536" s="159">
        <v>10000</v>
      </c>
      <c r="T536" s="160">
        <v>0.48</v>
      </c>
      <c r="U536" s="160">
        <v>0.48</v>
      </c>
      <c r="V536" s="158" t="s">
        <v>813</v>
      </c>
      <c r="W536" s="161">
        <v>4800</v>
      </c>
      <c r="X536" s="158" t="s">
        <v>813</v>
      </c>
      <c r="Y536" s="158" t="s">
        <v>1132</v>
      </c>
      <c r="Z536" s="158" t="s">
        <v>811</v>
      </c>
      <c r="AA536" s="158" t="s">
        <v>811</v>
      </c>
      <c r="AB536" s="71">
        <f t="shared" si="13"/>
        <v>699.72885506866089</v>
      </c>
    </row>
    <row r="537" spans="1:28">
      <c r="A537" s="156" t="s">
        <v>803</v>
      </c>
      <c r="B537" s="156" t="s">
        <v>1126</v>
      </c>
      <c r="C537" s="156" t="s">
        <v>391</v>
      </c>
      <c r="D537" s="156" t="s">
        <v>1170</v>
      </c>
      <c r="E537" s="156" t="s">
        <v>812</v>
      </c>
      <c r="F537" s="156" t="s">
        <v>557</v>
      </c>
      <c r="G537" s="165" t="s">
        <v>537</v>
      </c>
      <c r="H537" s="156" t="s">
        <v>818</v>
      </c>
      <c r="I537" s="156" t="s">
        <v>818</v>
      </c>
      <c r="J537" s="157">
        <v>43845</v>
      </c>
      <c r="K537" s="158" t="s">
        <v>1127</v>
      </c>
      <c r="L537" s="157">
        <v>43845</v>
      </c>
      <c r="M537" s="158" t="s">
        <v>1544</v>
      </c>
      <c r="N537" s="158" t="s">
        <v>886</v>
      </c>
      <c r="O537" s="158" t="s">
        <v>805</v>
      </c>
      <c r="P537" s="158" t="s">
        <v>1129</v>
      </c>
      <c r="Q537" s="158" t="s">
        <v>1739</v>
      </c>
      <c r="R537" s="158" t="s">
        <v>1740</v>
      </c>
      <c r="S537" s="159">
        <v>158000</v>
      </c>
      <c r="T537" s="160">
        <v>6.2E-2</v>
      </c>
      <c r="U537" s="160">
        <v>6.2E-2</v>
      </c>
      <c r="V537" s="158" t="s">
        <v>813</v>
      </c>
      <c r="W537" s="161">
        <v>9796</v>
      </c>
      <c r="X537" s="158" t="s">
        <v>813</v>
      </c>
      <c r="Y537" s="158" t="s">
        <v>1132</v>
      </c>
      <c r="Z537" s="158" t="s">
        <v>811</v>
      </c>
      <c r="AA537" s="158" t="s">
        <v>811</v>
      </c>
      <c r="AB537" s="71">
        <f t="shared" si="13"/>
        <v>1428.0299717192922</v>
      </c>
    </row>
    <row r="538" spans="1:28">
      <c r="A538" s="156" t="s">
        <v>803</v>
      </c>
      <c r="B538" s="156" t="s">
        <v>1126</v>
      </c>
      <c r="C538" s="156" t="s">
        <v>391</v>
      </c>
      <c r="D538" s="156" t="s">
        <v>1170</v>
      </c>
      <c r="E538" s="156" t="s">
        <v>812</v>
      </c>
      <c r="F538" s="156" t="s">
        <v>664</v>
      </c>
      <c r="G538" s="165" t="s">
        <v>537</v>
      </c>
      <c r="H538" s="156" t="s">
        <v>818</v>
      </c>
      <c r="I538" s="156" t="s">
        <v>818</v>
      </c>
      <c r="J538" s="157">
        <v>43845</v>
      </c>
      <c r="K538" s="158" t="s">
        <v>1127</v>
      </c>
      <c r="L538" s="157">
        <v>43845</v>
      </c>
      <c r="M538" s="158" t="s">
        <v>1544</v>
      </c>
      <c r="N538" s="158" t="s">
        <v>870</v>
      </c>
      <c r="O538" s="158" t="s">
        <v>805</v>
      </c>
      <c r="P538" s="158" t="s">
        <v>1129</v>
      </c>
      <c r="Q538" s="158" t="s">
        <v>1741</v>
      </c>
      <c r="R538" s="158" t="s">
        <v>1742</v>
      </c>
      <c r="S538" s="159">
        <v>267000</v>
      </c>
      <c r="T538" s="160">
        <v>6.2E-2</v>
      </c>
      <c r="U538" s="160">
        <v>6.2E-2</v>
      </c>
      <c r="V538" s="158" t="s">
        <v>813</v>
      </c>
      <c r="W538" s="161">
        <v>16554</v>
      </c>
      <c r="X538" s="158" t="s">
        <v>813</v>
      </c>
      <c r="Y538" s="158" t="s">
        <v>1132</v>
      </c>
      <c r="Z538" s="158" t="s">
        <v>811</v>
      </c>
      <c r="AA538" s="158" t="s">
        <v>811</v>
      </c>
      <c r="AB538" s="71">
        <f t="shared" si="13"/>
        <v>2413.1898889180443</v>
      </c>
    </row>
    <row r="539" spans="1:28">
      <c r="A539" s="156" t="s">
        <v>803</v>
      </c>
      <c r="B539" s="156" t="s">
        <v>1126</v>
      </c>
      <c r="C539" s="156" t="s">
        <v>1088</v>
      </c>
      <c r="D539" s="156" t="s">
        <v>1208</v>
      </c>
      <c r="E539" s="156" t="s">
        <v>812</v>
      </c>
      <c r="F539" s="156" t="s">
        <v>581</v>
      </c>
      <c r="G539" s="165" t="s">
        <v>538</v>
      </c>
      <c r="H539" s="156" t="s">
        <v>867</v>
      </c>
      <c r="I539" s="156" t="s">
        <v>867</v>
      </c>
      <c r="J539" s="157">
        <v>43843</v>
      </c>
      <c r="K539" s="158" t="s">
        <v>1127</v>
      </c>
      <c r="L539" s="157">
        <v>43843</v>
      </c>
      <c r="M539" s="158" t="s">
        <v>1541</v>
      </c>
      <c r="N539" s="158" t="s">
        <v>809</v>
      </c>
      <c r="O539" s="158" t="s">
        <v>805</v>
      </c>
      <c r="P539" s="158" t="s">
        <v>1129</v>
      </c>
      <c r="Q539" s="158" t="s">
        <v>1743</v>
      </c>
      <c r="R539" s="158" t="s">
        <v>1744</v>
      </c>
      <c r="S539" s="159">
        <v>18000</v>
      </c>
      <c r="T539" s="160">
        <v>0.29399999999999998</v>
      </c>
      <c r="U539" s="160">
        <v>0.29399999999999998</v>
      </c>
      <c r="V539" s="158" t="s">
        <v>813</v>
      </c>
      <c r="W539" s="161">
        <v>5292</v>
      </c>
      <c r="X539" s="158" t="s">
        <v>813</v>
      </c>
      <c r="Y539" s="158" t="s">
        <v>1132</v>
      </c>
      <c r="Z539" s="158" t="s">
        <v>811</v>
      </c>
      <c r="AA539" s="158" t="s">
        <v>811</v>
      </c>
      <c r="AB539" s="71">
        <f t="shared" si="13"/>
        <v>771.45106271319867</v>
      </c>
    </row>
    <row r="540" spans="1:28">
      <c r="A540" s="156" t="s">
        <v>803</v>
      </c>
      <c r="B540" s="156" t="s">
        <v>1126</v>
      </c>
      <c r="C540" s="156" t="s">
        <v>391</v>
      </c>
      <c r="D540" s="156" t="s">
        <v>536</v>
      </c>
      <c r="E540" s="156" t="s">
        <v>812</v>
      </c>
      <c r="F540" s="156" t="s">
        <v>658</v>
      </c>
      <c r="G540" s="165" t="s">
        <v>536</v>
      </c>
      <c r="H540" s="156" t="s">
        <v>867</v>
      </c>
      <c r="I540" s="156" t="s">
        <v>867</v>
      </c>
      <c r="J540" s="157">
        <v>43846</v>
      </c>
      <c r="K540" s="158" t="s">
        <v>1127</v>
      </c>
      <c r="L540" s="157">
        <v>43846</v>
      </c>
      <c r="M540" s="158" t="s">
        <v>1667</v>
      </c>
      <c r="N540" s="158" t="s">
        <v>1075</v>
      </c>
      <c r="O540" s="158" t="s">
        <v>805</v>
      </c>
      <c r="P540" s="158" t="s">
        <v>1129</v>
      </c>
      <c r="Q540" s="158" t="s">
        <v>1745</v>
      </c>
      <c r="R540" s="158" t="s">
        <v>1746</v>
      </c>
      <c r="S540" s="159">
        <v>0</v>
      </c>
      <c r="T540" s="160">
        <v>0</v>
      </c>
      <c r="U540" s="160">
        <v>2.5100000000000001E-2</v>
      </c>
      <c r="V540" s="158" t="s">
        <v>813</v>
      </c>
      <c r="W540" s="161">
        <v>0</v>
      </c>
      <c r="X540" s="158" t="s">
        <v>813</v>
      </c>
      <c r="Y540" s="158" t="s">
        <v>1132</v>
      </c>
      <c r="Z540" s="158" t="s">
        <v>811</v>
      </c>
      <c r="AA540" s="158" t="s">
        <v>811</v>
      </c>
      <c r="AB540" s="71">
        <f t="shared" si="13"/>
        <v>0</v>
      </c>
    </row>
    <row r="541" spans="1:28">
      <c r="A541" s="156" t="s">
        <v>803</v>
      </c>
      <c r="B541" s="156" t="s">
        <v>1126</v>
      </c>
      <c r="C541" s="156" t="s">
        <v>391</v>
      </c>
      <c r="D541" s="156" t="s">
        <v>536</v>
      </c>
      <c r="E541" s="156" t="s">
        <v>812</v>
      </c>
      <c r="F541" s="156" t="s">
        <v>658</v>
      </c>
      <c r="G541" s="165" t="s">
        <v>536</v>
      </c>
      <c r="H541" s="156" t="s">
        <v>867</v>
      </c>
      <c r="I541" s="156" t="s">
        <v>867</v>
      </c>
      <c r="J541" s="157">
        <v>43846</v>
      </c>
      <c r="K541" s="158" t="s">
        <v>1127</v>
      </c>
      <c r="L541" s="157">
        <v>43846</v>
      </c>
      <c r="M541" s="158" t="s">
        <v>1667</v>
      </c>
      <c r="N541" s="158" t="s">
        <v>1146</v>
      </c>
      <c r="O541" s="158" t="s">
        <v>805</v>
      </c>
      <c r="P541" s="158" t="s">
        <v>1129</v>
      </c>
      <c r="Q541" s="158" t="s">
        <v>1745</v>
      </c>
      <c r="R541" s="158" t="s">
        <v>1746</v>
      </c>
      <c r="S541" s="159">
        <v>70000</v>
      </c>
      <c r="T541" s="160">
        <v>2.5100000000000001E-2</v>
      </c>
      <c r="U541" s="160">
        <v>2.5100000000000001E-2</v>
      </c>
      <c r="V541" s="158" t="s">
        <v>813</v>
      </c>
      <c r="W541" s="161">
        <v>1757</v>
      </c>
      <c r="X541" s="158" t="s">
        <v>813</v>
      </c>
      <c r="Y541" s="158" t="s">
        <v>1132</v>
      </c>
      <c r="Z541" s="158" t="s">
        <v>811</v>
      </c>
      <c r="AA541" s="158" t="s">
        <v>811</v>
      </c>
      <c r="AB541" s="71">
        <f t="shared" si="13"/>
        <v>256.12991632409108</v>
      </c>
    </row>
    <row r="542" spans="1:28">
      <c r="A542" s="156" t="s">
        <v>803</v>
      </c>
      <c r="B542" s="156" t="s">
        <v>1126</v>
      </c>
      <c r="C542" s="156" t="s">
        <v>391</v>
      </c>
      <c r="D542" s="156" t="s">
        <v>536</v>
      </c>
      <c r="E542" s="156" t="s">
        <v>812</v>
      </c>
      <c r="F542" s="156" t="s">
        <v>658</v>
      </c>
      <c r="G542" s="165" t="s">
        <v>536</v>
      </c>
      <c r="H542" s="156" t="s">
        <v>867</v>
      </c>
      <c r="I542" s="156" t="s">
        <v>867</v>
      </c>
      <c r="J542" s="157">
        <v>43846</v>
      </c>
      <c r="K542" s="158" t="s">
        <v>1127</v>
      </c>
      <c r="L542" s="157">
        <v>43846</v>
      </c>
      <c r="M542" s="158" t="s">
        <v>1667</v>
      </c>
      <c r="N542" s="158" t="s">
        <v>1159</v>
      </c>
      <c r="O542" s="158" t="s">
        <v>805</v>
      </c>
      <c r="P542" s="158" t="s">
        <v>1129</v>
      </c>
      <c r="Q542" s="158" t="s">
        <v>1745</v>
      </c>
      <c r="R542" s="158" t="s">
        <v>1746</v>
      </c>
      <c r="S542" s="159">
        <v>460000</v>
      </c>
      <c r="T542" s="160">
        <v>2.5100000000000001E-2</v>
      </c>
      <c r="U542" s="160">
        <v>2.5100000000000001E-2</v>
      </c>
      <c r="V542" s="158" t="s">
        <v>813</v>
      </c>
      <c r="W542" s="161">
        <v>11546</v>
      </c>
      <c r="X542" s="158" t="s">
        <v>813</v>
      </c>
      <c r="Y542" s="158" t="s">
        <v>1132</v>
      </c>
      <c r="Z542" s="158" t="s">
        <v>811</v>
      </c>
      <c r="AA542" s="158" t="s">
        <v>811</v>
      </c>
      <c r="AB542" s="71">
        <f t="shared" si="13"/>
        <v>1683.1394501297414</v>
      </c>
    </row>
    <row r="543" spans="1:28">
      <c r="A543" s="156" t="s">
        <v>803</v>
      </c>
      <c r="B543" s="156" t="s">
        <v>1126</v>
      </c>
      <c r="C543" s="156" t="s">
        <v>391</v>
      </c>
      <c r="D543" s="156" t="s">
        <v>536</v>
      </c>
      <c r="E543" s="156" t="s">
        <v>812</v>
      </c>
      <c r="F543" s="156" t="s">
        <v>553</v>
      </c>
      <c r="G543" s="165" t="s">
        <v>536</v>
      </c>
      <c r="H543" s="156" t="s">
        <v>867</v>
      </c>
      <c r="I543" s="156" t="s">
        <v>867</v>
      </c>
      <c r="J543" s="157">
        <v>43846</v>
      </c>
      <c r="K543" s="158" t="s">
        <v>1127</v>
      </c>
      <c r="L543" s="157">
        <v>43846</v>
      </c>
      <c r="M543" s="158" t="s">
        <v>1667</v>
      </c>
      <c r="N543" s="158" t="s">
        <v>1144</v>
      </c>
      <c r="O543" s="158" t="s">
        <v>805</v>
      </c>
      <c r="P543" s="158" t="s">
        <v>1129</v>
      </c>
      <c r="Q543" s="158" t="s">
        <v>1747</v>
      </c>
      <c r="R543" s="158" t="s">
        <v>1748</v>
      </c>
      <c r="S543" s="159">
        <v>25</v>
      </c>
      <c r="T543" s="160">
        <v>118.8</v>
      </c>
      <c r="U543" s="160">
        <v>118.8</v>
      </c>
      <c r="V543" s="158" t="s">
        <v>813</v>
      </c>
      <c r="W543" s="161">
        <v>2970</v>
      </c>
      <c r="X543" s="158" t="s">
        <v>813</v>
      </c>
      <c r="Y543" s="158" t="s">
        <v>1132</v>
      </c>
      <c r="Z543" s="158" t="s">
        <v>811</v>
      </c>
      <c r="AA543" s="158" t="s">
        <v>811</v>
      </c>
      <c r="AB543" s="71">
        <f t="shared" si="13"/>
        <v>432.95722907373391</v>
      </c>
    </row>
    <row r="544" spans="1:28">
      <c r="A544" s="156" t="s">
        <v>803</v>
      </c>
      <c r="B544" s="156" t="s">
        <v>1126</v>
      </c>
      <c r="C544" s="156" t="s">
        <v>391</v>
      </c>
      <c r="D544" s="156" t="s">
        <v>536</v>
      </c>
      <c r="E544" s="156" t="s">
        <v>812</v>
      </c>
      <c r="F544" s="156" t="s">
        <v>553</v>
      </c>
      <c r="G544" s="165" t="s">
        <v>536</v>
      </c>
      <c r="H544" s="156" t="s">
        <v>867</v>
      </c>
      <c r="I544" s="156" t="s">
        <v>867</v>
      </c>
      <c r="J544" s="157">
        <v>43846</v>
      </c>
      <c r="K544" s="158" t="s">
        <v>1127</v>
      </c>
      <c r="L544" s="157">
        <v>43846</v>
      </c>
      <c r="M544" s="158" t="s">
        <v>1667</v>
      </c>
      <c r="N544" s="158" t="s">
        <v>1145</v>
      </c>
      <c r="O544" s="158" t="s">
        <v>805</v>
      </c>
      <c r="P544" s="158" t="s">
        <v>1129</v>
      </c>
      <c r="Q544" s="158" t="s">
        <v>1747</v>
      </c>
      <c r="R544" s="158" t="s">
        <v>1748</v>
      </c>
      <c r="S544" s="159">
        <v>3</v>
      </c>
      <c r="T544" s="160">
        <v>118.8</v>
      </c>
      <c r="U544" s="160">
        <v>118.8</v>
      </c>
      <c r="V544" s="158" t="s">
        <v>813</v>
      </c>
      <c r="W544" s="161">
        <v>356.4</v>
      </c>
      <c r="X544" s="158" t="s">
        <v>813</v>
      </c>
      <c r="Y544" s="158" t="s">
        <v>1132</v>
      </c>
      <c r="Z544" s="158" t="s">
        <v>811</v>
      </c>
      <c r="AA544" s="158" t="s">
        <v>811</v>
      </c>
      <c r="AB544" s="71">
        <f t="shared" ref="AB544:AB607" si="14">W544/6.8598</f>
        <v>51.954867488848066</v>
      </c>
    </row>
    <row r="545" spans="1:28">
      <c r="A545" s="156" t="s">
        <v>803</v>
      </c>
      <c r="B545" s="156" t="s">
        <v>1126</v>
      </c>
      <c r="C545" s="156" t="s">
        <v>391</v>
      </c>
      <c r="D545" s="156" t="s">
        <v>536</v>
      </c>
      <c r="E545" s="156" t="s">
        <v>812</v>
      </c>
      <c r="F545" s="156" t="s">
        <v>553</v>
      </c>
      <c r="G545" s="165" t="s">
        <v>536</v>
      </c>
      <c r="H545" s="156" t="s">
        <v>867</v>
      </c>
      <c r="I545" s="156" t="s">
        <v>867</v>
      </c>
      <c r="J545" s="157">
        <v>43846</v>
      </c>
      <c r="K545" s="158" t="s">
        <v>1127</v>
      </c>
      <c r="L545" s="157">
        <v>43846</v>
      </c>
      <c r="M545" s="158" t="s">
        <v>1667</v>
      </c>
      <c r="N545" s="158" t="s">
        <v>870</v>
      </c>
      <c r="O545" s="158" t="s">
        <v>805</v>
      </c>
      <c r="P545" s="158" t="s">
        <v>1129</v>
      </c>
      <c r="Q545" s="158" t="s">
        <v>1747</v>
      </c>
      <c r="R545" s="158" t="s">
        <v>1748</v>
      </c>
      <c r="S545" s="159">
        <v>0</v>
      </c>
      <c r="T545" s="160">
        <v>0</v>
      </c>
      <c r="U545" s="160">
        <v>118.8</v>
      </c>
      <c r="V545" s="158" t="s">
        <v>813</v>
      </c>
      <c r="W545" s="161">
        <v>0</v>
      </c>
      <c r="X545" s="158" t="s">
        <v>813</v>
      </c>
      <c r="Y545" s="158" t="s">
        <v>1132</v>
      </c>
      <c r="Z545" s="158" t="s">
        <v>811</v>
      </c>
      <c r="AA545" s="158" t="s">
        <v>811</v>
      </c>
      <c r="AB545" s="71">
        <f t="shared" si="14"/>
        <v>0</v>
      </c>
    </row>
    <row r="546" spans="1:28">
      <c r="A546" s="156" t="s">
        <v>803</v>
      </c>
      <c r="B546" s="156" t="s">
        <v>1126</v>
      </c>
      <c r="C546" s="156" t="s">
        <v>391</v>
      </c>
      <c r="D546" s="156" t="s">
        <v>1185</v>
      </c>
      <c r="E546" s="156" t="s">
        <v>812</v>
      </c>
      <c r="F546" s="156" t="s">
        <v>459</v>
      </c>
      <c r="G546" s="165" t="s">
        <v>292</v>
      </c>
      <c r="H546" s="156" t="s">
        <v>818</v>
      </c>
      <c r="I546" s="156" t="s">
        <v>818</v>
      </c>
      <c r="J546" s="157">
        <v>43845</v>
      </c>
      <c r="K546" s="158" t="s">
        <v>1127</v>
      </c>
      <c r="L546" s="157">
        <v>43845</v>
      </c>
      <c r="M546" s="158" t="s">
        <v>1749</v>
      </c>
      <c r="N546" s="158" t="s">
        <v>809</v>
      </c>
      <c r="O546" s="158" t="s">
        <v>805</v>
      </c>
      <c r="P546" s="158" t="s">
        <v>1129</v>
      </c>
      <c r="Q546" s="158" t="s">
        <v>1750</v>
      </c>
      <c r="R546" s="158" t="s">
        <v>1751</v>
      </c>
      <c r="S546" s="159">
        <v>21889</v>
      </c>
      <c r="T546" s="160">
        <v>0.35149999999999998</v>
      </c>
      <c r="U546" s="160">
        <v>0.35149999999999998</v>
      </c>
      <c r="V546" s="158" t="s">
        <v>813</v>
      </c>
      <c r="W546" s="161">
        <v>7693.98</v>
      </c>
      <c r="X546" s="158" t="s">
        <v>813</v>
      </c>
      <c r="Y546" s="158" t="s">
        <v>1132</v>
      </c>
      <c r="Z546" s="158" t="s">
        <v>811</v>
      </c>
      <c r="AA546" s="158" t="s">
        <v>811</v>
      </c>
      <c r="AB546" s="71">
        <f t="shared" si="14"/>
        <v>1121.6041284002449</v>
      </c>
    </row>
    <row r="547" spans="1:28">
      <c r="A547" s="156" t="s">
        <v>803</v>
      </c>
      <c r="B547" s="156" t="s">
        <v>1126</v>
      </c>
      <c r="C547" s="156" t="s">
        <v>391</v>
      </c>
      <c r="D547" s="156" t="s">
        <v>1285</v>
      </c>
      <c r="E547" s="156" t="s">
        <v>812</v>
      </c>
      <c r="F547" s="156" t="s">
        <v>307</v>
      </c>
      <c r="G547" s="165" t="s">
        <v>292</v>
      </c>
      <c r="H547" s="156" t="s">
        <v>818</v>
      </c>
      <c r="I547" s="156" t="s">
        <v>818</v>
      </c>
      <c r="J547" s="157">
        <v>43845</v>
      </c>
      <c r="K547" s="158" t="s">
        <v>1127</v>
      </c>
      <c r="L547" s="157">
        <v>43845</v>
      </c>
      <c r="M547" s="158" t="s">
        <v>1749</v>
      </c>
      <c r="N547" s="158" t="s">
        <v>886</v>
      </c>
      <c r="O547" s="158" t="s">
        <v>805</v>
      </c>
      <c r="P547" s="158" t="s">
        <v>1129</v>
      </c>
      <c r="Q547" s="158" t="s">
        <v>1752</v>
      </c>
      <c r="R547" s="158" t="s">
        <v>1753</v>
      </c>
      <c r="S547" s="159">
        <v>11843</v>
      </c>
      <c r="T547" s="160">
        <v>3.5000000000000003E-2</v>
      </c>
      <c r="U547" s="160">
        <v>3.5000000000000003E-2</v>
      </c>
      <c r="V547" s="158" t="s">
        <v>813</v>
      </c>
      <c r="W547" s="161">
        <v>414.51</v>
      </c>
      <c r="X547" s="158" t="s">
        <v>813</v>
      </c>
      <c r="Y547" s="158" t="s">
        <v>1132</v>
      </c>
      <c r="Z547" s="158" t="s">
        <v>811</v>
      </c>
      <c r="AA547" s="158" t="s">
        <v>811</v>
      </c>
      <c r="AB547" s="71">
        <f t="shared" si="14"/>
        <v>60.42595994052305</v>
      </c>
    </row>
    <row r="548" spans="1:28">
      <c r="A548" s="156" t="s">
        <v>803</v>
      </c>
      <c r="B548" s="156" t="s">
        <v>1126</v>
      </c>
      <c r="C548" s="156" t="s">
        <v>391</v>
      </c>
      <c r="D548" s="156" t="s">
        <v>1285</v>
      </c>
      <c r="E548" s="156" t="s">
        <v>812</v>
      </c>
      <c r="F548" s="156" t="s">
        <v>1006</v>
      </c>
      <c r="G548" s="165" t="s">
        <v>292</v>
      </c>
      <c r="H548" s="156" t="s">
        <v>818</v>
      </c>
      <c r="I548" s="156" t="s">
        <v>818</v>
      </c>
      <c r="J548" s="157">
        <v>43845</v>
      </c>
      <c r="K548" s="158" t="s">
        <v>1127</v>
      </c>
      <c r="L548" s="157">
        <v>43845</v>
      </c>
      <c r="M548" s="158" t="s">
        <v>1749</v>
      </c>
      <c r="N548" s="158" t="s">
        <v>870</v>
      </c>
      <c r="O548" s="158" t="s">
        <v>805</v>
      </c>
      <c r="P548" s="158" t="s">
        <v>1129</v>
      </c>
      <c r="Q548" s="158" t="s">
        <v>1754</v>
      </c>
      <c r="R548" s="158" t="s">
        <v>1755</v>
      </c>
      <c r="S548" s="159">
        <v>610</v>
      </c>
      <c r="T548" s="160">
        <v>0.39</v>
      </c>
      <c r="U548" s="160">
        <v>0.39</v>
      </c>
      <c r="V548" s="158" t="s">
        <v>813</v>
      </c>
      <c r="W548" s="161">
        <v>237.9</v>
      </c>
      <c r="X548" s="158" t="s">
        <v>813</v>
      </c>
      <c r="Y548" s="158" t="s">
        <v>1132</v>
      </c>
      <c r="Z548" s="158" t="s">
        <v>811</v>
      </c>
      <c r="AA548" s="158" t="s">
        <v>811</v>
      </c>
      <c r="AB548" s="71">
        <f t="shared" si="14"/>
        <v>34.680311379340509</v>
      </c>
    </row>
    <row r="549" spans="1:28">
      <c r="A549" s="156" t="s">
        <v>803</v>
      </c>
      <c r="B549" s="156" t="s">
        <v>1126</v>
      </c>
      <c r="C549" s="156" t="s">
        <v>391</v>
      </c>
      <c r="D549" s="156" t="s">
        <v>1285</v>
      </c>
      <c r="E549" s="156" t="s">
        <v>812</v>
      </c>
      <c r="F549" s="156" t="s">
        <v>1006</v>
      </c>
      <c r="G549" s="165" t="s">
        <v>292</v>
      </c>
      <c r="H549" s="156" t="s">
        <v>818</v>
      </c>
      <c r="I549" s="156" t="s">
        <v>818</v>
      </c>
      <c r="J549" s="157">
        <v>43845</v>
      </c>
      <c r="K549" s="158" t="s">
        <v>1127</v>
      </c>
      <c r="L549" s="157">
        <v>43845</v>
      </c>
      <c r="M549" s="158" t="s">
        <v>1749</v>
      </c>
      <c r="N549" s="158" t="s">
        <v>1073</v>
      </c>
      <c r="O549" s="158" t="s">
        <v>805</v>
      </c>
      <c r="P549" s="158" t="s">
        <v>1129</v>
      </c>
      <c r="Q549" s="158" t="s">
        <v>1756</v>
      </c>
      <c r="R549" s="158" t="s">
        <v>1757</v>
      </c>
      <c r="S549" s="159">
        <v>3000</v>
      </c>
      <c r="T549" s="160">
        <v>0.39</v>
      </c>
      <c r="U549" s="160">
        <v>0.39</v>
      </c>
      <c r="V549" s="158" t="s">
        <v>813</v>
      </c>
      <c r="W549" s="161">
        <v>1170</v>
      </c>
      <c r="X549" s="158" t="s">
        <v>813</v>
      </c>
      <c r="Y549" s="158" t="s">
        <v>1132</v>
      </c>
      <c r="Z549" s="158" t="s">
        <v>811</v>
      </c>
      <c r="AA549" s="158" t="s">
        <v>811</v>
      </c>
      <c r="AB549" s="71">
        <f t="shared" si="14"/>
        <v>170.55890842298609</v>
      </c>
    </row>
    <row r="550" spans="1:28">
      <c r="A550" s="156" t="s">
        <v>803</v>
      </c>
      <c r="B550" s="156" t="s">
        <v>1126</v>
      </c>
      <c r="C550" s="156" t="s">
        <v>391</v>
      </c>
      <c r="D550" s="156" t="s">
        <v>536</v>
      </c>
      <c r="E550" s="156" t="s">
        <v>812</v>
      </c>
      <c r="F550" s="156" t="s">
        <v>553</v>
      </c>
      <c r="G550" s="165" t="s">
        <v>536</v>
      </c>
      <c r="H550" s="156" t="s">
        <v>867</v>
      </c>
      <c r="I550" s="156" t="s">
        <v>867</v>
      </c>
      <c r="J550" s="157">
        <v>43846</v>
      </c>
      <c r="K550" s="158" t="s">
        <v>1127</v>
      </c>
      <c r="L550" s="157">
        <v>43846</v>
      </c>
      <c r="M550" s="158" t="s">
        <v>1667</v>
      </c>
      <c r="N550" s="158" t="s">
        <v>886</v>
      </c>
      <c r="O550" s="158" t="s">
        <v>805</v>
      </c>
      <c r="P550" s="158" t="s">
        <v>1129</v>
      </c>
      <c r="Q550" s="158" t="s">
        <v>1758</v>
      </c>
      <c r="R550" s="158" t="s">
        <v>1759</v>
      </c>
      <c r="S550" s="159">
        <v>2</v>
      </c>
      <c r="T550" s="160">
        <v>118.8</v>
      </c>
      <c r="U550" s="160">
        <v>118.8</v>
      </c>
      <c r="V550" s="158" t="s">
        <v>813</v>
      </c>
      <c r="W550" s="161">
        <v>237.6</v>
      </c>
      <c r="X550" s="158" t="s">
        <v>813</v>
      </c>
      <c r="Y550" s="158" t="s">
        <v>1132</v>
      </c>
      <c r="Z550" s="158" t="s">
        <v>811</v>
      </c>
      <c r="AA550" s="158" t="s">
        <v>811</v>
      </c>
      <c r="AB550" s="71">
        <f t="shared" si="14"/>
        <v>34.636578325898711</v>
      </c>
    </row>
    <row r="551" spans="1:28">
      <c r="A551" s="156" t="s">
        <v>803</v>
      </c>
      <c r="B551" s="156" t="s">
        <v>1126</v>
      </c>
      <c r="C551" s="156" t="s">
        <v>391</v>
      </c>
      <c r="D551" s="156" t="s">
        <v>242</v>
      </c>
      <c r="E551" s="156" t="s">
        <v>812</v>
      </c>
      <c r="F551" s="156" t="s">
        <v>252</v>
      </c>
      <c r="G551" s="165" t="s">
        <v>242</v>
      </c>
      <c r="H551" s="156" t="s">
        <v>818</v>
      </c>
      <c r="I551" s="156" t="s">
        <v>818</v>
      </c>
      <c r="J551" s="157">
        <v>43845</v>
      </c>
      <c r="K551" s="158" t="s">
        <v>1127</v>
      </c>
      <c r="L551" s="157">
        <v>43845</v>
      </c>
      <c r="M551" s="158" t="s">
        <v>1631</v>
      </c>
      <c r="N551" s="158" t="s">
        <v>886</v>
      </c>
      <c r="O551" s="158" t="s">
        <v>805</v>
      </c>
      <c r="P551" s="158" t="s">
        <v>1129</v>
      </c>
      <c r="Q551" s="158" t="s">
        <v>1760</v>
      </c>
      <c r="R551" s="158" t="s">
        <v>1761</v>
      </c>
      <c r="S551" s="159">
        <v>54000</v>
      </c>
      <c r="T551" s="160">
        <v>3.78E-2</v>
      </c>
      <c r="U551" s="160">
        <v>3.78E-2</v>
      </c>
      <c r="V551" s="158" t="s">
        <v>813</v>
      </c>
      <c r="W551" s="161">
        <v>2039.04</v>
      </c>
      <c r="X551" s="158" t="s">
        <v>813</v>
      </c>
      <c r="Y551" s="158" t="s">
        <v>1132</v>
      </c>
      <c r="Z551" s="158" t="s">
        <v>811</v>
      </c>
      <c r="AA551" s="158" t="s">
        <v>811</v>
      </c>
      <c r="AB551" s="71">
        <f t="shared" si="14"/>
        <v>297.24481763316714</v>
      </c>
    </row>
    <row r="552" spans="1:28">
      <c r="A552" s="156" t="s">
        <v>803</v>
      </c>
      <c r="B552" s="156" t="s">
        <v>1126</v>
      </c>
      <c r="C552" s="156" t="s">
        <v>391</v>
      </c>
      <c r="D552" s="156" t="s">
        <v>242</v>
      </c>
      <c r="E552" s="156" t="s">
        <v>812</v>
      </c>
      <c r="F552" s="156" t="s">
        <v>248</v>
      </c>
      <c r="G552" s="165" t="s">
        <v>242</v>
      </c>
      <c r="H552" s="156" t="s">
        <v>818</v>
      </c>
      <c r="I552" s="156" t="s">
        <v>818</v>
      </c>
      <c r="J552" s="157">
        <v>43845</v>
      </c>
      <c r="K552" s="158" t="s">
        <v>1127</v>
      </c>
      <c r="L552" s="157">
        <v>43845</v>
      </c>
      <c r="M552" s="158" t="s">
        <v>1631</v>
      </c>
      <c r="N552" s="158" t="s">
        <v>870</v>
      </c>
      <c r="O552" s="158" t="s">
        <v>805</v>
      </c>
      <c r="P552" s="158" t="s">
        <v>1129</v>
      </c>
      <c r="Q552" s="158" t="s">
        <v>1762</v>
      </c>
      <c r="R552" s="158" t="s">
        <v>1763</v>
      </c>
      <c r="S552" s="159">
        <v>3900</v>
      </c>
      <c r="T552" s="160">
        <v>1.2402</v>
      </c>
      <c r="U552" s="160">
        <v>1.2402</v>
      </c>
      <c r="V552" s="158" t="s">
        <v>813</v>
      </c>
      <c r="W552" s="161">
        <v>4836.78</v>
      </c>
      <c r="X552" s="158" t="s">
        <v>813</v>
      </c>
      <c r="Y552" s="158" t="s">
        <v>1132</v>
      </c>
      <c r="Z552" s="158" t="s">
        <v>811</v>
      </c>
      <c r="AA552" s="158" t="s">
        <v>811</v>
      </c>
      <c r="AB552" s="71">
        <f t="shared" si="14"/>
        <v>705.09052742062443</v>
      </c>
    </row>
    <row r="553" spans="1:28">
      <c r="A553" s="156" t="s">
        <v>803</v>
      </c>
      <c r="B553" s="156" t="s">
        <v>1126</v>
      </c>
      <c r="C553" s="156" t="s">
        <v>391</v>
      </c>
      <c r="D553" s="156" t="s">
        <v>536</v>
      </c>
      <c r="E553" s="156" t="s">
        <v>812</v>
      </c>
      <c r="F553" s="156" t="s">
        <v>955</v>
      </c>
      <c r="G553" s="156" t="str">
        <f>D553</f>
        <v>F10</v>
      </c>
      <c r="H553" s="156" t="s">
        <v>867</v>
      </c>
      <c r="I553" s="156" t="s">
        <v>867</v>
      </c>
      <c r="J553" s="157">
        <v>43846</v>
      </c>
      <c r="K553" s="158" t="s">
        <v>1127</v>
      </c>
      <c r="L553" s="157">
        <v>43846</v>
      </c>
      <c r="M553" s="158" t="s">
        <v>1550</v>
      </c>
      <c r="N553" s="158" t="s">
        <v>886</v>
      </c>
      <c r="O553" s="158" t="s">
        <v>805</v>
      </c>
      <c r="P553" s="158" t="s">
        <v>1129</v>
      </c>
      <c r="Q553" s="158" t="s">
        <v>1764</v>
      </c>
      <c r="R553" s="158" t="s">
        <v>1765</v>
      </c>
      <c r="S553" s="159">
        <v>24000</v>
      </c>
      <c r="T553" s="160">
        <v>0.05</v>
      </c>
      <c r="U553" s="160">
        <v>0.05</v>
      </c>
      <c r="V553" s="158" t="s">
        <v>813</v>
      </c>
      <c r="W553" s="161">
        <v>1200</v>
      </c>
      <c r="X553" s="158" t="s">
        <v>813</v>
      </c>
      <c r="Y553" s="158" t="s">
        <v>1132</v>
      </c>
      <c r="Z553" s="158" t="s">
        <v>811</v>
      </c>
      <c r="AA553" s="158" t="s">
        <v>811</v>
      </c>
      <c r="AB553" s="71">
        <f t="shared" si="14"/>
        <v>174.93221376716522</v>
      </c>
    </row>
    <row r="554" spans="1:28">
      <c r="A554" s="156" t="s">
        <v>803</v>
      </c>
      <c r="B554" s="156" t="s">
        <v>1126</v>
      </c>
      <c r="C554" s="156" t="s">
        <v>391</v>
      </c>
      <c r="D554" s="156" t="s">
        <v>536</v>
      </c>
      <c r="E554" s="156" t="s">
        <v>812</v>
      </c>
      <c r="F554" s="156" t="s">
        <v>650</v>
      </c>
      <c r="G554" s="165" t="s">
        <v>536</v>
      </c>
      <c r="H554" s="156" t="s">
        <v>867</v>
      </c>
      <c r="I554" s="156" t="s">
        <v>867</v>
      </c>
      <c r="J554" s="157">
        <v>43846</v>
      </c>
      <c r="K554" s="158" t="s">
        <v>1127</v>
      </c>
      <c r="L554" s="157">
        <v>43846</v>
      </c>
      <c r="M554" s="158" t="s">
        <v>1550</v>
      </c>
      <c r="N554" s="158" t="s">
        <v>870</v>
      </c>
      <c r="O554" s="158" t="s">
        <v>805</v>
      </c>
      <c r="P554" s="158" t="s">
        <v>1129</v>
      </c>
      <c r="Q554" s="158" t="s">
        <v>1766</v>
      </c>
      <c r="R554" s="158" t="s">
        <v>1767</v>
      </c>
      <c r="S554" s="159">
        <v>380000</v>
      </c>
      <c r="T554" s="160">
        <v>1.8800000000000001E-2</v>
      </c>
      <c r="U554" s="160">
        <v>1.8800000000000001E-2</v>
      </c>
      <c r="V554" s="158" t="s">
        <v>813</v>
      </c>
      <c r="W554" s="161">
        <v>7144</v>
      </c>
      <c r="X554" s="158" t="s">
        <v>813</v>
      </c>
      <c r="Y554" s="158" t="s">
        <v>1132</v>
      </c>
      <c r="Z554" s="158" t="s">
        <v>811</v>
      </c>
      <c r="AA554" s="158" t="s">
        <v>811</v>
      </c>
      <c r="AB554" s="71">
        <f t="shared" si="14"/>
        <v>1041.4297792938569</v>
      </c>
    </row>
    <row r="555" spans="1:28">
      <c r="A555" s="156" t="s">
        <v>803</v>
      </c>
      <c r="B555" s="156" t="s">
        <v>1126</v>
      </c>
      <c r="C555" s="156" t="s">
        <v>391</v>
      </c>
      <c r="D555" s="156" t="s">
        <v>536</v>
      </c>
      <c r="E555" s="156" t="s">
        <v>812</v>
      </c>
      <c r="F555" s="156" t="s">
        <v>724</v>
      </c>
      <c r="G555" s="165" t="s">
        <v>536</v>
      </c>
      <c r="H555" s="156" t="s">
        <v>867</v>
      </c>
      <c r="I555" s="156" t="s">
        <v>867</v>
      </c>
      <c r="J555" s="157">
        <v>43846</v>
      </c>
      <c r="K555" s="158" t="s">
        <v>1127</v>
      </c>
      <c r="L555" s="157">
        <v>43846</v>
      </c>
      <c r="M555" s="158" t="s">
        <v>1550</v>
      </c>
      <c r="N555" s="158" t="s">
        <v>1073</v>
      </c>
      <c r="O555" s="158" t="s">
        <v>805</v>
      </c>
      <c r="P555" s="158" t="s">
        <v>1129</v>
      </c>
      <c r="Q555" s="158" t="s">
        <v>1768</v>
      </c>
      <c r="R555" s="158" t="s">
        <v>1769</v>
      </c>
      <c r="S555" s="159">
        <v>480000</v>
      </c>
      <c r="T555" s="160">
        <v>4.5999999999999999E-2</v>
      </c>
      <c r="U555" s="160">
        <v>4.5999999999999999E-2</v>
      </c>
      <c r="V555" s="158" t="s">
        <v>813</v>
      </c>
      <c r="W555" s="161">
        <v>22080</v>
      </c>
      <c r="X555" s="158" t="s">
        <v>813</v>
      </c>
      <c r="Y555" s="158" t="s">
        <v>1132</v>
      </c>
      <c r="Z555" s="158" t="s">
        <v>811</v>
      </c>
      <c r="AA555" s="158" t="s">
        <v>811</v>
      </c>
      <c r="AB555" s="71">
        <f t="shared" si="14"/>
        <v>3218.75273331584</v>
      </c>
    </row>
    <row r="556" spans="1:28">
      <c r="A556" s="156" t="s">
        <v>803</v>
      </c>
      <c r="B556" s="156" t="s">
        <v>1126</v>
      </c>
      <c r="C556" s="156" t="s">
        <v>391</v>
      </c>
      <c r="D556" s="156" t="s">
        <v>1177</v>
      </c>
      <c r="E556" s="156" t="s">
        <v>812</v>
      </c>
      <c r="F556" s="156" t="s">
        <v>746</v>
      </c>
      <c r="G556" s="165" t="s">
        <v>629</v>
      </c>
      <c r="H556" s="156" t="s">
        <v>843</v>
      </c>
      <c r="I556" s="156" t="s">
        <v>843</v>
      </c>
      <c r="J556" s="157">
        <v>43845</v>
      </c>
      <c r="K556" s="158" t="s">
        <v>1127</v>
      </c>
      <c r="L556" s="157">
        <v>43845</v>
      </c>
      <c r="M556" s="158" t="s">
        <v>1642</v>
      </c>
      <c r="N556" s="158" t="s">
        <v>870</v>
      </c>
      <c r="O556" s="158" t="s">
        <v>805</v>
      </c>
      <c r="P556" s="158" t="s">
        <v>1129</v>
      </c>
      <c r="Q556" s="158" t="s">
        <v>1770</v>
      </c>
      <c r="R556" s="158" t="s">
        <v>1771</v>
      </c>
      <c r="S556" s="159">
        <v>324000</v>
      </c>
      <c r="T556" s="160">
        <v>5.9200000000000003E-2</v>
      </c>
      <c r="U556" s="160">
        <v>5.6800000000000003E-2</v>
      </c>
      <c r="V556" s="158" t="s">
        <v>813</v>
      </c>
      <c r="W556" s="161">
        <v>18416.16</v>
      </c>
      <c r="X556" s="158" t="s">
        <v>813</v>
      </c>
      <c r="Y556" s="158" t="s">
        <v>1132</v>
      </c>
      <c r="Z556" s="158" t="s">
        <v>811</v>
      </c>
      <c r="AA556" s="158" t="s">
        <v>811</v>
      </c>
      <c r="AB556" s="71">
        <f t="shared" si="14"/>
        <v>2684.6496982419312</v>
      </c>
    </row>
    <row r="557" spans="1:28">
      <c r="A557" s="156" t="s">
        <v>803</v>
      </c>
      <c r="B557" s="156" t="s">
        <v>1126</v>
      </c>
      <c r="C557" s="156" t="s">
        <v>391</v>
      </c>
      <c r="D557" s="156" t="s">
        <v>1177</v>
      </c>
      <c r="E557" s="156" t="s">
        <v>812</v>
      </c>
      <c r="F557" s="156" t="s">
        <v>746</v>
      </c>
      <c r="G557" s="165" t="s">
        <v>629</v>
      </c>
      <c r="H557" s="156" t="s">
        <v>843</v>
      </c>
      <c r="I557" s="156" t="s">
        <v>843</v>
      </c>
      <c r="J557" s="157">
        <v>43845</v>
      </c>
      <c r="K557" s="158" t="s">
        <v>1127</v>
      </c>
      <c r="L557" s="157">
        <v>43845</v>
      </c>
      <c r="M557" s="158" t="s">
        <v>1642</v>
      </c>
      <c r="N557" s="158" t="s">
        <v>1073</v>
      </c>
      <c r="O557" s="158" t="s">
        <v>805</v>
      </c>
      <c r="P557" s="158" t="s">
        <v>1129</v>
      </c>
      <c r="Q557" s="158" t="s">
        <v>1772</v>
      </c>
      <c r="R557" s="158" t="s">
        <v>1773</v>
      </c>
      <c r="S557" s="159">
        <v>18000</v>
      </c>
      <c r="T557" s="160">
        <v>5.9200000000000003E-2</v>
      </c>
      <c r="U557" s="160">
        <v>5.6800000000000003E-2</v>
      </c>
      <c r="V557" s="158" t="s">
        <v>813</v>
      </c>
      <c r="W557" s="161">
        <v>1023.12</v>
      </c>
      <c r="X557" s="158" t="s">
        <v>813</v>
      </c>
      <c r="Y557" s="158" t="s">
        <v>1132</v>
      </c>
      <c r="Z557" s="158" t="s">
        <v>811</v>
      </c>
      <c r="AA557" s="158" t="s">
        <v>811</v>
      </c>
      <c r="AB557" s="71">
        <f t="shared" si="14"/>
        <v>149.14720545788506</v>
      </c>
    </row>
    <row r="558" spans="1:28">
      <c r="A558" s="156" t="s">
        <v>803</v>
      </c>
      <c r="B558" s="156" t="s">
        <v>1126</v>
      </c>
      <c r="C558" s="156" t="s">
        <v>391</v>
      </c>
      <c r="D558" s="156" t="s">
        <v>162</v>
      </c>
      <c r="E558" s="156" t="s">
        <v>812</v>
      </c>
      <c r="F558" s="156" t="s">
        <v>634</v>
      </c>
      <c r="G558" s="165" t="s">
        <v>162</v>
      </c>
      <c r="H558" s="156" t="s">
        <v>867</v>
      </c>
      <c r="I558" s="156" t="s">
        <v>867</v>
      </c>
      <c r="J558" s="157">
        <v>43851</v>
      </c>
      <c r="K558" s="158" t="s">
        <v>1127</v>
      </c>
      <c r="L558" s="157">
        <v>43851</v>
      </c>
      <c r="M558" s="158" t="s">
        <v>1559</v>
      </c>
      <c r="N558" s="158" t="s">
        <v>809</v>
      </c>
      <c r="O558" s="158" t="s">
        <v>805</v>
      </c>
      <c r="P558" s="158" t="s">
        <v>1129</v>
      </c>
      <c r="Q558" s="158" t="s">
        <v>972</v>
      </c>
      <c r="R558" s="158" t="s">
        <v>973</v>
      </c>
      <c r="S558" s="159">
        <v>5000</v>
      </c>
      <c r="T558" s="160">
        <v>8.8499999999999995E-2</v>
      </c>
      <c r="U558" s="160">
        <v>8.8499999999999995E-2</v>
      </c>
      <c r="V558" s="158" t="s">
        <v>813</v>
      </c>
      <c r="W558" s="161">
        <v>442.5</v>
      </c>
      <c r="X558" s="158" t="s">
        <v>813</v>
      </c>
      <c r="Y558" s="158" t="s">
        <v>1132</v>
      </c>
      <c r="Z558" s="158" t="s">
        <v>811</v>
      </c>
      <c r="AA558" s="158" t="s">
        <v>811</v>
      </c>
      <c r="AB558" s="71">
        <f t="shared" si="14"/>
        <v>64.50625382664218</v>
      </c>
    </row>
    <row r="559" spans="1:28">
      <c r="A559" s="156" t="s">
        <v>803</v>
      </c>
      <c r="B559" s="156" t="s">
        <v>1126</v>
      </c>
      <c r="C559" s="156" t="s">
        <v>391</v>
      </c>
      <c r="D559" s="156" t="s">
        <v>162</v>
      </c>
      <c r="E559" s="156" t="s">
        <v>812</v>
      </c>
      <c r="F559" s="156" t="s">
        <v>634</v>
      </c>
      <c r="G559" s="165" t="s">
        <v>162</v>
      </c>
      <c r="H559" s="156" t="s">
        <v>867</v>
      </c>
      <c r="I559" s="156" t="s">
        <v>867</v>
      </c>
      <c r="J559" s="157">
        <v>43851</v>
      </c>
      <c r="K559" s="158" t="s">
        <v>1127</v>
      </c>
      <c r="L559" s="157">
        <v>43851</v>
      </c>
      <c r="M559" s="158" t="s">
        <v>1559</v>
      </c>
      <c r="N559" s="158" t="s">
        <v>886</v>
      </c>
      <c r="O559" s="158" t="s">
        <v>805</v>
      </c>
      <c r="P559" s="158" t="s">
        <v>1129</v>
      </c>
      <c r="Q559" s="158" t="s">
        <v>1774</v>
      </c>
      <c r="R559" s="158" t="s">
        <v>1775</v>
      </c>
      <c r="S559" s="159">
        <v>0</v>
      </c>
      <c r="T559" s="160">
        <v>0</v>
      </c>
      <c r="U559" s="160">
        <v>8.8499999999999995E-2</v>
      </c>
      <c r="V559" s="158" t="s">
        <v>813</v>
      </c>
      <c r="W559" s="161">
        <v>0</v>
      </c>
      <c r="X559" s="158" t="s">
        <v>813</v>
      </c>
      <c r="Y559" s="158" t="s">
        <v>1132</v>
      </c>
      <c r="Z559" s="158" t="s">
        <v>811</v>
      </c>
      <c r="AA559" s="158" t="s">
        <v>811</v>
      </c>
      <c r="AB559" s="71">
        <f t="shared" si="14"/>
        <v>0</v>
      </c>
    </row>
    <row r="560" spans="1:28">
      <c r="A560" s="156" t="s">
        <v>803</v>
      </c>
      <c r="B560" s="156" t="s">
        <v>1126</v>
      </c>
      <c r="C560" s="156" t="s">
        <v>391</v>
      </c>
      <c r="D560" s="156" t="s">
        <v>162</v>
      </c>
      <c r="E560" s="156" t="s">
        <v>812</v>
      </c>
      <c r="F560" s="156" t="s">
        <v>634</v>
      </c>
      <c r="G560" s="165" t="s">
        <v>162</v>
      </c>
      <c r="H560" s="156" t="s">
        <v>867</v>
      </c>
      <c r="I560" s="156" t="s">
        <v>867</v>
      </c>
      <c r="J560" s="157">
        <v>43851</v>
      </c>
      <c r="K560" s="158" t="s">
        <v>1127</v>
      </c>
      <c r="L560" s="157">
        <v>43851</v>
      </c>
      <c r="M560" s="158" t="s">
        <v>1559</v>
      </c>
      <c r="N560" s="158" t="s">
        <v>1145</v>
      </c>
      <c r="O560" s="158" t="s">
        <v>805</v>
      </c>
      <c r="P560" s="158" t="s">
        <v>1129</v>
      </c>
      <c r="Q560" s="158" t="s">
        <v>1774</v>
      </c>
      <c r="R560" s="158" t="s">
        <v>1775</v>
      </c>
      <c r="S560" s="159">
        <v>190000</v>
      </c>
      <c r="T560" s="160">
        <v>8.8499999999999995E-2</v>
      </c>
      <c r="U560" s="160">
        <v>8.8499999999999995E-2</v>
      </c>
      <c r="V560" s="158" t="s">
        <v>813</v>
      </c>
      <c r="W560" s="161">
        <v>16815</v>
      </c>
      <c r="X560" s="158" t="s">
        <v>813</v>
      </c>
      <c r="Y560" s="158" t="s">
        <v>1132</v>
      </c>
      <c r="Z560" s="158" t="s">
        <v>811</v>
      </c>
      <c r="AA560" s="158" t="s">
        <v>811</v>
      </c>
      <c r="AB560" s="71">
        <f t="shared" si="14"/>
        <v>2451.2376454124028</v>
      </c>
    </row>
    <row r="561" spans="1:28">
      <c r="A561" s="156" t="s">
        <v>803</v>
      </c>
      <c r="B561" s="156" t="s">
        <v>1126</v>
      </c>
      <c r="C561" s="156" t="s">
        <v>391</v>
      </c>
      <c r="D561" s="156" t="s">
        <v>162</v>
      </c>
      <c r="E561" s="156" t="s">
        <v>812</v>
      </c>
      <c r="F561" s="156" t="s">
        <v>634</v>
      </c>
      <c r="G561" s="165" t="s">
        <v>162</v>
      </c>
      <c r="H561" s="156" t="s">
        <v>867</v>
      </c>
      <c r="I561" s="156" t="s">
        <v>867</v>
      </c>
      <c r="J561" s="157">
        <v>43851</v>
      </c>
      <c r="K561" s="158" t="s">
        <v>1127</v>
      </c>
      <c r="L561" s="157">
        <v>43851</v>
      </c>
      <c r="M561" s="158" t="s">
        <v>1559</v>
      </c>
      <c r="N561" s="158" t="s">
        <v>1144</v>
      </c>
      <c r="O561" s="158" t="s">
        <v>805</v>
      </c>
      <c r="P561" s="158" t="s">
        <v>1129</v>
      </c>
      <c r="Q561" s="158" t="s">
        <v>1774</v>
      </c>
      <c r="R561" s="158" t="s">
        <v>1775</v>
      </c>
      <c r="S561" s="159">
        <v>60000</v>
      </c>
      <c r="T561" s="160">
        <v>8.8499999999999995E-2</v>
      </c>
      <c r="U561" s="160">
        <v>8.8499999999999995E-2</v>
      </c>
      <c r="V561" s="158" t="s">
        <v>813</v>
      </c>
      <c r="W561" s="161">
        <v>5310</v>
      </c>
      <c r="X561" s="158" t="s">
        <v>813</v>
      </c>
      <c r="Y561" s="158" t="s">
        <v>1132</v>
      </c>
      <c r="Z561" s="158" t="s">
        <v>811</v>
      </c>
      <c r="AA561" s="158" t="s">
        <v>811</v>
      </c>
      <c r="AB561" s="71">
        <f t="shared" si="14"/>
        <v>774.0750459197061</v>
      </c>
    </row>
    <row r="562" spans="1:28">
      <c r="A562" s="156" t="s">
        <v>803</v>
      </c>
      <c r="B562" s="156" t="s">
        <v>1126</v>
      </c>
      <c r="C562" s="156" t="s">
        <v>391</v>
      </c>
      <c r="D562" s="156" t="s">
        <v>536</v>
      </c>
      <c r="E562" s="156" t="s">
        <v>812</v>
      </c>
      <c r="F562" s="156" t="s">
        <v>553</v>
      </c>
      <c r="G562" s="165" t="s">
        <v>536</v>
      </c>
      <c r="H562" s="156" t="s">
        <v>867</v>
      </c>
      <c r="I562" s="156" t="s">
        <v>867</v>
      </c>
      <c r="J562" s="157">
        <v>43851</v>
      </c>
      <c r="K562" s="158" t="s">
        <v>1127</v>
      </c>
      <c r="L562" s="157">
        <v>43851</v>
      </c>
      <c r="M562" s="158" t="s">
        <v>1559</v>
      </c>
      <c r="N562" s="158" t="s">
        <v>870</v>
      </c>
      <c r="O562" s="158" t="s">
        <v>805</v>
      </c>
      <c r="P562" s="158" t="s">
        <v>1129</v>
      </c>
      <c r="Q562" s="158" t="s">
        <v>1776</v>
      </c>
      <c r="R562" s="158" t="s">
        <v>1777</v>
      </c>
      <c r="S562" s="159">
        <v>4</v>
      </c>
      <c r="T562" s="160">
        <v>118.8</v>
      </c>
      <c r="U562" s="160">
        <v>118.8</v>
      </c>
      <c r="V562" s="158" t="s">
        <v>813</v>
      </c>
      <c r="W562" s="161">
        <v>475.2</v>
      </c>
      <c r="X562" s="158" t="s">
        <v>813</v>
      </c>
      <c r="Y562" s="158" t="s">
        <v>1132</v>
      </c>
      <c r="Z562" s="158" t="s">
        <v>811</v>
      </c>
      <c r="AA562" s="158" t="s">
        <v>811</v>
      </c>
      <c r="AB562" s="71">
        <f t="shared" si="14"/>
        <v>69.273156651797422</v>
      </c>
    </row>
    <row r="563" spans="1:28">
      <c r="A563" s="156" t="s">
        <v>803</v>
      </c>
      <c r="B563" s="156" t="s">
        <v>1126</v>
      </c>
      <c r="C563" s="156" t="s">
        <v>391</v>
      </c>
      <c r="D563" s="156" t="s">
        <v>200</v>
      </c>
      <c r="E563" s="156" t="s">
        <v>812</v>
      </c>
      <c r="F563" s="156" t="s">
        <v>547</v>
      </c>
      <c r="G563" s="165" t="s">
        <v>200</v>
      </c>
      <c r="H563" s="156" t="s">
        <v>867</v>
      </c>
      <c r="I563" s="156" t="s">
        <v>867</v>
      </c>
      <c r="J563" s="157">
        <v>43851</v>
      </c>
      <c r="K563" s="158" t="s">
        <v>1127</v>
      </c>
      <c r="L563" s="157">
        <v>43851</v>
      </c>
      <c r="M563" s="158" t="s">
        <v>1559</v>
      </c>
      <c r="N563" s="158" t="s">
        <v>1075</v>
      </c>
      <c r="O563" s="158" t="s">
        <v>805</v>
      </c>
      <c r="P563" s="158" t="s">
        <v>1129</v>
      </c>
      <c r="Q563" s="158" t="s">
        <v>1778</v>
      </c>
      <c r="R563" s="158" t="s">
        <v>1779</v>
      </c>
      <c r="S563" s="159">
        <v>410000</v>
      </c>
      <c r="T563" s="160">
        <v>2.1899999999999999E-2</v>
      </c>
      <c r="U563" s="160">
        <v>2.1899999999999999E-2</v>
      </c>
      <c r="V563" s="158" t="s">
        <v>813</v>
      </c>
      <c r="W563" s="161">
        <v>8979</v>
      </c>
      <c r="X563" s="158" t="s">
        <v>813</v>
      </c>
      <c r="Y563" s="158" t="s">
        <v>1132</v>
      </c>
      <c r="Z563" s="158" t="s">
        <v>811</v>
      </c>
      <c r="AA563" s="158" t="s">
        <v>811</v>
      </c>
      <c r="AB563" s="71">
        <f t="shared" si="14"/>
        <v>1308.9302895128137</v>
      </c>
    </row>
    <row r="564" spans="1:28">
      <c r="A564" s="156" t="s">
        <v>803</v>
      </c>
      <c r="B564" s="156" t="s">
        <v>1126</v>
      </c>
      <c r="C564" s="156" t="s">
        <v>391</v>
      </c>
      <c r="D564" s="156" t="s">
        <v>536</v>
      </c>
      <c r="E564" s="156" t="s">
        <v>812</v>
      </c>
      <c r="F564" s="156" t="s">
        <v>645</v>
      </c>
      <c r="G564" s="165" t="s">
        <v>536</v>
      </c>
      <c r="H564" s="156" t="s">
        <v>867</v>
      </c>
      <c r="I564" s="156" t="s">
        <v>867</v>
      </c>
      <c r="J564" s="157">
        <v>43851</v>
      </c>
      <c r="K564" s="158" t="s">
        <v>1127</v>
      </c>
      <c r="L564" s="157">
        <v>43851</v>
      </c>
      <c r="M564" s="158" t="s">
        <v>1559</v>
      </c>
      <c r="N564" s="158" t="s">
        <v>1077</v>
      </c>
      <c r="O564" s="158" t="s">
        <v>805</v>
      </c>
      <c r="P564" s="158" t="s">
        <v>1129</v>
      </c>
      <c r="Q564" s="158" t="s">
        <v>1780</v>
      </c>
      <c r="R564" s="158" t="s">
        <v>1781</v>
      </c>
      <c r="S564" s="159">
        <v>440000</v>
      </c>
      <c r="T564" s="160">
        <v>1.9400000000000001E-2</v>
      </c>
      <c r="U564" s="160">
        <v>1.9400000000000001E-2</v>
      </c>
      <c r="V564" s="158" t="s">
        <v>813</v>
      </c>
      <c r="W564" s="161">
        <v>8536</v>
      </c>
      <c r="X564" s="158" t="s">
        <v>813</v>
      </c>
      <c r="Y564" s="158" t="s">
        <v>1132</v>
      </c>
      <c r="Z564" s="158" t="s">
        <v>811</v>
      </c>
      <c r="AA564" s="158" t="s">
        <v>811</v>
      </c>
      <c r="AB564" s="71">
        <f t="shared" si="14"/>
        <v>1244.3511472637686</v>
      </c>
    </row>
    <row r="565" spans="1:28">
      <c r="A565" s="156" t="s">
        <v>803</v>
      </c>
      <c r="B565" s="156" t="s">
        <v>1126</v>
      </c>
      <c r="C565" s="156" t="s">
        <v>391</v>
      </c>
      <c r="D565" s="156" t="s">
        <v>536</v>
      </c>
      <c r="E565" s="156" t="s">
        <v>812</v>
      </c>
      <c r="F565" s="156" t="s">
        <v>1782</v>
      </c>
      <c r="G565" s="156" t="str">
        <f t="shared" ref="G565:G566" si="15">D565</f>
        <v>F10</v>
      </c>
      <c r="H565" s="156" t="s">
        <v>867</v>
      </c>
      <c r="I565" s="156" t="s">
        <v>867</v>
      </c>
      <c r="J565" s="157">
        <v>43851</v>
      </c>
      <c r="K565" s="158" t="s">
        <v>1127</v>
      </c>
      <c r="L565" s="157">
        <v>43851</v>
      </c>
      <c r="M565" s="158" t="s">
        <v>1559</v>
      </c>
      <c r="N565" s="158" t="s">
        <v>1079</v>
      </c>
      <c r="O565" s="158" t="s">
        <v>805</v>
      </c>
      <c r="P565" s="158" t="s">
        <v>1129</v>
      </c>
      <c r="Q565" s="158" t="s">
        <v>1783</v>
      </c>
      <c r="R565" s="158" t="s">
        <v>1784</v>
      </c>
      <c r="S565" s="159">
        <v>50000</v>
      </c>
      <c r="T565" s="160">
        <v>6.6699999999999995E-2</v>
      </c>
      <c r="U565" s="160">
        <v>6.6699999999999995E-2</v>
      </c>
      <c r="V565" s="158" t="s">
        <v>813</v>
      </c>
      <c r="W565" s="161">
        <v>3335</v>
      </c>
      <c r="X565" s="158" t="s">
        <v>813</v>
      </c>
      <c r="Y565" s="158" t="s">
        <v>1132</v>
      </c>
      <c r="Z565" s="158" t="s">
        <v>811</v>
      </c>
      <c r="AA565" s="158" t="s">
        <v>811</v>
      </c>
      <c r="AB565" s="71">
        <f t="shared" si="14"/>
        <v>486.16577742791338</v>
      </c>
    </row>
    <row r="566" spans="1:28">
      <c r="A566" s="156" t="s">
        <v>803</v>
      </c>
      <c r="B566" s="156" t="s">
        <v>1126</v>
      </c>
      <c r="C566" s="156" t="s">
        <v>391</v>
      </c>
      <c r="D566" s="156" t="s">
        <v>536</v>
      </c>
      <c r="E566" s="156" t="s">
        <v>812</v>
      </c>
      <c r="F566" s="156" t="s">
        <v>1785</v>
      </c>
      <c r="G566" s="156" t="str">
        <f t="shared" si="15"/>
        <v>F10</v>
      </c>
      <c r="H566" s="156" t="s">
        <v>867</v>
      </c>
      <c r="I566" s="156" t="s">
        <v>867</v>
      </c>
      <c r="J566" s="157">
        <v>43851</v>
      </c>
      <c r="K566" s="158" t="s">
        <v>1127</v>
      </c>
      <c r="L566" s="157">
        <v>43851</v>
      </c>
      <c r="M566" s="158" t="s">
        <v>1559</v>
      </c>
      <c r="N566" s="158" t="s">
        <v>1138</v>
      </c>
      <c r="O566" s="158" t="s">
        <v>805</v>
      </c>
      <c r="P566" s="158" t="s">
        <v>1129</v>
      </c>
      <c r="Q566" s="158" t="s">
        <v>1786</v>
      </c>
      <c r="R566" s="158" t="s">
        <v>1787</v>
      </c>
      <c r="S566" s="159">
        <v>50000</v>
      </c>
      <c r="T566" s="160">
        <v>6.6699999999999995E-2</v>
      </c>
      <c r="U566" s="160">
        <v>6.6699999999999995E-2</v>
      </c>
      <c r="V566" s="158" t="s">
        <v>813</v>
      </c>
      <c r="W566" s="161">
        <v>3335</v>
      </c>
      <c r="X566" s="158" t="s">
        <v>813</v>
      </c>
      <c r="Y566" s="158" t="s">
        <v>1132</v>
      </c>
      <c r="Z566" s="158" t="s">
        <v>811</v>
      </c>
      <c r="AA566" s="158" t="s">
        <v>811</v>
      </c>
      <c r="AB566" s="71">
        <f t="shared" si="14"/>
        <v>486.16577742791338</v>
      </c>
    </row>
    <row r="567" spans="1:28">
      <c r="A567" s="156" t="s">
        <v>803</v>
      </c>
      <c r="B567" s="156" t="s">
        <v>1126</v>
      </c>
      <c r="C567" s="156" t="s">
        <v>391</v>
      </c>
      <c r="D567" s="156" t="s">
        <v>162</v>
      </c>
      <c r="E567" s="156" t="s">
        <v>812</v>
      </c>
      <c r="F567" s="156" t="s">
        <v>167</v>
      </c>
      <c r="G567" s="165" t="s">
        <v>162</v>
      </c>
      <c r="H567" s="156" t="s">
        <v>867</v>
      </c>
      <c r="I567" s="156" t="s">
        <v>867</v>
      </c>
      <c r="J567" s="157">
        <v>43851</v>
      </c>
      <c r="K567" s="158" t="s">
        <v>1127</v>
      </c>
      <c r="L567" s="157">
        <v>43851</v>
      </c>
      <c r="M567" s="158" t="s">
        <v>1559</v>
      </c>
      <c r="N567" s="158" t="s">
        <v>1211</v>
      </c>
      <c r="O567" s="158" t="s">
        <v>805</v>
      </c>
      <c r="P567" s="158" t="s">
        <v>1129</v>
      </c>
      <c r="Q567" s="158" t="s">
        <v>1788</v>
      </c>
      <c r="R567" s="158" t="s">
        <v>1789</v>
      </c>
      <c r="S567" s="159">
        <v>247500</v>
      </c>
      <c r="T567" s="160">
        <v>2.35E-2</v>
      </c>
      <c r="U567" s="160">
        <v>2.35E-2</v>
      </c>
      <c r="V567" s="158" t="s">
        <v>813</v>
      </c>
      <c r="W567" s="161">
        <v>5816.25</v>
      </c>
      <c r="X567" s="158" t="s">
        <v>813</v>
      </c>
      <c r="Y567" s="158" t="s">
        <v>1132</v>
      </c>
      <c r="Z567" s="158" t="s">
        <v>811</v>
      </c>
      <c r="AA567" s="158" t="s">
        <v>811</v>
      </c>
      <c r="AB567" s="71">
        <f t="shared" si="14"/>
        <v>847.8745736027289</v>
      </c>
    </row>
    <row r="568" spans="1:28">
      <c r="A568" s="156" t="s">
        <v>803</v>
      </c>
      <c r="B568" s="156" t="s">
        <v>1126</v>
      </c>
      <c r="C568" s="156" t="s">
        <v>391</v>
      </c>
      <c r="D568" s="156" t="s">
        <v>162</v>
      </c>
      <c r="E568" s="156" t="s">
        <v>812</v>
      </c>
      <c r="F568" s="156" t="s">
        <v>167</v>
      </c>
      <c r="G568" s="165" t="s">
        <v>162</v>
      </c>
      <c r="H568" s="156" t="s">
        <v>867</v>
      </c>
      <c r="I568" s="156" t="s">
        <v>867</v>
      </c>
      <c r="J568" s="157">
        <v>43851</v>
      </c>
      <c r="K568" s="158" t="s">
        <v>1127</v>
      </c>
      <c r="L568" s="157">
        <v>43851</v>
      </c>
      <c r="M568" s="158" t="s">
        <v>1559</v>
      </c>
      <c r="N568" s="158" t="s">
        <v>1489</v>
      </c>
      <c r="O568" s="158" t="s">
        <v>805</v>
      </c>
      <c r="P568" s="158" t="s">
        <v>1129</v>
      </c>
      <c r="Q568" s="158" t="s">
        <v>1790</v>
      </c>
      <c r="R568" s="158" t="s">
        <v>1791</v>
      </c>
      <c r="S568" s="159">
        <v>732500</v>
      </c>
      <c r="T568" s="160">
        <v>2.35E-2</v>
      </c>
      <c r="U568" s="160">
        <v>2.35E-2</v>
      </c>
      <c r="V568" s="158" t="s">
        <v>813</v>
      </c>
      <c r="W568" s="161">
        <v>17213.75</v>
      </c>
      <c r="X568" s="158" t="s">
        <v>813</v>
      </c>
      <c r="Y568" s="158" t="s">
        <v>1132</v>
      </c>
      <c r="Z568" s="158" t="s">
        <v>811</v>
      </c>
      <c r="AA568" s="158" t="s">
        <v>811</v>
      </c>
      <c r="AB568" s="71">
        <f t="shared" si="14"/>
        <v>2509.3661622787836</v>
      </c>
    </row>
    <row r="569" spans="1:28">
      <c r="A569" s="156" t="s">
        <v>803</v>
      </c>
      <c r="B569" s="156" t="s">
        <v>1126</v>
      </c>
      <c r="C569" s="156" t="s">
        <v>391</v>
      </c>
      <c r="D569" s="156" t="s">
        <v>1170</v>
      </c>
      <c r="E569" s="156" t="s">
        <v>812</v>
      </c>
      <c r="F569" s="156" t="s">
        <v>557</v>
      </c>
      <c r="G569" s="165" t="s">
        <v>537</v>
      </c>
      <c r="H569" s="156" t="s">
        <v>818</v>
      </c>
      <c r="I569" s="156" t="s">
        <v>818</v>
      </c>
      <c r="J569" s="157">
        <v>43850</v>
      </c>
      <c r="K569" s="158" t="s">
        <v>1127</v>
      </c>
      <c r="L569" s="157">
        <v>43850</v>
      </c>
      <c r="M569" s="158" t="s">
        <v>1792</v>
      </c>
      <c r="N569" s="158" t="s">
        <v>809</v>
      </c>
      <c r="O569" s="158" t="s">
        <v>805</v>
      </c>
      <c r="P569" s="158" t="s">
        <v>1129</v>
      </c>
      <c r="Q569" s="158" t="s">
        <v>861</v>
      </c>
      <c r="R569" s="158" t="s">
        <v>862</v>
      </c>
      <c r="S569" s="159">
        <v>380000</v>
      </c>
      <c r="T569" s="160">
        <v>6.2E-2</v>
      </c>
      <c r="U569" s="160">
        <v>6.2E-2</v>
      </c>
      <c r="V569" s="158" t="s">
        <v>813</v>
      </c>
      <c r="W569" s="161">
        <v>23560</v>
      </c>
      <c r="X569" s="158" t="s">
        <v>813</v>
      </c>
      <c r="Y569" s="158" t="s">
        <v>1132</v>
      </c>
      <c r="Z569" s="158" t="s">
        <v>811</v>
      </c>
      <c r="AA569" s="158" t="s">
        <v>811</v>
      </c>
      <c r="AB569" s="71">
        <f t="shared" si="14"/>
        <v>3434.5024636286771</v>
      </c>
    </row>
    <row r="570" spans="1:28">
      <c r="A570" s="156" t="s">
        <v>803</v>
      </c>
      <c r="B570" s="156" t="s">
        <v>1126</v>
      </c>
      <c r="C570" s="156" t="s">
        <v>391</v>
      </c>
      <c r="D570" s="156" t="s">
        <v>1170</v>
      </c>
      <c r="E570" s="156" t="s">
        <v>812</v>
      </c>
      <c r="F570" s="156" t="s">
        <v>664</v>
      </c>
      <c r="G570" s="165" t="s">
        <v>537</v>
      </c>
      <c r="H570" s="156" t="s">
        <v>818</v>
      </c>
      <c r="I570" s="156" t="s">
        <v>818</v>
      </c>
      <c r="J570" s="157">
        <v>43850</v>
      </c>
      <c r="K570" s="158" t="s">
        <v>1127</v>
      </c>
      <c r="L570" s="157">
        <v>43850</v>
      </c>
      <c r="M570" s="158" t="s">
        <v>1792</v>
      </c>
      <c r="N570" s="158" t="s">
        <v>886</v>
      </c>
      <c r="O570" s="158" t="s">
        <v>805</v>
      </c>
      <c r="P570" s="158" t="s">
        <v>1129</v>
      </c>
      <c r="Q570" s="158" t="s">
        <v>1793</v>
      </c>
      <c r="R570" s="158" t="s">
        <v>1794</v>
      </c>
      <c r="S570" s="159">
        <v>148000</v>
      </c>
      <c r="T570" s="160">
        <v>6.2E-2</v>
      </c>
      <c r="U570" s="160">
        <v>6.2E-2</v>
      </c>
      <c r="V570" s="158" t="s">
        <v>813</v>
      </c>
      <c r="W570" s="161">
        <v>9176</v>
      </c>
      <c r="X570" s="158" t="s">
        <v>813</v>
      </c>
      <c r="Y570" s="158" t="s">
        <v>1132</v>
      </c>
      <c r="Z570" s="158" t="s">
        <v>811</v>
      </c>
      <c r="AA570" s="158" t="s">
        <v>811</v>
      </c>
      <c r="AB570" s="71">
        <f t="shared" si="14"/>
        <v>1337.64832793959</v>
      </c>
    </row>
    <row r="571" spans="1:28">
      <c r="A571" s="156" t="s">
        <v>803</v>
      </c>
      <c r="B571" s="156" t="s">
        <v>1126</v>
      </c>
      <c r="C571" s="156" t="s">
        <v>391</v>
      </c>
      <c r="D571" s="156" t="s">
        <v>1170</v>
      </c>
      <c r="E571" s="156" t="s">
        <v>812</v>
      </c>
      <c r="F571" s="156" t="s">
        <v>556</v>
      </c>
      <c r="G571" s="165" t="s">
        <v>537</v>
      </c>
      <c r="H571" s="156" t="s">
        <v>818</v>
      </c>
      <c r="I571" s="156" t="s">
        <v>818</v>
      </c>
      <c r="J571" s="157">
        <v>43850</v>
      </c>
      <c r="K571" s="158" t="s">
        <v>1127</v>
      </c>
      <c r="L571" s="157">
        <v>43850</v>
      </c>
      <c r="M571" s="158" t="s">
        <v>1792</v>
      </c>
      <c r="N571" s="158" t="s">
        <v>870</v>
      </c>
      <c r="O571" s="158" t="s">
        <v>805</v>
      </c>
      <c r="P571" s="158" t="s">
        <v>1129</v>
      </c>
      <c r="Q571" s="158" t="s">
        <v>863</v>
      </c>
      <c r="R571" s="158" t="s">
        <v>864</v>
      </c>
      <c r="S571" s="159">
        <v>144000</v>
      </c>
      <c r="T571" s="160">
        <v>0.32069999999999999</v>
      </c>
      <c r="U571" s="160">
        <v>0.32069999999999999</v>
      </c>
      <c r="V571" s="158" t="s">
        <v>813</v>
      </c>
      <c r="W571" s="161">
        <v>46180.800000000003</v>
      </c>
      <c r="X571" s="158" t="s">
        <v>813</v>
      </c>
      <c r="Y571" s="158" t="s">
        <v>1132</v>
      </c>
      <c r="Z571" s="158" t="s">
        <v>811</v>
      </c>
      <c r="AA571" s="158" t="s">
        <v>811</v>
      </c>
      <c r="AB571" s="71">
        <f t="shared" si="14"/>
        <v>6732.0913146155872</v>
      </c>
    </row>
    <row r="572" spans="1:28">
      <c r="A572" s="156" t="s">
        <v>803</v>
      </c>
      <c r="B572" s="156" t="s">
        <v>1126</v>
      </c>
      <c r="C572" s="156" t="s">
        <v>744</v>
      </c>
      <c r="D572" s="156" t="s">
        <v>1253</v>
      </c>
      <c r="E572" s="156" t="s">
        <v>812</v>
      </c>
      <c r="F572" s="156" t="s">
        <v>651</v>
      </c>
      <c r="G572" s="165" t="s">
        <v>448</v>
      </c>
      <c r="H572" s="156" t="s">
        <v>867</v>
      </c>
      <c r="I572" s="156" t="s">
        <v>867</v>
      </c>
      <c r="J572" s="157">
        <v>43847</v>
      </c>
      <c r="K572" s="158" t="s">
        <v>1127</v>
      </c>
      <c r="L572" s="157">
        <v>43847</v>
      </c>
      <c r="M572" s="158" t="s">
        <v>1562</v>
      </c>
      <c r="N572" s="158" t="s">
        <v>886</v>
      </c>
      <c r="O572" s="158" t="s">
        <v>805</v>
      </c>
      <c r="P572" s="158" t="s">
        <v>1129</v>
      </c>
      <c r="Q572" s="158" t="s">
        <v>1795</v>
      </c>
      <c r="R572" s="158" t="s">
        <v>1796</v>
      </c>
      <c r="S572" s="159">
        <v>16000</v>
      </c>
      <c r="T572" s="160">
        <v>0.42</v>
      </c>
      <c r="U572" s="160">
        <v>0.42</v>
      </c>
      <c r="V572" s="158" t="s">
        <v>813</v>
      </c>
      <c r="W572" s="161">
        <v>6720</v>
      </c>
      <c r="X572" s="158" t="s">
        <v>813</v>
      </c>
      <c r="Y572" s="158" t="s">
        <v>1132</v>
      </c>
      <c r="Z572" s="158" t="s">
        <v>811</v>
      </c>
      <c r="AA572" s="158" t="s">
        <v>811</v>
      </c>
      <c r="AB572" s="71">
        <f t="shared" si="14"/>
        <v>979.62039709612532</v>
      </c>
    </row>
    <row r="573" spans="1:28">
      <c r="A573" s="156" t="s">
        <v>803</v>
      </c>
      <c r="B573" s="156" t="s">
        <v>1126</v>
      </c>
      <c r="C573" s="156" t="s">
        <v>744</v>
      </c>
      <c r="D573" s="156" t="s">
        <v>1253</v>
      </c>
      <c r="E573" s="156" t="s">
        <v>812</v>
      </c>
      <c r="F573" s="156" t="s">
        <v>651</v>
      </c>
      <c r="G573" s="165" t="s">
        <v>448</v>
      </c>
      <c r="H573" s="156" t="s">
        <v>867</v>
      </c>
      <c r="I573" s="156" t="s">
        <v>867</v>
      </c>
      <c r="J573" s="157">
        <v>43847</v>
      </c>
      <c r="K573" s="158" t="s">
        <v>1127</v>
      </c>
      <c r="L573" s="157">
        <v>43847</v>
      </c>
      <c r="M573" s="158" t="s">
        <v>1562</v>
      </c>
      <c r="N573" s="158" t="s">
        <v>870</v>
      </c>
      <c r="O573" s="158" t="s">
        <v>805</v>
      </c>
      <c r="P573" s="158" t="s">
        <v>1129</v>
      </c>
      <c r="Q573" s="158" t="s">
        <v>1797</v>
      </c>
      <c r="R573" s="158" t="s">
        <v>1798</v>
      </c>
      <c r="S573" s="159">
        <v>10000</v>
      </c>
      <c r="T573" s="160">
        <v>0.42</v>
      </c>
      <c r="U573" s="160">
        <v>0.42</v>
      </c>
      <c r="V573" s="158" t="s">
        <v>813</v>
      </c>
      <c r="W573" s="161">
        <v>4200</v>
      </c>
      <c r="X573" s="158" t="s">
        <v>813</v>
      </c>
      <c r="Y573" s="158" t="s">
        <v>1132</v>
      </c>
      <c r="Z573" s="158" t="s">
        <v>811</v>
      </c>
      <c r="AA573" s="158" t="s">
        <v>811</v>
      </c>
      <c r="AB573" s="71">
        <f t="shared" si="14"/>
        <v>612.26274818507829</v>
      </c>
    </row>
    <row r="574" spans="1:28">
      <c r="A574" s="156" t="s">
        <v>803</v>
      </c>
      <c r="B574" s="156" t="s">
        <v>1126</v>
      </c>
      <c r="C574" s="156" t="s">
        <v>391</v>
      </c>
      <c r="D574" s="156" t="s">
        <v>536</v>
      </c>
      <c r="E574" s="156" t="s">
        <v>812</v>
      </c>
      <c r="F574" s="156" t="s">
        <v>659</v>
      </c>
      <c r="G574" s="165" t="s">
        <v>536</v>
      </c>
      <c r="H574" s="156" t="s">
        <v>867</v>
      </c>
      <c r="I574" s="156" t="s">
        <v>867</v>
      </c>
      <c r="J574" s="157">
        <v>43846</v>
      </c>
      <c r="K574" s="158" t="s">
        <v>1127</v>
      </c>
      <c r="L574" s="157">
        <v>43846</v>
      </c>
      <c r="M574" s="158" t="s">
        <v>1714</v>
      </c>
      <c r="N574" s="158" t="s">
        <v>886</v>
      </c>
      <c r="O574" s="158" t="s">
        <v>805</v>
      </c>
      <c r="P574" s="158" t="s">
        <v>1129</v>
      </c>
      <c r="Q574" s="158" t="s">
        <v>1799</v>
      </c>
      <c r="R574" s="158" t="s">
        <v>1800</v>
      </c>
      <c r="S574" s="159">
        <v>0</v>
      </c>
      <c r="T574" s="160">
        <v>0</v>
      </c>
      <c r="U574" s="160">
        <v>1.8800000000000001E-2</v>
      </c>
      <c r="V574" s="158" t="s">
        <v>813</v>
      </c>
      <c r="W574" s="161">
        <v>0</v>
      </c>
      <c r="X574" s="158" t="s">
        <v>813</v>
      </c>
      <c r="Y574" s="158" t="s">
        <v>1132</v>
      </c>
      <c r="Z574" s="158" t="s">
        <v>811</v>
      </c>
      <c r="AA574" s="158" t="s">
        <v>811</v>
      </c>
      <c r="AB574" s="71">
        <f t="shared" si="14"/>
        <v>0</v>
      </c>
    </row>
    <row r="575" spans="1:28">
      <c r="A575" s="156" t="s">
        <v>803</v>
      </c>
      <c r="B575" s="156" t="s">
        <v>1126</v>
      </c>
      <c r="C575" s="156" t="s">
        <v>391</v>
      </c>
      <c r="D575" s="156" t="s">
        <v>536</v>
      </c>
      <c r="E575" s="156" t="s">
        <v>812</v>
      </c>
      <c r="F575" s="156" t="s">
        <v>659</v>
      </c>
      <c r="G575" s="165" t="s">
        <v>536</v>
      </c>
      <c r="H575" s="156" t="s">
        <v>867</v>
      </c>
      <c r="I575" s="156" t="s">
        <v>867</v>
      </c>
      <c r="J575" s="157">
        <v>43846</v>
      </c>
      <c r="K575" s="158" t="s">
        <v>1127</v>
      </c>
      <c r="L575" s="157">
        <v>43846</v>
      </c>
      <c r="M575" s="158" t="s">
        <v>1714</v>
      </c>
      <c r="N575" s="158" t="s">
        <v>1146</v>
      </c>
      <c r="O575" s="158" t="s">
        <v>805</v>
      </c>
      <c r="P575" s="158" t="s">
        <v>1129</v>
      </c>
      <c r="Q575" s="158" t="s">
        <v>1799</v>
      </c>
      <c r="R575" s="158" t="s">
        <v>1800</v>
      </c>
      <c r="S575" s="159">
        <v>480000</v>
      </c>
      <c r="T575" s="160">
        <v>1.8800000000000001E-2</v>
      </c>
      <c r="U575" s="160">
        <v>1.8800000000000001E-2</v>
      </c>
      <c r="V575" s="158" t="s">
        <v>813</v>
      </c>
      <c r="W575" s="161">
        <v>9024</v>
      </c>
      <c r="X575" s="158" t="s">
        <v>813</v>
      </c>
      <c r="Y575" s="158" t="s">
        <v>1132</v>
      </c>
      <c r="Z575" s="158" t="s">
        <v>811</v>
      </c>
      <c r="AA575" s="158" t="s">
        <v>811</v>
      </c>
      <c r="AB575" s="71">
        <f t="shared" si="14"/>
        <v>1315.4902475290826</v>
      </c>
    </row>
    <row r="576" spans="1:28">
      <c r="A576" s="156" t="s">
        <v>803</v>
      </c>
      <c r="B576" s="156" t="s">
        <v>1126</v>
      </c>
      <c r="C576" s="156" t="s">
        <v>391</v>
      </c>
      <c r="D576" s="156" t="s">
        <v>536</v>
      </c>
      <c r="E576" s="156" t="s">
        <v>812</v>
      </c>
      <c r="F576" s="156" t="s">
        <v>659</v>
      </c>
      <c r="G576" s="165" t="s">
        <v>536</v>
      </c>
      <c r="H576" s="156" t="s">
        <v>867</v>
      </c>
      <c r="I576" s="156" t="s">
        <v>867</v>
      </c>
      <c r="J576" s="157">
        <v>43846</v>
      </c>
      <c r="K576" s="158" t="s">
        <v>1127</v>
      </c>
      <c r="L576" s="157">
        <v>43846</v>
      </c>
      <c r="M576" s="158" t="s">
        <v>1714</v>
      </c>
      <c r="N576" s="158" t="s">
        <v>1159</v>
      </c>
      <c r="O576" s="158" t="s">
        <v>805</v>
      </c>
      <c r="P576" s="158" t="s">
        <v>1129</v>
      </c>
      <c r="Q576" s="158" t="s">
        <v>1799</v>
      </c>
      <c r="R576" s="158" t="s">
        <v>1800</v>
      </c>
      <c r="S576" s="159">
        <v>40000</v>
      </c>
      <c r="T576" s="160">
        <v>1.8800000000000001E-2</v>
      </c>
      <c r="U576" s="160">
        <v>1.8800000000000001E-2</v>
      </c>
      <c r="V576" s="158" t="s">
        <v>813</v>
      </c>
      <c r="W576" s="161">
        <v>752</v>
      </c>
      <c r="X576" s="158" t="s">
        <v>813</v>
      </c>
      <c r="Y576" s="158" t="s">
        <v>1132</v>
      </c>
      <c r="Z576" s="158" t="s">
        <v>811</v>
      </c>
      <c r="AA576" s="158" t="s">
        <v>811</v>
      </c>
      <c r="AB576" s="71">
        <f t="shared" si="14"/>
        <v>109.62418729409021</v>
      </c>
    </row>
    <row r="577" spans="1:28">
      <c r="A577" s="156" t="s">
        <v>803</v>
      </c>
      <c r="B577" s="156" t="s">
        <v>1126</v>
      </c>
      <c r="C577" s="156" t="s">
        <v>391</v>
      </c>
      <c r="D577" s="156" t="s">
        <v>536</v>
      </c>
      <c r="E577" s="156" t="s">
        <v>812</v>
      </c>
      <c r="F577" s="156" t="s">
        <v>659</v>
      </c>
      <c r="G577" s="165" t="s">
        <v>536</v>
      </c>
      <c r="H577" s="156" t="s">
        <v>867</v>
      </c>
      <c r="I577" s="156" t="s">
        <v>867</v>
      </c>
      <c r="J577" s="157">
        <v>43846</v>
      </c>
      <c r="K577" s="158" t="s">
        <v>1127</v>
      </c>
      <c r="L577" s="157">
        <v>43846</v>
      </c>
      <c r="M577" s="158" t="s">
        <v>1714</v>
      </c>
      <c r="N577" s="158" t="s">
        <v>870</v>
      </c>
      <c r="O577" s="158" t="s">
        <v>805</v>
      </c>
      <c r="P577" s="158" t="s">
        <v>1129</v>
      </c>
      <c r="Q577" s="158" t="s">
        <v>1801</v>
      </c>
      <c r="R577" s="158" t="s">
        <v>1802</v>
      </c>
      <c r="S577" s="159">
        <v>320000</v>
      </c>
      <c r="T577" s="160">
        <v>1.8800000000000001E-2</v>
      </c>
      <c r="U577" s="160">
        <v>1.8800000000000001E-2</v>
      </c>
      <c r="V577" s="158" t="s">
        <v>813</v>
      </c>
      <c r="W577" s="161">
        <v>6016</v>
      </c>
      <c r="X577" s="158" t="s">
        <v>813</v>
      </c>
      <c r="Y577" s="158" t="s">
        <v>1132</v>
      </c>
      <c r="Z577" s="158" t="s">
        <v>811</v>
      </c>
      <c r="AA577" s="158" t="s">
        <v>811</v>
      </c>
      <c r="AB577" s="71">
        <f t="shared" si="14"/>
        <v>876.99349835272164</v>
      </c>
    </row>
    <row r="578" spans="1:28">
      <c r="A578" s="156" t="s">
        <v>803</v>
      </c>
      <c r="B578" s="156" t="s">
        <v>1126</v>
      </c>
      <c r="C578" s="156" t="s">
        <v>391</v>
      </c>
      <c r="D578" s="156" t="s">
        <v>536</v>
      </c>
      <c r="E578" s="156" t="s">
        <v>812</v>
      </c>
      <c r="F578" s="156" t="s">
        <v>659</v>
      </c>
      <c r="G578" s="165" t="s">
        <v>536</v>
      </c>
      <c r="H578" s="156" t="s">
        <v>867</v>
      </c>
      <c r="I578" s="156" t="s">
        <v>867</v>
      </c>
      <c r="J578" s="157">
        <v>43846</v>
      </c>
      <c r="K578" s="158" t="s">
        <v>1127</v>
      </c>
      <c r="L578" s="157">
        <v>43846</v>
      </c>
      <c r="M578" s="158" t="s">
        <v>1714</v>
      </c>
      <c r="N578" s="158" t="s">
        <v>1073</v>
      </c>
      <c r="O578" s="158" t="s">
        <v>805</v>
      </c>
      <c r="P578" s="158" t="s">
        <v>1129</v>
      </c>
      <c r="Q578" s="158" t="s">
        <v>1803</v>
      </c>
      <c r="R578" s="158" t="s">
        <v>1804</v>
      </c>
      <c r="S578" s="159">
        <v>540000</v>
      </c>
      <c r="T578" s="160">
        <v>1.8800000000000001E-2</v>
      </c>
      <c r="U578" s="160">
        <v>1.8800000000000001E-2</v>
      </c>
      <c r="V578" s="158" t="s">
        <v>813</v>
      </c>
      <c r="W578" s="161">
        <v>10152</v>
      </c>
      <c r="X578" s="158" t="s">
        <v>813</v>
      </c>
      <c r="Y578" s="158" t="s">
        <v>1132</v>
      </c>
      <c r="Z578" s="158" t="s">
        <v>811</v>
      </c>
      <c r="AA578" s="158" t="s">
        <v>811</v>
      </c>
      <c r="AB578" s="71">
        <f t="shared" si="14"/>
        <v>1479.9265284702178</v>
      </c>
    </row>
    <row r="579" spans="1:28">
      <c r="A579" s="156" t="s">
        <v>803</v>
      </c>
      <c r="B579" s="156" t="s">
        <v>1126</v>
      </c>
      <c r="C579" s="156" t="s">
        <v>391</v>
      </c>
      <c r="D579" s="156" t="s">
        <v>536</v>
      </c>
      <c r="E579" s="156" t="s">
        <v>812</v>
      </c>
      <c r="F579" s="156" t="s">
        <v>660</v>
      </c>
      <c r="G579" s="165" t="s">
        <v>536</v>
      </c>
      <c r="H579" s="156" t="s">
        <v>867</v>
      </c>
      <c r="I579" s="156" t="s">
        <v>867</v>
      </c>
      <c r="J579" s="157">
        <v>43846</v>
      </c>
      <c r="K579" s="158" t="s">
        <v>1127</v>
      </c>
      <c r="L579" s="157">
        <v>43846</v>
      </c>
      <c r="M579" s="158" t="s">
        <v>1714</v>
      </c>
      <c r="N579" s="158" t="s">
        <v>1075</v>
      </c>
      <c r="O579" s="158" t="s">
        <v>805</v>
      </c>
      <c r="P579" s="158" t="s">
        <v>1129</v>
      </c>
      <c r="Q579" s="158" t="s">
        <v>1805</v>
      </c>
      <c r="R579" s="158" t="s">
        <v>1806</v>
      </c>
      <c r="S579" s="159">
        <v>530000</v>
      </c>
      <c r="T579" s="160">
        <v>2.5100000000000001E-2</v>
      </c>
      <c r="U579" s="160">
        <v>2.5100000000000001E-2</v>
      </c>
      <c r="V579" s="158" t="s">
        <v>813</v>
      </c>
      <c r="W579" s="161">
        <v>13303</v>
      </c>
      <c r="X579" s="158" t="s">
        <v>813</v>
      </c>
      <c r="Y579" s="158" t="s">
        <v>1132</v>
      </c>
      <c r="Z579" s="158" t="s">
        <v>811</v>
      </c>
      <c r="AA579" s="158" t="s">
        <v>811</v>
      </c>
      <c r="AB579" s="71">
        <f t="shared" si="14"/>
        <v>1939.2693664538324</v>
      </c>
    </row>
    <row r="580" spans="1:28">
      <c r="A580" s="156" t="s">
        <v>803</v>
      </c>
      <c r="B580" s="156" t="s">
        <v>1126</v>
      </c>
      <c r="C580" s="156" t="s">
        <v>391</v>
      </c>
      <c r="D580" s="156" t="s">
        <v>536</v>
      </c>
      <c r="E580" s="156" t="s">
        <v>812</v>
      </c>
      <c r="F580" s="156" t="s">
        <v>660</v>
      </c>
      <c r="G580" s="165" t="s">
        <v>536</v>
      </c>
      <c r="H580" s="156" t="s">
        <v>867</v>
      </c>
      <c r="I580" s="156" t="s">
        <v>867</v>
      </c>
      <c r="J580" s="157">
        <v>43846</v>
      </c>
      <c r="K580" s="158" t="s">
        <v>1127</v>
      </c>
      <c r="L580" s="157">
        <v>43846</v>
      </c>
      <c r="M580" s="158" t="s">
        <v>1714</v>
      </c>
      <c r="N580" s="158" t="s">
        <v>1077</v>
      </c>
      <c r="O580" s="158" t="s">
        <v>805</v>
      </c>
      <c r="P580" s="158" t="s">
        <v>1129</v>
      </c>
      <c r="Q580" s="158" t="s">
        <v>1807</v>
      </c>
      <c r="R580" s="158" t="s">
        <v>1808</v>
      </c>
      <c r="S580" s="159">
        <v>360000</v>
      </c>
      <c r="T580" s="160">
        <v>2.5100000000000001E-2</v>
      </c>
      <c r="U580" s="160">
        <v>2.5100000000000001E-2</v>
      </c>
      <c r="V580" s="158" t="s">
        <v>813</v>
      </c>
      <c r="W580" s="161">
        <v>9036</v>
      </c>
      <c r="X580" s="158" t="s">
        <v>813</v>
      </c>
      <c r="Y580" s="158" t="s">
        <v>1132</v>
      </c>
      <c r="Z580" s="158" t="s">
        <v>811</v>
      </c>
      <c r="AA580" s="158" t="s">
        <v>811</v>
      </c>
      <c r="AB580" s="71">
        <f t="shared" si="14"/>
        <v>1317.2395696667541</v>
      </c>
    </row>
    <row r="581" spans="1:28">
      <c r="A581" s="156" t="s">
        <v>803</v>
      </c>
      <c r="B581" s="156" t="s">
        <v>1126</v>
      </c>
      <c r="C581" s="156" t="s">
        <v>391</v>
      </c>
      <c r="D581" s="156" t="s">
        <v>200</v>
      </c>
      <c r="E581" s="156" t="s">
        <v>812</v>
      </c>
      <c r="F581" s="156" t="s">
        <v>452</v>
      </c>
      <c r="G581" s="165" t="s">
        <v>200</v>
      </c>
      <c r="H581" s="156" t="s">
        <v>867</v>
      </c>
      <c r="I581" s="156" t="s">
        <v>867</v>
      </c>
      <c r="J581" s="157">
        <v>43849</v>
      </c>
      <c r="K581" s="158" t="s">
        <v>1127</v>
      </c>
      <c r="L581" s="157">
        <v>43849</v>
      </c>
      <c r="M581" s="158" t="s">
        <v>1809</v>
      </c>
      <c r="N581" s="158" t="s">
        <v>809</v>
      </c>
      <c r="O581" s="158" t="s">
        <v>805</v>
      </c>
      <c r="P581" s="158" t="s">
        <v>1129</v>
      </c>
      <c r="Q581" s="158" t="s">
        <v>1810</v>
      </c>
      <c r="R581" s="158" t="s">
        <v>1811</v>
      </c>
      <c r="S581" s="159">
        <v>0</v>
      </c>
      <c r="T581" s="160">
        <v>0</v>
      </c>
      <c r="U581" s="160">
        <v>3.78E-2</v>
      </c>
      <c r="V581" s="158" t="s">
        <v>813</v>
      </c>
      <c r="W581" s="161">
        <v>0</v>
      </c>
      <c r="X581" s="158" t="s">
        <v>813</v>
      </c>
      <c r="Y581" s="158" t="s">
        <v>1132</v>
      </c>
      <c r="Z581" s="158" t="s">
        <v>811</v>
      </c>
      <c r="AA581" s="158" t="s">
        <v>811</v>
      </c>
      <c r="AB581" s="71">
        <f t="shared" si="14"/>
        <v>0</v>
      </c>
    </row>
    <row r="582" spans="1:28">
      <c r="A582" s="156" t="s">
        <v>803</v>
      </c>
      <c r="B582" s="156" t="s">
        <v>1126</v>
      </c>
      <c r="C582" s="156" t="s">
        <v>391</v>
      </c>
      <c r="D582" s="156" t="s">
        <v>200</v>
      </c>
      <c r="E582" s="156" t="s">
        <v>812</v>
      </c>
      <c r="F582" s="156" t="s">
        <v>452</v>
      </c>
      <c r="G582" s="165" t="s">
        <v>200</v>
      </c>
      <c r="H582" s="156" t="s">
        <v>867</v>
      </c>
      <c r="I582" s="156" t="s">
        <v>867</v>
      </c>
      <c r="J582" s="157">
        <v>43849</v>
      </c>
      <c r="K582" s="158" t="s">
        <v>1127</v>
      </c>
      <c r="L582" s="157">
        <v>43849</v>
      </c>
      <c r="M582" s="158" t="s">
        <v>1809</v>
      </c>
      <c r="N582" s="158" t="s">
        <v>1144</v>
      </c>
      <c r="O582" s="158" t="s">
        <v>805</v>
      </c>
      <c r="P582" s="158" t="s">
        <v>1129</v>
      </c>
      <c r="Q582" s="158" t="s">
        <v>1810</v>
      </c>
      <c r="R582" s="158" t="s">
        <v>1811</v>
      </c>
      <c r="S582" s="159">
        <v>630000</v>
      </c>
      <c r="T582" s="160">
        <v>3.78E-2</v>
      </c>
      <c r="U582" s="160">
        <v>3.78E-2</v>
      </c>
      <c r="V582" s="158" t="s">
        <v>813</v>
      </c>
      <c r="W582" s="161">
        <v>23814</v>
      </c>
      <c r="X582" s="158" t="s">
        <v>813</v>
      </c>
      <c r="Y582" s="158" t="s">
        <v>1132</v>
      </c>
      <c r="Z582" s="158" t="s">
        <v>811</v>
      </c>
      <c r="AA582" s="158" t="s">
        <v>811</v>
      </c>
      <c r="AB582" s="71">
        <f t="shared" si="14"/>
        <v>3471.5297822093939</v>
      </c>
    </row>
    <row r="583" spans="1:28">
      <c r="A583" s="156" t="s">
        <v>803</v>
      </c>
      <c r="B583" s="156" t="s">
        <v>1126</v>
      </c>
      <c r="C583" s="156" t="s">
        <v>391</v>
      </c>
      <c r="D583" s="156" t="s">
        <v>200</v>
      </c>
      <c r="E583" s="156" t="s">
        <v>812</v>
      </c>
      <c r="F583" s="156" t="s">
        <v>452</v>
      </c>
      <c r="G583" s="165" t="s">
        <v>200</v>
      </c>
      <c r="H583" s="156" t="s">
        <v>867</v>
      </c>
      <c r="I583" s="156" t="s">
        <v>867</v>
      </c>
      <c r="J583" s="157">
        <v>43849</v>
      </c>
      <c r="K583" s="158" t="s">
        <v>1127</v>
      </c>
      <c r="L583" s="157">
        <v>43849</v>
      </c>
      <c r="M583" s="158" t="s">
        <v>1809</v>
      </c>
      <c r="N583" s="158" t="s">
        <v>1145</v>
      </c>
      <c r="O583" s="158" t="s">
        <v>805</v>
      </c>
      <c r="P583" s="158" t="s">
        <v>1129</v>
      </c>
      <c r="Q583" s="158" t="s">
        <v>1810</v>
      </c>
      <c r="R583" s="158" t="s">
        <v>1811</v>
      </c>
      <c r="S583" s="159">
        <v>900000</v>
      </c>
      <c r="T583" s="160">
        <v>3.78E-2</v>
      </c>
      <c r="U583" s="160">
        <v>3.78E-2</v>
      </c>
      <c r="V583" s="158" t="s">
        <v>813</v>
      </c>
      <c r="W583" s="161">
        <v>34020</v>
      </c>
      <c r="X583" s="158" t="s">
        <v>813</v>
      </c>
      <c r="Y583" s="158" t="s">
        <v>1132</v>
      </c>
      <c r="Z583" s="158" t="s">
        <v>811</v>
      </c>
      <c r="AA583" s="158" t="s">
        <v>811</v>
      </c>
      <c r="AB583" s="71">
        <f t="shared" si="14"/>
        <v>4959.3282602991339</v>
      </c>
    </row>
    <row r="584" spans="1:28">
      <c r="A584" s="156" t="s">
        <v>803</v>
      </c>
      <c r="B584" s="156" t="s">
        <v>1126</v>
      </c>
      <c r="C584" s="156" t="s">
        <v>391</v>
      </c>
      <c r="D584" s="156" t="s">
        <v>200</v>
      </c>
      <c r="E584" s="156" t="s">
        <v>812</v>
      </c>
      <c r="F584" s="156" t="s">
        <v>452</v>
      </c>
      <c r="G584" s="165" t="s">
        <v>200</v>
      </c>
      <c r="H584" s="156" t="s">
        <v>867</v>
      </c>
      <c r="I584" s="156" t="s">
        <v>867</v>
      </c>
      <c r="J584" s="157">
        <v>43849</v>
      </c>
      <c r="K584" s="158" t="s">
        <v>1127</v>
      </c>
      <c r="L584" s="157">
        <v>43849</v>
      </c>
      <c r="M584" s="158" t="s">
        <v>1809</v>
      </c>
      <c r="N584" s="158" t="s">
        <v>1146</v>
      </c>
      <c r="O584" s="158" t="s">
        <v>805</v>
      </c>
      <c r="P584" s="158" t="s">
        <v>1129</v>
      </c>
      <c r="Q584" s="158" t="s">
        <v>1810</v>
      </c>
      <c r="R584" s="158" t="s">
        <v>1811</v>
      </c>
      <c r="S584" s="159">
        <v>570000</v>
      </c>
      <c r="T584" s="160">
        <v>3.78E-2</v>
      </c>
      <c r="U584" s="160">
        <v>3.78E-2</v>
      </c>
      <c r="V584" s="158" t="s">
        <v>813</v>
      </c>
      <c r="W584" s="161">
        <v>21546</v>
      </c>
      <c r="X584" s="158" t="s">
        <v>813</v>
      </c>
      <c r="Y584" s="158" t="s">
        <v>1132</v>
      </c>
      <c r="Z584" s="158" t="s">
        <v>811</v>
      </c>
      <c r="AA584" s="158" t="s">
        <v>811</v>
      </c>
      <c r="AB584" s="71">
        <f t="shared" si="14"/>
        <v>3140.9078981894518</v>
      </c>
    </row>
    <row r="585" spans="1:28">
      <c r="A585" s="156" t="s">
        <v>803</v>
      </c>
      <c r="B585" s="156" t="s">
        <v>1126</v>
      </c>
      <c r="C585" s="156" t="s">
        <v>391</v>
      </c>
      <c r="D585" s="156" t="s">
        <v>536</v>
      </c>
      <c r="E585" s="156" t="s">
        <v>812</v>
      </c>
      <c r="F585" s="156" t="s">
        <v>658</v>
      </c>
      <c r="G585" s="165" t="s">
        <v>536</v>
      </c>
      <c r="H585" s="156" t="s">
        <v>867</v>
      </c>
      <c r="I585" s="156" t="s">
        <v>867</v>
      </c>
      <c r="J585" s="157">
        <v>43847</v>
      </c>
      <c r="K585" s="158" t="s">
        <v>1127</v>
      </c>
      <c r="L585" s="157">
        <v>43847</v>
      </c>
      <c r="M585" s="158" t="s">
        <v>1715</v>
      </c>
      <c r="N585" s="158" t="s">
        <v>809</v>
      </c>
      <c r="O585" s="158" t="s">
        <v>805</v>
      </c>
      <c r="P585" s="158" t="s">
        <v>1129</v>
      </c>
      <c r="Q585" s="158" t="s">
        <v>1812</v>
      </c>
      <c r="R585" s="158" t="s">
        <v>1813</v>
      </c>
      <c r="S585" s="159">
        <v>340000</v>
      </c>
      <c r="T585" s="160">
        <v>2.5100000000000001E-2</v>
      </c>
      <c r="U585" s="160">
        <v>2.5100000000000001E-2</v>
      </c>
      <c r="V585" s="158" t="s">
        <v>813</v>
      </c>
      <c r="W585" s="161">
        <v>8534</v>
      </c>
      <c r="X585" s="158" t="s">
        <v>813</v>
      </c>
      <c r="Y585" s="158" t="s">
        <v>1132</v>
      </c>
      <c r="Z585" s="158" t="s">
        <v>811</v>
      </c>
      <c r="AA585" s="158" t="s">
        <v>811</v>
      </c>
      <c r="AB585" s="71">
        <f t="shared" si="14"/>
        <v>1244.0595935741567</v>
      </c>
    </row>
    <row r="586" spans="1:28">
      <c r="A586" s="156" t="s">
        <v>803</v>
      </c>
      <c r="B586" s="156" t="s">
        <v>1126</v>
      </c>
      <c r="C586" s="156" t="s">
        <v>391</v>
      </c>
      <c r="D586" s="156" t="s">
        <v>536</v>
      </c>
      <c r="E586" s="156" t="s">
        <v>812</v>
      </c>
      <c r="F586" s="156" t="s">
        <v>658</v>
      </c>
      <c r="G586" s="165" t="s">
        <v>536</v>
      </c>
      <c r="H586" s="156" t="s">
        <v>867</v>
      </c>
      <c r="I586" s="156" t="s">
        <v>867</v>
      </c>
      <c r="J586" s="157">
        <v>43847</v>
      </c>
      <c r="K586" s="158" t="s">
        <v>1127</v>
      </c>
      <c r="L586" s="157">
        <v>43847</v>
      </c>
      <c r="M586" s="158" t="s">
        <v>1715</v>
      </c>
      <c r="N586" s="158" t="s">
        <v>886</v>
      </c>
      <c r="O586" s="158" t="s">
        <v>805</v>
      </c>
      <c r="P586" s="158" t="s">
        <v>1129</v>
      </c>
      <c r="Q586" s="158" t="s">
        <v>1814</v>
      </c>
      <c r="R586" s="158" t="s">
        <v>1815</v>
      </c>
      <c r="S586" s="159">
        <v>540000</v>
      </c>
      <c r="T586" s="160">
        <v>2.5100000000000001E-2</v>
      </c>
      <c r="U586" s="160">
        <v>2.5100000000000001E-2</v>
      </c>
      <c r="V586" s="158" t="s">
        <v>813</v>
      </c>
      <c r="W586" s="161">
        <v>13554</v>
      </c>
      <c r="X586" s="158" t="s">
        <v>813</v>
      </c>
      <c r="Y586" s="158" t="s">
        <v>1132</v>
      </c>
      <c r="Z586" s="158" t="s">
        <v>811</v>
      </c>
      <c r="AA586" s="158" t="s">
        <v>811</v>
      </c>
      <c r="AB586" s="71">
        <f t="shared" si="14"/>
        <v>1975.8593545001313</v>
      </c>
    </row>
    <row r="587" spans="1:28">
      <c r="A587" s="156" t="s">
        <v>803</v>
      </c>
      <c r="B587" s="156" t="s">
        <v>1126</v>
      </c>
      <c r="C587" s="156" t="s">
        <v>391</v>
      </c>
      <c r="D587" s="156" t="s">
        <v>536</v>
      </c>
      <c r="E587" s="156" t="s">
        <v>812</v>
      </c>
      <c r="F587" s="156" t="s">
        <v>645</v>
      </c>
      <c r="G587" s="165" t="s">
        <v>536</v>
      </c>
      <c r="H587" s="156" t="s">
        <v>867</v>
      </c>
      <c r="I587" s="156" t="s">
        <v>867</v>
      </c>
      <c r="J587" s="157">
        <v>43847</v>
      </c>
      <c r="K587" s="158" t="s">
        <v>1127</v>
      </c>
      <c r="L587" s="157">
        <v>43847</v>
      </c>
      <c r="M587" s="158" t="s">
        <v>1715</v>
      </c>
      <c r="N587" s="158" t="s">
        <v>1075</v>
      </c>
      <c r="O587" s="158" t="s">
        <v>805</v>
      </c>
      <c r="P587" s="158" t="s">
        <v>1129</v>
      </c>
      <c r="Q587" s="158" t="s">
        <v>1816</v>
      </c>
      <c r="R587" s="158" t="s">
        <v>1817</v>
      </c>
      <c r="S587" s="159">
        <v>240000</v>
      </c>
      <c r="T587" s="160">
        <v>1.9400000000000001E-2</v>
      </c>
      <c r="U587" s="160">
        <v>1.9400000000000001E-2</v>
      </c>
      <c r="V587" s="158" t="s">
        <v>813</v>
      </c>
      <c r="W587" s="161">
        <v>4656</v>
      </c>
      <c r="X587" s="158" t="s">
        <v>813</v>
      </c>
      <c r="Y587" s="158" t="s">
        <v>1132</v>
      </c>
      <c r="Z587" s="158" t="s">
        <v>811</v>
      </c>
      <c r="AA587" s="158" t="s">
        <v>811</v>
      </c>
      <c r="AB587" s="71">
        <f t="shared" si="14"/>
        <v>678.73698941660109</v>
      </c>
    </row>
    <row r="588" spans="1:28">
      <c r="A588" s="156" t="s">
        <v>803</v>
      </c>
      <c r="B588" s="156" t="s">
        <v>1126</v>
      </c>
      <c r="C588" s="156" t="s">
        <v>391</v>
      </c>
      <c r="D588" s="156" t="s">
        <v>536</v>
      </c>
      <c r="E588" s="156" t="s">
        <v>812</v>
      </c>
      <c r="F588" s="156" t="s">
        <v>645</v>
      </c>
      <c r="G588" s="165" t="s">
        <v>536</v>
      </c>
      <c r="H588" s="156" t="s">
        <v>867</v>
      </c>
      <c r="I588" s="156" t="s">
        <v>867</v>
      </c>
      <c r="J588" s="157">
        <v>43847</v>
      </c>
      <c r="K588" s="158" t="s">
        <v>1127</v>
      </c>
      <c r="L588" s="157">
        <v>43847</v>
      </c>
      <c r="M588" s="158" t="s">
        <v>1715</v>
      </c>
      <c r="N588" s="158" t="s">
        <v>1073</v>
      </c>
      <c r="O588" s="158" t="s">
        <v>805</v>
      </c>
      <c r="P588" s="158" t="s">
        <v>1129</v>
      </c>
      <c r="Q588" s="158" t="s">
        <v>1818</v>
      </c>
      <c r="R588" s="158" t="s">
        <v>1819</v>
      </c>
      <c r="S588" s="159">
        <v>600000</v>
      </c>
      <c r="T588" s="160">
        <v>1.9400000000000001E-2</v>
      </c>
      <c r="U588" s="160">
        <v>1.9400000000000001E-2</v>
      </c>
      <c r="V588" s="158" t="s">
        <v>813</v>
      </c>
      <c r="W588" s="161">
        <v>11640</v>
      </c>
      <c r="X588" s="158" t="s">
        <v>813</v>
      </c>
      <c r="Y588" s="158" t="s">
        <v>1132</v>
      </c>
      <c r="Z588" s="158" t="s">
        <v>811</v>
      </c>
      <c r="AA588" s="158" t="s">
        <v>811</v>
      </c>
      <c r="AB588" s="71">
        <f t="shared" si="14"/>
        <v>1696.8424735415026</v>
      </c>
    </row>
    <row r="589" spans="1:28">
      <c r="A589" s="156" t="s">
        <v>803</v>
      </c>
      <c r="B589" s="156" t="s">
        <v>1126</v>
      </c>
      <c r="C589" s="156" t="s">
        <v>391</v>
      </c>
      <c r="D589" s="156" t="s">
        <v>1185</v>
      </c>
      <c r="E589" s="156" t="s">
        <v>812</v>
      </c>
      <c r="F589" s="156" t="s">
        <v>459</v>
      </c>
      <c r="G589" s="165" t="s">
        <v>292</v>
      </c>
      <c r="H589" s="156" t="s">
        <v>818</v>
      </c>
      <c r="I589" s="156" t="s">
        <v>818</v>
      </c>
      <c r="J589" s="157">
        <v>43847</v>
      </c>
      <c r="K589" s="158" t="s">
        <v>1127</v>
      </c>
      <c r="L589" s="157">
        <v>43847</v>
      </c>
      <c r="M589" s="158" t="s">
        <v>1820</v>
      </c>
      <c r="N589" s="158" t="s">
        <v>809</v>
      </c>
      <c r="O589" s="158" t="s">
        <v>805</v>
      </c>
      <c r="P589" s="158" t="s">
        <v>1129</v>
      </c>
      <c r="Q589" s="158" t="s">
        <v>1821</v>
      </c>
      <c r="R589" s="158" t="s">
        <v>1822</v>
      </c>
      <c r="S589" s="159">
        <v>35600</v>
      </c>
      <c r="T589" s="160">
        <v>0.35149999999999998</v>
      </c>
      <c r="U589" s="160">
        <v>0.35149999999999998</v>
      </c>
      <c r="V589" s="158" t="s">
        <v>813</v>
      </c>
      <c r="W589" s="161">
        <v>12513.4</v>
      </c>
      <c r="X589" s="158" t="s">
        <v>813</v>
      </c>
      <c r="Y589" s="158" t="s">
        <v>1132</v>
      </c>
      <c r="Z589" s="158" t="s">
        <v>811</v>
      </c>
      <c r="AA589" s="158" t="s">
        <v>811</v>
      </c>
      <c r="AB589" s="71">
        <f t="shared" si="14"/>
        <v>1824.1639697950377</v>
      </c>
    </row>
    <row r="590" spans="1:28">
      <c r="A590" s="156" t="s">
        <v>803</v>
      </c>
      <c r="B590" s="156" t="s">
        <v>1126</v>
      </c>
      <c r="C590" s="156" t="s">
        <v>391</v>
      </c>
      <c r="D590" s="156" t="s">
        <v>1285</v>
      </c>
      <c r="E590" s="156" t="s">
        <v>812</v>
      </c>
      <c r="F590" s="156" t="s">
        <v>1006</v>
      </c>
      <c r="G590" s="165" t="s">
        <v>292</v>
      </c>
      <c r="H590" s="156" t="s">
        <v>818</v>
      </c>
      <c r="I590" s="156" t="s">
        <v>818</v>
      </c>
      <c r="J590" s="157">
        <v>43847</v>
      </c>
      <c r="K590" s="158" t="s">
        <v>1127</v>
      </c>
      <c r="L590" s="157">
        <v>43847</v>
      </c>
      <c r="M590" s="158" t="s">
        <v>1820</v>
      </c>
      <c r="N590" s="158" t="s">
        <v>870</v>
      </c>
      <c r="O590" s="158" t="s">
        <v>805</v>
      </c>
      <c r="P590" s="158" t="s">
        <v>1129</v>
      </c>
      <c r="Q590" s="158" t="s">
        <v>1007</v>
      </c>
      <c r="R590" s="158" t="s">
        <v>1008</v>
      </c>
      <c r="S590" s="159">
        <v>6390</v>
      </c>
      <c r="T590" s="160">
        <v>0.39</v>
      </c>
      <c r="U590" s="160">
        <v>0.39</v>
      </c>
      <c r="V590" s="158" t="s">
        <v>813</v>
      </c>
      <c r="W590" s="161">
        <v>2492.1</v>
      </c>
      <c r="X590" s="158" t="s">
        <v>813</v>
      </c>
      <c r="Y590" s="158" t="s">
        <v>1132</v>
      </c>
      <c r="Z590" s="158" t="s">
        <v>811</v>
      </c>
      <c r="AA590" s="158" t="s">
        <v>811</v>
      </c>
      <c r="AB590" s="71">
        <f t="shared" si="14"/>
        <v>363.29047494096039</v>
      </c>
    </row>
    <row r="591" spans="1:28">
      <c r="A591" s="156" t="s">
        <v>803</v>
      </c>
      <c r="B591" s="156" t="s">
        <v>1126</v>
      </c>
      <c r="C591" s="156" t="s">
        <v>391</v>
      </c>
      <c r="D591" s="156" t="s">
        <v>1185</v>
      </c>
      <c r="E591" s="156" t="s">
        <v>812</v>
      </c>
      <c r="F591" s="156" t="s">
        <v>297</v>
      </c>
      <c r="G591" s="165" t="s">
        <v>292</v>
      </c>
      <c r="H591" s="156" t="s">
        <v>818</v>
      </c>
      <c r="I591" s="156" t="s">
        <v>818</v>
      </c>
      <c r="J591" s="157">
        <v>43847</v>
      </c>
      <c r="K591" s="158" t="s">
        <v>1127</v>
      </c>
      <c r="L591" s="157">
        <v>43847</v>
      </c>
      <c r="M591" s="158" t="s">
        <v>1820</v>
      </c>
      <c r="N591" s="158" t="s">
        <v>1073</v>
      </c>
      <c r="O591" s="158" t="s">
        <v>805</v>
      </c>
      <c r="P591" s="158" t="s">
        <v>1129</v>
      </c>
      <c r="Q591" s="158" t="s">
        <v>1823</v>
      </c>
      <c r="R591" s="158" t="s">
        <v>1824</v>
      </c>
      <c r="S591" s="159">
        <v>3432</v>
      </c>
      <c r="T591" s="160">
        <v>4.3099999999999999E-2</v>
      </c>
      <c r="U591" s="160">
        <v>4.3099999999999999E-2</v>
      </c>
      <c r="V591" s="158" t="s">
        <v>813</v>
      </c>
      <c r="W591" s="161">
        <v>147.91999999999999</v>
      </c>
      <c r="X591" s="158" t="s">
        <v>813</v>
      </c>
      <c r="Y591" s="158" t="s">
        <v>1132</v>
      </c>
      <c r="Z591" s="158" t="s">
        <v>811</v>
      </c>
      <c r="AA591" s="158" t="s">
        <v>811</v>
      </c>
      <c r="AB591" s="71">
        <f t="shared" si="14"/>
        <v>21.563310883699231</v>
      </c>
    </row>
    <row r="592" spans="1:28">
      <c r="A592" s="156" t="s">
        <v>803</v>
      </c>
      <c r="B592" s="156" t="s">
        <v>1126</v>
      </c>
      <c r="C592" s="156" t="s">
        <v>391</v>
      </c>
      <c r="D592" s="156" t="s">
        <v>1185</v>
      </c>
      <c r="E592" s="156" t="s">
        <v>812</v>
      </c>
      <c r="F592" s="156" t="s">
        <v>297</v>
      </c>
      <c r="G592" s="165" t="s">
        <v>292</v>
      </c>
      <c r="H592" s="156" t="s">
        <v>818</v>
      </c>
      <c r="I592" s="156" t="s">
        <v>818</v>
      </c>
      <c r="J592" s="157">
        <v>43847</v>
      </c>
      <c r="K592" s="158" t="s">
        <v>1127</v>
      </c>
      <c r="L592" s="157">
        <v>43847</v>
      </c>
      <c r="M592" s="158" t="s">
        <v>1820</v>
      </c>
      <c r="N592" s="158" t="s">
        <v>1075</v>
      </c>
      <c r="O592" s="158" t="s">
        <v>805</v>
      </c>
      <c r="P592" s="158" t="s">
        <v>1129</v>
      </c>
      <c r="Q592" s="158" t="s">
        <v>1825</v>
      </c>
      <c r="R592" s="158" t="s">
        <v>1826</v>
      </c>
      <c r="S592" s="159">
        <v>38376</v>
      </c>
      <c r="T592" s="160">
        <v>4.3099999999999999E-2</v>
      </c>
      <c r="U592" s="160">
        <v>4.3099999999999999E-2</v>
      </c>
      <c r="V592" s="158" t="s">
        <v>813</v>
      </c>
      <c r="W592" s="161">
        <v>1654.01</v>
      </c>
      <c r="X592" s="158" t="s">
        <v>813</v>
      </c>
      <c r="Y592" s="158" t="s">
        <v>1132</v>
      </c>
      <c r="Z592" s="158" t="s">
        <v>811</v>
      </c>
      <c r="AA592" s="158" t="s">
        <v>811</v>
      </c>
      <c r="AB592" s="71">
        <f t="shared" si="14"/>
        <v>241.11635907752412</v>
      </c>
    </row>
    <row r="593" spans="1:28">
      <c r="A593" s="156" t="s">
        <v>803</v>
      </c>
      <c r="B593" s="156" t="s">
        <v>1126</v>
      </c>
      <c r="C593" s="156" t="s">
        <v>391</v>
      </c>
      <c r="D593" s="156" t="s">
        <v>1285</v>
      </c>
      <c r="E593" s="156" t="s">
        <v>812</v>
      </c>
      <c r="F593" s="156" t="s">
        <v>307</v>
      </c>
      <c r="G593" s="165" t="s">
        <v>292</v>
      </c>
      <c r="H593" s="156" t="s">
        <v>818</v>
      </c>
      <c r="I593" s="156" t="s">
        <v>818</v>
      </c>
      <c r="J593" s="157">
        <v>43847</v>
      </c>
      <c r="K593" s="158" t="s">
        <v>1127</v>
      </c>
      <c r="L593" s="157">
        <v>43847</v>
      </c>
      <c r="M593" s="158" t="s">
        <v>1820</v>
      </c>
      <c r="N593" s="158" t="s">
        <v>886</v>
      </c>
      <c r="O593" s="158" t="s">
        <v>805</v>
      </c>
      <c r="P593" s="158" t="s">
        <v>1129</v>
      </c>
      <c r="Q593" s="158" t="s">
        <v>1827</v>
      </c>
      <c r="R593" s="158" t="s">
        <v>1828</v>
      </c>
      <c r="S593" s="159">
        <v>34372</v>
      </c>
      <c r="T593" s="160">
        <v>3.5000000000000003E-2</v>
      </c>
      <c r="U593" s="160">
        <v>3.5000000000000003E-2</v>
      </c>
      <c r="V593" s="158" t="s">
        <v>813</v>
      </c>
      <c r="W593" s="161">
        <v>1203.02</v>
      </c>
      <c r="X593" s="158" t="s">
        <v>813</v>
      </c>
      <c r="Y593" s="158" t="s">
        <v>1132</v>
      </c>
      <c r="Z593" s="158" t="s">
        <v>811</v>
      </c>
      <c r="AA593" s="158" t="s">
        <v>811</v>
      </c>
      <c r="AB593" s="71">
        <f t="shared" si="14"/>
        <v>175.37245983847924</v>
      </c>
    </row>
    <row r="594" spans="1:28">
      <c r="A594" s="156" t="s">
        <v>803</v>
      </c>
      <c r="B594" s="156" t="s">
        <v>1126</v>
      </c>
      <c r="C594" s="156" t="s">
        <v>391</v>
      </c>
      <c r="D594" s="156" t="s">
        <v>188</v>
      </c>
      <c r="E594" s="156" t="s">
        <v>812</v>
      </c>
      <c r="F594" s="156" t="s">
        <v>456</v>
      </c>
      <c r="G594" s="165" t="s">
        <v>188</v>
      </c>
      <c r="H594" s="156" t="s">
        <v>867</v>
      </c>
      <c r="I594" s="156" t="s">
        <v>867</v>
      </c>
      <c r="J594" s="157">
        <v>43847</v>
      </c>
      <c r="K594" s="158" t="s">
        <v>1127</v>
      </c>
      <c r="L594" s="157">
        <v>43847</v>
      </c>
      <c r="M594" s="158" t="s">
        <v>1566</v>
      </c>
      <c r="N594" s="158" t="s">
        <v>809</v>
      </c>
      <c r="O594" s="158" t="s">
        <v>805</v>
      </c>
      <c r="P594" s="158" t="s">
        <v>1129</v>
      </c>
      <c r="Q594" s="158" t="s">
        <v>1829</v>
      </c>
      <c r="R594" s="158" t="s">
        <v>1830</v>
      </c>
      <c r="S594" s="159">
        <v>400</v>
      </c>
      <c r="T594" s="160">
        <v>0.16439999999999999</v>
      </c>
      <c r="U594" s="160">
        <v>0.16439999999999999</v>
      </c>
      <c r="V594" s="158" t="s">
        <v>813</v>
      </c>
      <c r="W594" s="161">
        <v>65.760000000000005</v>
      </c>
      <c r="X594" s="158" t="s">
        <v>813</v>
      </c>
      <c r="Y594" s="158" t="s">
        <v>1132</v>
      </c>
      <c r="Z594" s="158" t="s">
        <v>811</v>
      </c>
      <c r="AA594" s="158" t="s">
        <v>811</v>
      </c>
      <c r="AB594" s="71">
        <f t="shared" si="14"/>
        <v>9.586285314440655</v>
      </c>
    </row>
    <row r="595" spans="1:28">
      <c r="A595" s="156" t="s">
        <v>803</v>
      </c>
      <c r="B595" s="156" t="s">
        <v>1126</v>
      </c>
      <c r="C595" s="156" t="s">
        <v>391</v>
      </c>
      <c r="D595" s="156" t="s">
        <v>188</v>
      </c>
      <c r="E595" s="156" t="s">
        <v>812</v>
      </c>
      <c r="F595" s="156" t="s">
        <v>456</v>
      </c>
      <c r="G595" s="165" t="s">
        <v>188</v>
      </c>
      <c r="H595" s="156" t="s">
        <v>867</v>
      </c>
      <c r="I595" s="156" t="s">
        <v>867</v>
      </c>
      <c r="J595" s="157">
        <v>43847</v>
      </c>
      <c r="K595" s="158" t="s">
        <v>1127</v>
      </c>
      <c r="L595" s="157">
        <v>43847</v>
      </c>
      <c r="M595" s="158" t="s">
        <v>1566</v>
      </c>
      <c r="N595" s="158" t="s">
        <v>886</v>
      </c>
      <c r="O595" s="158" t="s">
        <v>805</v>
      </c>
      <c r="P595" s="158" t="s">
        <v>1129</v>
      </c>
      <c r="Q595" s="158" t="s">
        <v>1831</v>
      </c>
      <c r="R595" s="158" t="s">
        <v>1832</v>
      </c>
      <c r="S595" s="159">
        <v>800</v>
      </c>
      <c r="T595" s="160">
        <v>0.16439999999999999</v>
      </c>
      <c r="U595" s="160">
        <v>0.16439999999999999</v>
      </c>
      <c r="V595" s="158" t="s">
        <v>813</v>
      </c>
      <c r="W595" s="161">
        <v>131.52000000000001</v>
      </c>
      <c r="X595" s="158" t="s">
        <v>813</v>
      </c>
      <c r="Y595" s="158" t="s">
        <v>1132</v>
      </c>
      <c r="Z595" s="158" t="s">
        <v>811</v>
      </c>
      <c r="AA595" s="158" t="s">
        <v>811</v>
      </c>
      <c r="AB595" s="71">
        <f t="shared" si="14"/>
        <v>19.17257062888131</v>
      </c>
    </row>
    <row r="596" spans="1:28">
      <c r="A596" s="156" t="s">
        <v>803</v>
      </c>
      <c r="B596" s="156" t="s">
        <v>1126</v>
      </c>
      <c r="C596" s="156" t="s">
        <v>391</v>
      </c>
      <c r="D596" s="156" t="s">
        <v>188</v>
      </c>
      <c r="E596" s="156" t="s">
        <v>812</v>
      </c>
      <c r="F596" s="156" t="s">
        <v>456</v>
      </c>
      <c r="G596" s="165" t="s">
        <v>188</v>
      </c>
      <c r="H596" s="156" t="s">
        <v>867</v>
      </c>
      <c r="I596" s="156" t="s">
        <v>867</v>
      </c>
      <c r="J596" s="157">
        <v>43847</v>
      </c>
      <c r="K596" s="158" t="s">
        <v>1127</v>
      </c>
      <c r="L596" s="157">
        <v>43847</v>
      </c>
      <c r="M596" s="158" t="s">
        <v>1566</v>
      </c>
      <c r="N596" s="158" t="s">
        <v>870</v>
      </c>
      <c r="O596" s="158" t="s">
        <v>805</v>
      </c>
      <c r="P596" s="158" t="s">
        <v>1129</v>
      </c>
      <c r="Q596" s="158" t="s">
        <v>1833</v>
      </c>
      <c r="R596" s="158" t="s">
        <v>1834</v>
      </c>
      <c r="S596" s="159">
        <v>1000</v>
      </c>
      <c r="T596" s="160">
        <v>0.16439999999999999</v>
      </c>
      <c r="U596" s="160">
        <v>0.16439999999999999</v>
      </c>
      <c r="V596" s="158" t="s">
        <v>813</v>
      </c>
      <c r="W596" s="161">
        <v>164.4</v>
      </c>
      <c r="X596" s="158" t="s">
        <v>813</v>
      </c>
      <c r="Y596" s="158" t="s">
        <v>1132</v>
      </c>
      <c r="Z596" s="158" t="s">
        <v>811</v>
      </c>
      <c r="AA596" s="158" t="s">
        <v>811</v>
      </c>
      <c r="AB596" s="71">
        <f t="shared" si="14"/>
        <v>23.965713286101636</v>
      </c>
    </row>
    <row r="597" spans="1:28">
      <c r="A597" s="156" t="s">
        <v>803</v>
      </c>
      <c r="B597" s="156" t="s">
        <v>1126</v>
      </c>
      <c r="C597" s="156" t="s">
        <v>391</v>
      </c>
      <c r="D597" s="156" t="s">
        <v>200</v>
      </c>
      <c r="E597" s="156" t="s">
        <v>812</v>
      </c>
      <c r="F597" s="156" t="s">
        <v>548</v>
      </c>
      <c r="G597" s="165" t="s">
        <v>200</v>
      </c>
      <c r="H597" s="156" t="s">
        <v>867</v>
      </c>
      <c r="I597" s="156" t="s">
        <v>867</v>
      </c>
      <c r="J597" s="157">
        <v>43847</v>
      </c>
      <c r="K597" s="158" t="s">
        <v>1127</v>
      </c>
      <c r="L597" s="157">
        <v>43847</v>
      </c>
      <c r="M597" s="158" t="s">
        <v>1566</v>
      </c>
      <c r="N597" s="158" t="s">
        <v>1181</v>
      </c>
      <c r="O597" s="158" t="s">
        <v>805</v>
      </c>
      <c r="P597" s="158" t="s">
        <v>1129</v>
      </c>
      <c r="Q597" s="158" t="s">
        <v>1835</v>
      </c>
      <c r="R597" s="158" t="s">
        <v>1836</v>
      </c>
      <c r="S597" s="159">
        <v>20000</v>
      </c>
      <c r="T597" s="160">
        <v>2.9600000000000001E-2</v>
      </c>
      <c r="U597" s="160">
        <v>2.9600000000000001E-2</v>
      </c>
      <c r="V597" s="158" t="s">
        <v>813</v>
      </c>
      <c r="W597" s="161">
        <v>592</v>
      </c>
      <c r="X597" s="158" t="s">
        <v>813</v>
      </c>
      <c r="Y597" s="158" t="s">
        <v>1132</v>
      </c>
      <c r="Z597" s="158" t="s">
        <v>811</v>
      </c>
      <c r="AA597" s="158" t="s">
        <v>811</v>
      </c>
      <c r="AB597" s="71">
        <f t="shared" si="14"/>
        <v>86.299892125134846</v>
      </c>
    </row>
    <row r="598" spans="1:28">
      <c r="A598" s="156" t="s">
        <v>803</v>
      </c>
      <c r="B598" s="156" t="s">
        <v>1126</v>
      </c>
      <c r="C598" s="156" t="s">
        <v>391</v>
      </c>
      <c r="D598" s="156" t="s">
        <v>200</v>
      </c>
      <c r="E598" s="156" t="s">
        <v>812</v>
      </c>
      <c r="F598" s="156" t="s">
        <v>548</v>
      </c>
      <c r="G598" s="165" t="s">
        <v>200</v>
      </c>
      <c r="H598" s="156" t="s">
        <v>867</v>
      </c>
      <c r="I598" s="156" t="s">
        <v>867</v>
      </c>
      <c r="J598" s="157">
        <v>43847</v>
      </c>
      <c r="K598" s="158" t="s">
        <v>1127</v>
      </c>
      <c r="L598" s="157">
        <v>43847</v>
      </c>
      <c r="M598" s="158" t="s">
        <v>1566</v>
      </c>
      <c r="N598" s="158" t="s">
        <v>1197</v>
      </c>
      <c r="O598" s="158" t="s">
        <v>805</v>
      </c>
      <c r="P598" s="158" t="s">
        <v>1129</v>
      </c>
      <c r="Q598" s="158" t="s">
        <v>1835</v>
      </c>
      <c r="R598" s="158" t="s">
        <v>1836</v>
      </c>
      <c r="S598" s="159">
        <v>570000</v>
      </c>
      <c r="T598" s="160">
        <v>2.9600000000000001E-2</v>
      </c>
      <c r="U598" s="160">
        <v>2.9600000000000001E-2</v>
      </c>
      <c r="V598" s="158" t="s">
        <v>813</v>
      </c>
      <c r="W598" s="161">
        <v>16872</v>
      </c>
      <c r="X598" s="158" t="s">
        <v>813</v>
      </c>
      <c r="Y598" s="158" t="s">
        <v>1132</v>
      </c>
      <c r="Z598" s="158" t="s">
        <v>811</v>
      </c>
      <c r="AA598" s="158" t="s">
        <v>811</v>
      </c>
      <c r="AB598" s="71">
        <f t="shared" si="14"/>
        <v>2459.5469255663429</v>
      </c>
    </row>
    <row r="599" spans="1:28">
      <c r="A599" s="156" t="s">
        <v>803</v>
      </c>
      <c r="B599" s="156" t="s">
        <v>1126</v>
      </c>
      <c r="C599" s="156" t="s">
        <v>391</v>
      </c>
      <c r="D599" s="156" t="s">
        <v>200</v>
      </c>
      <c r="E599" s="156" t="s">
        <v>812</v>
      </c>
      <c r="F599" s="156" t="s">
        <v>548</v>
      </c>
      <c r="G599" s="165" t="s">
        <v>200</v>
      </c>
      <c r="H599" s="156" t="s">
        <v>867</v>
      </c>
      <c r="I599" s="156" t="s">
        <v>867</v>
      </c>
      <c r="J599" s="157">
        <v>43847</v>
      </c>
      <c r="K599" s="158" t="s">
        <v>1127</v>
      </c>
      <c r="L599" s="157">
        <v>43847</v>
      </c>
      <c r="M599" s="158" t="s">
        <v>1566</v>
      </c>
      <c r="N599" s="158" t="s">
        <v>1077</v>
      </c>
      <c r="O599" s="158" t="s">
        <v>805</v>
      </c>
      <c r="P599" s="158" t="s">
        <v>1129</v>
      </c>
      <c r="Q599" s="158" t="s">
        <v>1835</v>
      </c>
      <c r="R599" s="158" t="s">
        <v>1836</v>
      </c>
      <c r="S599" s="159">
        <v>0</v>
      </c>
      <c r="T599" s="160">
        <v>0</v>
      </c>
      <c r="U599" s="160">
        <v>2.9600000000000001E-2</v>
      </c>
      <c r="V599" s="158" t="s">
        <v>813</v>
      </c>
      <c r="W599" s="161">
        <v>0</v>
      </c>
      <c r="X599" s="158" t="s">
        <v>813</v>
      </c>
      <c r="Y599" s="158" t="s">
        <v>1132</v>
      </c>
      <c r="Z599" s="158" t="s">
        <v>811</v>
      </c>
      <c r="AA599" s="158" t="s">
        <v>811</v>
      </c>
      <c r="AB599" s="71">
        <f t="shared" si="14"/>
        <v>0</v>
      </c>
    </row>
    <row r="600" spans="1:28">
      <c r="A600" s="156" t="s">
        <v>803</v>
      </c>
      <c r="B600" s="156" t="s">
        <v>1126</v>
      </c>
      <c r="C600" s="156" t="s">
        <v>391</v>
      </c>
      <c r="D600" s="156" t="s">
        <v>200</v>
      </c>
      <c r="E600" s="156" t="s">
        <v>812</v>
      </c>
      <c r="F600" s="156" t="s">
        <v>487</v>
      </c>
      <c r="G600" s="165" t="s">
        <v>200</v>
      </c>
      <c r="H600" s="156" t="s">
        <v>867</v>
      </c>
      <c r="I600" s="156" t="s">
        <v>867</v>
      </c>
      <c r="J600" s="157">
        <v>43847</v>
      </c>
      <c r="K600" s="158" t="s">
        <v>1127</v>
      </c>
      <c r="L600" s="157">
        <v>43847</v>
      </c>
      <c r="M600" s="158" t="s">
        <v>1569</v>
      </c>
      <c r="N600" s="158" t="s">
        <v>1232</v>
      </c>
      <c r="O600" s="158" t="s">
        <v>805</v>
      </c>
      <c r="P600" s="158" t="s">
        <v>1129</v>
      </c>
      <c r="Q600" s="158" t="s">
        <v>1837</v>
      </c>
      <c r="R600" s="158" t="s">
        <v>1838</v>
      </c>
      <c r="S600" s="159">
        <v>56000</v>
      </c>
      <c r="T600" s="160">
        <v>4.1099999999999998E-2</v>
      </c>
      <c r="U600" s="160">
        <v>4.1099999999999998E-2</v>
      </c>
      <c r="V600" s="158" t="s">
        <v>813</v>
      </c>
      <c r="W600" s="161">
        <v>2301.6</v>
      </c>
      <c r="X600" s="158" t="s">
        <v>813</v>
      </c>
      <c r="Y600" s="158" t="s">
        <v>1132</v>
      </c>
      <c r="Z600" s="158" t="s">
        <v>811</v>
      </c>
      <c r="AA600" s="158" t="s">
        <v>811</v>
      </c>
      <c r="AB600" s="71">
        <f t="shared" si="14"/>
        <v>335.51998600542288</v>
      </c>
    </row>
    <row r="601" spans="1:28">
      <c r="A601" s="156" t="s">
        <v>803</v>
      </c>
      <c r="B601" s="156" t="s">
        <v>1126</v>
      </c>
      <c r="C601" s="156" t="s">
        <v>391</v>
      </c>
      <c r="D601" s="156" t="s">
        <v>200</v>
      </c>
      <c r="E601" s="156" t="s">
        <v>812</v>
      </c>
      <c r="F601" s="156" t="s">
        <v>487</v>
      </c>
      <c r="G601" s="165" t="s">
        <v>200</v>
      </c>
      <c r="H601" s="156" t="s">
        <v>867</v>
      </c>
      <c r="I601" s="156" t="s">
        <v>867</v>
      </c>
      <c r="J601" s="157">
        <v>43847</v>
      </c>
      <c r="K601" s="158" t="s">
        <v>1127</v>
      </c>
      <c r="L601" s="157">
        <v>43847</v>
      </c>
      <c r="M601" s="158" t="s">
        <v>1569</v>
      </c>
      <c r="N601" s="158" t="s">
        <v>1222</v>
      </c>
      <c r="O601" s="158" t="s">
        <v>805</v>
      </c>
      <c r="P601" s="158" t="s">
        <v>1129</v>
      </c>
      <c r="Q601" s="158" t="s">
        <v>1837</v>
      </c>
      <c r="R601" s="158" t="s">
        <v>1838</v>
      </c>
      <c r="S601" s="159">
        <v>544000</v>
      </c>
      <c r="T601" s="160">
        <v>4.1099999999999998E-2</v>
      </c>
      <c r="U601" s="160">
        <v>4.1099999999999998E-2</v>
      </c>
      <c r="V601" s="158" t="s">
        <v>813</v>
      </c>
      <c r="W601" s="161">
        <v>22358.400000000001</v>
      </c>
      <c r="X601" s="158" t="s">
        <v>813</v>
      </c>
      <c r="Y601" s="158" t="s">
        <v>1132</v>
      </c>
      <c r="Z601" s="158" t="s">
        <v>811</v>
      </c>
      <c r="AA601" s="158" t="s">
        <v>811</v>
      </c>
      <c r="AB601" s="71">
        <f t="shared" si="14"/>
        <v>3259.3370069098228</v>
      </c>
    </row>
    <row r="602" spans="1:28">
      <c r="A602" s="156" t="s">
        <v>803</v>
      </c>
      <c r="B602" s="156" t="s">
        <v>1126</v>
      </c>
      <c r="C602" s="156" t="s">
        <v>1839</v>
      </c>
      <c r="D602" s="156" t="s">
        <v>811</v>
      </c>
      <c r="E602" s="156" t="s">
        <v>812</v>
      </c>
      <c r="F602" s="156" t="s">
        <v>353</v>
      </c>
      <c r="G602" s="165" t="s">
        <v>355</v>
      </c>
      <c r="H602" s="156" t="s">
        <v>806</v>
      </c>
      <c r="I602" s="156" t="s">
        <v>806</v>
      </c>
      <c r="J602" s="157">
        <v>43837</v>
      </c>
      <c r="K602" s="158" t="s">
        <v>1127</v>
      </c>
      <c r="L602" s="157">
        <v>43837</v>
      </c>
      <c r="M602" s="158" t="s">
        <v>1492</v>
      </c>
      <c r="N602" s="158" t="s">
        <v>870</v>
      </c>
      <c r="O602" s="158" t="s">
        <v>805</v>
      </c>
      <c r="P602" s="158" t="s">
        <v>1129</v>
      </c>
      <c r="Q602" s="158" t="s">
        <v>1840</v>
      </c>
      <c r="R602" s="158" t="s">
        <v>1841</v>
      </c>
      <c r="S602" s="159">
        <v>80000</v>
      </c>
      <c r="T602" s="160">
        <v>6.9699999999999998E-2</v>
      </c>
      <c r="U602" s="160">
        <v>6.9699999999999998E-2</v>
      </c>
      <c r="V602" s="158" t="s">
        <v>813</v>
      </c>
      <c r="W602" s="161">
        <v>5576.8</v>
      </c>
      <c r="X602" s="158" t="s">
        <v>813</v>
      </c>
      <c r="Y602" s="158" t="s">
        <v>1132</v>
      </c>
      <c r="Z602" s="158" t="s">
        <v>811</v>
      </c>
      <c r="AA602" s="158" t="s">
        <v>811</v>
      </c>
      <c r="AB602" s="71">
        <f t="shared" si="14"/>
        <v>812.9683081139392</v>
      </c>
    </row>
    <row r="603" spans="1:28">
      <c r="A603" s="156" t="s">
        <v>803</v>
      </c>
      <c r="B603" s="156" t="s">
        <v>1126</v>
      </c>
      <c r="C603" s="156" t="s">
        <v>391</v>
      </c>
      <c r="D603" s="156" t="s">
        <v>200</v>
      </c>
      <c r="E603" s="156" t="s">
        <v>812</v>
      </c>
      <c r="F603" s="156" t="s">
        <v>765</v>
      </c>
      <c r="G603" s="165" t="s">
        <v>200</v>
      </c>
      <c r="H603" s="156" t="s">
        <v>867</v>
      </c>
      <c r="I603" s="156" t="s">
        <v>867</v>
      </c>
      <c r="J603" s="157">
        <v>43851</v>
      </c>
      <c r="K603" s="158" t="s">
        <v>1127</v>
      </c>
      <c r="L603" s="157">
        <v>43851</v>
      </c>
      <c r="M603" s="158" t="s">
        <v>1559</v>
      </c>
      <c r="N603" s="158" t="s">
        <v>1156</v>
      </c>
      <c r="O603" s="158" t="s">
        <v>805</v>
      </c>
      <c r="P603" s="158" t="s">
        <v>1129</v>
      </c>
      <c r="Q603" s="158" t="s">
        <v>1000</v>
      </c>
      <c r="R603" s="158" t="s">
        <v>1001</v>
      </c>
      <c r="S603" s="159">
        <v>200000</v>
      </c>
      <c r="T603" s="160">
        <v>4.1099999999999998E-2</v>
      </c>
      <c r="U603" s="160">
        <v>4.1099999999999998E-2</v>
      </c>
      <c r="V603" s="158" t="s">
        <v>813</v>
      </c>
      <c r="W603" s="161">
        <v>8220</v>
      </c>
      <c r="X603" s="158" t="s">
        <v>813</v>
      </c>
      <c r="Y603" s="158" t="s">
        <v>1132</v>
      </c>
      <c r="Z603" s="158" t="s">
        <v>811</v>
      </c>
      <c r="AA603" s="158" t="s">
        <v>811</v>
      </c>
      <c r="AB603" s="71">
        <f t="shared" si="14"/>
        <v>1198.2856643050818</v>
      </c>
    </row>
    <row r="604" spans="1:28">
      <c r="A604" s="156" t="s">
        <v>803</v>
      </c>
      <c r="B604" s="156" t="s">
        <v>1126</v>
      </c>
      <c r="C604" s="156" t="s">
        <v>391</v>
      </c>
      <c r="D604" s="156" t="s">
        <v>162</v>
      </c>
      <c r="E604" s="156" t="s">
        <v>812</v>
      </c>
      <c r="F604" s="156" t="s">
        <v>167</v>
      </c>
      <c r="G604" s="165" t="s">
        <v>162</v>
      </c>
      <c r="H604" s="156" t="s">
        <v>867</v>
      </c>
      <c r="I604" s="156" t="s">
        <v>867</v>
      </c>
      <c r="J604" s="157">
        <v>43849</v>
      </c>
      <c r="K604" s="158" t="s">
        <v>1127</v>
      </c>
      <c r="L604" s="157">
        <v>43849</v>
      </c>
      <c r="M604" s="158" t="s">
        <v>1572</v>
      </c>
      <c r="N604" s="158" t="s">
        <v>1077</v>
      </c>
      <c r="O604" s="158" t="s">
        <v>805</v>
      </c>
      <c r="P604" s="158" t="s">
        <v>1129</v>
      </c>
      <c r="Q604" s="158" t="s">
        <v>1842</v>
      </c>
      <c r="R604" s="158" t="s">
        <v>1843</v>
      </c>
      <c r="S604" s="159">
        <v>885000</v>
      </c>
      <c r="T604" s="160">
        <v>2.35E-2</v>
      </c>
      <c r="U604" s="160">
        <v>2.35E-2</v>
      </c>
      <c r="V604" s="158" t="s">
        <v>813</v>
      </c>
      <c r="W604" s="161">
        <v>20797.5</v>
      </c>
      <c r="X604" s="158" t="s">
        <v>813</v>
      </c>
      <c r="Y604" s="158" t="s">
        <v>1132</v>
      </c>
      <c r="Z604" s="158" t="s">
        <v>811</v>
      </c>
      <c r="AA604" s="158" t="s">
        <v>811</v>
      </c>
      <c r="AB604" s="71">
        <f t="shared" si="14"/>
        <v>3031.7939298521824</v>
      </c>
    </row>
    <row r="605" spans="1:28">
      <c r="A605" s="156" t="s">
        <v>803</v>
      </c>
      <c r="B605" s="156" t="s">
        <v>1126</v>
      </c>
      <c r="C605" s="156" t="s">
        <v>391</v>
      </c>
      <c r="D605" s="156" t="s">
        <v>200</v>
      </c>
      <c r="E605" s="156" t="s">
        <v>812</v>
      </c>
      <c r="F605" s="156" t="s">
        <v>452</v>
      </c>
      <c r="G605" s="165" t="s">
        <v>200</v>
      </c>
      <c r="H605" s="156" t="s">
        <v>867</v>
      </c>
      <c r="I605" s="156" t="s">
        <v>867</v>
      </c>
      <c r="J605" s="157">
        <v>43849</v>
      </c>
      <c r="K605" s="158" t="s">
        <v>1127</v>
      </c>
      <c r="L605" s="157">
        <v>43849</v>
      </c>
      <c r="M605" s="158" t="s">
        <v>1572</v>
      </c>
      <c r="N605" s="158" t="s">
        <v>1144</v>
      </c>
      <c r="O605" s="158" t="s">
        <v>805</v>
      </c>
      <c r="P605" s="158" t="s">
        <v>1129</v>
      </c>
      <c r="Q605" s="158" t="s">
        <v>1567</v>
      </c>
      <c r="R605" s="158" t="s">
        <v>1568</v>
      </c>
      <c r="S605" s="159">
        <v>330000</v>
      </c>
      <c r="T605" s="160">
        <v>3.78E-2</v>
      </c>
      <c r="U605" s="160">
        <v>3.78E-2</v>
      </c>
      <c r="V605" s="158" t="s">
        <v>813</v>
      </c>
      <c r="W605" s="161">
        <v>12474</v>
      </c>
      <c r="X605" s="158" t="s">
        <v>813</v>
      </c>
      <c r="Y605" s="158" t="s">
        <v>1132</v>
      </c>
      <c r="Z605" s="158" t="s">
        <v>811</v>
      </c>
      <c r="AA605" s="158" t="s">
        <v>811</v>
      </c>
      <c r="AB605" s="71">
        <f t="shared" si="14"/>
        <v>1818.4203621096826</v>
      </c>
    </row>
    <row r="606" spans="1:28">
      <c r="A606" s="156" t="s">
        <v>803</v>
      </c>
      <c r="B606" s="156" t="s">
        <v>1126</v>
      </c>
      <c r="C606" s="156" t="s">
        <v>391</v>
      </c>
      <c r="D606" s="156" t="s">
        <v>200</v>
      </c>
      <c r="E606" s="156" t="s">
        <v>812</v>
      </c>
      <c r="F606" s="156" t="s">
        <v>452</v>
      </c>
      <c r="G606" s="165" t="s">
        <v>200</v>
      </c>
      <c r="H606" s="156" t="s">
        <v>867</v>
      </c>
      <c r="I606" s="156" t="s">
        <v>867</v>
      </c>
      <c r="J606" s="157">
        <v>43849</v>
      </c>
      <c r="K606" s="158" t="s">
        <v>1127</v>
      </c>
      <c r="L606" s="157">
        <v>43849</v>
      </c>
      <c r="M606" s="158" t="s">
        <v>1572</v>
      </c>
      <c r="N606" s="158" t="s">
        <v>1145</v>
      </c>
      <c r="O606" s="158" t="s">
        <v>805</v>
      </c>
      <c r="P606" s="158" t="s">
        <v>1129</v>
      </c>
      <c r="Q606" s="158" t="s">
        <v>1567</v>
      </c>
      <c r="R606" s="158" t="s">
        <v>1568</v>
      </c>
      <c r="S606" s="159">
        <v>570000</v>
      </c>
      <c r="T606" s="160">
        <v>3.78E-2</v>
      </c>
      <c r="U606" s="160">
        <v>3.78E-2</v>
      </c>
      <c r="V606" s="158" t="s">
        <v>813</v>
      </c>
      <c r="W606" s="161">
        <v>21546</v>
      </c>
      <c r="X606" s="158" t="s">
        <v>813</v>
      </c>
      <c r="Y606" s="158" t="s">
        <v>1132</v>
      </c>
      <c r="Z606" s="158" t="s">
        <v>811</v>
      </c>
      <c r="AA606" s="158" t="s">
        <v>811</v>
      </c>
      <c r="AB606" s="71">
        <f t="shared" si="14"/>
        <v>3140.9078981894518</v>
      </c>
    </row>
    <row r="607" spans="1:28">
      <c r="A607" s="156" t="s">
        <v>803</v>
      </c>
      <c r="B607" s="156" t="s">
        <v>1126</v>
      </c>
      <c r="C607" s="156" t="s">
        <v>391</v>
      </c>
      <c r="D607" s="156" t="s">
        <v>536</v>
      </c>
      <c r="E607" s="156" t="s">
        <v>812</v>
      </c>
      <c r="F607" s="156" t="s">
        <v>724</v>
      </c>
      <c r="G607" s="165" t="s">
        <v>536</v>
      </c>
      <c r="H607" s="156" t="s">
        <v>867</v>
      </c>
      <c r="I607" s="156" t="s">
        <v>867</v>
      </c>
      <c r="J607" s="157">
        <v>43847</v>
      </c>
      <c r="K607" s="158" t="s">
        <v>1127</v>
      </c>
      <c r="L607" s="157">
        <v>43847</v>
      </c>
      <c r="M607" s="158" t="s">
        <v>1569</v>
      </c>
      <c r="N607" s="158" t="s">
        <v>809</v>
      </c>
      <c r="O607" s="158" t="s">
        <v>805</v>
      </c>
      <c r="P607" s="158" t="s">
        <v>1129</v>
      </c>
      <c r="Q607" s="158" t="s">
        <v>1573</v>
      </c>
      <c r="R607" s="158" t="s">
        <v>1574</v>
      </c>
      <c r="S607" s="159">
        <v>0</v>
      </c>
      <c r="T607" s="160">
        <v>0</v>
      </c>
      <c r="U607" s="160">
        <v>4.5999999999999999E-2</v>
      </c>
      <c r="V607" s="158" t="s">
        <v>813</v>
      </c>
      <c r="W607" s="161">
        <v>0</v>
      </c>
      <c r="X607" s="158" t="s">
        <v>813</v>
      </c>
      <c r="Y607" s="158" t="s">
        <v>1132</v>
      </c>
      <c r="Z607" s="158" t="s">
        <v>811</v>
      </c>
      <c r="AA607" s="158" t="s">
        <v>811</v>
      </c>
      <c r="AB607" s="71">
        <f t="shared" si="14"/>
        <v>0</v>
      </c>
    </row>
    <row r="608" spans="1:28">
      <c r="A608" s="156" t="s">
        <v>803</v>
      </c>
      <c r="B608" s="156" t="s">
        <v>1126</v>
      </c>
      <c r="C608" s="156" t="s">
        <v>391</v>
      </c>
      <c r="D608" s="156" t="s">
        <v>200</v>
      </c>
      <c r="E608" s="156" t="s">
        <v>812</v>
      </c>
      <c r="F608" s="156" t="s">
        <v>765</v>
      </c>
      <c r="G608" s="165" t="s">
        <v>200</v>
      </c>
      <c r="H608" s="156" t="s">
        <v>867</v>
      </c>
      <c r="I608" s="156" t="s">
        <v>867</v>
      </c>
      <c r="J608" s="157">
        <v>43847</v>
      </c>
      <c r="K608" s="158" t="s">
        <v>1127</v>
      </c>
      <c r="L608" s="157">
        <v>43847</v>
      </c>
      <c r="M608" s="158" t="s">
        <v>1569</v>
      </c>
      <c r="N608" s="158" t="s">
        <v>870</v>
      </c>
      <c r="O608" s="158" t="s">
        <v>805</v>
      </c>
      <c r="P608" s="158" t="s">
        <v>1129</v>
      </c>
      <c r="Q608" s="158" t="s">
        <v>1570</v>
      </c>
      <c r="R608" s="158" t="s">
        <v>1571</v>
      </c>
      <c r="S608" s="159">
        <v>0</v>
      </c>
      <c r="T608" s="160">
        <v>0</v>
      </c>
      <c r="U608" s="160">
        <v>4.1099999999999998E-2</v>
      </c>
      <c r="V608" s="158" t="s">
        <v>813</v>
      </c>
      <c r="W608" s="161">
        <v>0</v>
      </c>
      <c r="X608" s="158" t="s">
        <v>813</v>
      </c>
      <c r="Y608" s="158" t="s">
        <v>1132</v>
      </c>
      <c r="Z608" s="158" t="s">
        <v>811</v>
      </c>
      <c r="AA608" s="158" t="s">
        <v>811</v>
      </c>
      <c r="AB608" s="71">
        <f t="shared" ref="AB608:AB671" si="16">W608/6.8598</f>
        <v>0</v>
      </c>
    </row>
    <row r="609" spans="1:28">
      <c r="A609" s="156" t="s">
        <v>803</v>
      </c>
      <c r="B609" s="156" t="s">
        <v>1126</v>
      </c>
      <c r="C609" s="156" t="s">
        <v>391</v>
      </c>
      <c r="D609" s="156" t="s">
        <v>200</v>
      </c>
      <c r="E609" s="156" t="s">
        <v>812</v>
      </c>
      <c r="F609" s="156" t="s">
        <v>487</v>
      </c>
      <c r="G609" s="165" t="s">
        <v>200</v>
      </c>
      <c r="H609" s="156" t="s">
        <v>867</v>
      </c>
      <c r="I609" s="156" t="s">
        <v>867</v>
      </c>
      <c r="J609" s="157">
        <v>43847</v>
      </c>
      <c r="K609" s="158" t="s">
        <v>1127</v>
      </c>
      <c r="L609" s="157">
        <v>43847</v>
      </c>
      <c r="M609" s="158" t="s">
        <v>1569</v>
      </c>
      <c r="N609" s="158" t="s">
        <v>1073</v>
      </c>
      <c r="O609" s="158" t="s">
        <v>805</v>
      </c>
      <c r="P609" s="158" t="s">
        <v>1129</v>
      </c>
      <c r="Q609" s="158" t="s">
        <v>1837</v>
      </c>
      <c r="R609" s="158" t="s">
        <v>1838</v>
      </c>
      <c r="S609" s="159">
        <v>0</v>
      </c>
      <c r="T609" s="160">
        <v>0</v>
      </c>
      <c r="U609" s="160">
        <v>4.1099999999999998E-2</v>
      </c>
      <c r="V609" s="158" t="s">
        <v>813</v>
      </c>
      <c r="W609" s="161">
        <v>0</v>
      </c>
      <c r="X609" s="158" t="s">
        <v>813</v>
      </c>
      <c r="Y609" s="158" t="s">
        <v>1132</v>
      </c>
      <c r="Z609" s="158" t="s">
        <v>811</v>
      </c>
      <c r="AA609" s="158" t="s">
        <v>811</v>
      </c>
      <c r="AB609" s="71">
        <f t="shared" si="16"/>
        <v>0</v>
      </c>
    </row>
    <row r="610" spans="1:28">
      <c r="A610" s="156" t="s">
        <v>803</v>
      </c>
      <c r="B610" s="156" t="s">
        <v>1126</v>
      </c>
      <c r="C610" s="156" t="s">
        <v>391</v>
      </c>
      <c r="D610" s="156" t="s">
        <v>536</v>
      </c>
      <c r="E610" s="156" t="s">
        <v>812</v>
      </c>
      <c r="F610" s="156" t="s">
        <v>724</v>
      </c>
      <c r="G610" s="165" t="s">
        <v>536</v>
      </c>
      <c r="H610" s="156" t="s">
        <v>867</v>
      </c>
      <c r="I610" s="156" t="s">
        <v>867</v>
      </c>
      <c r="J610" s="157">
        <v>43847</v>
      </c>
      <c r="K610" s="158" t="s">
        <v>1127</v>
      </c>
      <c r="L610" s="157">
        <v>43847</v>
      </c>
      <c r="M610" s="158" t="s">
        <v>1569</v>
      </c>
      <c r="N610" s="158" t="s">
        <v>1144</v>
      </c>
      <c r="O610" s="158" t="s">
        <v>805</v>
      </c>
      <c r="P610" s="158" t="s">
        <v>1129</v>
      </c>
      <c r="Q610" s="158" t="s">
        <v>1573</v>
      </c>
      <c r="R610" s="158" t="s">
        <v>1574</v>
      </c>
      <c r="S610" s="159">
        <v>20000</v>
      </c>
      <c r="T610" s="160">
        <v>4.5999999999999999E-2</v>
      </c>
      <c r="U610" s="160">
        <v>4.5999999999999999E-2</v>
      </c>
      <c r="V610" s="158" t="s">
        <v>813</v>
      </c>
      <c r="W610" s="161">
        <v>920</v>
      </c>
      <c r="X610" s="158" t="s">
        <v>813</v>
      </c>
      <c r="Y610" s="158" t="s">
        <v>1132</v>
      </c>
      <c r="Z610" s="158" t="s">
        <v>811</v>
      </c>
      <c r="AA610" s="158" t="s">
        <v>811</v>
      </c>
      <c r="AB610" s="71">
        <f t="shared" si="16"/>
        <v>134.11469722149334</v>
      </c>
    </row>
    <row r="611" spans="1:28">
      <c r="A611" s="156" t="s">
        <v>803</v>
      </c>
      <c r="B611" s="156" t="s">
        <v>1126</v>
      </c>
      <c r="C611" s="156" t="s">
        <v>391</v>
      </c>
      <c r="D611" s="156" t="s">
        <v>536</v>
      </c>
      <c r="E611" s="156" t="s">
        <v>812</v>
      </c>
      <c r="F611" s="156" t="s">
        <v>724</v>
      </c>
      <c r="G611" s="165" t="s">
        <v>536</v>
      </c>
      <c r="H611" s="156" t="s">
        <v>867</v>
      </c>
      <c r="I611" s="156" t="s">
        <v>867</v>
      </c>
      <c r="J611" s="157">
        <v>43847</v>
      </c>
      <c r="K611" s="158" t="s">
        <v>1127</v>
      </c>
      <c r="L611" s="157">
        <v>43847</v>
      </c>
      <c r="M611" s="158" t="s">
        <v>1569</v>
      </c>
      <c r="N611" s="158" t="s">
        <v>1145</v>
      </c>
      <c r="O611" s="158" t="s">
        <v>805</v>
      </c>
      <c r="P611" s="158" t="s">
        <v>1129</v>
      </c>
      <c r="Q611" s="158" t="s">
        <v>1573</v>
      </c>
      <c r="R611" s="158" t="s">
        <v>1574</v>
      </c>
      <c r="S611" s="159">
        <v>180000</v>
      </c>
      <c r="T611" s="160">
        <v>4.5999999999999999E-2</v>
      </c>
      <c r="U611" s="160">
        <v>4.5999999999999999E-2</v>
      </c>
      <c r="V611" s="158" t="s">
        <v>813</v>
      </c>
      <c r="W611" s="161">
        <v>8280</v>
      </c>
      <c r="X611" s="158" t="s">
        <v>813</v>
      </c>
      <c r="Y611" s="158" t="s">
        <v>1132</v>
      </c>
      <c r="Z611" s="158" t="s">
        <v>811</v>
      </c>
      <c r="AA611" s="158" t="s">
        <v>811</v>
      </c>
      <c r="AB611" s="71">
        <f t="shared" si="16"/>
        <v>1207.0322749934401</v>
      </c>
    </row>
    <row r="612" spans="1:28">
      <c r="A612" s="156" t="s">
        <v>803</v>
      </c>
      <c r="B612" s="156" t="s">
        <v>1126</v>
      </c>
      <c r="C612" s="156" t="s">
        <v>391</v>
      </c>
      <c r="D612" s="156" t="s">
        <v>669</v>
      </c>
      <c r="E612" s="156" t="s">
        <v>812</v>
      </c>
      <c r="F612" s="156" t="s">
        <v>636</v>
      </c>
      <c r="G612" s="165" t="s">
        <v>669</v>
      </c>
      <c r="H612" s="156" t="s">
        <v>806</v>
      </c>
      <c r="I612" s="156" t="s">
        <v>806</v>
      </c>
      <c r="J612" s="157">
        <v>43848</v>
      </c>
      <c r="K612" s="158" t="s">
        <v>1127</v>
      </c>
      <c r="L612" s="157">
        <v>43849</v>
      </c>
      <c r="M612" s="158" t="s">
        <v>1844</v>
      </c>
      <c r="N612" s="158" t="s">
        <v>809</v>
      </c>
      <c r="O612" s="158" t="s">
        <v>805</v>
      </c>
      <c r="P612" s="158" t="s">
        <v>1129</v>
      </c>
      <c r="Q612" s="158" t="s">
        <v>807</v>
      </c>
      <c r="R612" s="158" t="s">
        <v>808</v>
      </c>
      <c r="S612" s="159">
        <v>0</v>
      </c>
      <c r="T612" s="160">
        <v>0</v>
      </c>
      <c r="U612" s="160">
        <v>4.2999999999999997E-2</v>
      </c>
      <c r="V612" s="158" t="s">
        <v>813</v>
      </c>
      <c r="W612" s="161">
        <v>0</v>
      </c>
      <c r="X612" s="158" t="s">
        <v>813</v>
      </c>
      <c r="Y612" s="158" t="s">
        <v>1132</v>
      </c>
      <c r="Z612" s="158" t="s">
        <v>811</v>
      </c>
      <c r="AA612" s="158" t="s">
        <v>811</v>
      </c>
      <c r="AB612" s="71">
        <f t="shared" si="16"/>
        <v>0</v>
      </c>
    </row>
    <row r="613" spans="1:28">
      <c r="A613" s="156" t="s">
        <v>803</v>
      </c>
      <c r="B613" s="156" t="s">
        <v>1126</v>
      </c>
      <c r="C613" s="156" t="s">
        <v>391</v>
      </c>
      <c r="D613" s="156" t="s">
        <v>669</v>
      </c>
      <c r="E613" s="156" t="s">
        <v>812</v>
      </c>
      <c r="F613" s="156" t="s">
        <v>636</v>
      </c>
      <c r="G613" s="165" t="s">
        <v>669</v>
      </c>
      <c r="H613" s="156" t="s">
        <v>806</v>
      </c>
      <c r="I613" s="156" t="s">
        <v>806</v>
      </c>
      <c r="J613" s="157">
        <v>43848</v>
      </c>
      <c r="K613" s="158" t="s">
        <v>1127</v>
      </c>
      <c r="L613" s="157">
        <v>43849</v>
      </c>
      <c r="M613" s="158" t="s">
        <v>1844</v>
      </c>
      <c r="N613" s="158" t="s">
        <v>1144</v>
      </c>
      <c r="O613" s="158" t="s">
        <v>805</v>
      </c>
      <c r="P613" s="158" t="s">
        <v>1129</v>
      </c>
      <c r="Q613" s="158" t="s">
        <v>807</v>
      </c>
      <c r="R613" s="158" t="s">
        <v>808</v>
      </c>
      <c r="S613" s="159">
        <v>23400</v>
      </c>
      <c r="T613" s="160">
        <v>4.2999999999999997E-2</v>
      </c>
      <c r="U613" s="160">
        <v>4.2999999999999997E-2</v>
      </c>
      <c r="V613" s="158" t="s">
        <v>813</v>
      </c>
      <c r="W613" s="161">
        <v>1006.2</v>
      </c>
      <c r="X613" s="158" t="s">
        <v>813</v>
      </c>
      <c r="Y613" s="158" t="s">
        <v>1132</v>
      </c>
      <c r="Z613" s="158" t="s">
        <v>811</v>
      </c>
      <c r="AA613" s="158" t="s">
        <v>811</v>
      </c>
      <c r="AB613" s="71">
        <f t="shared" si="16"/>
        <v>146.68066124376804</v>
      </c>
    </row>
    <row r="614" spans="1:28">
      <c r="A614" s="156" t="s">
        <v>803</v>
      </c>
      <c r="B614" s="156" t="s">
        <v>1126</v>
      </c>
      <c r="C614" s="156" t="s">
        <v>391</v>
      </c>
      <c r="D614" s="156" t="s">
        <v>669</v>
      </c>
      <c r="E614" s="156" t="s">
        <v>812</v>
      </c>
      <c r="F614" s="156" t="s">
        <v>636</v>
      </c>
      <c r="G614" s="165" t="s">
        <v>669</v>
      </c>
      <c r="H614" s="156" t="s">
        <v>806</v>
      </c>
      <c r="I614" s="156" t="s">
        <v>806</v>
      </c>
      <c r="J614" s="157">
        <v>43848</v>
      </c>
      <c r="K614" s="158" t="s">
        <v>1127</v>
      </c>
      <c r="L614" s="157">
        <v>43849</v>
      </c>
      <c r="M614" s="158" t="s">
        <v>1844</v>
      </c>
      <c r="N614" s="158" t="s">
        <v>1145</v>
      </c>
      <c r="O614" s="158" t="s">
        <v>805</v>
      </c>
      <c r="P614" s="158" t="s">
        <v>1129</v>
      </c>
      <c r="Q614" s="158" t="s">
        <v>807</v>
      </c>
      <c r="R614" s="158" t="s">
        <v>808</v>
      </c>
      <c r="S614" s="159">
        <v>31200</v>
      </c>
      <c r="T614" s="160">
        <v>4.2999999999999997E-2</v>
      </c>
      <c r="U614" s="160">
        <v>4.2999999999999997E-2</v>
      </c>
      <c r="V614" s="158" t="s">
        <v>813</v>
      </c>
      <c r="W614" s="161">
        <v>1341.6</v>
      </c>
      <c r="X614" s="158" t="s">
        <v>813</v>
      </c>
      <c r="Y614" s="158" t="s">
        <v>1132</v>
      </c>
      <c r="Z614" s="158" t="s">
        <v>811</v>
      </c>
      <c r="AA614" s="158" t="s">
        <v>811</v>
      </c>
      <c r="AB614" s="71">
        <f t="shared" si="16"/>
        <v>195.5742149916907</v>
      </c>
    </row>
    <row r="615" spans="1:28">
      <c r="A615" s="156" t="s">
        <v>803</v>
      </c>
      <c r="B615" s="156" t="s">
        <v>1126</v>
      </c>
      <c r="C615" s="156" t="s">
        <v>391</v>
      </c>
      <c r="D615" s="156" t="s">
        <v>669</v>
      </c>
      <c r="E615" s="156" t="s">
        <v>812</v>
      </c>
      <c r="F615" s="156" t="s">
        <v>636</v>
      </c>
      <c r="G615" s="165" t="s">
        <v>669</v>
      </c>
      <c r="H615" s="156" t="s">
        <v>806</v>
      </c>
      <c r="I615" s="156" t="s">
        <v>806</v>
      </c>
      <c r="J615" s="157">
        <v>43848</v>
      </c>
      <c r="K615" s="158" t="s">
        <v>1127</v>
      </c>
      <c r="L615" s="157">
        <v>43849</v>
      </c>
      <c r="M615" s="158" t="s">
        <v>1844</v>
      </c>
      <c r="N615" s="158" t="s">
        <v>1146</v>
      </c>
      <c r="O615" s="158" t="s">
        <v>805</v>
      </c>
      <c r="P615" s="158" t="s">
        <v>1129</v>
      </c>
      <c r="Q615" s="158" t="s">
        <v>807</v>
      </c>
      <c r="R615" s="158" t="s">
        <v>808</v>
      </c>
      <c r="S615" s="159">
        <v>59800</v>
      </c>
      <c r="T615" s="160">
        <v>4.2999999999999997E-2</v>
      </c>
      <c r="U615" s="160">
        <v>4.2999999999999997E-2</v>
      </c>
      <c r="V615" s="158" t="s">
        <v>813</v>
      </c>
      <c r="W615" s="161">
        <v>2571.4</v>
      </c>
      <c r="X615" s="158" t="s">
        <v>813</v>
      </c>
      <c r="Y615" s="158" t="s">
        <v>1132</v>
      </c>
      <c r="Z615" s="158" t="s">
        <v>811</v>
      </c>
      <c r="AA615" s="158" t="s">
        <v>811</v>
      </c>
      <c r="AB615" s="71">
        <f t="shared" si="16"/>
        <v>374.85057873407391</v>
      </c>
    </row>
    <row r="616" spans="1:28">
      <c r="A616" s="156" t="s">
        <v>803</v>
      </c>
      <c r="B616" s="156" t="s">
        <v>1126</v>
      </c>
      <c r="C616" s="156" t="s">
        <v>391</v>
      </c>
      <c r="D616" s="156" t="s">
        <v>162</v>
      </c>
      <c r="E616" s="156" t="s">
        <v>812</v>
      </c>
      <c r="F616" s="156" t="s">
        <v>460</v>
      </c>
      <c r="G616" s="165" t="s">
        <v>162</v>
      </c>
      <c r="H616" s="156" t="s">
        <v>867</v>
      </c>
      <c r="I616" s="156" t="s">
        <v>867</v>
      </c>
      <c r="J616" s="157">
        <v>43850</v>
      </c>
      <c r="K616" s="158" t="s">
        <v>1127</v>
      </c>
      <c r="L616" s="157">
        <v>43850</v>
      </c>
      <c r="M616" s="158" t="s">
        <v>1845</v>
      </c>
      <c r="N616" s="158" t="s">
        <v>809</v>
      </c>
      <c r="O616" s="158" t="s">
        <v>805</v>
      </c>
      <c r="P616" s="158" t="s">
        <v>1129</v>
      </c>
      <c r="Q616" s="158" t="s">
        <v>1846</v>
      </c>
      <c r="R616" s="158" t="s">
        <v>1847</v>
      </c>
      <c r="S616" s="159">
        <v>180000</v>
      </c>
      <c r="T616" s="160">
        <v>5.5300000000000002E-2</v>
      </c>
      <c r="U616" s="160">
        <v>5.5300000000000002E-2</v>
      </c>
      <c r="V616" s="158" t="s">
        <v>813</v>
      </c>
      <c r="W616" s="161">
        <v>9954</v>
      </c>
      <c r="X616" s="158" t="s">
        <v>813</v>
      </c>
      <c r="Y616" s="158" t="s">
        <v>1132</v>
      </c>
      <c r="Z616" s="158" t="s">
        <v>811</v>
      </c>
      <c r="AA616" s="158" t="s">
        <v>811</v>
      </c>
      <c r="AB616" s="71">
        <f t="shared" si="16"/>
        <v>1451.0627131986355</v>
      </c>
    </row>
    <row r="617" spans="1:28">
      <c r="A617" s="156" t="s">
        <v>803</v>
      </c>
      <c r="B617" s="156" t="s">
        <v>1126</v>
      </c>
      <c r="C617" s="156" t="s">
        <v>391</v>
      </c>
      <c r="D617" s="156" t="s">
        <v>242</v>
      </c>
      <c r="E617" s="156" t="s">
        <v>812</v>
      </c>
      <c r="F617" s="156" t="s">
        <v>248</v>
      </c>
      <c r="G617" s="165" t="s">
        <v>242</v>
      </c>
      <c r="H617" s="156" t="s">
        <v>818</v>
      </c>
      <c r="I617" s="156" t="s">
        <v>818</v>
      </c>
      <c r="J617" s="157">
        <v>43847</v>
      </c>
      <c r="K617" s="158" t="s">
        <v>1127</v>
      </c>
      <c r="L617" s="157">
        <v>43847</v>
      </c>
      <c r="M617" s="158" t="s">
        <v>1848</v>
      </c>
      <c r="N617" s="158" t="s">
        <v>886</v>
      </c>
      <c r="O617" s="158" t="s">
        <v>805</v>
      </c>
      <c r="P617" s="158" t="s">
        <v>1129</v>
      </c>
      <c r="Q617" s="158" t="s">
        <v>1762</v>
      </c>
      <c r="R617" s="158" t="s">
        <v>1763</v>
      </c>
      <c r="S617" s="159">
        <v>13100</v>
      </c>
      <c r="T617" s="160">
        <v>1.2402</v>
      </c>
      <c r="U617" s="160">
        <v>1.2402</v>
      </c>
      <c r="V617" s="158" t="s">
        <v>813</v>
      </c>
      <c r="W617" s="161">
        <v>16246.62</v>
      </c>
      <c r="X617" s="158" t="s">
        <v>813</v>
      </c>
      <c r="Y617" s="158" t="s">
        <v>1132</v>
      </c>
      <c r="Z617" s="158" t="s">
        <v>811</v>
      </c>
      <c r="AA617" s="158" t="s">
        <v>811</v>
      </c>
      <c r="AB617" s="71">
        <f t="shared" si="16"/>
        <v>2368.3810023615852</v>
      </c>
    </row>
    <row r="618" spans="1:28">
      <c r="A618" s="156" t="s">
        <v>803</v>
      </c>
      <c r="B618" s="156" t="s">
        <v>1126</v>
      </c>
      <c r="C618" s="156" t="s">
        <v>391</v>
      </c>
      <c r="D618" s="156" t="s">
        <v>242</v>
      </c>
      <c r="E618" s="156" t="s">
        <v>812</v>
      </c>
      <c r="F618" s="156" t="s">
        <v>250</v>
      </c>
      <c r="G618" s="165" t="s">
        <v>242</v>
      </c>
      <c r="H618" s="156" t="s">
        <v>818</v>
      </c>
      <c r="I618" s="156" t="s">
        <v>818</v>
      </c>
      <c r="J618" s="157">
        <v>43847</v>
      </c>
      <c r="K618" s="158" t="s">
        <v>1127</v>
      </c>
      <c r="L618" s="157">
        <v>43847</v>
      </c>
      <c r="M618" s="158" t="s">
        <v>1848</v>
      </c>
      <c r="N618" s="158" t="s">
        <v>870</v>
      </c>
      <c r="O618" s="158" t="s">
        <v>805</v>
      </c>
      <c r="P618" s="158" t="s">
        <v>1129</v>
      </c>
      <c r="Q618" s="158" t="s">
        <v>1422</v>
      </c>
      <c r="R618" s="158" t="s">
        <v>1423</v>
      </c>
      <c r="S618" s="159">
        <v>9858</v>
      </c>
      <c r="T618" s="160">
        <v>1.7063999999999999</v>
      </c>
      <c r="U618" s="160">
        <v>0</v>
      </c>
      <c r="V618" s="158" t="s">
        <v>813</v>
      </c>
      <c r="W618" s="161">
        <v>0</v>
      </c>
      <c r="X618" s="158" t="s">
        <v>813</v>
      </c>
      <c r="Y618" s="158" t="s">
        <v>1132</v>
      </c>
      <c r="Z618" s="158" t="s">
        <v>811</v>
      </c>
      <c r="AA618" s="158" t="s">
        <v>811</v>
      </c>
      <c r="AB618" s="71">
        <f t="shared" si="16"/>
        <v>0</v>
      </c>
    </row>
    <row r="619" spans="1:28">
      <c r="A619" s="156" t="s">
        <v>803</v>
      </c>
      <c r="B619" s="156" t="s">
        <v>1126</v>
      </c>
      <c r="C619" s="156" t="s">
        <v>391</v>
      </c>
      <c r="D619" s="156" t="s">
        <v>162</v>
      </c>
      <c r="E619" s="156" t="s">
        <v>812</v>
      </c>
      <c r="F619" s="156" t="s">
        <v>634</v>
      </c>
      <c r="G619" s="165" t="s">
        <v>162</v>
      </c>
      <c r="H619" s="156" t="s">
        <v>867</v>
      </c>
      <c r="I619" s="156" t="s">
        <v>867</v>
      </c>
      <c r="J619" s="157">
        <v>43847</v>
      </c>
      <c r="K619" s="158" t="s">
        <v>1127</v>
      </c>
      <c r="L619" s="157">
        <v>43847</v>
      </c>
      <c r="M619" s="158" t="s">
        <v>1849</v>
      </c>
      <c r="N619" s="158" t="s">
        <v>809</v>
      </c>
      <c r="O619" s="158" t="s">
        <v>805</v>
      </c>
      <c r="P619" s="158" t="s">
        <v>1129</v>
      </c>
      <c r="Q619" s="158" t="s">
        <v>1487</v>
      </c>
      <c r="R619" s="158" t="s">
        <v>1488</v>
      </c>
      <c r="S619" s="159">
        <v>0</v>
      </c>
      <c r="T619" s="160">
        <v>0</v>
      </c>
      <c r="U619" s="160">
        <v>8.8499999999999995E-2</v>
      </c>
      <c r="V619" s="158" t="s">
        <v>813</v>
      </c>
      <c r="W619" s="161">
        <v>0</v>
      </c>
      <c r="X619" s="158" t="s">
        <v>813</v>
      </c>
      <c r="Y619" s="158" t="s">
        <v>1132</v>
      </c>
      <c r="Z619" s="158" t="s">
        <v>811</v>
      </c>
      <c r="AA619" s="158" t="s">
        <v>811</v>
      </c>
      <c r="AB619" s="71">
        <f t="shared" si="16"/>
        <v>0</v>
      </c>
    </row>
    <row r="620" spans="1:28">
      <c r="A620" s="156" t="s">
        <v>803</v>
      </c>
      <c r="B620" s="156" t="s">
        <v>1126</v>
      </c>
      <c r="C620" s="156" t="s">
        <v>391</v>
      </c>
      <c r="D620" s="156" t="s">
        <v>162</v>
      </c>
      <c r="E620" s="156" t="s">
        <v>812</v>
      </c>
      <c r="F620" s="156" t="s">
        <v>634</v>
      </c>
      <c r="G620" s="165" t="s">
        <v>162</v>
      </c>
      <c r="H620" s="156" t="s">
        <v>867</v>
      </c>
      <c r="I620" s="156" t="s">
        <v>867</v>
      </c>
      <c r="J620" s="157">
        <v>43847</v>
      </c>
      <c r="K620" s="158" t="s">
        <v>1127</v>
      </c>
      <c r="L620" s="157">
        <v>43847</v>
      </c>
      <c r="M620" s="158" t="s">
        <v>1849</v>
      </c>
      <c r="N620" s="158" t="s">
        <v>1144</v>
      </c>
      <c r="O620" s="158" t="s">
        <v>805</v>
      </c>
      <c r="P620" s="158" t="s">
        <v>1129</v>
      </c>
      <c r="Q620" s="158" t="s">
        <v>1487</v>
      </c>
      <c r="R620" s="158" t="s">
        <v>1488</v>
      </c>
      <c r="S620" s="159">
        <v>10000</v>
      </c>
      <c r="T620" s="160">
        <v>8.8499999999999995E-2</v>
      </c>
      <c r="U620" s="160">
        <v>8.8499999999999995E-2</v>
      </c>
      <c r="V620" s="158" t="s">
        <v>813</v>
      </c>
      <c r="W620" s="161">
        <v>885</v>
      </c>
      <c r="X620" s="158" t="s">
        <v>813</v>
      </c>
      <c r="Y620" s="158" t="s">
        <v>1132</v>
      </c>
      <c r="Z620" s="158" t="s">
        <v>811</v>
      </c>
      <c r="AA620" s="158" t="s">
        <v>811</v>
      </c>
      <c r="AB620" s="71">
        <f t="shared" si="16"/>
        <v>129.01250765328436</v>
      </c>
    </row>
    <row r="621" spans="1:28">
      <c r="A621" s="156" t="s">
        <v>803</v>
      </c>
      <c r="B621" s="156" t="s">
        <v>1126</v>
      </c>
      <c r="C621" s="156" t="s">
        <v>391</v>
      </c>
      <c r="D621" s="156" t="s">
        <v>162</v>
      </c>
      <c r="E621" s="156" t="s">
        <v>812</v>
      </c>
      <c r="F621" s="156" t="s">
        <v>634</v>
      </c>
      <c r="G621" s="165" t="s">
        <v>162</v>
      </c>
      <c r="H621" s="156" t="s">
        <v>867</v>
      </c>
      <c r="I621" s="156" t="s">
        <v>867</v>
      </c>
      <c r="J621" s="157">
        <v>43847</v>
      </c>
      <c r="K621" s="158" t="s">
        <v>1127</v>
      </c>
      <c r="L621" s="157">
        <v>43847</v>
      </c>
      <c r="M621" s="158" t="s">
        <v>1849</v>
      </c>
      <c r="N621" s="158" t="s">
        <v>1146</v>
      </c>
      <c r="O621" s="158" t="s">
        <v>805</v>
      </c>
      <c r="P621" s="158" t="s">
        <v>1129</v>
      </c>
      <c r="Q621" s="158" t="s">
        <v>1487</v>
      </c>
      <c r="R621" s="158" t="s">
        <v>1488</v>
      </c>
      <c r="S621" s="159">
        <v>300000</v>
      </c>
      <c r="T621" s="160">
        <v>8.8499999999999995E-2</v>
      </c>
      <c r="U621" s="160">
        <v>8.8499999999999995E-2</v>
      </c>
      <c r="V621" s="158" t="s">
        <v>813</v>
      </c>
      <c r="W621" s="161">
        <v>26550</v>
      </c>
      <c r="X621" s="158" t="s">
        <v>813</v>
      </c>
      <c r="Y621" s="158" t="s">
        <v>1132</v>
      </c>
      <c r="Z621" s="158" t="s">
        <v>811</v>
      </c>
      <c r="AA621" s="158" t="s">
        <v>811</v>
      </c>
      <c r="AB621" s="71">
        <f t="shared" si="16"/>
        <v>3870.3752295985305</v>
      </c>
    </row>
    <row r="622" spans="1:28">
      <c r="A622" s="156" t="s">
        <v>803</v>
      </c>
      <c r="B622" s="156" t="s">
        <v>1126</v>
      </c>
      <c r="C622" s="156" t="s">
        <v>391</v>
      </c>
      <c r="D622" s="156" t="s">
        <v>162</v>
      </c>
      <c r="E622" s="156" t="s">
        <v>812</v>
      </c>
      <c r="F622" s="156" t="s">
        <v>634</v>
      </c>
      <c r="G622" s="165" t="s">
        <v>162</v>
      </c>
      <c r="H622" s="156" t="s">
        <v>867</v>
      </c>
      <c r="I622" s="156" t="s">
        <v>867</v>
      </c>
      <c r="J622" s="157">
        <v>43847</v>
      </c>
      <c r="K622" s="158" t="s">
        <v>1127</v>
      </c>
      <c r="L622" s="157">
        <v>43847</v>
      </c>
      <c r="M622" s="158" t="s">
        <v>1849</v>
      </c>
      <c r="N622" s="158" t="s">
        <v>1159</v>
      </c>
      <c r="O622" s="158" t="s">
        <v>805</v>
      </c>
      <c r="P622" s="158" t="s">
        <v>1129</v>
      </c>
      <c r="Q622" s="158" t="s">
        <v>1487</v>
      </c>
      <c r="R622" s="158" t="s">
        <v>1488</v>
      </c>
      <c r="S622" s="159">
        <v>300000</v>
      </c>
      <c r="T622" s="160">
        <v>8.8499999999999995E-2</v>
      </c>
      <c r="U622" s="160">
        <v>8.8499999999999995E-2</v>
      </c>
      <c r="V622" s="158" t="s">
        <v>813</v>
      </c>
      <c r="W622" s="161">
        <v>26550</v>
      </c>
      <c r="X622" s="158" t="s">
        <v>813</v>
      </c>
      <c r="Y622" s="158" t="s">
        <v>1132</v>
      </c>
      <c r="Z622" s="158" t="s">
        <v>811</v>
      </c>
      <c r="AA622" s="158" t="s">
        <v>811</v>
      </c>
      <c r="AB622" s="71">
        <f t="shared" si="16"/>
        <v>3870.3752295985305</v>
      </c>
    </row>
    <row r="623" spans="1:28">
      <c r="A623" s="156" t="s">
        <v>803</v>
      </c>
      <c r="B623" s="156" t="s">
        <v>1126</v>
      </c>
      <c r="C623" s="156" t="s">
        <v>391</v>
      </c>
      <c r="D623" s="156" t="s">
        <v>162</v>
      </c>
      <c r="E623" s="156" t="s">
        <v>812</v>
      </c>
      <c r="F623" s="156" t="s">
        <v>634</v>
      </c>
      <c r="G623" s="165" t="s">
        <v>162</v>
      </c>
      <c r="H623" s="156" t="s">
        <v>867</v>
      </c>
      <c r="I623" s="156" t="s">
        <v>867</v>
      </c>
      <c r="J623" s="157">
        <v>43847</v>
      </c>
      <c r="K623" s="158" t="s">
        <v>1127</v>
      </c>
      <c r="L623" s="157">
        <v>43847</v>
      </c>
      <c r="M623" s="158" t="s">
        <v>1849</v>
      </c>
      <c r="N623" s="158" t="s">
        <v>1145</v>
      </c>
      <c r="O623" s="158" t="s">
        <v>805</v>
      </c>
      <c r="P623" s="158" t="s">
        <v>1129</v>
      </c>
      <c r="Q623" s="158" t="s">
        <v>1487</v>
      </c>
      <c r="R623" s="158" t="s">
        <v>1488</v>
      </c>
      <c r="S623" s="159">
        <v>130000</v>
      </c>
      <c r="T623" s="160">
        <v>8.8499999999999995E-2</v>
      </c>
      <c r="U623" s="160">
        <v>8.8499999999999995E-2</v>
      </c>
      <c r="V623" s="158" t="s">
        <v>813</v>
      </c>
      <c r="W623" s="161">
        <v>11505</v>
      </c>
      <c r="X623" s="158" t="s">
        <v>813</v>
      </c>
      <c r="Y623" s="158" t="s">
        <v>1132</v>
      </c>
      <c r="Z623" s="158" t="s">
        <v>811</v>
      </c>
      <c r="AA623" s="158" t="s">
        <v>811</v>
      </c>
      <c r="AB623" s="71">
        <f t="shared" si="16"/>
        <v>1677.1625994926967</v>
      </c>
    </row>
    <row r="624" spans="1:28">
      <c r="A624" s="156" t="s">
        <v>803</v>
      </c>
      <c r="B624" s="156" t="s">
        <v>1126</v>
      </c>
      <c r="C624" s="156" t="s">
        <v>391</v>
      </c>
      <c r="D624" s="156" t="s">
        <v>1170</v>
      </c>
      <c r="E624" s="156" t="s">
        <v>812</v>
      </c>
      <c r="F624" s="156" t="s">
        <v>664</v>
      </c>
      <c r="G624" s="165" t="s">
        <v>537</v>
      </c>
      <c r="H624" s="156" t="s">
        <v>818</v>
      </c>
      <c r="I624" s="156" t="s">
        <v>818</v>
      </c>
      <c r="J624" s="157">
        <v>43847</v>
      </c>
      <c r="K624" s="158" t="s">
        <v>1127</v>
      </c>
      <c r="L624" s="157">
        <v>43847</v>
      </c>
      <c r="M624" s="158" t="s">
        <v>1850</v>
      </c>
      <c r="N624" s="158" t="s">
        <v>809</v>
      </c>
      <c r="O624" s="158" t="s">
        <v>805</v>
      </c>
      <c r="P624" s="158" t="s">
        <v>1129</v>
      </c>
      <c r="Q624" s="158" t="s">
        <v>1741</v>
      </c>
      <c r="R624" s="158" t="s">
        <v>1742</v>
      </c>
      <c r="S624" s="159">
        <v>66000</v>
      </c>
      <c r="T624" s="160">
        <v>6.2E-2</v>
      </c>
      <c r="U624" s="160">
        <v>6.2E-2</v>
      </c>
      <c r="V624" s="158" t="s">
        <v>813</v>
      </c>
      <c r="W624" s="161">
        <v>4092</v>
      </c>
      <c r="X624" s="158" t="s">
        <v>813</v>
      </c>
      <c r="Y624" s="158" t="s">
        <v>1132</v>
      </c>
      <c r="Z624" s="158" t="s">
        <v>811</v>
      </c>
      <c r="AA624" s="158" t="s">
        <v>811</v>
      </c>
      <c r="AB624" s="71">
        <f t="shared" si="16"/>
        <v>596.51884894603347</v>
      </c>
    </row>
    <row r="625" spans="1:28">
      <c r="A625" s="156" t="s">
        <v>803</v>
      </c>
      <c r="B625" s="156" t="s">
        <v>1126</v>
      </c>
      <c r="C625" s="156" t="s">
        <v>391</v>
      </c>
      <c r="D625" s="156" t="s">
        <v>669</v>
      </c>
      <c r="E625" s="156" t="s">
        <v>812</v>
      </c>
      <c r="F625" s="156" t="s">
        <v>636</v>
      </c>
      <c r="G625" s="165" t="s">
        <v>669</v>
      </c>
      <c r="H625" s="156" t="s">
        <v>806</v>
      </c>
      <c r="I625" s="156" t="s">
        <v>806</v>
      </c>
      <c r="J625" s="157">
        <v>43849</v>
      </c>
      <c r="K625" s="158" t="s">
        <v>1127</v>
      </c>
      <c r="L625" s="157">
        <v>43849</v>
      </c>
      <c r="M625" s="158" t="s">
        <v>1851</v>
      </c>
      <c r="N625" s="158" t="s">
        <v>809</v>
      </c>
      <c r="O625" s="158" t="s">
        <v>805</v>
      </c>
      <c r="P625" s="158" t="s">
        <v>1129</v>
      </c>
      <c r="Q625" s="158" t="s">
        <v>807</v>
      </c>
      <c r="R625" s="158" t="s">
        <v>808</v>
      </c>
      <c r="S625" s="159">
        <v>0</v>
      </c>
      <c r="T625" s="160">
        <v>0</v>
      </c>
      <c r="U625" s="160">
        <v>4.2999999999999997E-2</v>
      </c>
      <c r="V625" s="158" t="s">
        <v>813</v>
      </c>
      <c r="W625" s="161">
        <v>0</v>
      </c>
      <c r="X625" s="158" t="s">
        <v>813</v>
      </c>
      <c r="Y625" s="158" t="s">
        <v>1132</v>
      </c>
      <c r="Z625" s="158" t="s">
        <v>811</v>
      </c>
      <c r="AA625" s="158" t="s">
        <v>811</v>
      </c>
      <c r="AB625" s="71">
        <f t="shared" si="16"/>
        <v>0</v>
      </c>
    </row>
    <row r="626" spans="1:28">
      <c r="A626" s="156" t="s">
        <v>803</v>
      </c>
      <c r="B626" s="156" t="s">
        <v>1126</v>
      </c>
      <c r="C626" s="156" t="s">
        <v>391</v>
      </c>
      <c r="D626" s="156" t="s">
        <v>410</v>
      </c>
      <c r="E626" s="156" t="s">
        <v>812</v>
      </c>
      <c r="F626" s="156" t="s">
        <v>351</v>
      </c>
      <c r="G626" s="165" t="s">
        <v>669</v>
      </c>
      <c r="H626" s="156" t="s">
        <v>806</v>
      </c>
      <c r="I626" s="156" t="s">
        <v>806</v>
      </c>
      <c r="J626" s="157">
        <v>43849</v>
      </c>
      <c r="K626" s="158" t="s">
        <v>1127</v>
      </c>
      <c r="L626" s="157">
        <v>43849</v>
      </c>
      <c r="M626" s="158" t="s">
        <v>1851</v>
      </c>
      <c r="N626" s="158" t="s">
        <v>886</v>
      </c>
      <c r="O626" s="158" t="s">
        <v>805</v>
      </c>
      <c r="P626" s="158" t="s">
        <v>1129</v>
      </c>
      <c r="Q626" s="158" t="s">
        <v>815</v>
      </c>
      <c r="R626" s="158" t="s">
        <v>816</v>
      </c>
      <c r="S626" s="159">
        <v>432000</v>
      </c>
      <c r="T626" s="160">
        <v>1.11E-2</v>
      </c>
      <c r="U626" s="160">
        <v>1.11E-2</v>
      </c>
      <c r="V626" s="158" t="s">
        <v>813</v>
      </c>
      <c r="W626" s="161">
        <v>4790.88</v>
      </c>
      <c r="X626" s="158" t="s">
        <v>813</v>
      </c>
      <c r="Y626" s="158" t="s">
        <v>1132</v>
      </c>
      <c r="Z626" s="158" t="s">
        <v>811</v>
      </c>
      <c r="AA626" s="158" t="s">
        <v>811</v>
      </c>
      <c r="AB626" s="71">
        <f t="shared" si="16"/>
        <v>698.39937024403048</v>
      </c>
    </row>
    <row r="627" spans="1:28">
      <c r="A627" s="156" t="s">
        <v>803</v>
      </c>
      <c r="B627" s="156" t="s">
        <v>1126</v>
      </c>
      <c r="C627" s="156" t="s">
        <v>391</v>
      </c>
      <c r="D627" s="156" t="s">
        <v>669</v>
      </c>
      <c r="E627" s="156" t="s">
        <v>812</v>
      </c>
      <c r="F627" s="156" t="s">
        <v>636</v>
      </c>
      <c r="G627" s="165" t="s">
        <v>669</v>
      </c>
      <c r="H627" s="156" t="s">
        <v>806</v>
      </c>
      <c r="I627" s="156" t="s">
        <v>806</v>
      </c>
      <c r="J627" s="157">
        <v>43849</v>
      </c>
      <c r="K627" s="158" t="s">
        <v>1127</v>
      </c>
      <c r="L627" s="157">
        <v>43849</v>
      </c>
      <c r="M627" s="158" t="s">
        <v>1851</v>
      </c>
      <c r="N627" s="158" t="s">
        <v>1144</v>
      </c>
      <c r="O627" s="158" t="s">
        <v>805</v>
      </c>
      <c r="P627" s="158" t="s">
        <v>1129</v>
      </c>
      <c r="Q627" s="158" t="s">
        <v>807</v>
      </c>
      <c r="R627" s="158" t="s">
        <v>808</v>
      </c>
      <c r="S627" s="159">
        <v>70200</v>
      </c>
      <c r="T627" s="160">
        <v>4.2999999999999997E-2</v>
      </c>
      <c r="U627" s="160">
        <v>4.2999999999999997E-2</v>
      </c>
      <c r="V627" s="158" t="s">
        <v>813</v>
      </c>
      <c r="W627" s="161">
        <v>3018.6</v>
      </c>
      <c r="X627" s="158" t="s">
        <v>813</v>
      </c>
      <c r="Y627" s="158" t="s">
        <v>1132</v>
      </c>
      <c r="Z627" s="158" t="s">
        <v>811</v>
      </c>
      <c r="AA627" s="158" t="s">
        <v>811</v>
      </c>
      <c r="AB627" s="71">
        <f t="shared" si="16"/>
        <v>440.04198373130413</v>
      </c>
    </row>
    <row r="628" spans="1:28">
      <c r="A628" s="156" t="s">
        <v>803</v>
      </c>
      <c r="B628" s="156" t="s">
        <v>1126</v>
      </c>
      <c r="C628" s="156" t="s">
        <v>391</v>
      </c>
      <c r="D628" s="156" t="s">
        <v>669</v>
      </c>
      <c r="E628" s="156" t="s">
        <v>812</v>
      </c>
      <c r="F628" s="156" t="s">
        <v>636</v>
      </c>
      <c r="G628" s="165" t="s">
        <v>669</v>
      </c>
      <c r="H628" s="156" t="s">
        <v>806</v>
      </c>
      <c r="I628" s="156" t="s">
        <v>806</v>
      </c>
      <c r="J628" s="157">
        <v>43849</v>
      </c>
      <c r="K628" s="158" t="s">
        <v>1127</v>
      </c>
      <c r="L628" s="157">
        <v>43849</v>
      </c>
      <c r="M628" s="158" t="s">
        <v>1851</v>
      </c>
      <c r="N628" s="158" t="s">
        <v>1145</v>
      </c>
      <c r="O628" s="158" t="s">
        <v>805</v>
      </c>
      <c r="P628" s="158" t="s">
        <v>1129</v>
      </c>
      <c r="Q628" s="158" t="s">
        <v>807</v>
      </c>
      <c r="R628" s="158" t="s">
        <v>808</v>
      </c>
      <c r="S628" s="159">
        <v>59800</v>
      </c>
      <c r="T628" s="160">
        <v>4.2999999999999997E-2</v>
      </c>
      <c r="U628" s="160">
        <v>4.2999999999999997E-2</v>
      </c>
      <c r="V628" s="158" t="s">
        <v>813</v>
      </c>
      <c r="W628" s="161">
        <v>2571.4</v>
      </c>
      <c r="X628" s="158" t="s">
        <v>813</v>
      </c>
      <c r="Y628" s="158" t="s">
        <v>1132</v>
      </c>
      <c r="Z628" s="158" t="s">
        <v>811</v>
      </c>
      <c r="AA628" s="158" t="s">
        <v>811</v>
      </c>
      <c r="AB628" s="71">
        <f t="shared" si="16"/>
        <v>374.85057873407391</v>
      </c>
    </row>
    <row r="629" spans="1:28">
      <c r="A629" s="156" t="s">
        <v>803</v>
      </c>
      <c r="B629" s="156" t="s">
        <v>1126</v>
      </c>
      <c r="C629" s="156" t="s">
        <v>391</v>
      </c>
      <c r="D629" s="156" t="s">
        <v>669</v>
      </c>
      <c r="E629" s="156" t="s">
        <v>812</v>
      </c>
      <c r="F629" s="156" t="s">
        <v>636</v>
      </c>
      <c r="G629" s="165" t="s">
        <v>669</v>
      </c>
      <c r="H629" s="156" t="s">
        <v>806</v>
      </c>
      <c r="I629" s="156" t="s">
        <v>806</v>
      </c>
      <c r="J629" s="157">
        <v>43850</v>
      </c>
      <c r="K629" s="158" t="s">
        <v>1127</v>
      </c>
      <c r="L629" s="157">
        <v>43850</v>
      </c>
      <c r="M629" s="158" t="s">
        <v>1852</v>
      </c>
      <c r="N629" s="158" t="s">
        <v>809</v>
      </c>
      <c r="O629" s="158" t="s">
        <v>805</v>
      </c>
      <c r="P629" s="158" t="s">
        <v>1129</v>
      </c>
      <c r="Q629" s="158" t="s">
        <v>807</v>
      </c>
      <c r="R629" s="158" t="s">
        <v>808</v>
      </c>
      <c r="S629" s="159">
        <v>0</v>
      </c>
      <c r="T629" s="160">
        <v>0</v>
      </c>
      <c r="U629" s="160">
        <v>4.2999999999999997E-2</v>
      </c>
      <c r="V629" s="158" t="s">
        <v>813</v>
      </c>
      <c r="W629" s="161">
        <v>0</v>
      </c>
      <c r="X629" s="158" t="s">
        <v>813</v>
      </c>
      <c r="Y629" s="158" t="s">
        <v>1132</v>
      </c>
      <c r="Z629" s="158" t="s">
        <v>811</v>
      </c>
      <c r="AA629" s="158" t="s">
        <v>811</v>
      </c>
      <c r="AB629" s="71">
        <f t="shared" si="16"/>
        <v>0</v>
      </c>
    </row>
    <row r="630" spans="1:28">
      <c r="A630" s="156" t="s">
        <v>803</v>
      </c>
      <c r="B630" s="156" t="s">
        <v>1126</v>
      </c>
      <c r="C630" s="156" t="s">
        <v>391</v>
      </c>
      <c r="D630" s="156" t="s">
        <v>669</v>
      </c>
      <c r="E630" s="156" t="s">
        <v>812</v>
      </c>
      <c r="F630" s="156" t="s">
        <v>636</v>
      </c>
      <c r="G630" s="165" t="s">
        <v>669</v>
      </c>
      <c r="H630" s="156" t="s">
        <v>806</v>
      </c>
      <c r="I630" s="156" t="s">
        <v>806</v>
      </c>
      <c r="J630" s="157">
        <v>43850</v>
      </c>
      <c r="K630" s="158" t="s">
        <v>1127</v>
      </c>
      <c r="L630" s="157">
        <v>43850</v>
      </c>
      <c r="M630" s="158" t="s">
        <v>1852</v>
      </c>
      <c r="N630" s="158" t="s">
        <v>1144</v>
      </c>
      <c r="O630" s="158" t="s">
        <v>805</v>
      </c>
      <c r="P630" s="158" t="s">
        <v>1129</v>
      </c>
      <c r="Q630" s="158" t="s">
        <v>807</v>
      </c>
      <c r="R630" s="158" t="s">
        <v>808</v>
      </c>
      <c r="S630" s="159">
        <v>218400</v>
      </c>
      <c r="T630" s="160">
        <v>4.2999999999999997E-2</v>
      </c>
      <c r="U630" s="160">
        <v>4.2999999999999997E-2</v>
      </c>
      <c r="V630" s="158" t="s">
        <v>813</v>
      </c>
      <c r="W630" s="161">
        <v>9391.2000000000007</v>
      </c>
      <c r="X630" s="158" t="s">
        <v>813</v>
      </c>
      <c r="Y630" s="158" t="s">
        <v>1132</v>
      </c>
      <c r="Z630" s="158" t="s">
        <v>811</v>
      </c>
      <c r="AA630" s="158" t="s">
        <v>811</v>
      </c>
      <c r="AB630" s="71">
        <f t="shared" si="16"/>
        <v>1369.0195049418351</v>
      </c>
    </row>
    <row r="631" spans="1:28">
      <c r="A631" s="156" t="s">
        <v>803</v>
      </c>
      <c r="B631" s="156" t="s">
        <v>1126</v>
      </c>
      <c r="C631" s="156" t="s">
        <v>391</v>
      </c>
      <c r="D631" s="156" t="s">
        <v>669</v>
      </c>
      <c r="E631" s="156" t="s">
        <v>812</v>
      </c>
      <c r="F631" s="156" t="s">
        <v>636</v>
      </c>
      <c r="G631" s="165" t="s">
        <v>669</v>
      </c>
      <c r="H631" s="156" t="s">
        <v>806</v>
      </c>
      <c r="I631" s="156" t="s">
        <v>806</v>
      </c>
      <c r="J631" s="157">
        <v>43850</v>
      </c>
      <c r="K631" s="158" t="s">
        <v>1127</v>
      </c>
      <c r="L631" s="157">
        <v>43850</v>
      </c>
      <c r="M631" s="158" t="s">
        <v>1852</v>
      </c>
      <c r="N631" s="158" t="s">
        <v>1145</v>
      </c>
      <c r="O631" s="158" t="s">
        <v>805</v>
      </c>
      <c r="P631" s="158" t="s">
        <v>1129</v>
      </c>
      <c r="Q631" s="158" t="s">
        <v>807</v>
      </c>
      <c r="R631" s="158" t="s">
        <v>808</v>
      </c>
      <c r="S631" s="159">
        <v>223600</v>
      </c>
      <c r="T631" s="160">
        <v>4.2999999999999997E-2</v>
      </c>
      <c r="U631" s="160">
        <v>4.2999999999999997E-2</v>
      </c>
      <c r="V631" s="158" t="s">
        <v>813</v>
      </c>
      <c r="W631" s="161">
        <v>9614.7999999999993</v>
      </c>
      <c r="X631" s="158" t="s">
        <v>813</v>
      </c>
      <c r="Y631" s="158" t="s">
        <v>1132</v>
      </c>
      <c r="Z631" s="158" t="s">
        <v>811</v>
      </c>
      <c r="AA631" s="158" t="s">
        <v>811</v>
      </c>
      <c r="AB631" s="71">
        <f t="shared" si="16"/>
        <v>1401.6152074404501</v>
      </c>
    </row>
    <row r="632" spans="1:28">
      <c r="A632" s="156" t="s">
        <v>803</v>
      </c>
      <c r="B632" s="156" t="s">
        <v>1126</v>
      </c>
      <c r="C632" s="156" t="s">
        <v>391</v>
      </c>
      <c r="D632" s="156" t="s">
        <v>162</v>
      </c>
      <c r="E632" s="156" t="s">
        <v>812</v>
      </c>
      <c r="F632" s="156" t="s">
        <v>634</v>
      </c>
      <c r="G632" s="165" t="s">
        <v>162</v>
      </c>
      <c r="H632" s="156" t="s">
        <v>867</v>
      </c>
      <c r="I632" s="156" t="s">
        <v>867</v>
      </c>
      <c r="J632" s="157">
        <v>43850</v>
      </c>
      <c r="K632" s="158" t="s">
        <v>1127</v>
      </c>
      <c r="L632" s="157">
        <v>43850</v>
      </c>
      <c r="M632" s="158" t="s">
        <v>1853</v>
      </c>
      <c r="N632" s="158" t="s">
        <v>1181</v>
      </c>
      <c r="O632" s="158" t="s">
        <v>805</v>
      </c>
      <c r="P632" s="158" t="s">
        <v>1129</v>
      </c>
      <c r="Q632" s="158" t="s">
        <v>972</v>
      </c>
      <c r="R632" s="158" t="s">
        <v>973</v>
      </c>
      <c r="S632" s="159">
        <v>305000</v>
      </c>
      <c r="T632" s="160">
        <v>8.8499999999999995E-2</v>
      </c>
      <c r="U632" s="160">
        <v>8.8499999999999995E-2</v>
      </c>
      <c r="V632" s="158" t="s">
        <v>813</v>
      </c>
      <c r="W632" s="161">
        <v>26992.5</v>
      </c>
      <c r="X632" s="158" t="s">
        <v>813</v>
      </c>
      <c r="Y632" s="158" t="s">
        <v>1132</v>
      </c>
      <c r="Z632" s="158" t="s">
        <v>811</v>
      </c>
      <c r="AA632" s="158" t="s">
        <v>811</v>
      </c>
      <c r="AB632" s="71">
        <f t="shared" si="16"/>
        <v>3934.881483425173</v>
      </c>
    </row>
    <row r="633" spans="1:28">
      <c r="A633" s="156" t="s">
        <v>803</v>
      </c>
      <c r="B633" s="156" t="s">
        <v>1126</v>
      </c>
      <c r="C633" s="156" t="s">
        <v>391</v>
      </c>
      <c r="D633" s="156" t="s">
        <v>162</v>
      </c>
      <c r="E633" s="156" t="s">
        <v>812</v>
      </c>
      <c r="F633" s="156" t="s">
        <v>634</v>
      </c>
      <c r="G633" s="165" t="s">
        <v>162</v>
      </c>
      <c r="H633" s="156" t="s">
        <v>867</v>
      </c>
      <c r="I633" s="156" t="s">
        <v>867</v>
      </c>
      <c r="J633" s="157">
        <v>43850</v>
      </c>
      <c r="K633" s="158" t="s">
        <v>1127</v>
      </c>
      <c r="L633" s="157">
        <v>43850</v>
      </c>
      <c r="M633" s="158" t="s">
        <v>1853</v>
      </c>
      <c r="N633" s="158" t="s">
        <v>809</v>
      </c>
      <c r="O633" s="158" t="s">
        <v>805</v>
      </c>
      <c r="P633" s="158" t="s">
        <v>1129</v>
      </c>
      <c r="Q633" s="158" t="s">
        <v>972</v>
      </c>
      <c r="R633" s="158" t="s">
        <v>973</v>
      </c>
      <c r="S633" s="159">
        <v>0</v>
      </c>
      <c r="T633" s="160">
        <v>0</v>
      </c>
      <c r="U633" s="160">
        <v>8.8499999999999995E-2</v>
      </c>
      <c r="V633" s="158" t="s">
        <v>813</v>
      </c>
      <c r="W633" s="161">
        <v>0</v>
      </c>
      <c r="X633" s="158" t="s">
        <v>813</v>
      </c>
      <c r="Y633" s="158" t="s">
        <v>1132</v>
      </c>
      <c r="Z633" s="158" t="s">
        <v>811</v>
      </c>
      <c r="AA633" s="158" t="s">
        <v>811</v>
      </c>
      <c r="AB633" s="71">
        <f t="shared" si="16"/>
        <v>0</v>
      </c>
    </row>
    <row r="634" spans="1:28">
      <c r="A634" s="156" t="s">
        <v>803</v>
      </c>
      <c r="B634" s="156" t="s">
        <v>1126</v>
      </c>
      <c r="C634" s="156" t="s">
        <v>391</v>
      </c>
      <c r="D634" s="156" t="s">
        <v>162</v>
      </c>
      <c r="E634" s="156" t="s">
        <v>812</v>
      </c>
      <c r="F634" s="156" t="s">
        <v>634</v>
      </c>
      <c r="G634" s="165" t="s">
        <v>162</v>
      </c>
      <c r="H634" s="156" t="s">
        <v>867</v>
      </c>
      <c r="I634" s="156" t="s">
        <v>867</v>
      </c>
      <c r="J634" s="157">
        <v>43850</v>
      </c>
      <c r="K634" s="158" t="s">
        <v>1127</v>
      </c>
      <c r="L634" s="157">
        <v>43850</v>
      </c>
      <c r="M634" s="158" t="s">
        <v>1853</v>
      </c>
      <c r="N634" s="158" t="s">
        <v>1144</v>
      </c>
      <c r="O634" s="158" t="s">
        <v>805</v>
      </c>
      <c r="P634" s="158" t="s">
        <v>1129</v>
      </c>
      <c r="Q634" s="158" t="s">
        <v>972</v>
      </c>
      <c r="R634" s="158" t="s">
        <v>973</v>
      </c>
      <c r="S634" s="159">
        <v>105000</v>
      </c>
      <c r="T634" s="160">
        <v>8.8499999999999995E-2</v>
      </c>
      <c r="U634" s="160">
        <v>8.8499999999999995E-2</v>
      </c>
      <c r="V634" s="158" t="s">
        <v>813</v>
      </c>
      <c r="W634" s="161">
        <v>9292.5</v>
      </c>
      <c r="X634" s="158" t="s">
        <v>813</v>
      </c>
      <c r="Y634" s="158" t="s">
        <v>1132</v>
      </c>
      <c r="Z634" s="158" t="s">
        <v>811</v>
      </c>
      <c r="AA634" s="158" t="s">
        <v>811</v>
      </c>
      <c r="AB634" s="71">
        <f t="shared" si="16"/>
        <v>1354.6313303594857</v>
      </c>
    </row>
    <row r="635" spans="1:28">
      <c r="A635" s="156" t="s">
        <v>803</v>
      </c>
      <c r="B635" s="156" t="s">
        <v>1126</v>
      </c>
      <c r="C635" s="156" t="s">
        <v>391</v>
      </c>
      <c r="D635" s="156" t="s">
        <v>162</v>
      </c>
      <c r="E635" s="156" t="s">
        <v>812</v>
      </c>
      <c r="F635" s="156" t="s">
        <v>634</v>
      </c>
      <c r="G635" s="165" t="s">
        <v>162</v>
      </c>
      <c r="H635" s="156" t="s">
        <v>867</v>
      </c>
      <c r="I635" s="156" t="s">
        <v>867</v>
      </c>
      <c r="J635" s="157">
        <v>43850</v>
      </c>
      <c r="K635" s="158" t="s">
        <v>1127</v>
      </c>
      <c r="L635" s="157">
        <v>43850</v>
      </c>
      <c r="M635" s="158" t="s">
        <v>1853</v>
      </c>
      <c r="N635" s="158" t="s">
        <v>1145</v>
      </c>
      <c r="O635" s="158" t="s">
        <v>805</v>
      </c>
      <c r="P635" s="158" t="s">
        <v>1129</v>
      </c>
      <c r="Q635" s="158" t="s">
        <v>972</v>
      </c>
      <c r="R635" s="158" t="s">
        <v>973</v>
      </c>
      <c r="S635" s="159">
        <v>240000</v>
      </c>
      <c r="T635" s="160">
        <v>8.8499999999999995E-2</v>
      </c>
      <c r="U635" s="160">
        <v>8.8499999999999995E-2</v>
      </c>
      <c r="V635" s="158" t="s">
        <v>813</v>
      </c>
      <c r="W635" s="161">
        <v>21240</v>
      </c>
      <c r="X635" s="158" t="s">
        <v>813</v>
      </c>
      <c r="Y635" s="158" t="s">
        <v>1132</v>
      </c>
      <c r="Z635" s="158" t="s">
        <v>811</v>
      </c>
      <c r="AA635" s="158" t="s">
        <v>811</v>
      </c>
      <c r="AB635" s="71">
        <f t="shared" si="16"/>
        <v>3096.3001836788244</v>
      </c>
    </row>
    <row r="636" spans="1:28">
      <c r="A636" s="156" t="s">
        <v>803</v>
      </c>
      <c r="B636" s="156" t="s">
        <v>1126</v>
      </c>
      <c r="C636" s="156" t="s">
        <v>391</v>
      </c>
      <c r="D636" s="156" t="s">
        <v>162</v>
      </c>
      <c r="E636" s="156" t="s">
        <v>812</v>
      </c>
      <c r="F636" s="156" t="s">
        <v>634</v>
      </c>
      <c r="G636" s="165" t="s">
        <v>162</v>
      </c>
      <c r="H636" s="156" t="s">
        <v>867</v>
      </c>
      <c r="I636" s="156" t="s">
        <v>867</v>
      </c>
      <c r="J636" s="157">
        <v>43850</v>
      </c>
      <c r="K636" s="158" t="s">
        <v>1127</v>
      </c>
      <c r="L636" s="157">
        <v>43850</v>
      </c>
      <c r="M636" s="158" t="s">
        <v>1853</v>
      </c>
      <c r="N636" s="158" t="s">
        <v>1146</v>
      </c>
      <c r="O636" s="158" t="s">
        <v>805</v>
      </c>
      <c r="P636" s="158" t="s">
        <v>1129</v>
      </c>
      <c r="Q636" s="158" t="s">
        <v>972</v>
      </c>
      <c r="R636" s="158" t="s">
        <v>973</v>
      </c>
      <c r="S636" s="159">
        <v>290000</v>
      </c>
      <c r="T636" s="160">
        <v>8.8499999999999995E-2</v>
      </c>
      <c r="U636" s="160">
        <v>8.8499999999999995E-2</v>
      </c>
      <c r="V636" s="158" t="s">
        <v>813</v>
      </c>
      <c r="W636" s="161">
        <v>25665</v>
      </c>
      <c r="X636" s="158" t="s">
        <v>813</v>
      </c>
      <c r="Y636" s="158" t="s">
        <v>1132</v>
      </c>
      <c r="Z636" s="158" t="s">
        <v>811</v>
      </c>
      <c r="AA636" s="158" t="s">
        <v>811</v>
      </c>
      <c r="AB636" s="71">
        <f t="shared" si="16"/>
        <v>3741.3627219452464</v>
      </c>
    </row>
    <row r="637" spans="1:28">
      <c r="A637" s="156" t="s">
        <v>803</v>
      </c>
      <c r="B637" s="156" t="s">
        <v>1126</v>
      </c>
      <c r="C637" s="156" t="s">
        <v>391</v>
      </c>
      <c r="D637" s="156" t="s">
        <v>162</v>
      </c>
      <c r="E637" s="156" t="s">
        <v>812</v>
      </c>
      <c r="F637" s="156" t="s">
        <v>634</v>
      </c>
      <c r="G637" s="165" t="s">
        <v>162</v>
      </c>
      <c r="H637" s="156" t="s">
        <v>867</v>
      </c>
      <c r="I637" s="156" t="s">
        <v>867</v>
      </c>
      <c r="J637" s="157">
        <v>43850</v>
      </c>
      <c r="K637" s="158" t="s">
        <v>1127</v>
      </c>
      <c r="L637" s="157">
        <v>43850</v>
      </c>
      <c r="M637" s="158" t="s">
        <v>1853</v>
      </c>
      <c r="N637" s="158" t="s">
        <v>1159</v>
      </c>
      <c r="O637" s="158" t="s">
        <v>805</v>
      </c>
      <c r="P637" s="158" t="s">
        <v>1129</v>
      </c>
      <c r="Q637" s="158" t="s">
        <v>972</v>
      </c>
      <c r="R637" s="158" t="s">
        <v>973</v>
      </c>
      <c r="S637" s="159">
        <v>300000</v>
      </c>
      <c r="T637" s="160">
        <v>8.8499999999999995E-2</v>
      </c>
      <c r="U637" s="160">
        <v>8.8499999999999995E-2</v>
      </c>
      <c r="V637" s="158" t="s">
        <v>813</v>
      </c>
      <c r="W637" s="161">
        <v>26550</v>
      </c>
      <c r="X637" s="158" t="s">
        <v>813</v>
      </c>
      <c r="Y637" s="158" t="s">
        <v>1132</v>
      </c>
      <c r="Z637" s="158" t="s">
        <v>811</v>
      </c>
      <c r="AA637" s="158" t="s">
        <v>811</v>
      </c>
      <c r="AB637" s="71">
        <f t="shared" si="16"/>
        <v>3870.3752295985305</v>
      </c>
    </row>
    <row r="638" spans="1:28">
      <c r="A638" s="156" t="s">
        <v>803</v>
      </c>
      <c r="B638" s="156" t="s">
        <v>1126</v>
      </c>
      <c r="C638" s="156" t="s">
        <v>391</v>
      </c>
      <c r="D638" s="156" t="s">
        <v>200</v>
      </c>
      <c r="E638" s="156" t="s">
        <v>812</v>
      </c>
      <c r="F638" s="156" t="s">
        <v>487</v>
      </c>
      <c r="G638" s="165" t="s">
        <v>200</v>
      </c>
      <c r="H638" s="156" t="s">
        <v>867</v>
      </c>
      <c r="I638" s="156" t="s">
        <v>867</v>
      </c>
      <c r="J638" s="157">
        <v>43850</v>
      </c>
      <c r="K638" s="158" t="s">
        <v>1127</v>
      </c>
      <c r="L638" s="157">
        <v>43850</v>
      </c>
      <c r="M638" s="158" t="s">
        <v>1854</v>
      </c>
      <c r="N638" s="158" t="s">
        <v>809</v>
      </c>
      <c r="O638" s="158" t="s">
        <v>805</v>
      </c>
      <c r="P638" s="158" t="s">
        <v>1129</v>
      </c>
      <c r="Q638" s="158" t="s">
        <v>1855</v>
      </c>
      <c r="R638" s="158" t="s">
        <v>1856</v>
      </c>
      <c r="S638" s="159">
        <v>0</v>
      </c>
      <c r="T638" s="160">
        <v>0</v>
      </c>
      <c r="U638" s="160">
        <v>4.1099999999999998E-2</v>
      </c>
      <c r="V638" s="158" t="s">
        <v>813</v>
      </c>
      <c r="W638" s="161">
        <v>0</v>
      </c>
      <c r="X638" s="158" t="s">
        <v>813</v>
      </c>
      <c r="Y638" s="158" t="s">
        <v>1132</v>
      </c>
      <c r="Z638" s="158" t="s">
        <v>811</v>
      </c>
      <c r="AA638" s="158" t="s">
        <v>811</v>
      </c>
      <c r="AB638" s="71">
        <f t="shared" si="16"/>
        <v>0</v>
      </c>
    </row>
    <row r="639" spans="1:28">
      <c r="A639" s="156" t="s">
        <v>803</v>
      </c>
      <c r="B639" s="156" t="s">
        <v>1126</v>
      </c>
      <c r="C639" s="156" t="s">
        <v>391</v>
      </c>
      <c r="D639" s="156" t="s">
        <v>200</v>
      </c>
      <c r="E639" s="156" t="s">
        <v>812</v>
      </c>
      <c r="F639" s="156" t="s">
        <v>487</v>
      </c>
      <c r="G639" s="165" t="s">
        <v>200</v>
      </c>
      <c r="H639" s="156" t="s">
        <v>867</v>
      </c>
      <c r="I639" s="156" t="s">
        <v>867</v>
      </c>
      <c r="J639" s="157">
        <v>43850</v>
      </c>
      <c r="K639" s="158" t="s">
        <v>1127</v>
      </c>
      <c r="L639" s="157">
        <v>43850</v>
      </c>
      <c r="M639" s="158" t="s">
        <v>1854</v>
      </c>
      <c r="N639" s="158" t="s">
        <v>886</v>
      </c>
      <c r="O639" s="158" t="s">
        <v>805</v>
      </c>
      <c r="P639" s="158" t="s">
        <v>1129</v>
      </c>
      <c r="Q639" s="158" t="s">
        <v>1837</v>
      </c>
      <c r="R639" s="158" t="s">
        <v>1838</v>
      </c>
      <c r="S639" s="159">
        <v>668000</v>
      </c>
      <c r="T639" s="160">
        <v>4.1099999999999998E-2</v>
      </c>
      <c r="U639" s="160">
        <v>4.1099999999999998E-2</v>
      </c>
      <c r="V639" s="158" t="s">
        <v>813</v>
      </c>
      <c r="W639" s="161">
        <v>27454.799999999999</v>
      </c>
      <c r="X639" s="158" t="s">
        <v>813</v>
      </c>
      <c r="Y639" s="158" t="s">
        <v>1132</v>
      </c>
      <c r="Z639" s="158" t="s">
        <v>811</v>
      </c>
      <c r="AA639" s="158" t="s">
        <v>811</v>
      </c>
      <c r="AB639" s="71">
        <f t="shared" si="16"/>
        <v>4002.2741187789729</v>
      </c>
    </row>
    <row r="640" spans="1:28">
      <c r="A640" s="156" t="s">
        <v>803</v>
      </c>
      <c r="B640" s="156" t="s">
        <v>1126</v>
      </c>
      <c r="C640" s="156" t="s">
        <v>391</v>
      </c>
      <c r="D640" s="156" t="s">
        <v>162</v>
      </c>
      <c r="E640" s="156" t="s">
        <v>812</v>
      </c>
      <c r="F640" s="156" t="s">
        <v>167</v>
      </c>
      <c r="G640" s="165" t="s">
        <v>162</v>
      </c>
      <c r="H640" s="156" t="s">
        <v>867</v>
      </c>
      <c r="I640" s="156" t="s">
        <v>867</v>
      </c>
      <c r="J640" s="157">
        <v>43850</v>
      </c>
      <c r="K640" s="158" t="s">
        <v>1127</v>
      </c>
      <c r="L640" s="157">
        <v>43850</v>
      </c>
      <c r="M640" s="158" t="s">
        <v>1854</v>
      </c>
      <c r="N640" s="158" t="s">
        <v>870</v>
      </c>
      <c r="O640" s="158" t="s">
        <v>805</v>
      </c>
      <c r="P640" s="158" t="s">
        <v>1129</v>
      </c>
      <c r="Q640" s="158" t="s">
        <v>1788</v>
      </c>
      <c r="R640" s="158" t="s">
        <v>1789</v>
      </c>
      <c r="S640" s="159">
        <v>152500</v>
      </c>
      <c r="T640" s="160">
        <v>2.35E-2</v>
      </c>
      <c r="U640" s="160">
        <v>2.35E-2</v>
      </c>
      <c r="V640" s="158" t="s">
        <v>813</v>
      </c>
      <c r="W640" s="161">
        <v>3583.75</v>
      </c>
      <c r="X640" s="158" t="s">
        <v>813</v>
      </c>
      <c r="Y640" s="158" t="s">
        <v>1132</v>
      </c>
      <c r="Z640" s="158" t="s">
        <v>811</v>
      </c>
      <c r="AA640" s="158" t="s">
        <v>811</v>
      </c>
      <c r="AB640" s="71">
        <f t="shared" si="16"/>
        <v>522.42776757339868</v>
      </c>
    </row>
    <row r="641" spans="1:28">
      <c r="A641" s="156" t="s">
        <v>803</v>
      </c>
      <c r="B641" s="156" t="s">
        <v>1126</v>
      </c>
      <c r="C641" s="156" t="s">
        <v>391</v>
      </c>
      <c r="D641" s="156" t="s">
        <v>200</v>
      </c>
      <c r="E641" s="156" t="s">
        <v>812</v>
      </c>
      <c r="F641" s="156" t="s">
        <v>487</v>
      </c>
      <c r="G641" s="165" t="s">
        <v>200</v>
      </c>
      <c r="H641" s="156" t="s">
        <v>867</v>
      </c>
      <c r="I641" s="156" t="s">
        <v>867</v>
      </c>
      <c r="J641" s="157">
        <v>43850</v>
      </c>
      <c r="K641" s="158" t="s">
        <v>1127</v>
      </c>
      <c r="L641" s="157">
        <v>43850</v>
      </c>
      <c r="M641" s="158" t="s">
        <v>1854</v>
      </c>
      <c r="N641" s="158" t="s">
        <v>1144</v>
      </c>
      <c r="O641" s="158" t="s">
        <v>805</v>
      </c>
      <c r="P641" s="158" t="s">
        <v>1129</v>
      </c>
      <c r="Q641" s="158" t="s">
        <v>1855</v>
      </c>
      <c r="R641" s="158" t="s">
        <v>1856</v>
      </c>
      <c r="S641" s="159">
        <v>644000</v>
      </c>
      <c r="T641" s="160">
        <v>4.1099999999999998E-2</v>
      </c>
      <c r="U641" s="160">
        <v>4.1099999999999998E-2</v>
      </c>
      <c r="V641" s="158" t="s">
        <v>813</v>
      </c>
      <c r="W641" s="161">
        <v>26468.400000000001</v>
      </c>
      <c r="X641" s="158" t="s">
        <v>813</v>
      </c>
      <c r="Y641" s="158" t="s">
        <v>1132</v>
      </c>
      <c r="Z641" s="158" t="s">
        <v>811</v>
      </c>
      <c r="AA641" s="158" t="s">
        <v>811</v>
      </c>
      <c r="AB641" s="71">
        <f t="shared" si="16"/>
        <v>3858.4798390623637</v>
      </c>
    </row>
    <row r="642" spans="1:28">
      <c r="A642" s="156" t="s">
        <v>803</v>
      </c>
      <c r="B642" s="156" t="s">
        <v>1126</v>
      </c>
      <c r="C642" s="156" t="s">
        <v>391</v>
      </c>
      <c r="D642" s="156" t="s">
        <v>200</v>
      </c>
      <c r="E642" s="156" t="s">
        <v>812</v>
      </c>
      <c r="F642" s="156" t="s">
        <v>487</v>
      </c>
      <c r="G642" s="165" t="s">
        <v>200</v>
      </c>
      <c r="H642" s="156" t="s">
        <v>867</v>
      </c>
      <c r="I642" s="156" t="s">
        <v>867</v>
      </c>
      <c r="J642" s="157">
        <v>43850</v>
      </c>
      <c r="K642" s="158" t="s">
        <v>1127</v>
      </c>
      <c r="L642" s="157">
        <v>43850</v>
      </c>
      <c r="M642" s="158" t="s">
        <v>1854</v>
      </c>
      <c r="N642" s="158" t="s">
        <v>1145</v>
      </c>
      <c r="O642" s="158" t="s">
        <v>805</v>
      </c>
      <c r="P642" s="158" t="s">
        <v>1129</v>
      </c>
      <c r="Q642" s="158" t="s">
        <v>1855</v>
      </c>
      <c r="R642" s="158" t="s">
        <v>1856</v>
      </c>
      <c r="S642" s="159">
        <v>688000</v>
      </c>
      <c r="T642" s="160">
        <v>4.1099999999999998E-2</v>
      </c>
      <c r="U642" s="160">
        <v>4.1099999999999998E-2</v>
      </c>
      <c r="V642" s="158" t="s">
        <v>813</v>
      </c>
      <c r="W642" s="161">
        <v>28276.799999999999</v>
      </c>
      <c r="X642" s="158" t="s">
        <v>813</v>
      </c>
      <c r="Y642" s="158" t="s">
        <v>1132</v>
      </c>
      <c r="Z642" s="158" t="s">
        <v>811</v>
      </c>
      <c r="AA642" s="158" t="s">
        <v>811</v>
      </c>
      <c r="AB642" s="71">
        <f t="shared" si="16"/>
        <v>4122.102685209481</v>
      </c>
    </row>
    <row r="643" spans="1:28">
      <c r="A643" s="156" t="s">
        <v>803</v>
      </c>
      <c r="B643" s="156" t="s">
        <v>1126</v>
      </c>
      <c r="C643" s="156" t="s">
        <v>391</v>
      </c>
      <c r="D643" s="156" t="s">
        <v>200</v>
      </c>
      <c r="E643" s="156" t="s">
        <v>812</v>
      </c>
      <c r="F643" s="156" t="s">
        <v>487</v>
      </c>
      <c r="G643" s="165" t="s">
        <v>200</v>
      </c>
      <c r="H643" s="156" t="s">
        <v>867</v>
      </c>
      <c r="I643" s="156" t="s">
        <v>867</v>
      </c>
      <c r="J643" s="157">
        <v>43850</v>
      </c>
      <c r="K643" s="158" t="s">
        <v>1127</v>
      </c>
      <c r="L643" s="157">
        <v>43850</v>
      </c>
      <c r="M643" s="158" t="s">
        <v>1854</v>
      </c>
      <c r="N643" s="158" t="s">
        <v>1146</v>
      </c>
      <c r="O643" s="158" t="s">
        <v>805</v>
      </c>
      <c r="P643" s="158" t="s">
        <v>1129</v>
      </c>
      <c r="Q643" s="158" t="s">
        <v>1855</v>
      </c>
      <c r="R643" s="158" t="s">
        <v>1856</v>
      </c>
      <c r="S643" s="159">
        <v>124000</v>
      </c>
      <c r="T643" s="160">
        <v>4.1099999999999998E-2</v>
      </c>
      <c r="U643" s="160">
        <v>4.1099999999999998E-2</v>
      </c>
      <c r="V643" s="158" t="s">
        <v>813</v>
      </c>
      <c r="W643" s="161">
        <v>5096.3999999999996</v>
      </c>
      <c r="X643" s="158" t="s">
        <v>813</v>
      </c>
      <c r="Y643" s="158" t="s">
        <v>1132</v>
      </c>
      <c r="Z643" s="158" t="s">
        <v>811</v>
      </c>
      <c r="AA643" s="158" t="s">
        <v>811</v>
      </c>
      <c r="AB643" s="71">
        <f t="shared" si="16"/>
        <v>742.93711186915061</v>
      </c>
    </row>
    <row r="644" spans="1:28">
      <c r="A644" s="156" t="s">
        <v>803</v>
      </c>
      <c r="B644" s="156" t="s">
        <v>1126</v>
      </c>
      <c r="C644" s="156" t="s">
        <v>391</v>
      </c>
      <c r="D644" s="156" t="s">
        <v>200</v>
      </c>
      <c r="E644" s="156" t="s">
        <v>812</v>
      </c>
      <c r="F644" s="156" t="s">
        <v>765</v>
      </c>
      <c r="G644" s="165" t="s">
        <v>200</v>
      </c>
      <c r="H644" s="156" t="s">
        <v>867</v>
      </c>
      <c r="I644" s="156" t="s">
        <v>867</v>
      </c>
      <c r="J644" s="157">
        <v>43850</v>
      </c>
      <c r="K644" s="158" t="s">
        <v>1127</v>
      </c>
      <c r="L644" s="157">
        <v>43850</v>
      </c>
      <c r="M644" s="158" t="s">
        <v>1857</v>
      </c>
      <c r="N644" s="158" t="s">
        <v>809</v>
      </c>
      <c r="O644" s="158" t="s">
        <v>805</v>
      </c>
      <c r="P644" s="158" t="s">
        <v>1129</v>
      </c>
      <c r="Q644" s="158" t="s">
        <v>1858</v>
      </c>
      <c r="R644" s="158" t="s">
        <v>1859</v>
      </c>
      <c r="S644" s="159">
        <v>0</v>
      </c>
      <c r="T644" s="160">
        <v>0</v>
      </c>
      <c r="U644" s="160">
        <v>4.1099999999999998E-2</v>
      </c>
      <c r="V644" s="158" t="s">
        <v>813</v>
      </c>
      <c r="W644" s="161">
        <v>0</v>
      </c>
      <c r="X644" s="158" t="s">
        <v>813</v>
      </c>
      <c r="Y644" s="158" t="s">
        <v>1132</v>
      </c>
      <c r="Z644" s="158" t="s">
        <v>811</v>
      </c>
      <c r="AA644" s="158" t="s">
        <v>811</v>
      </c>
      <c r="AB644" s="71">
        <f t="shared" si="16"/>
        <v>0</v>
      </c>
    </row>
    <row r="645" spans="1:28">
      <c r="A645" s="156" t="s">
        <v>803</v>
      </c>
      <c r="B645" s="156" t="s">
        <v>1126</v>
      </c>
      <c r="C645" s="156" t="s">
        <v>391</v>
      </c>
      <c r="D645" s="156" t="s">
        <v>200</v>
      </c>
      <c r="E645" s="156" t="s">
        <v>812</v>
      </c>
      <c r="F645" s="156" t="s">
        <v>765</v>
      </c>
      <c r="G645" s="165" t="s">
        <v>200</v>
      </c>
      <c r="H645" s="156" t="s">
        <v>867</v>
      </c>
      <c r="I645" s="156" t="s">
        <v>867</v>
      </c>
      <c r="J645" s="157">
        <v>43850</v>
      </c>
      <c r="K645" s="158" t="s">
        <v>1127</v>
      </c>
      <c r="L645" s="157">
        <v>43850</v>
      </c>
      <c r="M645" s="158" t="s">
        <v>1857</v>
      </c>
      <c r="N645" s="158" t="s">
        <v>886</v>
      </c>
      <c r="O645" s="158" t="s">
        <v>805</v>
      </c>
      <c r="P645" s="158" t="s">
        <v>1129</v>
      </c>
      <c r="Q645" s="158" t="s">
        <v>1000</v>
      </c>
      <c r="R645" s="158" t="s">
        <v>1001</v>
      </c>
      <c r="S645" s="159">
        <v>472000</v>
      </c>
      <c r="T645" s="160">
        <v>4.1099999999999998E-2</v>
      </c>
      <c r="U645" s="160">
        <v>4.1099999999999998E-2</v>
      </c>
      <c r="V645" s="158" t="s">
        <v>813</v>
      </c>
      <c r="W645" s="161">
        <v>19399.2</v>
      </c>
      <c r="X645" s="158" t="s">
        <v>813</v>
      </c>
      <c r="Y645" s="158" t="s">
        <v>1132</v>
      </c>
      <c r="Z645" s="158" t="s">
        <v>811</v>
      </c>
      <c r="AA645" s="158" t="s">
        <v>811</v>
      </c>
      <c r="AB645" s="71">
        <f t="shared" si="16"/>
        <v>2827.9541677599932</v>
      </c>
    </row>
    <row r="646" spans="1:28">
      <c r="A646" s="156" t="s">
        <v>803</v>
      </c>
      <c r="B646" s="156" t="s">
        <v>1126</v>
      </c>
      <c r="C646" s="156" t="s">
        <v>391</v>
      </c>
      <c r="D646" s="156" t="s">
        <v>200</v>
      </c>
      <c r="E646" s="156" t="s">
        <v>812</v>
      </c>
      <c r="F646" s="156" t="s">
        <v>765</v>
      </c>
      <c r="G646" s="165" t="s">
        <v>200</v>
      </c>
      <c r="H646" s="156" t="s">
        <v>867</v>
      </c>
      <c r="I646" s="156" t="s">
        <v>867</v>
      </c>
      <c r="J646" s="157">
        <v>43850</v>
      </c>
      <c r="K646" s="158" t="s">
        <v>1127</v>
      </c>
      <c r="L646" s="157">
        <v>43850</v>
      </c>
      <c r="M646" s="158" t="s">
        <v>1857</v>
      </c>
      <c r="N646" s="158" t="s">
        <v>1144</v>
      </c>
      <c r="O646" s="158" t="s">
        <v>805</v>
      </c>
      <c r="P646" s="158" t="s">
        <v>1129</v>
      </c>
      <c r="Q646" s="158" t="s">
        <v>1858</v>
      </c>
      <c r="R646" s="158" t="s">
        <v>1859</v>
      </c>
      <c r="S646" s="159">
        <v>596000</v>
      </c>
      <c r="T646" s="160">
        <v>4.1099999999999998E-2</v>
      </c>
      <c r="U646" s="160">
        <v>4.1099999999999998E-2</v>
      </c>
      <c r="V646" s="158" t="s">
        <v>813</v>
      </c>
      <c r="W646" s="161">
        <v>24495.599999999999</v>
      </c>
      <c r="X646" s="158" t="s">
        <v>813</v>
      </c>
      <c r="Y646" s="158" t="s">
        <v>1132</v>
      </c>
      <c r="Z646" s="158" t="s">
        <v>811</v>
      </c>
      <c r="AA646" s="158" t="s">
        <v>811</v>
      </c>
      <c r="AB646" s="71">
        <f t="shared" si="16"/>
        <v>3570.8912796291434</v>
      </c>
    </row>
    <row r="647" spans="1:28">
      <c r="A647" s="156" t="s">
        <v>803</v>
      </c>
      <c r="B647" s="156" t="s">
        <v>1126</v>
      </c>
      <c r="C647" s="156" t="s">
        <v>391</v>
      </c>
      <c r="D647" s="156" t="s">
        <v>200</v>
      </c>
      <c r="E647" s="156" t="s">
        <v>812</v>
      </c>
      <c r="F647" s="156" t="s">
        <v>765</v>
      </c>
      <c r="G647" s="165" t="s">
        <v>200</v>
      </c>
      <c r="H647" s="156" t="s">
        <v>867</v>
      </c>
      <c r="I647" s="156" t="s">
        <v>867</v>
      </c>
      <c r="J647" s="157">
        <v>43850</v>
      </c>
      <c r="K647" s="158" t="s">
        <v>1127</v>
      </c>
      <c r="L647" s="157">
        <v>43850</v>
      </c>
      <c r="M647" s="158" t="s">
        <v>1857</v>
      </c>
      <c r="N647" s="158" t="s">
        <v>1145</v>
      </c>
      <c r="O647" s="158" t="s">
        <v>805</v>
      </c>
      <c r="P647" s="158" t="s">
        <v>1129</v>
      </c>
      <c r="Q647" s="158" t="s">
        <v>1858</v>
      </c>
      <c r="R647" s="158" t="s">
        <v>1859</v>
      </c>
      <c r="S647" s="159">
        <v>324000</v>
      </c>
      <c r="T647" s="160">
        <v>4.1099999999999998E-2</v>
      </c>
      <c r="U647" s="160">
        <v>4.1099999999999998E-2</v>
      </c>
      <c r="V647" s="158" t="s">
        <v>813</v>
      </c>
      <c r="W647" s="161">
        <v>13316.4</v>
      </c>
      <c r="X647" s="158" t="s">
        <v>813</v>
      </c>
      <c r="Y647" s="158" t="s">
        <v>1132</v>
      </c>
      <c r="Z647" s="158" t="s">
        <v>811</v>
      </c>
      <c r="AA647" s="158" t="s">
        <v>811</v>
      </c>
      <c r="AB647" s="71">
        <f t="shared" si="16"/>
        <v>1941.2227761742324</v>
      </c>
    </row>
    <row r="648" spans="1:28">
      <c r="A648" s="156" t="s">
        <v>803</v>
      </c>
      <c r="B648" s="156" t="s">
        <v>1126</v>
      </c>
      <c r="C648" s="156" t="s">
        <v>391</v>
      </c>
      <c r="D648" s="156" t="s">
        <v>200</v>
      </c>
      <c r="E648" s="156" t="s">
        <v>812</v>
      </c>
      <c r="F648" s="156" t="s">
        <v>547</v>
      </c>
      <c r="G648" s="165" t="s">
        <v>200</v>
      </c>
      <c r="H648" s="156" t="s">
        <v>867</v>
      </c>
      <c r="I648" s="156" t="s">
        <v>867</v>
      </c>
      <c r="J648" s="157">
        <v>43850</v>
      </c>
      <c r="K648" s="158" t="s">
        <v>1127</v>
      </c>
      <c r="L648" s="157">
        <v>43850</v>
      </c>
      <c r="M648" s="158" t="s">
        <v>1860</v>
      </c>
      <c r="N648" s="158" t="s">
        <v>809</v>
      </c>
      <c r="O648" s="158" t="s">
        <v>805</v>
      </c>
      <c r="P648" s="158" t="s">
        <v>1129</v>
      </c>
      <c r="Q648" s="158" t="s">
        <v>1778</v>
      </c>
      <c r="R648" s="158" t="s">
        <v>1779</v>
      </c>
      <c r="S648" s="159">
        <v>1760000</v>
      </c>
      <c r="T648" s="160">
        <v>2.1899999999999999E-2</v>
      </c>
      <c r="U648" s="160">
        <v>2.1899999999999999E-2</v>
      </c>
      <c r="V648" s="158" t="s">
        <v>813</v>
      </c>
      <c r="W648" s="161">
        <v>38544</v>
      </c>
      <c r="X648" s="158" t="s">
        <v>813</v>
      </c>
      <c r="Y648" s="158" t="s">
        <v>1132</v>
      </c>
      <c r="Z648" s="158" t="s">
        <v>811</v>
      </c>
      <c r="AA648" s="158" t="s">
        <v>811</v>
      </c>
      <c r="AB648" s="71">
        <f t="shared" si="16"/>
        <v>5618.8227062013475</v>
      </c>
    </row>
    <row r="649" spans="1:28">
      <c r="A649" s="156" t="s">
        <v>803</v>
      </c>
      <c r="B649" s="156" t="s">
        <v>1126</v>
      </c>
      <c r="C649" s="156" t="s">
        <v>1009</v>
      </c>
      <c r="D649" s="156" t="s">
        <v>211</v>
      </c>
      <c r="E649" s="156" t="s">
        <v>812</v>
      </c>
      <c r="F649" s="156" t="s">
        <v>1021</v>
      </c>
      <c r="G649" s="165" t="s">
        <v>211</v>
      </c>
      <c r="H649" s="156" t="s">
        <v>818</v>
      </c>
      <c r="I649" s="156" t="s">
        <v>818</v>
      </c>
      <c r="J649" s="157">
        <v>43833</v>
      </c>
      <c r="K649" s="158" t="s">
        <v>1127</v>
      </c>
      <c r="L649" s="157">
        <v>43833</v>
      </c>
      <c r="M649" s="158" t="s">
        <v>1580</v>
      </c>
      <c r="N649" s="158" t="s">
        <v>1075</v>
      </c>
      <c r="O649" s="158" t="s">
        <v>805</v>
      </c>
      <c r="P649" s="158" t="s">
        <v>1129</v>
      </c>
      <c r="Q649" s="158" t="s">
        <v>1022</v>
      </c>
      <c r="R649" s="158" t="s">
        <v>1023</v>
      </c>
      <c r="S649" s="159">
        <v>12800</v>
      </c>
      <c r="T649" s="160">
        <v>0.46920000000000001</v>
      </c>
      <c r="U649" s="160">
        <v>0.46920000000000001</v>
      </c>
      <c r="V649" s="158" t="s">
        <v>813</v>
      </c>
      <c r="W649" s="161">
        <v>6005.76</v>
      </c>
      <c r="X649" s="158" t="s">
        <v>813</v>
      </c>
      <c r="Y649" s="158" t="s">
        <v>1132</v>
      </c>
      <c r="Z649" s="158" t="s">
        <v>811</v>
      </c>
      <c r="AA649" s="158" t="s">
        <v>811</v>
      </c>
      <c r="AB649" s="71">
        <f t="shared" si="16"/>
        <v>875.50074346190854</v>
      </c>
    </row>
    <row r="650" spans="1:28">
      <c r="A650" s="156" t="s">
        <v>803</v>
      </c>
      <c r="B650" s="156" t="s">
        <v>1126</v>
      </c>
      <c r="C650" s="156" t="s">
        <v>391</v>
      </c>
      <c r="D650" s="156" t="s">
        <v>242</v>
      </c>
      <c r="E650" s="156" t="s">
        <v>812</v>
      </c>
      <c r="F650" s="156" t="s">
        <v>254</v>
      </c>
      <c r="G650" s="165" t="s">
        <v>242</v>
      </c>
      <c r="H650" s="156" t="s">
        <v>818</v>
      </c>
      <c r="I650" s="156" t="s">
        <v>818</v>
      </c>
      <c r="J650" s="157">
        <v>43839</v>
      </c>
      <c r="K650" s="158" t="s">
        <v>1127</v>
      </c>
      <c r="L650" s="157">
        <v>43839</v>
      </c>
      <c r="M650" s="158" t="s">
        <v>1586</v>
      </c>
      <c r="N650" s="158" t="s">
        <v>809</v>
      </c>
      <c r="O650" s="158" t="s">
        <v>805</v>
      </c>
      <c r="P650" s="158" t="s">
        <v>1129</v>
      </c>
      <c r="Q650" s="158" t="s">
        <v>1861</v>
      </c>
      <c r="R650" s="158" t="s">
        <v>1862</v>
      </c>
      <c r="S650" s="159">
        <v>40000</v>
      </c>
      <c r="T650" s="160">
        <v>4.53E-2</v>
      </c>
      <c r="U650" s="160">
        <v>4.53E-2</v>
      </c>
      <c r="V650" s="158" t="s">
        <v>813</v>
      </c>
      <c r="W650" s="161">
        <v>1812</v>
      </c>
      <c r="X650" s="158" t="s">
        <v>813</v>
      </c>
      <c r="Y650" s="158" t="s">
        <v>1132</v>
      </c>
      <c r="Z650" s="158" t="s">
        <v>811</v>
      </c>
      <c r="AA650" s="158" t="s">
        <v>811</v>
      </c>
      <c r="AB650" s="71">
        <f t="shared" si="16"/>
        <v>264.14764278841949</v>
      </c>
    </row>
    <row r="651" spans="1:28">
      <c r="A651" s="156" t="s">
        <v>803</v>
      </c>
      <c r="B651" s="156" t="s">
        <v>1126</v>
      </c>
      <c r="C651" s="156" t="s">
        <v>1009</v>
      </c>
      <c r="D651" s="156" t="s">
        <v>211</v>
      </c>
      <c r="E651" s="156" t="s">
        <v>812</v>
      </c>
      <c r="F651" s="156" t="s">
        <v>1863</v>
      </c>
      <c r="G651" s="165" t="s">
        <v>211</v>
      </c>
      <c r="H651" s="156" t="s">
        <v>818</v>
      </c>
      <c r="I651" s="156" t="s">
        <v>818</v>
      </c>
      <c r="J651" s="157">
        <v>43839</v>
      </c>
      <c r="K651" s="158" t="s">
        <v>1127</v>
      </c>
      <c r="L651" s="157">
        <v>43839</v>
      </c>
      <c r="M651" s="158" t="s">
        <v>1581</v>
      </c>
      <c r="N651" s="158" t="s">
        <v>886</v>
      </c>
      <c r="O651" s="158" t="s">
        <v>805</v>
      </c>
      <c r="P651" s="158" t="s">
        <v>1129</v>
      </c>
      <c r="Q651" s="158" t="s">
        <v>1864</v>
      </c>
      <c r="R651" s="158" t="s">
        <v>1865</v>
      </c>
      <c r="S651" s="159">
        <v>2000</v>
      </c>
      <c r="T651" s="160">
        <v>3.5200000000000002E-2</v>
      </c>
      <c r="U651" s="160">
        <v>3.5200000000000002E-2</v>
      </c>
      <c r="V651" s="158" t="s">
        <v>813</v>
      </c>
      <c r="W651" s="161">
        <v>70.38</v>
      </c>
      <c r="X651" s="158" t="s">
        <v>813</v>
      </c>
      <c r="Y651" s="158" t="s">
        <v>1132</v>
      </c>
      <c r="Z651" s="158" t="s">
        <v>811</v>
      </c>
      <c r="AA651" s="158" t="s">
        <v>811</v>
      </c>
      <c r="AB651" s="71">
        <f t="shared" si="16"/>
        <v>10.25977433744424</v>
      </c>
    </row>
    <row r="652" spans="1:28">
      <c r="A652" s="156" t="s">
        <v>803</v>
      </c>
      <c r="B652" s="156" t="s">
        <v>1126</v>
      </c>
      <c r="C652" s="156" t="s">
        <v>391</v>
      </c>
      <c r="D652" s="156" t="s">
        <v>262</v>
      </c>
      <c r="E652" s="156" t="s">
        <v>812</v>
      </c>
      <c r="F652" s="156" t="s">
        <v>271</v>
      </c>
      <c r="G652" s="165" t="s">
        <v>262</v>
      </c>
      <c r="H652" s="156" t="s">
        <v>818</v>
      </c>
      <c r="I652" s="156" t="s">
        <v>818</v>
      </c>
      <c r="J652" s="157">
        <v>43839</v>
      </c>
      <c r="K652" s="158" t="s">
        <v>1127</v>
      </c>
      <c r="L652" s="157">
        <v>43839</v>
      </c>
      <c r="M652" s="158" t="s">
        <v>1520</v>
      </c>
      <c r="N652" s="158" t="s">
        <v>886</v>
      </c>
      <c r="O652" s="158" t="s">
        <v>805</v>
      </c>
      <c r="P652" s="158" t="s">
        <v>1129</v>
      </c>
      <c r="Q652" s="158" t="s">
        <v>1866</v>
      </c>
      <c r="R652" s="158" t="s">
        <v>1867</v>
      </c>
      <c r="S652" s="159">
        <v>3000</v>
      </c>
      <c r="T652" s="160">
        <v>0.22459999999999999</v>
      </c>
      <c r="U652" s="160">
        <v>0.22459999999999999</v>
      </c>
      <c r="V652" s="158" t="s">
        <v>813</v>
      </c>
      <c r="W652" s="161">
        <v>673.8</v>
      </c>
      <c r="X652" s="158" t="s">
        <v>813</v>
      </c>
      <c r="Y652" s="158" t="s">
        <v>1132</v>
      </c>
      <c r="Z652" s="158" t="s">
        <v>811</v>
      </c>
      <c r="AA652" s="158" t="s">
        <v>811</v>
      </c>
      <c r="AB652" s="71">
        <f t="shared" si="16"/>
        <v>98.224438030263272</v>
      </c>
    </row>
    <row r="653" spans="1:28">
      <c r="A653" s="156" t="s">
        <v>803</v>
      </c>
      <c r="B653" s="156" t="s">
        <v>1126</v>
      </c>
      <c r="C653" s="156" t="s">
        <v>391</v>
      </c>
      <c r="D653" s="156" t="s">
        <v>262</v>
      </c>
      <c r="E653" s="156" t="s">
        <v>812</v>
      </c>
      <c r="F653" s="156" t="s">
        <v>271</v>
      </c>
      <c r="G653" s="165" t="s">
        <v>262</v>
      </c>
      <c r="H653" s="156" t="s">
        <v>818</v>
      </c>
      <c r="I653" s="156" t="s">
        <v>818</v>
      </c>
      <c r="J653" s="157">
        <v>43845</v>
      </c>
      <c r="K653" s="158" t="s">
        <v>1127</v>
      </c>
      <c r="L653" s="157">
        <v>43845</v>
      </c>
      <c r="M653" s="158" t="s">
        <v>1868</v>
      </c>
      <c r="N653" s="158" t="s">
        <v>809</v>
      </c>
      <c r="O653" s="158" t="s">
        <v>805</v>
      </c>
      <c r="P653" s="158" t="s">
        <v>1129</v>
      </c>
      <c r="Q653" s="158" t="s">
        <v>1866</v>
      </c>
      <c r="R653" s="158" t="s">
        <v>1867</v>
      </c>
      <c r="S653" s="159">
        <v>9000</v>
      </c>
      <c r="T653" s="160">
        <v>0.22459999999999999</v>
      </c>
      <c r="U653" s="160">
        <v>0.22459999999999999</v>
      </c>
      <c r="V653" s="158" t="s">
        <v>813</v>
      </c>
      <c r="W653" s="161">
        <v>2021.4</v>
      </c>
      <c r="X653" s="158" t="s">
        <v>813</v>
      </c>
      <c r="Y653" s="158" t="s">
        <v>1132</v>
      </c>
      <c r="Z653" s="158" t="s">
        <v>811</v>
      </c>
      <c r="AA653" s="158" t="s">
        <v>811</v>
      </c>
      <c r="AB653" s="71">
        <f t="shared" si="16"/>
        <v>294.67331409078986</v>
      </c>
    </row>
    <row r="654" spans="1:28">
      <c r="A654" s="156" t="s">
        <v>803</v>
      </c>
      <c r="B654" s="156" t="s">
        <v>1126</v>
      </c>
      <c r="C654" s="156" t="s">
        <v>391</v>
      </c>
      <c r="D654" s="156" t="s">
        <v>262</v>
      </c>
      <c r="E654" s="156" t="s">
        <v>812</v>
      </c>
      <c r="F654" s="156" t="s">
        <v>273</v>
      </c>
      <c r="G654" s="165" t="s">
        <v>262</v>
      </c>
      <c r="H654" s="156" t="s">
        <v>818</v>
      </c>
      <c r="I654" s="156" t="s">
        <v>818</v>
      </c>
      <c r="J654" s="157">
        <v>43845</v>
      </c>
      <c r="K654" s="158" t="s">
        <v>1127</v>
      </c>
      <c r="L654" s="157">
        <v>43845</v>
      </c>
      <c r="M654" s="158" t="s">
        <v>1868</v>
      </c>
      <c r="N654" s="158" t="s">
        <v>886</v>
      </c>
      <c r="O654" s="158" t="s">
        <v>805</v>
      </c>
      <c r="P654" s="158" t="s">
        <v>1129</v>
      </c>
      <c r="Q654" s="158" t="s">
        <v>1869</v>
      </c>
      <c r="R654" s="158" t="s">
        <v>1870</v>
      </c>
      <c r="S654" s="159">
        <v>24000</v>
      </c>
      <c r="T654" s="160">
        <v>0.22459999999999999</v>
      </c>
      <c r="U654" s="160">
        <v>0.22459999999999999</v>
      </c>
      <c r="V654" s="158" t="s">
        <v>813</v>
      </c>
      <c r="W654" s="161">
        <v>5390.4</v>
      </c>
      <c r="X654" s="158" t="s">
        <v>813</v>
      </c>
      <c r="Y654" s="158" t="s">
        <v>1132</v>
      </c>
      <c r="Z654" s="158" t="s">
        <v>811</v>
      </c>
      <c r="AA654" s="158" t="s">
        <v>811</v>
      </c>
      <c r="AB654" s="71">
        <f t="shared" si="16"/>
        <v>785.79550424210618</v>
      </c>
    </row>
    <row r="655" spans="1:28">
      <c r="A655" s="156" t="s">
        <v>803</v>
      </c>
      <c r="B655" s="156" t="s">
        <v>1126</v>
      </c>
      <c r="C655" s="156" t="s">
        <v>391</v>
      </c>
      <c r="D655" s="156" t="s">
        <v>536</v>
      </c>
      <c r="E655" s="156" t="s">
        <v>812</v>
      </c>
      <c r="F655" s="156" t="s">
        <v>553</v>
      </c>
      <c r="G655" s="165" t="s">
        <v>536</v>
      </c>
      <c r="H655" s="156" t="s">
        <v>867</v>
      </c>
      <c r="I655" s="156" t="s">
        <v>867</v>
      </c>
      <c r="J655" s="157">
        <v>43846</v>
      </c>
      <c r="K655" s="158" t="s">
        <v>1127</v>
      </c>
      <c r="L655" s="157">
        <v>43846</v>
      </c>
      <c r="M655" s="158" t="s">
        <v>1667</v>
      </c>
      <c r="N655" s="158" t="s">
        <v>1073</v>
      </c>
      <c r="O655" s="158" t="s">
        <v>805</v>
      </c>
      <c r="P655" s="158" t="s">
        <v>1129</v>
      </c>
      <c r="Q655" s="158" t="s">
        <v>1871</v>
      </c>
      <c r="R655" s="158" t="s">
        <v>1872</v>
      </c>
      <c r="S655" s="159">
        <v>34</v>
      </c>
      <c r="T655" s="160">
        <v>118.8</v>
      </c>
      <c r="U655" s="160">
        <v>118.8</v>
      </c>
      <c r="V655" s="158" t="s">
        <v>813</v>
      </c>
      <c r="W655" s="161">
        <v>4039.2</v>
      </c>
      <c r="X655" s="158" t="s">
        <v>813</v>
      </c>
      <c r="Y655" s="158" t="s">
        <v>1132</v>
      </c>
      <c r="Z655" s="158" t="s">
        <v>811</v>
      </c>
      <c r="AA655" s="158" t="s">
        <v>811</v>
      </c>
      <c r="AB655" s="71">
        <f t="shared" si="16"/>
        <v>588.82183154027814</v>
      </c>
    </row>
    <row r="656" spans="1:28">
      <c r="A656" s="156" t="s">
        <v>803</v>
      </c>
      <c r="B656" s="156" t="s">
        <v>1126</v>
      </c>
      <c r="C656" s="156" t="s">
        <v>391</v>
      </c>
      <c r="D656" s="156" t="s">
        <v>200</v>
      </c>
      <c r="E656" s="156" t="s">
        <v>812</v>
      </c>
      <c r="F656" s="156" t="s">
        <v>547</v>
      </c>
      <c r="G656" s="165" t="s">
        <v>200</v>
      </c>
      <c r="H656" s="156" t="s">
        <v>867</v>
      </c>
      <c r="I656" s="156" t="s">
        <v>867</v>
      </c>
      <c r="J656" s="157">
        <v>43847</v>
      </c>
      <c r="K656" s="158" t="s">
        <v>1127</v>
      </c>
      <c r="L656" s="157">
        <v>43847</v>
      </c>
      <c r="M656" s="158" t="s">
        <v>1566</v>
      </c>
      <c r="N656" s="158" t="s">
        <v>1075</v>
      </c>
      <c r="O656" s="158" t="s">
        <v>805</v>
      </c>
      <c r="P656" s="158" t="s">
        <v>1129</v>
      </c>
      <c r="Q656" s="158" t="s">
        <v>1873</v>
      </c>
      <c r="R656" s="158" t="s">
        <v>1874</v>
      </c>
      <c r="S656" s="159">
        <v>0</v>
      </c>
      <c r="T656" s="160">
        <v>0</v>
      </c>
      <c r="U656" s="160">
        <v>2.1899999999999999E-2</v>
      </c>
      <c r="V656" s="158" t="s">
        <v>813</v>
      </c>
      <c r="W656" s="161">
        <v>0</v>
      </c>
      <c r="X656" s="158" t="s">
        <v>813</v>
      </c>
      <c r="Y656" s="158" t="s">
        <v>1132</v>
      </c>
      <c r="Z656" s="158" t="s">
        <v>811</v>
      </c>
      <c r="AA656" s="158" t="s">
        <v>811</v>
      </c>
      <c r="AB656" s="71">
        <f t="shared" si="16"/>
        <v>0</v>
      </c>
    </row>
    <row r="657" spans="1:28">
      <c r="A657" s="156" t="s">
        <v>803</v>
      </c>
      <c r="B657" s="156" t="s">
        <v>1126</v>
      </c>
      <c r="C657" s="156" t="s">
        <v>391</v>
      </c>
      <c r="D657" s="156" t="s">
        <v>200</v>
      </c>
      <c r="E657" s="156" t="s">
        <v>812</v>
      </c>
      <c r="F657" s="156" t="s">
        <v>547</v>
      </c>
      <c r="G657" s="165" t="s">
        <v>200</v>
      </c>
      <c r="H657" s="156" t="s">
        <v>867</v>
      </c>
      <c r="I657" s="156" t="s">
        <v>867</v>
      </c>
      <c r="J657" s="157">
        <v>43847</v>
      </c>
      <c r="K657" s="158" t="s">
        <v>1127</v>
      </c>
      <c r="L657" s="157">
        <v>43847</v>
      </c>
      <c r="M657" s="158" t="s">
        <v>1566</v>
      </c>
      <c r="N657" s="158" t="s">
        <v>1146</v>
      </c>
      <c r="O657" s="158" t="s">
        <v>805</v>
      </c>
      <c r="P657" s="158" t="s">
        <v>1129</v>
      </c>
      <c r="Q657" s="158" t="s">
        <v>1873</v>
      </c>
      <c r="R657" s="158" t="s">
        <v>1874</v>
      </c>
      <c r="S657" s="159">
        <v>400000</v>
      </c>
      <c r="T657" s="160">
        <v>2.1899999999999999E-2</v>
      </c>
      <c r="U657" s="160">
        <v>2.1899999999999999E-2</v>
      </c>
      <c r="V657" s="158" t="s">
        <v>813</v>
      </c>
      <c r="W657" s="161">
        <v>8760</v>
      </c>
      <c r="X657" s="158" t="s">
        <v>813</v>
      </c>
      <c r="Y657" s="158" t="s">
        <v>1132</v>
      </c>
      <c r="Z657" s="158" t="s">
        <v>811</v>
      </c>
      <c r="AA657" s="158" t="s">
        <v>811</v>
      </c>
      <c r="AB657" s="71">
        <f t="shared" si="16"/>
        <v>1277.0051605003061</v>
      </c>
    </row>
    <row r="658" spans="1:28">
      <c r="A658" s="156" t="s">
        <v>803</v>
      </c>
      <c r="B658" s="156" t="s">
        <v>1126</v>
      </c>
      <c r="C658" s="156" t="s">
        <v>391</v>
      </c>
      <c r="D658" s="156" t="s">
        <v>200</v>
      </c>
      <c r="E658" s="156" t="s">
        <v>812</v>
      </c>
      <c r="F658" s="156" t="s">
        <v>547</v>
      </c>
      <c r="G658" s="165" t="s">
        <v>200</v>
      </c>
      <c r="H658" s="156" t="s">
        <v>867</v>
      </c>
      <c r="I658" s="156" t="s">
        <v>867</v>
      </c>
      <c r="J658" s="157">
        <v>43847</v>
      </c>
      <c r="K658" s="158" t="s">
        <v>1127</v>
      </c>
      <c r="L658" s="157">
        <v>43847</v>
      </c>
      <c r="M658" s="158" t="s">
        <v>1566</v>
      </c>
      <c r="N658" s="158" t="s">
        <v>1159</v>
      </c>
      <c r="O658" s="158" t="s">
        <v>805</v>
      </c>
      <c r="P658" s="158" t="s">
        <v>1129</v>
      </c>
      <c r="Q658" s="158" t="s">
        <v>1873</v>
      </c>
      <c r="R658" s="158" t="s">
        <v>1874</v>
      </c>
      <c r="S658" s="159">
        <v>1110000</v>
      </c>
      <c r="T658" s="160">
        <v>2.1899999999999999E-2</v>
      </c>
      <c r="U658" s="160">
        <v>2.1899999999999999E-2</v>
      </c>
      <c r="V658" s="158" t="s">
        <v>813</v>
      </c>
      <c r="W658" s="161">
        <v>24309</v>
      </c>
      <c r="X658" s="158" t="s">
        <v>813</v>
      </c>
      <c r="Y658" s="158" t="s">
        <v>1132</v>
      </c>
      <c r="Z658" s="158" t="s">
        <v>811</v>
      </c>
      <c r="AA658" s="158" t="s">
        <v>811</v>
      </c>
      <c r="AB658" s="71">
        <f t="shared" si="16"/>
        <v>3543.6893203883496</v>
      </c>
    </row>
    <row r="659" spans="1:28">
      <c r="A659" s="156" t="s">
        <v>803</v>
      </c>
      <c r="B659" s="156" t="s">
        <v>1126</v>
      </c>
      <c r="C659" s="156" t="s">
        <v>391</v>
      </c>
      <c r="D659" s="156" t="s">
        <v>200</v>
      </c>
      <c r="E659" s="156" t="s">
        <v>812</v>
      </c>
      <c r="F659" s="156" t="s">
        <v>486</v>
      </c>
      <c r="G659" s="165" t="s">
        <v>200</v>
      </c>
      <c r="H659" s="156" t="s">
        <v>867</v>
      </c>
      <c r="I659" s="156" t="s">
        <v>867</v>
      </c>
      <c r="J659" s="157">
        <v>43849</v>
      </c>
      <c r="K659" s="158" t="s">
        <v>1127</v>
      </c>
      <c r="L659" s="157">
        <v>43849</v>
      </c>
      <c r="M659" s="158" t="s">
        <v>1572</v>
      </c>
      <c r="N659" s="158" t="s">
        <v>870</v>
      </c>
      <c r="O659" s="158" t="s">
        <v>805</v>
      </c>
      <c r="P659" s="158" t="s">
        <v>1129</v>
      </c>
      <c r="Q659" s="158" t="s">
        <v>1875</v>
      </c>
      <c r="R659" s="158" t="s">
        <v>1876</v>
      </c>
      <c r="S659" s="159">
        <v>144000</v>
      </c>
      <c r="T659" s="160">
        <v>4.1099999999999998E-2</v>
      </c>
      <c r="U659" s="160">
        <v>4.1099999999999998E-2</v>
      </c>
      <c r="V659" s="158" t="s">
        <v>813</v>
      </c>
      <c r="W659" s="161">
        <v>5918.4</v>
      </c>
      <c r="X659" s="158" t="s">
        <v>813</v>
      </c>
      <c r="Y659" s="158" t="s">
        <v>1132</v>
      </c>
      <c r="Z659" s="158" t="s">
        <v>811</v>
      </c>
      <c r="AA659" s="158" t="s">
        <v>811</v>
      </c>
      <c r="AB659" s="71">
        <f t="shared" si="16"/>
        <v>862.76567829965882</v>
      </c>
    </row>
    <row r="660" spans="1:28">
      <c r="A660" s="156" t="s">
        <v>803</v>
      </c>
      <c r="B660" s="156" t="s">
        <v>1126</v>
      </c>
      <c r="C660" s="156" t="s">
        <v>391</v>
      </c>
      <c r="D660" s="156" t="s">
        <v>200</v>
      </c>
      <c r="E660" s="156" t="s">
        <v>812</v>
      </c>
      <c r="F660" s="156" t="s">
        <v>486</v>
      </c>
      <c r="G660" s="165" t="s">
        <v>200</v>
      </c>
      <c r="H660" s="156" t="s">
        <v>867</v>
      </c>
      <c r="I660" s="156" t="s">
        <v>867</v>
      </c>
      <c r="J660" s="157">
        <v>43849</v>
      </c>
      <c r="K660" s="158" t="s">
        <v>1127</v>
      </c>
      <c r="L660" s="157">
        <v>43849</v>
      </c>
      <c r="M660" s="158" t="s">
        <v>1572</v>
      </c>
      <c r="N660" s="158" t="s">
        <v>1073</v>
      </c>
      <c r="O660" s="158" t="s">
        <v>805</v>
      </c>
      <c r="P660" s="158" t="s">
        <v>1129</v>
      </c>
      <c r="Q660" s="158" t="s">
        <v>1877</v>
      </c>
      <c r="R660" s="158" t="s">
        <v>1878</v>
      </c>
      <c r="S660" s="159">
        <v>36000</v>
      </c>
      <c r="T660" s="160">
        <v>4.1099999999999998E-2</v>
      </c>
      <c r="U660" s="160">
        <v>4.1099999999999998E-2</v>
      </c>
      <c r="V660" s="158" t="s">
        <v>813</v>
      </c>
      <c r="W660" s="161">
        <v>1479.6</v>
      </c>
      <c r="X660" s="158" t="s">
        <v>813</v>
      </c>
      <c r="Y660" s="158" t="s">
        <v>1132</v>
      </c>
      <c r="Z660" s="158" t="s">
        <v>811</v>
      </c>
      <c r="AA660" s="158" t="s">
        <v>811</v>
      </c>
      <c r="AB660" s="71">
        <f t="shared" si="16"/>
        <v>215.6914195749147</v>
      </c>
    </row>
    <row r="661" spans="1:28">
      <c r="A661" s="156" t="s">
        <v>803</v>
      </c>
      <c r="B661" s="156" t="s">
        <v>1126</v>
      </c>
      <c r="C661" s="156" t="s">
        <v>391</v>
      </c>
      <c r="D661" s="156" t="s">
        <v>200</v>
      </c>
      <c r="E661" s="156" t="s">
        <v>812</v>
      </c>
      <c r="F661" s="156" t="s">
        <v>486</v>
      </c>
      <c r="G661" s="165" t="s">
        <v>200</v>
      </c>
      <c r="H661" s="156" t="s">
        <v>867</v>
      </c>
      <c r="I661" s="156" t="s">
        <v>867</v>
      </c>
      <c r="J661" s="157">
        <v>43849</v>
      </c>
      <c r="K661" s="158" t="s">
        <v>1127</v>
      </c>
      <c r="L661" s="157">
        <v>43849</v>
      </c>
      <c r="M661" s="158" t="s">
        <v>1572</v>
      </c>
      <c r="N661" s="158" t="s">
        <v>1075</v>
      </c>
      <c r="O661" s="158" t="s">
        <v>805</v>
      </c>
      <c r="P661" s="158" t="s">
        <v>1129</v>
      </c>
      <c r="Q661" s="158" t="s">
        <v>1879</v>
      </c>
      <c r="R661" s="158" t="s">
        <v>1880</v>
      </c>
      <c r="S661" s="159">
        <v>152000</v>
      </c>
      <c r="T661" s="160">
        <v>4.1099999999999998E-2</v>
      </c>
      <c r="U661" s="160">
        <v>4.1099999999999998E-2</v>
      </c>
      <c r="V661" s="158" t="s">
        <v>813</v>
      </c>
      <c r="W661" s="161">
        <v>6247.2</v>
      </c>
      <c r="X661" s="158" t="s">
        <v>813</v>
      </c>
      <c r="Y661" s="158" t="s">
        <v>1132</v>
      </c>
      <c r="Z661" s="158" t="s">
        <v>811</v>
      </c>
      <c r="AA661" s="158" t="s">
        <v>811</v>
      </c>
      <c r="AB661" s="71">
        <f t="shared" si="16"/>
        <v>910.69710487186217</v>
      </c>
    </row>
    <row r="662" spans="1:28">
      <c r="A662" s="156" t="s">
        <v>803</v>
      </c>
      <c r="B662" s="156" t="s">
        <v>1126</v>
      </c>
      <c r="C662" s="156" t="s">
        <v>391</v>
      </c>
      <c r="D662" s="156" t="s">
        <v>200</v>
      </c>
      <c r="E662" s="156" t="s">
        <v>812</v>
      </c>
      <c r="F662" s="156" t="s">
        <v>750</v>
      </c>
      <c r="G662" s="165" t="s">
        <v>200</v>
      </c>
      <c r="H662" s="156" t="s">
        <v>867</v>
      </c>
      <c r="I662" s="156" t="s">
        <v>867</v>
      </c>
      <c r="J662" s="157">
        <v>43847</v>
      </c>
      <c r="K662" s="158" t="s">
        <v>1127</v>
      </c>
      <c r="L662" s="157">
        <v>43847</v>
      </c>
      <c r="M662" s="158" t="s">
        <v>1569</v>
      </c>
      <c r="N662" s="158" t="s">
        <v>886</v>
      </c>
      <c r="O662" s="158" t="s">
        <v>805</v>
      </c>
      <c r="P662" s="158" t="s">
        <v>1129</v>
      </c>
      <c r="Q662" s="158" t="s">
        <v>1881</v>
      </c>
      <c r="R662" s="158" t="s">
        <v>1882</v>
      </c>
      <c r="S662" s="159">
        <v>0</v>
      </c>
      <c r="T662" s="160">
        <v>0</v>
      </c>
      <c r="U662" s="160">
        <v>0.245</v>
      </c>
      <c r="V662" s="158" t="s">
        <v>813</v>
      </c>
      <c r="W662" s="161">
        <v>0</v>
      </c>
      <c r="X662" s="158" t="s">
        <v>813</v>
      </c>
      <c r="Y662" s="158" t="s">
        <v>1132</v>
      </c>
      <c r="Z662" s="158" t="s">
        <v>811</v>
      </c>
      <c r="AA662" s="158" t="s">
        <v>811</v>
      </c>
      <c r="AB662" s="71">
        <f t="shared" si="16"/>
        <v>0</v>
      </c>
    </row>
    <row r="663" spans="1:28">
      <c r="A663" s="156" t="s">
        <v>803</v>
      </c>
      <c r="B663" s="156" t="s">
        <v>1126</v>
      </c>
      <c r="C663" s="156" t="s">
        <v>391</v>
      </c>
      <c r="D663" s="156" t="s">
        <v>200</v>
      </c>
      <c r="E663" s="156" t="s">
        <v>812</v>
      </c>
      <c r="F663" s="156" t="s">
        <v>750</v>
      </c>
      <c r="G663" s="165" t="s">
        <v>200</v>
      </c>
      <c r="H663" s="156" t="s">
        <v>867</v>
      </c>
      <c r="I663" s="156" t="s">
        <v>867</v>
      </c>
      <c r="J663" s="157">
        <v>43847</v>
      </c>
      <c r="K663" s="158" t="s">
        <v>1127</v>
      </c>
      <c r="L663" s="157">
        <v>43847</v>
      </c>
      <c r="M663" s="158" t="s">
        <v>1569</v>
      </c>
      <c r="N663" s="158" t="s">
        <v>1146</v>
      </c>
      <c r="O663" s="158" t="s">
        <v>805</v>
      </c>
      <c r="P663" s="158" t="s">
        <v>1129</v>
      </c>
      <c r="Q663" s="158" t="s">
        <v>1881</v>
      </c>
      <c r="R663" s="158" t="s">
        <v>1882</v>
      </c>
      <c r="S663" s="159">
        <v>800</v>
      </c>
      <c r="T663" s="160">
        <v>0.245</v>
      </c>
      <c r="U663" s="160">
        <v>0.245</v>
      </c>
      <c r="V663" s="158" t="s">
        <v>813</v>
      </c>
      <c r="W663" s="161">
        <v>196</v>
      </c>
      <c r="X663" s="158" t="s">
        <v>813</v>
      </c>
      <c r="Y663" s="158" t="s">
        <v>1132</v>
      </c>
      <c r="Z663" s="158" t="s">
        <v>811</v>
      </c>
      <c r="AA663" s="158" t="s">
        <v>811</v>
      </c>
      <c r="AB663" s="71">
        <f t="shared" si="16"/>
        <v>28.57226158197032</v>
      </c>
    </row>
    <row r="664" spans="1:28">
      <c r="A664" s="156" t="s">
        <v>803</v>
      </c>
      <c r="B664" s="156" t="s">
        <v>1126</v>
      </c>
      <c r="C664" s="156" t="s">
        <v>391</v>
      </c>
      <c r="D664" s="156" t="s">
        <v>200</v>
      </c>
      <c r="E664" s="156" t="s">
        <v>812</v>
      </c>
      <c r="F664" s="156" t="s">
        <v>750</v>
      </c>
      <c r="G664" s="165" t="s">
        <v>200</v>
      </c>
      <c r="H664" s="156" t="s">
        <v>867</v>
      </c>
      <c r="I664" s="156" t="s">
        <v>867</v>
      </c>
      <c r="J664" s="157">
        <v>43847</v>
      </c>
      <c r="K664" s="158" t="s">
        <v>1127</v>
      </c>
      <c r="L664" s="157">
        <v>43847</v>
      </c>
      <c r="M664" s="158" t="s">
        <v>1569</v>
      </c>
      <c r="N664" s="158" t="s">
        <v>1159</v>
      </c>
      <c r="O664" s="158" t="s">
        <v>805</v>
      </c>
      <c r="P664" s="158" t="s">
        <v>1129</v>
      </c>
      <c r="Q664" s="158" t="s">
        <v>1881</v>
      </c>
      <c r="R664" s="158" t="s">
        <v>1882</v>
      </c>
      <c r="S664" s="159">
        <v>5200</v>
      </c>
      <c r="T664" s="160">
        <v>0.245</v>
      </c>
      <c r="U664" s="160">
        <v>0.245</v>
      </c>
      <c r="V664" s="158" t="s">
        <v>813</v>
      </c>
      <c r="W664" s="161">
        <v>1274</v>
      </c>
      <c r="X664" s="158" t="s">
        <v>813</v>
      </c>
      <c r="Y664" s="158" t="s">
        <v>1132</v>
      </c>
      <c r="Z664" s="158" t="s">
        <v>811</v>
      </c>
      <c r="AA664" s="158" t="s">
        <v>811</v>
      </c>
      <c r="AB664" s="71">
        <f t="shared" si="16"/>
        <v>185.71970028280708</v>
      </c>
    </row>
    <row r="665" spans="1:28">
      <c r="A665" s="156" t="s">
        <v>803</v>
      </c>
      <c r="B665" s="156" t="s">
        <v>1126</v>
      </c>
      <c r="C665" s="156" t="s">
        <v>391</v>
      </c>
      <c r="D665" s="156" t="s">
        <v>200</v>
      </c>
      <c r="E665" s="156" t="s">
        <v>812</v>
      </c>
      <c r="F665" s="156" t="s">
        <v>750</v>
      </c>
      <c r="G665" s="165" t="s">
        <v>200</v>
      </c>
      <c r="H665" s="156" t="s">
        <v>867</v>
      </c>
      <c r="I665" s="156" t="s">
        <v>867</v>
      </c>
      <c r="J665" s="157">
        <v>43850</v>
      </c>
      <c r="K665" s="158" t="s">
        <v>1127</v>
      </c>
      <c r="L665" s="157">
        <v>43850</v>
      </c>
      <c r="M665" s="158" t="s">
        <v>1883</v>
      </c>
      <c r="N665" s="158" t="s">
        <v>870</v>
      </c>
      <c r="O665" s="158" t="s">
        <v>805</v>
      </c>
      <c r="P665" s="158" t="s">
        <v>1129</v>
      </c>
      <c r="Q665" s="158" t="s">
        <v>1884</v>
      </c>
      <c r="R665" s="158" t="s">
        <v>1885</v>
      </c>
      <c r="S665" s="159">
        <v>23400</v>
      </c>
      <c r="T665" s="160">
        <v>0.245</v>
      </c>
      <c r="U665" s="160">
        <v>0.245</v>
      </c>
      <c r="V665" s="158" t="s">
        <v>813</v>
      </c>
      <c r="W665" s="161">
        <v>5733</v>
      </c>
      <c r="X665" s="158" t="s">
        <v>813</v>
      </c>
      <c r="Y665" s="158" t="s">
        <v>1132</v>
      </c>
      <c r="Z665" s="158" t="s">
        <v>811</v>
      </c>
      <c r="AA665" s="158" t="s">
        <v>811</v>
      </c>
      <c r="AB665" s="71">
        <f t="shared" si="16"/>
        <v>835.73865127263184</v>
      </c>
    </row>
    <row r="666" spans="1:28">
      <c r="A666" s="156" t="s">
        <v>803</v>
      </c>
      <c r="B666" s="156" t="s">
        <v>1126</v>
      </c>
      <c r="C666" s="156" t="s">
        <v>391</v>
      </c>
      <c r="D666" s="156" t="s">
        <v>162</v>
      </c>
      <c r="E666" s="156" t="s">
        <v>812</v>
      </c>
      <c r="F666" s="156" t="s">
        <v>478</v>
      </c>
      <c r="G666" s="165" t="s">
        <v>162</v>
      </c>
      <c r="H666" s="156" t="s">
        <v>867</v>
      </c>
      <c r="I666" s="156" t="s">
        <v>867</v>
      </c>
      <c r="J666" s="157">
        <v>43847</v>
      </c>
      <c r="K666" s="158" t="s">
        <v>1127</v>
      </c>
      <c r="L666" s="157">
        <v>43847</v>
      </c>
      <c r="M666" s="158" t="s">
        <v>1569</v>
      </c>
      <c r="N666" s="158" t="s">
        <v>1075</v>
      </c>
      <c r="O666" s="158" t="s">
        <v>805</v>
      </c>
      <c r="P666" s="158" t="s">
        <v>1129</v>
      </c>
      <c r="Q666" s="158" t="s">
        <v>1886</v>
      </c>
      <c r="R666" s="158" t="s">
        <v>1887</v>
      </c>
      <c r="S666" s="159">
        <v>10200</v>
      </c>
      <c r="T666" s="160">
        <v>0.18110000000000001</v>
      </c>
      <c r="U666" s="160">
        <v>0.18110000000000001</v>
      </c>
      <c r="V666" s="158" t="s">
        <v>813</v>
      </c>
      <c r="W666" s="161">
        <v>1847.22</v>
      </c>
      <c r="X666" s="158" t="s">
        <v>813</v>
      </c>
      <c r="Y666" s="158" t="s">
        <v>1132</v>
      </c>
      <c r="Z666" s="158" t="s">
        <v>811</v>
      </c>
      <c r="AA666" s="158" t="s">
        <v>811</v>
      </c>
      <c r="AB666" s="71">
        <f t="shared" si="16"/>
        <v>269.2819032624858</v>
      </c>
    </row>
    <row r="667" spans="1:28">
      <c r="A667" s="156" t="s">
        <v>803</v>
      </c>
      <c r="B667" s="156" t="s">
        <v>1126</v>
      </c>
      <c r="C667" s="156" t="s">
        <v>391</v>
      </c>
      <c r="D667" s="156" t="s">
        <v>162</v>
      </c>
      <c r="E667" s="156" t="s">
        <v>812</v>
      </c>
      <c r="F667" s="156" t="s">
        <v>460</v>
      </c>
      <c r="G667" s="165" t="s">
        <v>162</v>
      </c>
      <c r="H667" s="156" t="s">
        <v>867</v>
      </c>
      <c r="I667" s="156" t="s">
        <v>867</v>
      </c>
      <c r="J667" s="157">
        <v>43850</v>
      </c>
      <c r="K667" s="158" t="s">
        <v>1127</v>
      </c>
      <c r="L667" s="157">
        <v>43850</v>
      </c>
      <c r="M667" s="158" t="s">
        <v>1845</v>
      </c>
      <c r="N667" s="158" t="s">
        <v>886</v>
      </c>
      <c r="O667" s="158" t="s">
        <v>805</v>
      </c>
      <c r="P667" s="158" t="s">
        <v>1129</v>
      </c>
      <c r="Q667" s="158" t="s">
        <v>1888</v>
      </c>
      <c r="R667" s="158" t="s">
        <v>1889</v>
      </c>
      <c r="S667" s="159">
        <v>0</v>
      </c>
      <c r="T667" s="160">
        <v>0</v>
      </c>
      <c r="U667" s="160">
        <v>5.5300000000000002E-2</v>
      </c>
      <c r="V667" s="158" t="s">
        <v>813</v>
      </c>
      <c r="W667" s="161">
        <v>0</v>
      </c>
      <c r="X667" s="158" t="s">
        <v>813</v>
      </c>
      <c r="Y667" s="158" t="s">
        <v>1132</v>
      </c>
      <c r="Z667" s="158" t="s">
        <v>811</v>
      </c>
      <c r="AA667" s="158" t="s">
        <v>811</v>
      </c>
      <c r="AB667" s="71">
        <f t="shared" si="16"/>
        <v>0</v>
      </c>
    </row>
    <row r="668" spans="1:28">
      <c r="A668" s="156" t="s">
        <v>803</v>
      </c>
      <c r="B668" s="156" t="s">
        <v>1126</v>
      </c>
      <c r="C668" s="156" t="s">
        <v>391</v>
      </c>
      <c r="D668" s="156" t="s">
        <v>162</v>
      </c>
      <c r="E668" s="156" t="s">
        <v>812</v>
      </c>
      <c r="F668" s="156" t="s">
        <v>460</v>
      </c>
      <c r="G668" s="165" t="s">
        <v>162</v>
      </c>
      <c r="H668" s="156" t="s">
        <v>867</v>
      </c>
      <c r="I668" s="156" t="s">
        <v>867</v>
      </c>
      <c r="J668" s="157">
        <v>43850</v>
      </c>
      <c r="K668" s="158" t="s">
        <v>1127</v>
      </c>
      <c r="L668" s="157">
        <v>43850</v>
      </c>
      <c r="M668" s="158" t="s">
        <v>1845</v>
      </c>
      <c r="N668" s="158" t="s">
        <v>1144</v>
      </c>
      <c r="O668" s="158" t="s">
        <v>805</v>
      </c>
      <c r="P668" s="158" t="s">
        <v>1129</v>
      </c>
      <c r="Q668" s="158" t="s">
        <v>1888</v>
      </c>
      <c r="R668" s="158" t="s">
        <v>1889</v>
      </c>
      <c r="S668" s="159">
        <v>95000</v>
      </c>
      <c r="T668" s="160">
        <v>5.5300000000000002E-2</v>
      </c>
      <c r="U668" s="160">
        <v>5.5300000000000002E-2</v>
      </c>
      <c r="V668" s="158" t="s">
        <v>813</v>
      </c>
      <c r="W668" s="161">
        <v>5253.5</v>
      </c>
      <c r="X668" s="158" t="s">
        <v>813</v>
      </c>
      <c r="Y668" s="158" t="s">
        <v>1132</v>
      </c>
      <c r="Z668" s="158" t="s">
        <v>811</v>
      </c>
      <c r="AA668" s="158" t="s">
        <v>811</v>
      </c>
      <c r="AB668" s="71">
        <f t="shared" si="16"/>
        <v>765.83865418816879</v>
      </c>
    </row>
    <row r="669" spans="1:28">
      <c r="A669" s="156" t="s">
        <v>803</v>
      </c>
      <c r="B669" s="156" t="s">
        <v>1126</v>
      </c>
      <c r="C669" s="156" t="s">
        <v>391</v>
      </c>
      <c r="D669" s="156" t="s">
        <v>162</v>
      </c>
      <c r="E669" s="156" t="s">
        <v>812</v>
      </c>
      <c r="F669" s="156" t="s">
        <v>460</v>
      </c>
      <c r="G669" s="165" t="s">
        <v>162</v>
      </c>
      <c r="H669" s="156" t="s">
        <v>867</v>
      </c>
      <c r="I669" s="156" t="s">
        <v>867</v>
      </c>
      <c r="J669" s="157">
        <v>43850</v>
      </c>
      <c r="K669" s="158" t="s">
        <v>1127</v>
      </c>
      <c r="L669" s="157">
        <v>43850</v>
      </c>
      <c r="M669" s="158" t="s">
        <v>1845</v>
      </c>
      <c r="N669" s="158" t="s">
        <v>1145</v>
      </c>
      <c r="O669" s="158" t="s">
        <v>805</v>
      </c>
      <c r="P669" s="158" t="s">
        <v>1129</v>
      </c>
      <c r="Q669" s="158" t="s">
        <v>1888</v>
      </c>
      <c r="R669" s="158" t="s">
        <v>1889</v>
      </c>
      <c r="S669" s="159">
        <v>285000</v>
      </c>
      <c r="T669" s="160">
        <v>5.5300000000000002E-2</v>
      </c>
      <c r="U669" s="160">
        <v>5.5300000000000002E-2</v>
      </c>
      <c r="V669" s="158" t="s">
        <v>813</v>
      </c>
      <c r="W669" s="161">
        <v>15760.5</v>
      </c>
      <c r="X669" s="158" t="s">
        <v>813</v>
      </c>
      <c r="Y669" s="158" t="s">
        <v>1132</v>
      </c>
      <c r="Z669" s="158" t="s">
        <v>811</v>
      </c>
      <c r="AA669" s="158" t="s">
        <v>811</v>
      </c>
      <c r="AB669" s="71">
        <f t="shared" si="16"/>
        <v>2297.5159625645065</v>
      </c>
    </row>
    <row r="670" spans="1:28">
      <c r="A670" s="156" t="s">
        <v>803</v>
      </c>
      <c r="B670" s="156" t="s">
        <v>1126</v>
      </c>
      <c r="C670" s="156" t="s">
        <v>391</v>
      </c>
      <c r="D670" s="156" t="s">
        <v>162</v>
      </c>
      <c r="E670" s="156" t="s">
        <v>812</v>
      </c>
      <c r="F670" s="156" t="s">
        <v>460</v>
      </c>
      <c r="G670" s="165" t="s">
        <v>162</v>
      </c>
      <c r="H670" s="156" t="s">
        <v>867</v>
      </c>
      <c r="I670" s="156" t="s">
        <v>867</v>
      </c>
      <c r="J670" s="157">
        <v>43850</v>
      </c>
      <c r="K670" s="158" t="s">
        <v>1127</v>
      </c>
      <c r="L670" s="157">
        <v>43850</v>
      </c>
      <c r="M670" s="158" t="s">
        <v>1845</v>
      </c>
      <c r="N670" s="158" t="s">
        <v>1146</v>
      </c>
      <c r="O670" s="158" t="s">
        <v>805</v>
      </c>
      <c r="P670" s="158" t="s">
        <v>1129</v>
      </c>
      <c r="Q670" s="158" t="s">
        <v>1888</v>
      </c>
      <c r="R670" s="158" t="s">
        <v>1889</v>
      </c>
      <c r="S670" s="159">
        <v>665000</v>
      </c>
      <c r="T670" s="160">
        <v>5.5300000000000002E-2</v>
      </c>
      <c r="U670" s="160">
        <v>5.5300000000000002E-2</v>
      </c>
      <c r="V670" s="158" t="s">
        <v>813</v>
      </c>
      <c r="W670" s="161">
        <v>36774.5</v>
      </c>
      <c r="X670" s="158" t="s">
        <v>813</v>
      </c>
      <c r="Y670" s="158" t="s">
        <v>1132</v>
      </c>
      <c r="Z670" s="158" t="s">
        <v>811</v>
      </c>
      <c r="AA670" s="158" t="s">
        <v>811</v>
      </c>
      <c r="AB670" s="71">
        <f t="shared" si="16"/>
        <v>5360.8705793171812</v>
      </c>
    </row>
    <row r="671" spans="1:28">
      <c r="A671" s="156" t="s">
        <v>803</v>
      </c>
      <c r="B671" s="156" t="s">
        <v>1126</v>
      </c>
      <c r="C671" s="156" t="s">
        <v>391</v>
      </c>
      <c r="D671" s="156" t="s">
        <v>162</v>
      </c>
      <c r="E671" s="156" t="s">
        <v>812</v>
      </c>
      <c r="F671" s="156" t="s">
        <v>460</v>
      </c>
      <c r="G671" s="165" t="s">
        <v>162</v>
      </c>
      <c r="H671" s="156" t="s">
        <v>867</v>
      </c>
      <c r="I671" s="156" t="s">
        <v>867</v>
      </c>
      <c r="J671" s="157">
        <v>43850</v>
      </c>
      <c r="K671" s="158" t="s">
        <v>1127</v>
      </c>
      <c r="L671" s="157">
        <v>43850</v>
      </c>
      <c r="M671" s="158" t="s">
        <v>1845</v>
      </c>
      <c r="N671" s="158" t="s">
        <v>870</v>
      </c>
      <c r="O671" s="158" t="s">
        <v>805</v>
      </c>
      <c r="P671" s="158" t="s">
        <v>1129</v>
      </c>
      <c r="Q671" s="158" t="s">
        <v>1890</v>
      </c>
      <c r="R671" s="158" t="s">
        <v>1891</v>
      </c>
      <c r="S671" s="159">
        <v>0</v>
      </c>
      <c r="T671" s="160">
        <v>0</v>
      </c>
      <c r="U671" s="160">
        <v>5.5300000000000002E-2</v>
      </c>
      <c r="V671" s="158" t="s">
        <v>813</v>
      </c>
      <c r="W671" s="161">
        <v>0</v>
      </c>
      <c r="X671" s="158" t="s">
        <v>813</v>
      </c>
      <c r="Y671" s="158" t="s">
        <v>1132</v>
      </c>
      <c r="Z671" s="158" t="s">
        <v>811</v>
      </c>
      <c r="AA671" s="158" t="s">
        <v>811</v>
      </c>
      <c r="AB671" s="71">
        <f t="shared" si="16"/>
        <v>0</v>
      </c>
    </row>
    <row r="672" spans="1:28">
      <c r="A672" s="156" t="s">
        <v>803</v>
      </c>
      <c r="B672" s="156" t="s">
        <v>1126</v>
      </c>
      <c r="C672" s="156" t="s">
        <v>391</v>
      </c>
      <c r="D672" s="156" t="s">
        <v>162</v>
      </c>
      <c r="E672" s="156" t="s">
        <v>812</v>
      </c>
      <c r="F672" s="156" t="s">
        <v>460</v>
      </c>
      <c r="G672" s="165" t="s">
        <v>162</v>
      </c>
      <c r="H672" s="156" t="s">
        <v>867</v>
      </c>
      <c r="I672" s="156" t="s">
        <v>867</v>
      </c>
      <c r="J672" s="157">
        <v>43850</v>
      </c>
      <c r="K672" s="158" t="s">
        <v>1127</v>
      </c>
      <c r="L672" s="157">
        <v>43850</v>
      </c>
      <c r="M672" s="158" t="s">
        <v>1845</v>
      </c>
      <c r="N672" s="158" t="s">
        <v>1159</v>
      </c>
      <c r="O672" s="158" t="s">
        <v>805</v>
      </c>
      <c r="P672" s="158" t="s">
        <v>1129</v>
      </c>
      <c r="Q672" s="158" t="s">
        <v>1890</v>
      </c>
      <c r="R672" s="158" t="s">
        <v>1891</v>
      </c>
      <c r="S672" s="159">
        <v>135000</v>
      </c>
      <c r="T672" s="160">
        <v>5.5300000000000002E-2</v>
      </c>
      <c r="U672" s="160">
        <v>5.5300000000000002E-2</v>
      </c>
      <c r="V672" s="158" t="s">
        <v>813</v>
      </c>
      <c r="W672" s="161">
        <v>7465.5</v>
      </c>
      <c r="X672" s="158" t="s">
        <v>813</v>
      </c>
      <c r="Y672" s="158" t="s">
        <v>1132</v>
      </c>
      <c r="Z672" s="158" t="s">
        <v>811</v>
      </c>
      <c r="AA672" s="158" t="s">
        <v>811</v>
      </c>
      <c r="AB672" s="71">
        <f t="shared" ref="AB672:AB724" si="17">W672/6.8598</f>
        <v>1088.2970348989766</v>
      </c>
    </row>
    <row r="673" spans="1:28">
      <c r="A673" s="156" t="s">
        <v>803</v>
      </c>
      <c r="B673" s="156" t="s">
        <v>1126</v>
      </c>
      <c r="C673" s="156" t="s">
        <v>391</v>
      </c>
      <c r="D673" s="156" t="s">
        <v>162</v>
      </c>
      <c r="E673" s="156" t="s">
        <v>812</v>
      </c>
      <c r="F673" s="156" t="s">
        <v>460</v>
      </c>
      <c r="G673" s="165" t="s">
        <v>162</v>
      </c>
      <c r="H673" s="156" t="s">
        <v>867</v>
      </c>
      <c r="I673" s="156" t="s">
        <v>867</v>
      </c>
      <c r="J673" s="157">
        <v>43850</v>
      </c>
      <c r="K673" s="158" t="s">
        <v>1127</v>
      </c>
      <c r="L673" s="157">
        <v>43850</v>
      </c>
      <c r="M673" s="158" t="s">
        <v>1845</v>
      </c>
      <c r="N673" s="158" t="s">
        <v>1181</v>
      </c>
      <c r="O673" s="158" t="s">
        <v>805</v>
      </c>
      <c r="P673" s="158" t="s">
        <v>1129</v>
      </c>
      <c r="Q673" s="158" t="s">
        <v>1890</v>
      </c>
      <c r="R673" s="158" t="s">
        <v>1891</v>
      </c>
      <c r="S673" s="159">
        <v>800000</v>
      </c>
      <c r="T673" s="160">
        <v>5.5300000000000002E-2</v>
      </c>
      <c r="U673" s="160">
        <v>5.5300000000000002E-2</v>
      </c>
      <c r="V673" s="158" t="s">
        <v>813</v>
      </c>
      <c r="W673" s="161">
        <v>44240</v>
      </c>
      <c r="X673" s="158" t="s">
        <v>813</v>
      </c>
      <c r="Y673" s="158" t="s">
        <v>1132</v>
      </c>
      <c r="Z673" s="158" t="s">
        <v>811</v>
      </c>
      <c r="AA673" s="158" t="s">
        <v>811</v>
      </c>
      <c r="AB673" s="71">
        <f t="shared" si="17"/>
        <v>6449.1676142161577</v>
      </c>
    </row>
    <row r="674" spans="1:28">
      <c r="A674" s="156" t="s">
        <v>803</v>
      </c>
      <c r="B674" s="156" t="s">
        <v>1126</v>
      </c>
      <c r="C674" s="156" t="s">
        <v>391</v>
      </c>
      <c r="D674" s="156" t="s">
        <v>242</v>
      </c>
      <c r="E674" s="156" t="s">
        <v>812</v>
      </c>
      <c r="F674" s="156" t="s">
        <v>243</v>
      </c>
      <c r="G674" s="165" t="s">
        <v>242</v>
      </c>
      <c r="H674" s="156" t="s">
        <v>818</v>
      </c>
      <c r="I674" s="156" t="s">
        <v>818</v>
      </c>
      <c r="J674" s="157">
        <v>43847</v>
      </c>
      <c r="K674" s="158" t="s">
        <v>1127</v>
      </c>
      <c r="L674" s="157">
        <v>43847</v>
      </c>
      <c r="M674" s="158" t="s">
        <v>1848</v>
      </c>
      <c r="N674" s="158" t="s">
        <v>809</v>
      </c>
      <c r="O674" s="158" t="s">
        <v>805</v>
      </c>
      <c r="P674" s="158" t="s">
        <v>1129</v>
      </c>
      <c r="Q674" s="158" t="s">
        <v>1892</v>
      </c>
      <c r="R674" s="158" t="s">
        <v>1893</v>
      </c>
      <c r="S674" s="159">
        <v>7000</v>
      </c>
      <c r="T674" s="160">
        <v>1.3055000000000001</v>
      </c>
      <c r="U674" s="160">
        <v>1.3055000000000001</v>
      </c>
      <c r="V674" s="158" t="s">
        <v>813</v>
      </c>
      <c r="W674" s="161">
        <v>9138.5</v>
      </c>
      <c r="X674" s="158" t="s">
        <v>813</v>
      </c>
      <c r="Y674" s="158" t="s">
        <v>1132</v>
      </c>
      <c r="Z674" s="158" t="s">
        <v>811</v>
      </c>
      <c r="AA674" s="158" t="s">
        <v>811</v>
      </c>
      <c r="AB674" s="71">
        <f t="shared" si="17"/>
        <v>1332.1816962593662</v>
      </c>
    </row>
    <row r="675" spans="1:28">
      <c r="A675" s="156" t="s">
        <v>803</v>
      </c>
      <c r="B675" s="156" t="s">
        <v>1126</v>
      </c>
      <c r="C675" s="156" t="s">
        <v>391</v>
      </c>
      <c r="D675" s="156" t="s">
        <v>162</v>
      </c>
      <c r="E675" s="156" t="s">
        <v>812</v>
      </c>
      <c r="F675" s="156" t="s">
        <v>673</v>
      </c>
      <c r="G675" s="165" t="s">
        <v>200</v>
      </c>
      <c r="H675" s="156" t="s">
        <v>867</v>
      </c>
      <c r="I675" s="156" t="s">
        <v>867</v>
      </c>
      <c r="J675" s="157">
        <v>43847</v>
      </c>
      <c r="K675" s="158" t="s">
        <v>1127</v>
      </c>
      <c r="L675" s="157">
        <v>43847</v>
      </c>
      <c r="M675" s="158" t="s">
        <v>1849</v>
      </c>
      <c r="N675" s="158" t="s">
        <v>886</v>
      </c>
      <c r="O675" s="158" t="s">
        <v>805</v>
      </c>
      <c r="P675" s="158" t="s">
        <v>1129</v>
      </c>
      <c r="Q675" s="158" t="s">
        <v>1894</v>
      </c>
      <c r="R675" s="158" t="s">
        <v>1895</v>
      </c>
      <c r="S675" s="159">
        <v>315000</v>
      </c>
      <c r="T675" s="160">
        <v>4.1000000000000002E-2</v>
      </c>
      <c r="U675" s="160">
        <v>4.1000000000000002E-2</v>
      </c>
      <c r="V675" s="158" t="s">
        <v>813</v>
      </c>
      <c r="W675" s="161">
        <v>12915</v>
      </c>
      <c r="X675" s="158" t="s">
        <v>813</v>
      </c>
      <c r="Y675" s="158" t="s">
        <v>1132</v>
      </c>
      <c r="Z675" s="158" t="s">
        <v>811</v>
      </c>
      <c r="AA675" s="158" t="s">
        <v>811</v>
      </c>
      <c r="AB675" s="71">
        <f t="shared" si="17"/>
        <v>1882.7079506691157</v>
      </c>
    </row>
    <row r="676" spans="1:28">
      <c r="A676" s="156" t="s">
        <v>803</v>
      </c>
      <c r="B676" s="156" t="s">
        <v>1126</v>
      </c>
      <c r="C676" s="156" t="s">
        <v>391</v>
      </c>
      <c r="D676" s="156" t="s">
        <v>162</v>
      </c>
      <c r="E676" s="156" t="s">
        <v>812</v>
      </c>
      <c r="F676" s="156" t="s">
        <v>673</v>
      </c>
      <c r="G676" s="165" t="s">
        <v>200</v>
      </c>
      <c r="H676" s="156" t="s">
        <v>867</v>
      </c>
      <c r="I676" s="156" t="s">
        <v>867</v>
      </c>
      <c r="J676" s="157">
        <v>43850</v>
      </c>
      <c r="K676" s="158" t="s">
        <v>1127</v>
      </c>
      <c r="L676" s="157">
        <v>43850</v>
      </c>
      <c r="M676" s="158" t="s">
        <v>1896</v>
      </c>
      <c r="N676" s="158" t="s">
        <v>886</v>
      </c>
      <c r="O676" s="158" t="s">
        <v>805</v>
      </c>
      <c r="P676" s="158" t="s">
        <v>1129</v>
      </c>
      <c r="Q676" s="158" t="s">
        <v>1894</v>
      </c>
      <c r="R676" s="158" t="s">
        <v>1895</v>
      </c>
      <c r="S676" s="159">
        <v>210000</v>
      </c>
      <c r="T676" s="160">
        <v>4.1000000000000002E-2</v>
      </c>
      <c r="U676" s="160">
        <v>4.1000000000000002E-2</v>
      </c>
      <c r="V676" s="158" t="s">
        <v>813</v>
      </c>
      <c r="W676" s="161">
        <v>8610</v>
      </c>
      <c r="X676" s="158" t="s">
        <v>813</v>
      </c>
      <c r="Y676" s="158" t="s">
        <v>1132</v>
      </c>
      <c r="Z676" s="158" t="s">
        <v>811</v>
      </c>
      <c r="AA676" s="158" t="s">
        <v>811</v>
      </c>
      <c r="AB676" s="71">
        <f t="shared" si="17"/>
        <v>1255.1386337794104</v>
      </c>
    </row>
    <row r="677" spans="1:28">
      <c r="A677" s="156" t="s">
        <v>803</v>
      </c>
      <c r="B677" s="156" t="s">
        <v>1126</v>
      </c>
      <c r="C677" s="156" t="s">
        <v>744</v>
      </c>
      <c r="D677" s="156" t="s">
        <v>1253</v>
      </c>
      <c r="E677" s="156" t="s">
        <v>812</v>
      </c>
      <c r="F677" s="156" t="s">
        <v>706</v>
      </c>
      <c r="G677" s="165" t="s">
        <v>448</v>
      </c>
      <c r="H677" s="156" t="s">
        <v>867</v>
      </c>
      <c r="I677" s="156" t="s">
        <v>867</v>
      </c>
      <c r="J677" s="157">
        <v>43847</v>
      </c>
      <c r="K677" s="158" t="s">
        <v>1127</v>
      </c>
      <c r="L677" s="157">
        <v>43847</v>
      </c>
      <c r="M677" s="158" t="s">
        <v>1849</v>
      </c>
      <c r="N677" s="158" t="s">
        <v>870</v>
      </c>
      <c r="O677" s="158" t="s">
        <v>805</v>
      </c>
      <c r="P677" s="158" t="s">
        <v>1129</v>
      </c>
      <c r="Q677" s="158" t="s">
        <v>1897</v>
      </c>
      <c r="R677" s="158" t="s">
        <v>1898</v>
      </c>
      <c r="S677" s="159">
        <v>8000</v>
      </c>
      <c r="T677" s="160">
        <v>0.49759999999999999</v>
      </c>
      <c r="U677" s="160">
        <v>0.49759999999999999</v>
      </c>
      <c r="V677" s="158" t="s">
        <v>813</v>
      </c>
      <c r="W677" s="161">
        <v>3980.8</v>
      </c>
      <c r="X677" s="158" t="s">
        <v>813</v>
      </c>
      <c r="Y677" s="158" t="s">
        <v>1132</v>
      </c>
      <c r="Z677" s="158" t="s">
        <v>811</v>
      </c>
      <c r="AA677" s="158" t="s">
        <v>811</v>
      </c>
      <c r="AB677" s="71">
        <f t="shared" si="17"/>
        <v>580.30846380360947</v>
      </c>
    </row>
    <row r="678" spans="1:28">
      <c r="A678" s="156" t="s">
        <v>803</v>
      </c>
      <c r="B678" s="156" t="s">
        <v>1126</v>
      </c>
      <c r="C678" s="156" t="s">
        <v>391</v>
      </c>
      <c r="D678" s="156" t="s">
        <v>262</v>
      </c>
      <c r="E678" s="156" t="s">
        <v>812</v>
      </c>
      <c r="F678" s="156" t="s">
        <v>279</v>
      </c>
      <c r="G678" s="165" t="s">
        <v>262</v>
      </c>
      <c r="H678" s="156" t="s">
        <v>818</v>
      </c>
      <c r="I678" s="156" t="s">
        <v>818</v>
      </c>
      <c r="J678" s="157">
        <v>43847</v>
      </c>
      <c r="K678" s="158" t="s">
        <v>1127</v>
      </c>
      <c r="L678" s="157">
        <v>43847</v>
      </c>
      <c r="M678" s="158" t="s">
        <v>1899</v>
      </c>
      <c r="N678" s="158" t="s">
        <v>886</v>
      </c>
      <c r="O678" s="158" t="s">
        <v>805</v>
      </c>
      <c r="P678" s="158" t="s">
        <v>1129</v>
      </c>
      <c r="Q678" s="158" t="s">
        <v>1900</v>
      </c>
      <c r="R678" s="158" t="s">
        <v>1901</v>
      </c>
      <c r="S678" s="159">
        <v>4000</v>
      </c>
      <c r="T678" s="160">
        <v>0.2898</v>
      </c>
      <c r="U678" s="160">
        <v>0.2898</v>
      </c>
      <c r="V678" s="158" t="s">
        <v>813</v>
      </c>
      <c r="W678" s="161">
        <v>1159.2</v>
      </c>
      <c r="X678" s="158" t="s">
        <v>813</v>
      </c>
      <c r="Y678" s="158" t="s">
        <v>1132</v>
      </c>
      <c r="Z678" s="158" t="s">
        <v>811</v>
      </c>
      <c r="AA678" s="158" t="s">
        <v>811</v>
      </c>
      <c r="AB678" s="71">
        <f t="shared" si="17"/>
        <v>168.98451849908162</v>
      </c>
    </row>
    <row r="679" spans="1:28">
      <c r="A679" s="156" t="s">
        <v>803</v>
      </c>
      <c r="B679" s="156" t="s">
        <v>1126</v>
      </c>
      <c r="C679" s="156" t="s">
        <v>391</v>
      </c>
      <c r="D679" s="156" t="s">
        <v>262</v>
      </c>
      <c r="E679" s="156" t="s">
        <v>812</v>
      </c>
      <c r="F679" s="156" t="s">
        <v>265</v>
      </c>
      <c r="G679" s="165" t="s">
        <v>262</v>
      </c>
      <c r="H679" s="156" t="s">
        <v>818</v>
      </c>
      <c r="I679" s="156" t="s">
        <v>818</v>
      </c>
      <c r="J679" s="157">
        <v>43847</v>
      </c>
      <c r="K679" s="158" t="s">
        <v>1127</v>
      </c>
      <c r="L679" s="157">
        <v>43847</v>
      </c>
      <c r="M679" s="158" t="s">
        <v>1899</v>
      </c>
      <c r="N679" s="158" t="s">
        <v>870</v>
      </c>
      <c r="O679" s="158" t="s">
        <v>805</v>
      </c>
      <c r="P679" s="158" t="s">
        <v>1129</v>
      </c>
      <c r="Q679" s="158" t="s">
        <v>1902</v>
      </c>
      <c r="R679" s="158" t="s">
        <v>1903</v>
      </c>
      <c r="S679" s="159">
        <v>4000</v>
      </c>
      <c r="T679" s="160">
        <v>1.6617</v>
      </c>
      <c r="U679" s="160">
        <v>1.6617</v>
      </c>
      <c r="V679" s="158" t="s">
        <v>813</v>
      </c>
      <c r="W679" s="161">
        <v>6646.8</v>
      </c>
      <c r="X679" s="158" t="s">
        <v>813</v>
      </c>
      <c r="Y679" s="158" t="s">
        <v>1132</v>
      </c>
      <c r="Z679" s="158" t="s">
        <v>811</v>
      </c>
      <c r="AA679" s="158" t="s">
        <v>811</v>
      </c>
      <c r="AB679" s="71">
        <f t="shared" si="17"/>
        <v>968.94953205632817</v>
      </c>
    </row>
    <row r="680" spans="1:28">
      <c r="A680" s="156" t="s">
        <v>803</v>
      </c>
      <c r="B680" s="156" t="s">
        <v>1126</v>
      </c>
      <c r="C680" s="156" t="s">
        <v>391</v>
      </c>
      <c r="D680" s="156" t="s">
        <v>536</v>
      </c>
      <c r="E680" s="156" t="s">
        <v>812</v>
      </c>
      <c r="F680" s="156" t="s">
        <v>646</v>
      </c>
      <c r="G680" s="165" t="s">
        <v>536</v>
      </c>
      <c r="H680" s="156" t="s">
        <v>867</v>
      </c>
      <c r="I680" s="156" t="s">
        <v>867</v>
      </c>
      <c r="J680" s="157">
        <v>43847</v>
      </c>
      <c r="K680" s="158" t="s">
        <v>1127</v>
      </c>
      <c r="L680" s="157">
        <v>43847</v>
      </c>
      <c r="M680" s="158" t="s">
        <v>1904</v>
      </c>
      <c r="N680" s="158" t="s">
        <v>809</v>
      </c>
      <c r="O680" s="158" t="s">
        <v>805</v>
      </c>
      <c r="P680" s="158" t="s">
        <v>1129</v>
      </c>
      <c r="Q680" s="158" t="s">
        <v>1905</v>
      </c>
      <c r="R680" s="158" t="s">
        <v>1906</v>
      </c>
      <c r="S680" s="159">
        <v>600000</v>
      </c>
      <c r="T680" s="160">
        <v>1.9400000000000001E-2</v>
      </c>
      <c r="U680" s="160">
        <v>1.9400000000000001E-2</v>
      </c>
      <c r="V680" s="158" t="s">
        <v>813</v>
      </c>
      <c r="W680" s="161">
        <v>11640</v>
      </c>
      <c r="X680" s="158" t="s">
        <v>813</v>
      </c>
      <c r="Y680" s="158" t="s">
        <v>1132</v>
      </c>
      <c r="Z680" s="158" t="s">
        <v>811</v>
      </c>
      <c r="AA680" s="158" t="s">
        <v>811</v>
      </c>
      <c r="AB680" s="71">
        <f t="shared" si="17"/>
        <v>1696.8424735415026</v>
      </c>
    </row>
    <row r="681" spans="1:28">
      <c r="A681" s="156" t="s">
        <v>803</v>
      </c>
      <c r="B681" s="156" t="s">
        <v>1126</v>
      </c>
      <c r="C681" s="156" t="s">
        <v>391</v>
      </c>
      <c r="D681" s="156" t="s">
        <v>536</v>
      </c>
      <c r="E681" s="156" t="s">
        <v>812</v>
      </c>
      <c r="F681" s="156" t="s">
        <v>646</v>
      </c>
      <c r="G681" s="165" t="s">
        <v>536</v>
      </c>
      <c r="H681" s="156" t="s">
        <v>867</v>
      </c>
      <c r="I681" s="156" t="s">
        <v>867</v>
      </c>
      <c r="J681" s="157">
        <v>43847</v>
      </c>
      <c r="K681" s="158" t="s">
        <v>1127</v>
      </c>
      <c r="L681" s="157">
        <v>43847</v>
      </c>
      <c r="M681" s="158" t="s">
        <v>1904</v>
      </c>
      <c r="N681" s="158" t="s">
        <v>886</v>
      </c>
      <c r="O681" s="158" t="s">
        <v>805</v>
      </c>
      <c r="P681" s="158" t="s">
        <v>1129</v>
      </c>
      <c r="Q681" s="158" t="s">
        <v>1907</v>
      </c>
      <c r="R681" s="158" t="s">
        <v>1908</v>
      </c>
      <c r="S681" s="159">
        <v>400000</v>
      </c>
      <c r="T681" s="160">
        <v>1.9400000000000001E-2</v>
      </c>
      <c r="U681" s="160">
        <v>1.9400000000000001E-2</v>
      </c>
      <c r="V681" s="158" t="s">
        <v>813</v>
      </c>
      <c r="W681" s="161">
        <v>7760</v>
      </c>
      <c r="X681" s="158" t="s">
        <v>813</v>
      </c>
      <c r="Y681" s="158" t="s">
        <v>1132</v>
      </c>
      <c r="Z681" s="158" t="s">
        <v>811</v>
      </c>
      <c r="AA681" s="158" t="s">
        <v>811</v>
      </c>
      <c r="AB681" s="71">
        <f t="shared" si="17"/>
        <v>1131.2283156943352</v>
      </c>
    </row>
    <row r="682" spans="1:28">
      <c r="A682" s="156" t="s">
        <v>803</v>
      </c>
      <c r="B682" s="156" t="s">
        <v>1126</v>
      </c>
      <c r="C682" s="156" t="s">
        <v>391</v>
      </c>
      <c r="D682" s="156" t="s">
        <v>536</v>
      </c>
      <c r="E682" s="156" t="s">
        <v>812</v>
      </c>
      <c r="F682" s="156" t="s">
        <v>650</v>
      </c>
      <c r="G682" s="165" t="s">
        <v>536</v>
      </c>
      <c r="H682" s="156" t="s">
        <v>867</v>
      </c>
      <c r="I682" s="156" t="s">
        <v>867</v>
      </c>
      <c r="J682" s="157">
        <v>43847</v>
      </c>
      <c r="K682" s="158" t="s">
        <v>1127</v>
      </c>
      <c r="L682" s="157">
        <v>43847</v>
      </c>
      <c r="M682" s="158" t="s">
        <v>1904</v>
      </c>
      <c r="N682" s="158" t="s">
        <v>870</v>
      </c>
      <c r="O682" s="158" t="s">
        <v>805</v>
      </c>
      <c r="P682" s="158" t="s">
        <v>1129</v>
      </c>
      <c r="Q682" s="158" t="s">
        <v>1909</v>
      </c>
      <c r="R682" s="158" t="s">
        <v>1910</v>
      </c>
      <c r="S682" s="159">
        <v>0</v>
      </c>
      <c r="T682" s="160">
        <v>0</v>
      </c>
      <c r="U682" s="160">
        <v>1.8800000000000001E-2</v>
      </c>
      <c r="V682" s="158" t="s">
        <v>813</v>
      </c>
      <c r="W682" s="161">
        <v>0</v>
      </c>
      <c r="X682" s="158" t="s">
        <v>813</v>
      </c>
      <c r="Y682" s="158" t="s">
        <v>1132</v>
      </c>
      <c r="Z682" s="158" t="s">
        <v>811</v>
      </c>
      <c r="AA682" s="158" t="s">
        <v>811</v>
      </c>
      <c r="AB682" s="71">
        <f t="shared" si="17"/>
        <v>0</v>
      </c>
    </row>
    <row r="683" spans="1:28">
      <c r="A683" s="156" t="s">
        <v>803</v>
      </c>
      <c r="B683" s="156" t="s">
        <v>1126</v>
      </c>
      <c r="C683" s="156" t="s">
        <v>391</v>
      </c>
      <c r="D683" s="156" t="s">
        <v>536</v>
      </c>
      <c r="E683" s="156" t="s">
        <v>812</v>
      </c>
      <c r="F683" s="156" t="s">
        <v>650</v>
      </c>
      <c r="G683" s="165" t="s">
        <v>536</v>
      </c>
      <c r="H683" s="156" t="s">
        <v>867</v>
      </c>
      <c r="I683" s="156" t="s">
        <v>867</v>
      </c>
      <c r="J683" s="157">
        <v>43847</v>
      </c>
      <c r="K683" s="158" t="s">
        <v>1127</v>
      </c>
      <c r="L683" s="157">
        <v>43847</v>
      </c>
      <c r="M683" s="158" t="s">
        <v>1904</v>
      </c>
      <c r="N683" s="158" t="s">
        <v>1144</v>
      </c>
      <c r="O683" s="158" t="s">
        <v>805</v>
      </c>
      <c r="P683" s="158" t="s">
        <v>1129</v>
      </c>
      <c r="Q683" s="158" t="s">
        <v>1909</v>
      </c>
      <c r="R683" s="158" t="s">
        <v>1910</v>
      </c>
      <c r="S683" s="159">
        <v>100000</v>
      </c>
      <c r="T683" s="160">
        <v>1.8800000000000001E-2</v>
      </c>
      <c r="U683" s="160">
        <v>1.8800000000000001E-2</v>
      </c>
      <c r="V683" s="158" t="s">
        <v>813</v>
      </c>
      <c r="W683" s="161">
        <v>1880</v>
      </c>
      <c r="X683" s="158" t="s">
        <v>813</v>
      </c>
      <c r="Y683" s="158" t="s">
        <v>1132</v>
      </c>
      <c r="Z683" s="158" t="s">
        <v>811</v>
      </c>
      <c r="AA683" s="158" t="s">
        <v>811</v>
      </c>
      <c r="AB683" s="71">
        <f t="shared" si="17"/>
        <v>274.06046823522553</v>
      </c>
    </row>
    <row r="684" spans="1:28">
      <c r="A684" s="156" t="s">
        <v>803</v>
      </c>
      <c r="B684" s="156" t="s">
        <v>1126</v>
      </c>
      <c r="C684" s="156" t="s">
        <v>391</v>
      </c>
      <c r="D684" s="156" t="s">
        <v>536</v>
      </c>
      <c r="E684" s="156" t="s">
        <v>812</v>
      </c>
      <c r="F684" s="156" t="s">
        <v>650</v>
      </c>
      <c r="G684" s="165" t="s">
        <v>536</v>
      </c>
      <c r="H684" s="156" t="s">
        <v>867</v>
      </c>
      <c r="I684" s="156" t="s">
        <v>867</v>
      </c>
      <c r="J684" s="157">
        <v>43847</v>
      </c>
      <c r="K684" s="158" t="s">
        <v>1127</v>
      </c>
      <c r="L684" s="157">
        <v>43847</v>
      </c>
      <c r="M684" s="158" t="s">
        <v>1904</v>
      </c>
      <c r="N684" s="158" t="s">
        <v>1145</v>
      </c>
      <c r="O684" s="158" t="s">
        <v>805</v>
      </c>
      <c r="P684" s="158" t="s">
        <v>1129</v>
      </c>
      <c r="Q684" s="158" t="s">
        <v>1909</v>
      </c>
      <c r="R684" s="158" t="s">
        <v>1910</v>
      </c>
      <c r="S684" s="159">
        <v>440000</v>
      </c>
      <c r="T684" s="160">
        <v>1.8800000000000001E-2</v>
      </c>
      <c r="U684" s="160">
        <v>1.8800000000000001E-2</v>
      </c>
      <c r="V684" s="158" t="s">
        <v>813</v>
      </c>
      <c r="W684" s="161">
        <v>8272</v>
      </c>
      <c r="X684" s="158" t="s">
        <v>813</v>
      </c>
      <c r="Y684" s="158" t="s">
        <v>1132</v>
      </c>
      <c r="Z684" s="158" t="s">
        <v>811</v>
      </c>
      <c r="AA684" s="158" t="s">
        <v>811</v>
      </c>
      <c r="AB684" s="71">
        <f t="shared" si="17"/>
        <v>1205.8660602349923</v>
      </c>
    </row>
    <row r="685" spans="1:28">
      <c r="A685" s="156" t="s">
        <v>803</v>
      </c>
      <c r="B685" s="156" t="s">
        <v>1126</v>
      </c>
      <c r="C685" s="156" t="s">
        <v>391</v>
      </c>
      <c r="D685" s="156" t="s">
        <v>536</v>
      </c>
      <c r="E685" s="156" t="s">
        <v>812</v>
      </c>
      <c r="F685" s="156" t="s">
        <v>723</v>
      </c>
      <c r="G685" s="165" t="s">
        <v>536</v>
      </c>
      <c r="H685" s="156" t="s">
        <v>867</v>
      </c>
      <c r="I685" s="156" t="s">
        <v>867</v>
      </c>
      <c r="J685" s="157">
        <v>43847</v>
      </c>
      <c r="K685" s="158" t="s">
        <v>1127</v>
      </c>
      <c r="L685" s="157">
        <v>43847</v>
      </c>
      <c r="M685" s="158" t="s">
        <v>1904</v>
      </c>
      <c r="N685" s="158" t="s">
        <v>1073</v>
      </c>
      <c r="O685" s="158" t="s">
        <v>805</v>
      </c>
      <c r="P685" s="158" t="s">
        <v>1129</v>
      </c>
      <c r="Q685" s="158" t="s">
        <v>1911</v>
      </c>
      <c r="R685" s="158" t="s">
        <v>1912</v>
      </c>
      <c r="S685" s="159">
        <v>480000</v>
      </c>
      <c r="T685" s="160">
        <v>4.5999999999999999E-2</v>
      </c>
      <c r="U685" s="160">
        <v>4.5999999999999999E-2</v>
      </c>
      <c r="V685" s="158" t="s">
        <v>813</v>
      </c>
      <c r="W685" s="161">
        <v>22080</v>
      </c>
      <c r="X685" s="158" t="s">
        <v>813</v>
      </c>
      <c r="Y685" s="158" t="s">
        <v>1132</v>
      </c>
      <c r="Z685" s="158" t="s">
        <v>811</v>
      </c>
      <c r="AA685" s="158" t="s">
        <v>811</v>
      </c>
      <c r="AB685" s="71">
        <f t="shared" si="17"/>
        <v>3218.75273331584</v>
      </c>
    </row>
    <row r="686" spans="1:28">
      <c r="A686" s="156" t="s">
        <v>803</v>
      </c>
      <c r="B686" s="156" t="s">
        <v>1126</v>
      </c>
      <c r="C686" s="156" t="s">
        <v>391</v>
      </c>
      <c r="D686" s="156" t="s">
        <v>536</v>
      </c>
      <c r="E686" s="156" t="s">
        <v>812</v>
      </c>
      <c r="F686" s="156" t="s">
        <v>723</v>
      </c>
      <c r="G686" s="165" t="s">
        <v>536</v>
      </c>
      <c r="H686" s="156" t="s">
        <v>867</v>
      </c>
      <c r="I686" s="156" t="s">
        <v>867</v>
      </c>
      <c r="J686" s="157">
        <v>43847</v>
      </c>
      <c r="K686" s="158" t="s">
        <v>1127</v>
      </c>
      <c r="L686" s="157">
        <v>43847</v>
      </c>
      <c r="M686" s="158" t="s">
        <v>1904</v>
      </c>
      <c r="N686" s="158" t="s">
        <v>1075</v>
      </c>
      <c r="O686" s="158" t="s">
        <v>805</v>
      </c>
      <c r="P686" s="158" t="s">
        <v>1129</v>
      </c>
      <c r="Q686" s="158" t="s">
        <v>1913</v>
      </c>
      <c r="R686" s="158" t="s">
        <v>1914</v>
      </c>
      <c r="S686" s="159">
        <v>340000</v>
      </c>
      <c r="T686" s="160">
        <v>4.5999999999999999E-2</v>
      </c>
      <c r="U686" s="160">
        <v>4.5999999999999999E-2</v>
      </c>
      <c r="V686" s="158" t="s">
        <v>813</v>
      </c>
      <c r="W686" s="161">
        <v>15640</v>
      </c>
      <c r="X686" s="158" t="s">
        <v>813</v>
      </c>
      <c r="Y686" s="158" t="s">
        <v>1132</v>
      </c>
      <c r="Z686" s="158" t="s">
        <v>811</v>
      </c>
      <c r="AA686" s="158" t="s">
        <v>811</v>
      </c>
      <c r="AB686" s="71">
        <f t="shared" si="17"/>
        <v>2279.9498527653868</v>
      </c>
    </row>
    <row r="687" spans="1:28">
      <c r="A687" s="156" t="s">
        <v>803</v>
      </c>
      <c r="B687" s="156" t="s">
        <v>1126</v>
      </c>
      <c r="C687" s="156" t="s">
        <v>391</v>
      </c>
      <c r="D687" s="156" t="s">
        <v>200</v>
      </c>
      <c r="E687" s="156" t="s">
        <v>812</v>
      </c>
      <c r="F687" s="156" t="s">
        <v>750</v>
      </c>
      <c r="G687" s="165" t="s">
        <v>200</v>
      </c>
      <c r="H687" s="156" t="s">
        <v>867</v>
      </c>
      <c r="I687" s="156" t="s">
        <v>867</v>
      </c>
      <c r="J687" s="157">
        <v>43850</v>
      </c>
      <c r="K687" s="158" t="s">
        <v>1127</v>
      </c>
      <c r="L687" s="157">
        <v>43850</v>
      </c>
      <c r="M687" s="158" t="s">
        <v>1883</v>
      </c>
      <c r="N687" s="158" t="s">
        <v>809</v>
      </c>
      <c r="O687" s="158" t="s">
        <v>805</v>
      </c>
      <c r="P687" s="158" t="s">
        <v>1129</v>
      </c>
      <c r="Q687" s="158" t="s">
        <v>1915</v>
      </c>
      <c r="R687" s="158" t="s">
        <v>1916</v>
      </c>
      <c r="S687" s="159">
        <v>23600</v>
      </c>
      <c r="T687" s="160">
        <v>0.245</v>
      </c>
      <c r="U687" s="160">
        <v>0.245</v>
      </c>
      <c r="V687" s="158" t="s">
        <v>813</v>
      </c>
      <c r="W687" s="161">
        <v>5782</v>
      </c>
      <c r="X687" s="158" t="s">
        <v>813</v>
      </c>
      <c r="Y687" s="158" t="s">
        <v>1132</v>
      </c>
      <c r="Z687" s="158" t="s">
        <v>811</v>
      </c>
      <c r="AA687" s="158" t="s">
        <v>811</v>
      </c>
      <c r="AB687" s="71">
        <f t="shared" si="17"/>
        <v>842.88171666812445</v>
      </c>
    </row>
    <row r="688" spans="1:28">
      <c r="A688" s="156" t="s">
        <v>803</v>
      </c>
      <c r="B688" s="156" t="s">
        <v>1126</v>
      </c>
      <c r="C688" s="156" t="s">
        <v>391</v>
      </c>
      <c r="D688" s="156" t="s">
        <v>162</v>
      </c>
      <c r="E688" s="156" t="s">
        <v>812</v>
      </c>
      <c r="F688" s="156" t="s">
        <v>478</v>
      </c>
      <c r="G688" s="165" t="s">
        <v>162</v>
      </c>
      <c r="H688" s="156" t="s">
        <v>867</v>
      </c>
      <c r="I688" s="156" t="s">
        <v>867</v>
      </c>
      <c r="J688" s="157">
        <v>43850</v>
      </c>
      <c r="K688" s="158" t="s">
        <v>1127</v>
      </c>
      <c r="L688" s="157">
        <v>43850</v>
      </c>
      <c r="M688" s="158" t="s">
        <v>1917</v>
      </c>
      <c r="N688" s="158" t="s">
        <v>809</v>
      </c>
      <c r="O688" s="158" t="s">
        <v>805</v>
      </c>
      <c r="P688" s="158" t="s">
        <v>1129</v>
      </c>
      <c r="Q688" s="158" t="s">
        <v>1918</v>
      </c>
      <c r="R688" s="158" t="s">
        <v>1919</v>
      </c>
      <c r="S688" s="159">
        <v>15000</v>
      </c>
      <c r="T688" s="160">
        <v>0.18110000000000001</v>
      </c>
      <c r="U688" s="160">
        <v>0.18110000000000001</v>
      </c>
      <c r="V688" s="158" t="s">
        <v>813</v>
      </c>
      <c r="W688" s="161">
        <v>2716.5</v>
      </c>
      <c r="X688" s="158" t="s">
        <v>813</v>
      </c>
      <c r="Y688" s="158" t="s">
        <v>1132</v>
      </c>
      <c r="Z688" s="158" t="s">
        <v>811</v>
      </c>
      <c r="AA688" s="158" t="s">
        <v>811</v>
      </c>
      <c r="AB688" s="71">
        <f t="shared" si="17"/>
        <v>396.00279891542027</v>
      </c>
    </row>
    <row r="689" spans="1:28">
      <c r="A689" s="156" t="s">
        <v>803</v>
      </c>
      <c r="B689" s="156" t="s">
        <v>1126</v>
      </c>
      <c r="C689" s="156" t="s">
        <v>391</v>
      </c>
      <c r="D689" s="156" t="s">
        <v>162</v>
      </c>
      <c r="E689" s="156" t="s">
        <v>812</v>
      </c>
      <c r="F689" s="156" t="s">
        <v>478</v>
      </c>
      <c r="G689" s="165" t="s">
        <v>162</v>
      </c>
      <c r="H689" s="156" t="s">
        <v>867</v>
      </c>
      <c r="I689" s="156" t="s">
        <v>867</v>
      </c>
      <c r="J689" s="157">
        <v>43850</v>
      </c>
      <c r="K689" s="158" t="s">
        <v>1127</v>
      </c>
      <c r="L689" s="157">
        <v>43850</v>
      </c>
      <c r="M689" s="158" t="s">
        <v>1917</v>
      </c>
      <c r="N689" s="158" t="s">
        <v>886</v>
      </c>
      <c r="O689" s="158" t="s">
        <v>805</v>
      </c>
      <c r="P689" s="158" t="s">
        <v>1129</v>
      </c>
      <c r="Q689" s="158" t="s">
        <v>1920</v>
      </c>
      <c r="R689" s="158" t="s">
        <v>1921</v>
      </c>
      <c r="S689" s="159">
        <v>7200</v>
      </c>
      <c r="T689" s="160">
        <v>0.18110000000000001</v>
      </c>
      <c r="U689" s="160">
        <v>0.18110000000000001</v>
      </c>
      <c r="V689" s="158" t="s">
        <v>813</v>
      </c>
      <c r="W689" s="161">
        <v>1303.92</v>
      </c>
      <c r="X689" s="158" t="s">
        <v>813</v>
      </c>
      <c r="Y689" s="158" t="s">
        <v>1132</v>
      </c>
      <c r="Z689" s="158" t="s">
        <v>811</v>
      </c>
      <c r="AA689" s="158" t="s">
        <v>811</v>
      </c>
      <c r="AB689" s="71">
        <f t="shared" si="17"/>
        <v>190.08134347940174</v>
      </c>
    </row>
    <row r="690" spans="1:28">
      <c r="A690" s="156" t="s">
        <v>803</v>
      </c>
      <c r="B690" s="156" t="s">
        <v>1126</v>
      </c>
      <c r="C690" s="156" t="s">
        <v>391</v>
      </c>
      <c r="D690" s="156" t="s">
        <v>200</v>
      </c>
      <c r="E690" s="156" t="s">
        <v>812</v>
      </c>
      <c r="F690" s="156" t="s">
        <v>750</v>
      </c>
      <c r="G690" s="165" t="s">
        <v>200</v>
      </c>
      <c r="H690" s="156" t="s">
        <v>867</v>
      </c>
      <c r="I690" s="156" t="s">
        <v>867</v>
      </c>
      <c r="J690" s="157">
        <v>43850</v>
      </c>
      <c r="K690" s="158" t="s">
        <v>1127</v>
      </c>
      <c r="L690" s="157">
        <v>43850</v>
      </c>
      <c r="M690" s="158" t="s">
        <v>1883</v>
      </c>
      <c r="N690" s="158" t="s">
        <v>886</v>
      </c>
      <c r="O690" s="158" t="s">
        <v>805</v>
      </c>
      <c r="P690" s="158" t="s">
        <v>1129</v>
      </c>
      <c r="Q690" s="158" t="s">
        <v>1922</v>
      </c>
      <c r="R690" s="158" t="s">
        <v>1923</v>
      </c>
      <c r="S690" s="159">
        <v>3200</v>
      </c>
      <c r="T690" s="160">
        <v>0.245</v>
      </c>
      <c r="U690" s="160">
        <v>0.245</v>
      </c>
      <c r="V690" s="158" t="s">
        <v>813</v>
      </c>
      <c r="W690" s="161">
        <v>784</v>
      </c>
      <c r="X690" s="158" t="s">
        <v>813</v>
      </c>
      <c r="Y690" s="158" t="s">
        <v>1132</v>
      </c>
      <c r="Z690" s="158" t="s">
        <v>811</v>
      </c>
      <c r="AA690" s="158" t="s">
        <v>811</v>
      </c>
      <c r="AB690" s="71">
        <f t="shared" si="17"/>
        <v>114.28904632788128</v>
      </c>
    </row>
    <row r="691" spans="1:28">
      <c r="A691" s="156" t="s">
        <v>803</v>
      </c>
      <c r="B691" s="156" t="s">
        <v>1126</v>
      </c>
      <c r="C691" s="156" t="s">
        <v>391</v>
      </c>
      <c r="D691" s="156" t="s">
        <v>200</v>
      </c>
      <c r="E691" s="156" t="s">
        <v>812</v>
      </c>
      <c r="F691" s="156" t="s">
        <v>486</v>
      </c>
      <c r="G691" s="165" t="s">
        <v>200</v>
      </c>
      <c r="H691" s="156" t="s">
        <v>867</v>
      </c>
      <c r="I691" s="156" t="s">
        <v>867</v>
      </c>
      <c r="J691" s="157">
        <v>43850</v>
      </c>
      <c r="K691" s="158" t="s">
        <v>1127</v>
      </c>
      <c r="L691" s="157">
        <v>43850</v>
      </c>
      <c r="M691" s="158" t="s">
        <v>1883</v>
      </c>
      <c r="N691" s="158" t="s">
        <v>1073</v>
      </c>
      <c r="O691" s="158" t="s">
        <v>805</v>
      </c>
      <c r="P691" s="158" t="s">
        <v>1129</v>
      </c>
      <c r="Q691" s="158" t="s">
        <v>990</v>
      </c>
      <c r="R691" s="158" t="s">
        <v>991</v>
      </c>
      <c r="S691" s="159">
        <v>64000</v>
      </c>
      <c r="T691" s="160">
        <v>4.1099999999999998E-2</v>
      </c>
      <c r="U691" s="160">
        <v>4.1099999999999998E-2</v>
      </c>
      <c r="V691" s="158" t="s">
        <v>813</v>
      </c>
      <c r="W691" s="161">
        <v>2630.4</v>
      </c>
      <c r="X691" s="158" t="s">
        <v>813</v>
      </c>
      <c r="Y691" s="158" t="s">
        <v>1132</v>
      </c>
      <c r="Z691" s="158" t="s">
        <v>811</v>
      </c>
      <c r="AA691" s="158" t="s">
        <v>811</v>
      </c>
      <c r="AB691" s="71">
        <f t="shared" si="17"/>
        <v>383.45141257762617</v>
      </c>
    </row>
    <row r="692" spans="1:28">
      <c r="A692" s="156" t="s">
        <v>803</v>
      </c>
      <c r="B692" s="156" t="s">
        <v>1126</v>
      </c>
      <c r="C692" s="156" t="s">
        <v>391</v>
      </c>
      <c r="D692" s="156" t="s">
        <v>200</v>
      </c>
      <c r="E692" s="156" t="s">
        <v>812</v>
      </c>
      <c r="F692" s="156" t="s">
        <v>452</v>
      </c>
      <c r="G692" s="165" t="s">
        <v>200</v>
      </c>
      <c r="H692" s="156" t="s">
        <v>867</v>
      </c>
      <c r="I692" s="156" t="s">
        <v>867</v>
      </c>
      <c r="J692" s="157">
        <v>43850</v>
      </c>
      <c r="K692" s="158" t="s">
        <v>1127</v>
      </c>
      <c r="L692" s="157">
        <v>43850</v>
      </c>
      <c r="M692" s="158" t="s">
        <v>1917</v>
      </c>
      <c r="N692" s="158" t="s">
        <v>870</v>
      </c>
      <c r="O692" s="158" t="s">
        <v>805</v>
      </c>
      <c r="P692" s="158" t="s">
        <v>1129</v>
      </c>
      <c r="Q692" s="158" t="s">
        <v>901</v>
      </c>
      <c r="R692" s="158" t="s">
        <v>902</v>
      </c>
      <c r="S692" s="159">
        <v>0</v>
      </c>
      <c r="T692" s="160">
        <v>0</v>
      </c>
      <c r="U692" s="160">
        <v>3.78E-2</v>
      </c>
      <c r="V692" s="158" t="s">
        <v>813</v>
      </c>
      <c r="W692" s="161">
        <v>0</v>
      </c>
      <c r="X692" s="158" t="s">
        <v>813</v>
      </c>
      <c r="Y692" s="158" t="s">
        <v>1132</v>
      </c>
      <c r="Z692" s="158" t="s">
        <v>811</v>
      </c>
      <c r="AA692" s="158" t="s">
        <v>811</v>
      </c>
      <c r="AB692" s="71">
        <f t="shared" si="17"/>
        <v>0</v>
      </c>
    </row>
    <row r="693" spans="1:28">
      <c r="A693" s="156" t="s">
        <v>803</v>
      </c>
      <c r="B693" s="156" t="s">
        <v>1126</v>
      </c>
      <c r="C693" s="156" t="s">
        <v>391</v>
      </c>
      <c r="D693" s="156" t="s">
        <v>200</v>
      </c>
      <c r="E693" s="156" t="s">
        <v>812</v>
      </c>
      <c r="F693" s="156" t="s">
        <v>452</v>
      </c>
      <c r="G693" s="165" t="s">
        <v>200</v>
      </c>
      <c r="H693" s="156" t="s">
        <v>867</v>
      </c>
      <c r="I693" s="156" t="s">
        <v>867</v>
      </c>
      <c r="J693" s="157">
        <v>43850</v>
      </c>
      <c r="K693" s="158" t="s">
        <v>1127</v>
      </c>
      <c r="L693" s="157">
        <v>43850</v>
      </c>
      <c r="M693" s="158" t="s">
        <v>1917</v>
      </c>
      <c r="N693" s="158" t="s">
        <v>1144</v>
      </c>
      <c r="O693" s="158" t="s">
        <v>805</v>
      </c>
      <c r="P693" s="158" t="s">
        <v>1129</v>
      </c>
      <c r="Q693" s="158" t="s">
        <v>901</v>
      </c>
      <c r="R693" s="158" t="s">
        <v>902</v>
      </c>
      <c r="S693" s="159">
        <v>90000</v>
      </c>
      <c r="T693" s="160">
        <v>3.78E-2</v>
      </c>
      <c r="U693" s="160">
        <v>3.78E-2</v>
      </c>
      <c r="V693" s="158" t="s">
        <v>813</v>
      </c>
      <c r="W693" s="161">
        <v>3402</v>
      </c>
      <c r="X693" s="158" t="s">
        <v>813</v>
      </c>
      <c r="Y693" s="158" t="s">
        <v>1132</v>
      </c>
      <c r="Z693" s="158" t="s">
        <v>811</v>
      </c>
      <c r="AA693" s="158" t="s">
        <v>811</v>
      </c>
      <c r="AB693" s="71">
        <f t="shared" si="17"/>
        <v>495.93282602991343</v>
      </c>
    </row>
    <row r="694" spans="1:28">
      <c r="A694" s="156" t="s">
        <v>803</v>
      </c>
      <c r="B694" s="156" t="s">
        <v>1126</v>
      </c>
      <c r="C694" s="156" t="s">
        <v>391</v>
      </c>
      <c r="D694" s="156" t="s">
        <v>200</v>
      </c>
      <c r="E694" s="156" t="s">
        <v>812</v>
      </c>
      <c r="F694" s="156" t="s">
        <v>452</v>
      </c>
      <c r="G694" s="165" t="s">
        <v>200</v>
      </c>
      <c r="H694" s="156" t="s">
        <v>867</v>
      </c>
      <c r="I694" s="156" t="s">
        <v>867</v>
      </c>
      <c r="J694" s="157">
        <v>43850</v>
      </c>
      <c r="K694" s="158" t="s">
        <v>1127</v>
      </c>
      <c r="L694" s="157">
        <v>43850</v>
      </c>
      <c r="M694" s="158" t="s">
        <v>1917</v>
      </c>
      <c r="N694" s="158" t="s">
        <v>1145</v>
      </c>
      <c r="O694" s="158" t="s">
        <v>805</v>
      </c>
      <c r="P694" s="158" t="s">
        <v>1129</v>
      </c>
      <c r="Q694" s="158" t="s">
        <v>901</v>
      </c>
      <c r="R694" s="158" t="s">
        <v>902</v>
      </c>
      <c r="S694" s="159">
        <v>330000</v>
      </c>
      <c r="T694" s="160">
        <v>3.78E-2</v>
      </c>
      <c r="U694" s="160">
        <v>3.78E-2</v>
      </c>
      <c r="V694" s="158" t="s">
        <v>813</v>
      </c>
      <c r="W694" s="161">
        <v>12474</v>
      </c>
      <c r="X694" s="158" t="s">
        <v>813</v>
      </c>
      <c r="Y694" s="158" t="s">
        <v>1132</v>
      </c>
      <c r="Z694" s="158" t="s">
        <v>811</v>
      </c>
      <c r="AA694" s="158" t="s">
        <v>811</v>
      </c>
      <c r="AB694" s="71">
        <f t="shared" si="17"/>
        <v>1818.4203621096826</v>
      </c>
    </row>
    <row r="695" spans="1:28">
      <c r="A695" s="156" t="s">
        <v>803</v>
      </c>
      <c r="B695" s="156" t="s">
        <v>1126</v>
      </c>
      <c r="C695" s="156" t="s">
        <v>391</v>
      </c>
      <c r="D695" s="156" t="s">
        <v>200</v>
      </c>
      <c r="E695" s="156" t="s">
        <v>812</v>
      </c>
      <c r="F695" s="156" t="s">
        <v>546</v>
      </c>
      <c r="G695" s="165" t="s">
        <v>200</v>
      </c>
      <c r="H695" s="156" t="s">
        <v>867</v>
      </c>
      <c r="I695" s="156" t="s">
        <v>867</v>
      </c>
      <c r="J695" s="157">
        <v>43850</v>
      </c>
      <c r="K695" s="158" t="s">
        <v>1127</v>
      </c>
      <c r="L695" s="157">
        <v>43850</v>
      </c>
      <c r="M695" s="158" t="s">
        <v>1917</v>
      </c>
      <c r="N695" s="158" t="s">
        <v>1073</v>
      </c>
      <c r="O695" s="158" t="s">
        <v>805</v>
      </c>
      <c r="P695" s="158" t="s">
        <v>1129</v>
      </c>
      <c r="Q695" s="158" t="s">
        <v>1924</v>
      </c>
      <c r="R695" s="158" t="s">
        <v>1925</v>
      </c>
      <c r="S695" s="159">
        <v>0</v>
      </c>
      <c r="T695" s="160">
        <v>0</v>
      </c>
      <c r="U695" s="160">
        <v>2.9600000000000001E-2</v>
      </c>
      <c r="V695" s="158" t="s">
        <v>813</v>
      </c>
      <c r="W695" s="161">
        <v>0</v>
      </c>
      <c r="X695" s="158" t="s">
        <v>813</v>
      </c>
      <c r="Y695" s="158" t="s">
        <v>1132</v>
      </c>
      <c r="Z695" s="158" t="s">
        <v>811</v>
      </c>
      <c r="AA695" s="158" t="s">
        <v>811</v>
      </c>
      <c r="AB695" s="71">
        <f t="shared" si="17"/>
        <v>0</v>
      </c>
    </row>
    <row r="696" spans="1:28">
      <c r="A696" s="156" t="s">
        <v>803</v>
      </c>
      <c r="B696" s="156" t="s">
        <v>1126</v>
      </c>
      <c r="C696" s="156" t="s">
        <v>391</v>
      </c>
      <c r="D696" s="156" t="s">
        <v>200</v>
      </c>
      <c r="E696" s="156" t="s">
        <v>812</v>
      </c>
      <c r="F696" s="156" t="s">
        <v>546</v>
      </c>
      <c r="G696" s="165" t="s">
        <v>200</v>
      </c>
      <c r="H696" s="156" t="s">
        <v>867</v>
      </c>
      <c r="I696" s="156" t="s">
        <v>867</v>
      </c>
      <c r="J696" s="157">
        <v>43850</v>
      </c>
      <c r="K696" s="158" t="s">
        <v>1127</v>
      </c>
      <c r="L696" s="157">
        <v>43850</v>
      </c>
      <c r="M696" s="158" t="s">
        <v>1917</v>
      </c>
      <c r="N696" s="158" t="s">
        <v>1146</v>
      </c>
      <c r="O696" s="158" t="s">
        <v>805</v>
      </c>
      <c r="P696" s="158" t="s">
        <v>1129</v>
      </c>
      <c r="Q696" s="158" t="s">
        <v>1924</v>
      </c>
      <c r="R696" s="158" t="s">
        <v>1925</v>
      </c>
      <c r="S696" s="159">
        <v>860000</v>
      </c>
      <c r="T696" s="160">
        <v>2.9600000000000001E-2</v>
      </c>
      <c r="U696" s="160">
        <v>2.9600000000000001E-2</v>
      </c>
      <c r="V696" s="158" t="s">
        <v>813</v>
      </c>
      <c r="W696" s="161">
        <v>25456</v>
      </c>
      <c r="X696" s="158" t="s">
        <v>813</v>
      </c>
      <c r="Y696" s="158" t="s">
        <v>1132</v>
      </c>
      <c r="Z696" s="158" t="s">
        <v>811</v>
      </c>
      <c r="AA696" s="158" t="s">
        <v>811</v>
      </c>
      <c r="AB696" s="71">
        <f t="shared" si="17"/>
        <v>3710.8953613807985</v>
      </c>
    </row>
    <row r="697" spans="1:28">
      <c r="A697" s="156" t="s">
        <v>803</v>
      </c>
      <c r="B697" s="156" t="s">
        <v>1126</v>
      </c>
      <c r="C697" s="156" t="s">
        <v>391</v>
      </c>
      <c r="D697" s="156" t="s">
        <v>200</v>
      </c>
      <c r="E697" s="156" t="s">
        <v>812</v>
      </c>
      <c r="F697" s="156" t="s">
        <v>546</v>
      </c>
      <c r="G697" s="165" t="s">
        <v>200</v>
      </c>
      <c r="H697" s="156" t="s">
        <v>867</v>
      </c>
      <c r="I697" s="156" t="s">
        <v>867</v>
      </c>
      <c r="J697" s="157">
        <v>43850</v>
      </c>
      <c r="K697" s="158" t="s">
        <v>1127</v>
      </c>
      <c r="L697" s="157">
        <v>43850</v>
      </c>
      <c r="M697" s="158" t="s">
        <v>1917</v>
      </c>
      <c r="N697" s="158" t="s">
        <v>1159</v>
      </c>
      <c r="O697" s="158" t="s">
        <v>805</v>
      </c>
      <c r="P697" s="158" t="s">
        <v>1129</v>
      </c>
      <c r="Q697" s="158" t="s">
        <v>1924</v>
      </c>
      <c r="R697" s="158" t="s">
        <v>1925</v>
      </c>
      <c r="S697" s="159">
        <v>220000</v>
      </c>
      <c r="T697" s="160">
        <v>2.9600000000000001E-2</v>
      </c>
      <c r="U697" s="160">
        <v>2.9600000000000001E-2</v>
      </c>
      <c r="V697" s="158" t="s">
        <v>813</v>
      </c>
      <c r="W697" s="161">
        <v>6512</v>
      </c>
      <c r="X697" s="158" t="s">
        <v>813</v>
      </c>
      <c r="Y697" s="158" t="s">
        <v>1132</v>
      </c>
      <c r="Z697" s="158" t="s">
        <v>811</v>
      </c>
      <c r="AA697" s="158" t="s">
        <v>811</v>
      </c>
      <c r="AB697" s="71">
        <f t="shared" si="17"/>
        <v>949.29881337648328</v>
      </c>
    </row>
    <row r="698" spans="1:28">
      <c r="A698" s="156" t="s">
        <v>803</v>
      </c>
      <c r="B698" s="156" t="s">
        <v>1126</v>
      </c>
      <c r="C698" s="156" t="s">
        <v>391</v>
      </c>
      <c r="D698" s="156" t="s">
        <v>200</v>
      </c>
      <c r="E698" s="156" t="s">
        <v>812</v>
      </c>
      <c r="F698" s="156" t="s">
        <v>546</v>
      </c>
      <c r="G698" s="165" t="s">
        <v>200</v>
      </c>
      <c r="H698" s="156" t="s">
        <v>867</v>
      </c>
      <c r="I698" s="156" t="s">
        <v>867</v>
      </c>
      <c r="J698" s="157">
        <v>43850</v>
      </c>
      <c r="K698" s="158" t="s">
        <v>1127</v>
      </c>
      <c r="L698" s="157">
        <v>43850</v>
      </c>
      <c r="M698" s="158" t="s">
        <v>1917</v>
      </c>
      <c r="N698" s="158" t="s">
        <v>1075</v>
      </c>
      <c r="O698" s="158" t="s">
        <v>805</v>
      </c>
      <c r="P698" s="158" t="s">
        <v>1129</v>
      </c>
      <c r="Q698" s="158" t="s">
        <v>1926</v>
      </c>
      <c r="R698" s="158" t="s">
        <v>1927</v>
      </c>
      <c r="S698" s="159">
        <v>1090000</v>
      </c>
      <c r="T698" s="160">
        <v>2.9600000000000001E-2</v>
      </c>
      <c r="U698" s="160">
        <v>2.9600000000000001E-2</v>
      </c>
      <c r="V698" s="158" t="s">
        <v>813</v>
      </c>
      <c r="W698" s="161">
        <v>32264</v>
      </c>
      <c r="X698" s="158" t="s">
        <v>813</v>
      </c>
      <c r="Y698" s="158" t="s">
        <v>1132</v>
      </c>
      <c r="Z698" s="158" t="s">
        <v>811</v>
      </c>
      <c r="AA698" s="158" t="s">
        <v>811</v>
      </c>
      <c r="AB698" s="71">
        <f t="shared" si="17"/>
        <v>4703.3441208198492</v>
      </c>
    </row>
    <row r="699" spans="1:28">
      <c r="A699" s="156" t="s">
        <v>803</v>
      </c>
      <c r="B699" s="156" t="s">
        <v>1126</v>
      </c>
      <c r="C699" s="156" t="s">
        <v>391</v>
      </c>
      <c r="D699" s="156" t="s">
        <v>162</v>
      </c>
      <c r="E699" s="156" t="s">
        <v>812</v>
      </c>
      <c r="F699" s="156" t="s">
        <v>673</v>
      </c>
      <c r="G699" s="165" t="s">
        <v>200</v>
      </c>
      <c r="H699" s="156" t="s">
        <v>867</v>
      </c>
      <c r="I699" s="156" t="s">
        <v>867</v>
      </c>
      <c r="J699" s="157">
        <v>43850</v>
      </c>
      <c r="K699" s="158" t="s">
        <v>1127</v>
      </c>
      <c r="L699" s="157">
        <v>43850</v>
      </c>
      <c r="M699" s="158" t="s">
        <v>1896</v>
      </c>
      <c r="N699" s="158" t="s">
        <v>809</v>
      </c>
      <c r="O699" s="158" t="s">
        <v>805</v>
      </c>
      <c r="P699" s="158" t="s">
        <v>1129</v>
      </c>
      <c r="Q699" s="158" t="s">
        <v>1928</v>
      </c>
      <c r="R699" s="158" t="s">
        <v>1929</v>
      </c>
      <c r="S699" s="159">
        <v>525000</v>
      </c>
      <c r="T699" s="160">
        <v>4.1000000000000002E-2</v>
      </c>
      <c r="U699" s="160">
        <v>4.1000000000000002E-2</v>
      </c>
      <c r="V699" s="158" t="s">
        <v>813</v>
      </c>
      <c r="W699" s="161">
        <v>21525</v>
      </c>
      <c r="X699" s="158" t="s">
        <v>813</v>
      </c>
      <c r="Y699" s="158" t="s">
        <v>1132</v>
      </c>
      <c r="Z699" s="158" t="s">
        <v>811</v>
      </c>
      <c r="AA699" s="158" t="s">
        <v>811</v>
      </c>
      <c r="AB699" s="71">
        <f t="shared" si="17"/>
        <v>3137.8465844485263</v>
      </c>
    </row>
    <row r="700" spans="1:28">
      <c r="A700" s="156" t="s">
        <v>803</v>
      </c>
      <c r="B700" s="156" t="s">
        <v>1126</v>
      </c>
      <c r="C700" s="156" t="s">
        <v>391</v>
      </c>
      <c r="D700" s="156" t="s">
        <v>162</v>
      </c>
      <c r="E700" s="156" t="s">
        <v>812</v>
      </c>
      <c r="F700" s="156" t="s">
        <v>673</v>
      </c>
      <c r="G700" s="165" t="s">
        <v>200</v>
      </c>
      <c r="H700" s="156" t="s">
        <v>867</v>
      </c>
      <c r="I700" s="156" t="s">
        <v>867</v>
      </c>
      <c r="J700" s="157">
        <v>43850</v>
      </c>
      <c r="K700" s="158" t="s">
        <v>1127</v>
      </c>
      <c r="L700" s="157">
        <v>43850</v>
      </c>
      <c r="M700" s="158" t="s">
        <v>1896</v>
      </c>
      <c r="N700" s="158" t="s">
        <v>870</v>
      </c>
      <c r="O700" s="158" t="s">
        <v>805</v>
      </c>
      <c r="P700" s="158" t="s">
        <v>1129</v>
      </c>
      <c r="Q700" s="158" t="s">
        <v>1930</v>
      </c>
      <c r="R700" s="158" t="s">
        <v>1931</v>
      </c>
      <c r="S700" s="159">
        <v>0</v>
      </c>
      <c r="T700" s="160">
        <v>0</v>
      </c>
      <c r="U700" s="160">
        <v>4.1000000000000002E-2</v>
      </c>
      <c r="V700" s="158" t="s">
        <v>813</v>
      </c>
      <c r="W700" s="161">
        <v>0</v>
      </c>
      <c r="X700" s="158" t="s">
        <v>813</v>
      </c>
      <c r="Y700" s="158" t="s">
        <v>1132</v>
      </c>
      <c r="Z700" s="158" t="s">
        <v>811</v>
      </c>
      <c r="AA700" s="158" t="s">
        <v>811</v>
      </c>
      <c r="AB700" s="71">
        <f t="shared" si="17"/>
        <v>0</v>
      </c>
    </row>
    <row r="701" spans="1:28">
      <c r="A701" s="156" t="s">
        <v>803</v>
      </c>
      <c r="B701" s="156" t="s">
        <v>1126</v>
      </c>
      <c r="C701" s="156" t="s">
        <v>391</v>
      </c>
      <c r="D701" s="156" t="s">
        <v>162</v>
      </c>
      <c r="E701" s="156" t="s">
        <v>812</v>
      </c>
      <c r="F701" s="156" t="s">
        <v>673</v>
      </c>
      <c r="G701" s="165" t="s">
        <v>200</v>
      </c>
      <c r="H701" s="156" t="s">
        <v>867</v>
      </c>
      <c r="I701" s="156" t="s">
        <v>867</v>
      </c>
      <c r="J701" s="157">
        <v>43850</v>
      </c>
      <c r="K701" s="158" t="s">
        <v>1127</v>
      </c>
      <c r="L701" s="157">
        <v>43850</v>
      </c>
      <c r="M701" s="158" t="s">
        <v>1896</v>
      </c>
      <c r="N701" s="158" t="s">
        <v>1144</v>
      </c>
      <c r="O701" s="158" t="s">
        <v>805</v>
      </c>
      <c r="P701" s="158" t="s">
        <v>1129</v>
      </c>
      <c r="Q701" s="158" t="s">
        <v>1930</v>
      </c>
      <c r="R701" s="158" t="s">
        <v>1931</v>
      </c>
      <c r="S701" s="159">
        <v>165000</v>
      </c>
      <c r="T701" s="160">
        <v>4.1000000000000002E-2</v>
      </c>
      <c r="U701" s="160">
        <v>4.1000000000000002E-2</v>
      </c>
      <c r="V701" s="158" t="s">
        <v>813</v>
      </c>
      <c r="W701" s="161">
        <v>6765</v>
      </c>
      <c r="X701" s="158" t="s">
        <v>813</v>
      </c>
      <c r="Y701" s="158" t="s">
        <v>1132</v>
      </c>
      <c r="Z701" s="158" t="s">
        <v>811</v>
      </c>
      <c r="AA701" s="158" t="s">
        <v>811</v>
      </c>
      <c r="AB701" s="71">
        <f t="shared" si="17"/>
        <v>986.18035511239395</v>
      </c>
    </row>
    <row r="702" spans="1:28">
      <c r="A702" s="156" t="s">
        <v>803</v>
      </c>
      <c r="B702" s="156" t="s">
        <v>1126</v>
      </c>
      <c r="C702" s="156" t="s">
        <v>391</v>
      </c>
      <c r="D702" s="156" t="s">
        <v>162</v>
      </c>
      <c r="E702" s="156" t="s">
        <v>812</v>
      </c>
      <c r="F702" s="156" t="s">
        <v>673</v>
      </c>
      <c r="G702" s="165" t="s">
        <v>200</v>
      </c>
      <c r="H702" s="156" t="s">
        <v>867</v>
      </c>
      <c r="I702" s="156" t="s">
        <v>867</v>
      </c>
      <c r="J702" s="157">
        <v>43850</v>
      </c>
      <c r="K702" s="158" t="s">
        <v>1127</v>
      </c>
      <c r="L702" s="157">
        <v>43850</v>
      </c>
      <c r="M702" s="158" t="s">
        <v>1896</v>
      </c>
      <c r="N702" s="158" t="s">
        <v>1145</v>
      </c>
      <c r="O702" s="158" t="s">
        <v>805</v>
      </c>
      <c r="P702" s="158" t="s">
        <v>1129</v>
      </c>
      <c r="Q702" s="158" t="s">
        <v>1930</v>
      </c>
      <c r="R702" s="158" t="s">
        <v>1931</v>
      </c>
      <c r="S702" s="159">
        <v>900000</v>
      </c>
      <c r="T702" s="160">
        <v>4.1000000000000002E-2</v>
      </c>
      <c r="U702" s="160">
        <v>4.1000000000000002E-2</v>
      </c>
      <c r="V702" s="158" t="s">
        <v>813</v>
      </c>
      <c r="W702" s="161">
        <v>36900</v>
      </c>
      <c r="X702" s="158" t="s">
        <v>813</v>
      </c>
      <c r="Y702" s="158" t="s">
        <v>1132</v>
      </c>
      <c r="Z702" s="158" t="s">
        <v>811</v>
      </c>
      <c r="AA702" s="158" t="s">
        <v>811</v>
      </c>
      <c r="AB702" s="71">
        <f t="shared" si="17"/>
        <v>5379.1655733403304</v>
      </c>
    </row>
    <row r="703" spans="1:28">
      <c r="A703" s="156" t="s">
        <v>803</v>
      </c>
      <c r="B703" s="156" t="s">
        <v>1126</v>
      </c>
      <c r="C703" s="156" t="s">
        <v>391</v>
      </c>
      <c r="D703" s="156" t="s">
        <v>162</v>
      </c>
      <c r="E703" s="156" t="s">
        <v>812</v>
      </c>
      <c r="F703" s="156" t="s">
        <v>171</v>
      </c>
      <c r="G703" s="165" t="s">
        <v>162</v>
      </c>
      <c r="H703" s="156" t="s">
        <v>867</v>
      </c>
      <c r="I703" s="156" t="s">
        <v>867</v>
      </c>
      <c r="J703" s="157">
        <v>43851</v>
      </c>
      <c r="K703" s="158" t="s">
        <v>1127</v>
      </c>
      <c r="L703" s="157">
        <v>43851</v>
      </c>
      <c r="M703" s="158" t="s">
        <v>1932</v>
      </c>
      <c r="N703" s="158" t="s">
        <v>1159</v>
      </c>
      <c r="O703" s="158" t="s">
        <v>805</v>
      </c>
      <c r="P703" s="158" t="s">
        <v>1129</v>
      </c>
      <c r="Q703" s="158" t="s">
        <v>891</v>
      </c>
      <c r="R703" s="158" t="s">
        <v>892</v>
      </c>
      <c r="S703" s="159">
        <v>60000</v>
      </c>
      <c r="T703" s="160">
        <v>6.9000000000000006E-2</v>
      </c>
      <c r="U703" s="160">
        <v>6.9000000000000006E-2</v>
      </c>
      <c r="V703" s="158" t="s">
        <v>813</v>
      </c>
      <c r="W703" s="161">
        <v>4140</v>
      </c>
      <c r="X703" s="158" t="s">
        <v>813</v>
      </c>
      <c r="Y703" s="158" t="s">
        <v>1132</v>
      </c>
      <c r="Z703" s="158" t="s">
        <v>811</v>
      </c>
      <c r="AA703" s="158" t="s">
        <v>811</v>
      </c>
      <c r="AB703" s="71">
        <f t="shared" si="17"/>
        <v>603.51613749672003</v>
      </c>
    </row>
    <row r="704" spans="1:28">
      <c r="A704" s="156" t="s">
        <v>803</v>
      </c>
      <c r="B704" s="156" t="s">
        <v>1126</v>
      </c>
      <c r="C704" s="156" t="s">
        <v>391</v>
      </c>
      <c r="D704" s="156" t="s">
        <v>162</v>
      </c>
      <c r="E704" s="156" t="s">
        <v>812</v>
      </c>
      <c r="F704" s="156" t="s">
        <v>171</v>
      </c>
      <c r="G704" s="165" t="s">
        <v>162</v>
      </c>
      <c r="H704" s="156" t="s">
        <v>867</v>
      </c>
      <c r="I704" s="156" t="s">
        <v>867</v>
      </c>
      <c r="J704" s="157">
        <v>43851</v>
      </c>
      <c r="K704" s="158" t="s">
        <v>1127</v>
      </c>
      <c r="L704" s="157">
        <v>43851</v>
      </c>
      <c r="M704" s="158" t="s">
        <v>1932</v>
      </c>
      <c r="N704" s="158" t="s">
        <v>1181</v>
      </c>
      <c r="O704" s="158" t="s">
        <v>805</v>
      </c>
      <c r="P704" s="158" t="s">
        <v>1129</v>
      </c>
      <c r="Q704" s="158" t="s">
        <v>891</v>
      </c>
      <c r="R704" s="158" t="s">
        <v>892</v>
      </c>
      <c r="S704" s="159">
        <v>500000</v>
      </c>
      <c r="T704" s="160">
        <v>6.9000000000000006E-2</v>
      </c>
      <c r="U704" s="160">
        <v>6.9000000000000006E-2</v>
      </c>
      <c r="V704" s="158" t="s">
        <v>813</v>
      </c>
      <c r="W704" s="161">
        <v>34500</v>
      </c>
      <c r="X704" s="158" t="s">
        <v>813</v>
      </c>
      <c r="Y704" s="158" t="s">
        <v>1132</v>
      </c>
      <c r="Z704" s="158" t="s">
        <v>811</v>
      </c>
      <c r="AA704" s="158" t="s">
        <v>811</v>
      </c>
      <c r="AB704" s="71">
        <f t="shared" si="17"/>
        <v>5029.301145806</v>
      </c>
    </row>
    <row r="705" spans="1:28">
      <c r="A705" s="156" t="s">
        <v>803</v>
      </c>
      <c r="B705" s="156" t="s">
        <v>1126</v>
      </c>
      <c r="C705" s="156" t="s">
        <v>391</v>
      </c>
      <c r="D705" s="156" t="s">
        <v>162</v>
      </c>
      <c r="E705" s="156" t="s">
        <v>812</v>
      </c>
      <c r="F705" s="156" t="s">
        <v>171</v>
      </c>
      <c r="G705" s="165" t="s">
        <v>162</v>
      </c>
      <c r="H705" s="156" t="s">
        <v>867</v>
      </c>
      <c r="I705" s="156" t="s">
        <v>867</v>
      </c>
      <c r="J705" s="157">
        <v>43851</v>
      </c>
      <c r="K705" s="158" t="s">
        <v>1127</v>
      </c>
      <c r="L705" s="157">
        <v>43851</v>
      </c>
      <c r="M705" s="158" t="s">
        <v>1932</v>
      </c>
      <c r="N705" s="158" t="s">
        <v>1197</v>
      </c>
      <c r="O705" s="158" t="s">
        <v>805</v>
      </c>
      <c r="P705" s="158" t="s">
        <v>1129</v>
      </c>
      <c r="Q705" s="158" t="s">
        <v>891</v>
      </c>
      <c r="R705" s="158" t="s">
        <v>892</v>
      </c>
      <c r="S705" s="159">
        <v>400000</v>
      </c>
      <c r="T705" s="160">
        <v>6.9000000000000006E-2</v>
      </c>
      <c r="U705" s="160">
        <v>6.9000000000000006E-2</v>
      </c>
      <c r="V705" s="158" t="s">
        <v>813</v>
      </c>
      <c r="W705" s="161">
        <v>27600</v>
      </c>
      <c r="X705" s="158" t="s">
        <v>813</v>
      </c>
      <c r="Y705" s="158" t="s">
        <v>1132</v>
      </c>
      <c r="Z705" s="158" t="s">
        <v>811</v>
      </c>
      <c r="AA705" s="158" t="s">
        <v>811</v>
      </c>
      <c r="AB705" s="71">
        <f t="shared" si="17"/>
        <v>4023.4409166448004</v>
      </c>
    </row>
    <row r="706" spans="1:28">
      <c r="A706" s="156" t="s">
        <v>803</v>
      </c>
      <c r="B706" s="156" t="s">
        <v>1126</v>
      </c>
      <c r="C706" s="156" t="s">
        <v>391</v>
      </c>
      <c r="D706" s="156" t="s">
        <v>162</v>
      </c>
      <c r="E706" s="156" t="s">
        <v>812</v>
      </c>
      <c r="F706" s="156" t="s">
        <v>171</v>
      </c>
      <c r="G706" s="165" t="s">
        <v>162</v>
      </c>
      <c r="H706" s="156" t="s">
        <v>867</v>
      </c>
      <c r="I706" s="156" t="s">
        <v>867</v>
      </c>
      <c r="J706" s="157">
        <v>43851</v>
      </c>
      <c r="K706" s="158" t="s">
        <v>1127</v>
      </c>
      <c r="L706" s="157">
        <v>43851</v>
      </c>
      <c r="M706" s="158" t="s">
        <v>1932</v>
      </c>
      <c r="N706" s="158" t="s">
        <v>1232</v>
      </c>
      <c r="O706" s="158" t="s">
        <v>805</v>
      </c>
      <c r="P706" s="158" t="s">
        <v>1129</v>
      </c>
      <c r="Q706" s="158" t="s">
        <v>891</v>
      </c>
      <c r="R706" s="158" t="s">
        <v>892</v>
      </c>
      <c r="S706" s="159">
        <v>120000</v>
      </c>
      <c r="T706" s="160">
        <v>6.9000000000000006E-2</v>
      </c>
      <c r="U706" s="160">
        <v>6.9000000000000006E-2</v>
      </c>
      <c r="V706" s="158" t="s">
        <v>813</v>
      </c>
      <c r="W706" s="161">
        <v>8280</v>
      </c>
      <c r="X706" s="158" t="s">
        <v>813</v>
      </c>
      <c r="Y706" s="158" t="s">
        <v>1132</v>
      </c>
      <c r="Z706" s="158" t="s">
        <v>811</v>
      </c>
      <c r="AA706" s="158" t="s">
        <v>811</v>
      </c>
      <c r="AB706" s="71">
        <f t="shared" si="17"/>
        <v>1207.0322749934401</v>
      </c>
    </row>
    <row r="707" spans="1:28">
      <c r="A707" s="156" t="s">
        <v>803</v>
      </c>
      <c r="B707" s="156" t="s">
        <v>1126</v>
      </c>
      <c r="C707" s="156" t="s">
        <v>391</v>
      </c>
      <c r="D707" s="156" t="s">
        <v>162</v>
      </c>
      <c r="E707" s="156" t="s">
        <v>812</v>
      </c>
      <c r="F707" s="156" t="s">
        <v>171</v>
      </c>
      <c r="G707" s="165" t="s">
        <v>162</v>
      </c>
      <c r="H707" s="156" t="s">
        <v>867</v>
      </c>
      <c r="I707" s="156" t="s">
        <v>867</v>
      </c>
      <c r="J707" s="157">
        <v>43851</v>
      </c>
      <c r="K707" s="158" t="s">
        <v>1127</v>
      </c>
      <c r="L707" s="157">
        <v>43851</v>
      </c>
      <c r="M707" s="158" t="s">
        <v>1932</v>
      </c>
      <c r="N707" s="158" t="s">
        <v>1222</v>
      </c>
      <c r="O707" s="158" t="s">
        <v>805</v>
      </c>
      <c r="P707" s="158" t="s">
        <v>1129</v>
      </c>
      <c r="Q707" s="158" t="s">
        <v>891</v>
      </c>
      <c r="R707" s="158" t="s">
        <v>892</v>
      </c>
      <c r="S707" s="159">
        <v>200000</v>
      </c>
      <c r="T707" s="160">
        <v>6.9000000000000006E-2</v>
      </c>
      <c r="U707" s="160">
        <v>6.9000000000000006E-2</v>
      </c>
      <c r="V707" s="158" t="s">
        <v>813</v>
      </c>
      <c r="W707" s="161">
        <v>13800</v>
      </c>
      <c r="X707" s="158" t="s">
        <v>813</v>
      </c>
      <c r="Y707" s="158" t="s">
        <v>1132</v>
      </c>
      <c r="Z707" s="158" t="s">
        <v>811</v>
      </c>
      <c r="AA707" s="158" t="s">
        <v>811</v>
      </c>
      <c r="AB707" s="71">
        <f t="shared" si="17"/>
        <v>2011.7204583224002</v>
      </c>
    </row>
    <row r="708" spans="1:28">
      <c r="A708" s="156" t="s">
        <v>803</v>
      </c>
      <c r="B708" s="156" t="s">
        <v>1126</v>
      </c>
      <c r="C708" s="156" t="s">
        <v>391</v>
      </c>
      <c r="D708" s="156" t="s">
        <v>162</v>
      </c>
      <c r="E708" s="156" t="s">
        <v>812</v>
      </c>
      <c r="F708" s="156" t="s">
        <v>171</v>
      </c>
      <c r="G708" s="165" t="s">
        <v>162</v>
      </c>
      <c r="H708" s="156" t="s">
        <v>867</v>
      </c>
      <c r="I708" s="156" t="s">
        <v>867</v>
      </c>
      <c r="J708" s="157">
        <v>43851</v>
      </c>
      <c r="K708" s="158" t="s">
        <v>1127</v>
      </c>
      <c r="L708" s="157">
        <v>43851</v>
      </c>
      <c r="M708" s="158" t="s">
        <v>1932</v>
      </c>
      <c r="N708" s="158" t="s">
        <v>886</v>
      </c>
      <c r="O708" s="158" t="s">
        <v>805</v>
      </c>
      <c r="P708" s="158" t="s">
        <v>1129</v>
      </c>
      <c r="Q708" s="158" t="s">
        <v>891</v>
      </c>
      <c r="R708" s="158" t="s">
        <v>892</v>
      </c>
      <c r="S708" s="159">
        <v>0</v>
      </c>
      <c r="T708" s="160">
        <v>0</v>
      </c>
      <c r="U708" s="160">
        <v>6.9000000000000006E-2</v>
      </c>
      <c r="V708" s="158" t="s">
        <v>813</v>
      </c>
      <c r="W708" s="161">
        <v>0</v>
      </c>
      <c r="X708" s="158" t="s">
        <v>813</v>
      </c>
      <c r="Y708" s="158" t="s">
        <v>1132</v>
      </c>
      <c r="Z708" s="158" t="s">
        <v>811</v>
      </c>
      <c r="AA708" s="158" t="s">
        <v>811</v>
      </c>
      <c r="AB708" s="71">
        <f t="shared" si="17"/>
        <v>0</v>
      </c>
    </row>
    <row r="709" spans="1:28">
      <c r="A709" s="156" t="s">
        <v>803</v>
      </c>
      <c r="B709" s="156" t="s">
        <v>1126</v>
      </c>
      <c r="C709" s="156" t="s">
        <v>391</v>
      </c>
      <c r="D709" s="156" t="s">
        <v>162</v>
      </c>
      <c r="E709" s="156" t="s">
        <v>812</v>
      </c>
      <c r="F709" s="156" t="s">
        <v>171</v>
      </c>
      <c r="G709" s="165" t="s">
        <v>162</v>
      </c>
      <c r="H709" s="156" t="s">
        <v>867</v>
      </c>
      <c r="I709" s="156" t="s">
        <v>867</v>
      </c>
      <c r="J709" s="157">
        <v>43851</v>
      </c>
      <c r="K709" s="158" t="s">
        <v>1127</v>
      </c>
      <c r="L709" s="157">
        <v>43851</v>
      </c>
      <c r="M709" s="158" t="s">
        <v>1932</v>
      </c>
      <c r="N709" s="158" t="s">
        <v>809</v>
      </c>
      <c r="O709" s="158" t="s">
        <v>805</v>
      </c>
      <c r="P709" s="158" t="s">
        <v>1129</v>
      </c>
      <c r="Q709" s="158" t="s">
        <v>889</v>
      </c>
      <c r="R709" s="158" t="s">
        <v>890</v>
      </c>
      <c r="S709" s="159">
        <v>0</v>
      </c>
      <c r="T709" s="160">
        <v>0</v>
      </c>
      <c r="U709" s="160">
        <v>6.9000000000000006E-2</v>
      </c>
      <c r="V709" s="158" t="s">
        <v>813</v>
      </c>
      <c r="W709" s="161">
        <v>0</v>
      </c>
      <c r="X709" s="158" t="s">
        <v>813</v>
      </c>
      <c r="Y709" s="158" t="s">
        <v>1132</v>
      </c>
      <c r="Z709" s="158" t="s">
        <v>811</v>
      </c>
      <c r="AA709" s="158" t="s">
        <v>811</v>
      </c>
      <c r="AB709" s="71">
        <f t="shared" si="17"/>
        <v>0</v>
      </c>
    </row>
    <row r="710" spans="1:28">
      <c r="A710" s="156" t="s">
        <v>803</v>
      </c>
      <c r="B710" s="156" t="s">
        <v>1126</v>
      </c>
      <c r="C710" s="156" t="s">
        <v>391</v>
      </c>
      <c r="D710" s="156" t="s">
        <v>162</v>
      </c>
      <c r="E710" s="156" t="s">
        <v>812</v>
      </c>
      <c r="F710" s="156" t="s">
        <v>171</v>
      </c>
      <c r="G710" s="165" t="s">
        <v>162</v>
      </c>
      <c r="H710" s="156" t="s">
        <v>867</v>
      </c>
      <c r="I710" s="156" t="s">
        <v>867</v>
      </c>
      <c r="J710" s="157">
        <v>43851</v>
      </c>
      <c r="K710" s="158" t="s">
        <v>1127</v>
      </c>
      <c r="L710" s="157">
        <v>43851</v>
      </c>
      <c r="M710" s="158" t="s">
        <v>1932</v>
      </c>
      <c r="N710" s="158" t="s">
        <v>1144</v>
      </c>
      <c r="O710" s="158" t="s">
        <v>805</v>
      </c>
      <c r="P710" s="158" t="s">
        <v>1129</v>
      </c>
      <c r="Q710" s="158" t="s">
        <v>889</v>
      </c>
      <c r="R710" s="158" t="s">
        <v>890</v>
      </c>
      <c r="S710" s="159">
        <v>500000</v>
      </c>
      <c r="T710" s="160">
        <v>6.9000000000000006E-2</v>
      </c>
      <c r="U710" s="160">
        <v>6.9000000000000006E-2</v>
      </c>
      <c r="V710" s="158" t="s">
        <v>813</v>
      </c>
      <c r="W710" s="161">
        <v>34500</v>
      </c>
      <c r="X710" s="158" t="s">
        <v>813</v>
      </c>
      <c r="Y710" s="158" t="s">
        <v>1132</v>
      </c>
      <c r="Z710" s="158" t="s">
        <v>811</v>
      </c>
      <c r="AA710" s="158" t="s">
        <v>811</v>
      </c>
      <c r="AB710" s="71">
        <f t="shared" si="17"/>
        <v>5029.301145806</v>
      </c>
    </row>
    <row r="711" spans="1:28">
      <c r="A711" s="156" t="s">
        <v>803</v>
      </c>
      <c r="B711" s="156" t="s">
        <v>1126</v>
      </c>
      <c r="C711" s="156" t="s">
        <v>391</v>
      </c>
      <c r="D711" s="156" t="s">
        <v>162</v>
      </c>
      <c r="E711" s="156" t="s">
        <v>812</v>
      </c>
      <c r="F711" s="156" t="s">
        <v>171</v>
      </c>
      <c r="G711" s="165" t="s">
        <v>162</v>
      </c>
      <c r="H711" s="156" t="s">
        <v>867</v>
      </c>
      <c r="I711" s="156" t="s">
        <v>867</v>
      </c>
      <c r="J711" s="157">
        <v>43851</v>
      </c>
      <c r="K711" s="158" t="s">
        <v>1127</v>
      </c>
      <c r="L711" s="157">
        <v>43851</v>
      </c>
      <c r="M711" s="158" t="s">
        <v>1932</v>
      </c>
      <c r="N711" s="158" t="s">
        <v>1145</v>
      </c>
      <c r="O711" s="158" t="s">
        <v>805</v>
      </c>
      <c r="P711" s="158" t="s">
        <v>1129</v>
      </c>
      <c r="Q711" s="158" t="s">
        <v>889</v>
      </c>
      <c r="R711" s="158" t="s">
        <v>890</v>
      </c>
      <c r="S711" s="159">
        <v>500000</v>
      </c>
      <c r="T711" s="160">
        <v>6.9000000000000006E-2</v>
      </c>
      <c r="U711" s="160">
        <v>6.9000000000000006E-2</v>
      </c>
      <c r="V711" s="158" t="s">
        <v>813</v>
      </c>
      <c r="W711" s="161">
        <v>34500</v>
      </c>
      <c r="X711" s="158" t="s">
        <v>813</v>
      </c>
      <c r="Y711" s="158" t="s">
        <v>1132</v>
      </c>
      <c r="Z711" s="158" t="s">
        <v>811</v>
      </c>
      <c r="AA711" s="158" t="s">
        <v>811</v>
      </c>
      <c r="AB711" s="71">
        <f t="shared" si="17"/>
        <v>5029.301145806</v>
      </c>
    </row>
    <row r="712" spans="1:28">
      <c r="A712" s="156" t="s">
        <v>803</v>
      </c>
      <c r="B712" s="156" t="s">
        <v>1126</v>
      </c>
      <c r="C712" s="156" t="s">
        <v>391</v>
      </c>
      <c r="D712" s="156" t="s">
        <v>162</v>
      </c>
      <c r="E712" s="156" t="s">
        <v>812</v>
      </c>
      <c r="F712" s="156" t="s">
        <v>171</v>
      </c>
      <c r="G712" s="165" t="s">
        <v>162</v>
      </c>
      <c r="H712" s="156" t="s">
        <v>867</v>
      </c>
      <c r="I712" s="156" t="s">
        <v>867</v>
      </c>
      <c r="J712" s="157">
        <v>43851</v>
      </c>
      <c r="K712" s="158" t="s">
        <v>1127</v>
      </c>
      <c r="L712" s="157">
        <v>43851</v>
      </c>
      <c r="M712" s="158" t="s">
        <v>1932</v>
      </c>
      <c r="N712" s="158" t="s">
        <v>1146</v>
      </c>
      <c r="O712" s="158" t="s">
        <v>805</v>
      </c>
      <c r="P712" s="158" t="s">
        <v>1129</v>
      </c>
      <c r="Q712" s="158" t="s">
        <v>889</v>
      </c>
      <c r="R712" s="158" t="s">
        <v>890</v>
      </c>
      <c r="S712" s="159">
        <v>440000</v>
      </c>
      <c r="T712" s="160">
        <v>6.9000000000000006E-2</v>
      </c>
      <c r="U712" s="160">
        <v>6.9000000000000006E-2</v>
      </c>
      <c r="V712" s="158" t="s">
        <v>813</v>
      </c>
      <c r="W712" s="161">
        <v>30360</v>
      </c>
      <c r="X712" s="158" t="s">
        <v>813</v>
      </c>
      <c r="Y712" s="158" t="s">
        <v>1132</v>
      </c>
      <c r="Z712" s="158" t="s">
        <v>811</v>
      </c>
      <c r="AA712" s="158" t="s">
        <v>811</v>
      </c>
      <c r="AB712" s="71">
        <f t="shared" si="17"/>
        <v>4425.7850083092799</v>
      </c>
    </row>
    <row r="713" spans="1:28">
      <c r="A713" s="156" t="s">
        <v>803</v>
      </c>
      <c r="B713" s="156" t="s">
        <v>1126</v>
      </c>
      <c r="C713" s="156" t="s">
        <v>391</v>
      </c>
      <c r="D713" s="156" t="s">
        <v>162</v>
      </c>
      <c r="E713" s="156" t="s">
        <v>812</v>
      </c>
      <c r="F713" s="156" t="s">
        <v>171</v>
      </c>
      <c r="G713" s="165" t="s">
        <v>162</v>
      </c>
      <c r="H713" s="156" t="s">
        <v>867</v>
      </c>
      <c r="I713" s="156" t="s">
        <v>867</v>
      </c>
      <c r="J713" s="157">
        <v>43851</v>
      </c>
      <c r="K713" s="158" t="s">
        <v>1127</v>
      </c>
      <c r="L713" s="157">
        <v>43851</v>
      </c>
      <c r="M713" s="158" t="s">
        <v>1932</v>
      </c>
      <c r="N713" s="158" t="s">
        <v>870</v>
      </c>
      <c r="O713" s="158" t="s">
        <v>805</v>
      </c>
      <c r="P713" s="158" t="s">
        <v>1129</v>
      </c>
      <c r="Q713" s="158" t="s">
        <v>895</v>
      </c>
      <c r="R713" s="158" t="s">
        <v>896</v>
      </c>
      <c r="S713" s="159">
        <v>300000</v>
      </c>
      <c r="T713" s="160">
        <v>6.9000000000000006E-2</v>
      </c>
      <c r="U713" s="160">
        <v>6.9000000000000006E-2</v>
      </c>
      <c r="V713" s="158" t="s">
        <v>813</v>
      </c>
      <c r="W713" s="161">
        <v>20700</v>
      </c>
      <c r="X713" s="158" t="s">
        <v>813</v>
      </c>
      <c r="Y713" s="158" t="s">
        <v>1132</v>
      </c>
      <c r="Z713" s="158" t="s">
        <v>811</v>
      </c>
      <c r="AA713" s="158" t="s">
        <v>811</v>
      </c>
      <c r="AB713" s="71">
        <f t="shared" si="17"/>
        <v>3017.5806874836003</v>
      </c>
    </row>
    <row r="714" spans="1:28">
      <c r="A714" s="156" t="s">
        <v>803</v>
      </c>
      <c r="B714" s="156" t="s">
        <v>1126</v>
      </c>
      <c r="C714" s="156" t="s">
        <v>391</v>
      </c>
      <c r="D714" s="156" t="s">
        <v>200</v>
      </c>
      <c r="E714" s="156" t="s">
        <v>812</v>
      </c>
      <c r="F714" s="156" t="s">
        <v>547</v>
      </c>
      <c r="G714" s="165" t="s">
        <v>200</v>
      </c>
      <c r="H714" s="156" t="s">
        <v>867</v>
      </c>
      <c r="I714" s="156" t="s">
        <v>867</v>
      </c>
      <c r="J714" s="157">
        <v>43850</v>
      </c>
      <c r="K714" s="158" t="s">
        <v>1127</v>
      </c>
      <c r="L714" s="157">
        <v>43850</v>
      </c>
      <c r="M714" s="158" t="s">
        <v>1860</v>
      </c>
      <c r="N714" s="158" t="s">
        <v>886</v>
      </c>
      <c r="O714" s="158" t="s">
        <v>805</v>
      </c>
      <c r="P714" s="158" t="s">
        <v>1129</v>
      </c>
      <c r="Q714" s="158" t="s">
        <v>1933</v>
      </c>
      <c r="R714" s="158" t="s">
        <v>1934</v>
      </c>
      <c r="S714" s="159">
        <v>0</v>
      </c>
      <c r="T714" s="160">
        <v>0</v>
      </c>
      <c r="U714" s="160">
        <v>2.1899999999999999E-2</v>
      </c>
      <c r="V714" s="158" t="s">
        <v>813</v>
      </c>
      <c r="W714" s="161">
        <v>0</v>
      </c>
      <c r="X714" s="158" t="s">
        <v>813</v>
      </c>
      <c r="Y714" s="158" t="s">
        <v>1132</v>
      </c>
      <c r="Z714" s="158" t="s">
        <v>811</v>
      </c>
      <c r="AA714" s="158" t="s">
        <v>811</v>
      </c>
      <c r="AB714" s="71">
        <f t="shared" si="17"/>
        <v>0</v>
      </c>
    </row>
    <row r="715" spans="1:28">
      <c r="A715" s="156" t="s">
        <v>803</v>
      </c>
      <c r="B715" s="156" t="s">
        <v>1126</v>
      </c>
      <c r="C715" s="156" t="s">
        <v>391</v>
      </c>
      <c r="D715" s="156" t="s">
        <v>200</v>
      </c>
      <c r="E715" s="156" t="s">
        <v>812</v>
      </c>
      <c r="F715" s="156" t="s">
        <v>547</v>
      </c>
      <c r="G715" s="165" t="s">
        <v>200</v>
      </c>
      <c r="H715" s="156" t="s">
        <v>867</v>
      </c>
      <c r="I715" s="156" t="s">
        <v>867</v>
      </c>
      <c r="J715" s="157">
        <v>43850</v>
      </c>
      <c r="K715" s="158" t="s">
        <v>1127</v>
      </c>
      <c r="L715" s="157">
        <v>43850</v>
      </c>
      <c r="M715" s="158" t="s">
        <v>1860</v>
      </c>
      <c r="N715" s="158" t="s">
        <v>1144</v>
      </c>
      <c r="O715" s="158" t="s">
        <v>805</v>
      </c>
      <c r="P715" s="158" t="s">
        <v>1129</v>
      </c>
      <c r="Q715" s="158" t="s">
        <v>1933</v>
      </c>
      <c r="R715" s="158" t="s">
        <v>1934</v>
      </c>
      <c r="S715" s="159">
        <v>40000</v>
      </c>
      <c r="T715" s="160">
        <v>2.1899999999999999E-2</v>
      </c>
      <c r="U715" s="160">
        <v>2.1899999999999999E-2</v>
      </c>
      <c r="V715" s="158" t="s">
        <v>813</v>
      </c>
      <c r="W715" s="161">
        <v>876</v>
      </c>
      <c r="X715" s="158" t="s">
        <v>813</v>
      </c>
      <c r="Y715" s="158" t="s">
        <v>1132</v>
      </c>
      <c r="Z715" s="158" t="s">
        <v>811</v>
      </c>
      <c r="AA715" s="158" t="s">
        <v>811</v>
      </c>
      <c r="AB715" s="71">
        <f t="shared" si="17"/>
        <v>127.70051605003061</v>
      </c>
    </row>
    <row r="716" spans="1:28">
      <c r="A716" s="156" t="s">
        <v>803</v>
      </c>
      <c r="B716" s="156" t="s">
        <v>1126</v>
      </c>
      <c r="C716" s="156" t="s">
        <v>391</v>
      </c>
      <c r="D716" s="156" t="s">
        <v>200</v>
      </c>
      <c r="E716" s="156" t="s">
        <v>812</v>
      </c>
      <c r="F716" s="156" t="s">
        <v>547</v>
      </c>
      <c r="G716" s="165" t="s">
        <v>200</v>
      </c>
      <c r="H716" s="156" t="s">
        <v>867</v>
      </c>
      <c r="I716" s="156" t="s">
        <v>867</v>
      </c>
      <c r="J716" s="157">
        <v>43850</v>
      </c>
      <c r="K716" s="158" t="s">
        <v>1127</v>
      </c>
      <c r="L716" s="157">
        <v>43850</v>
      </c>
      <c r="M716" s="158" t="s">
        <v>1860</v>
      </c>
      <c r="N716" s="158" t="s">
        <v>1146</v>
      </c>
      <c r="O716" s="158" t="s">
        <v>805</v>
      </c>
      <c r="P716" s="158" t="s">
        <v>1129</v>
      </c>
      <c r="Q716" s="158" t="s">
        <v>1933</v>
      </c>
      <c r="R716" s="158" t="s">
        <v>1934</v>
      </c>
      <c r="S716" s="159">
        <v>1800000</v>
      </c>
      <c r="T716" s="160">
        <v>2.1899999999999999E-2</v>
      </c>
      <c r="U716" s="160">
        <v>2.1899999999999999E-2</v>
      </c>
      <c r="V716" s="158" t="s">
        <v>813</v>
      </c>
      <c r="W716" s="161">
        <v>39420</v>
      </c>
      <c r="X716" s="158" t="s">
        <v>813</v>
      </c>
      <c r="Y716" s="158" t="s">
        <v>1132</v>
      </c>
      <c r="Z716" s="158" t="s">
        <v>811</v>
      </c>
      <c r="AA716" s="158" t="s">
        <v>811</v>
      </c>
      <c r="AB716" s="71">
        <f t="shared" si="17"/>
        <v>5746.5232222513778</v>
      </c>
    </row>
    <row r="717" spans="1:28">
      <c r="A717" s="156" t="s">
        <v>803</v>
      </c>
      <c r="B717" s="156" t="s">
        <v>1126</v>
      </c>
      <c r="C717" s="156" t="s">
        <v>391</v>
      </c>
      <c r="D717" s="156" t="s">
        <v>200</v>
      </c>
      <c r="E717" s="156" t="s">
        <v>812</v>
      </c>
      <c r="F717" s="156" t="s">
        <v>547</v>
      </c>
      <c r="G717" s="165" t="s">
        <v>200</v>
      </c>
      <c r="H717" s="156" t="s">
        <v>867</v>
      </c>
      <c r="I717" s="156" t="s">
        <v>867</v>
      </c>
      <c r="J717" s="157">
        <v>43850</v>
      </c>
      <c r="K717" s="158" t="s">
        <v>1127</v>
      </c>
      <c r="L717" s="157">
        <v>43850</v>
      </c>
      <c r="M717" s="158" t="s">
        <v>1860</v>
      </c>
      <c r="N717" s="158" t="s">
        <v>1145</v>
      </c>
      <c r="O717" s="158" t="s">
        <v>805</v>
      </c>
      <c r="P717" s="158" t="s">
        <v>1129</v>
      </c>
      <c r="Q717" s="158" t="s">
        <v>1933</v>
      </c>
      <c r="R717" s="158" t="s">
        <v>1934</v>
      </c>
      <c r="S717" s="159">
        <v>330000</v>
      </c>
      <c r="T717" s="160">
        <v>2.1899999999999999E-2</v>
      </c>
      <c r="U717" s="160">
        <v>2.1899999999999999E-2</v>
      </c>
      <c r="V717" s="158" t="s">
        <v>813</v>
      </c>
      <c r="W717" s="161">
        <v>7227</v>
      </c>
      <c r="X717" s="158" t="s">
        <v>813</v>
      </c>
      <c r="Y717" s="158" t="s">
        <v>1132</v>
      </c>
      <c r="Z717" s="158" t="s">
        <v>811</v>
      </c>
      <c r="AA717" s="158" t="s">
        <v>811</v>
      </c>
      <c r="AB717" s="71">
        <f t="shared" si="17"/>
        <v>1053.5292574127525</v>
      </c>
    </row>
    <row r="718" spans="1:28">
      <c r="A718" s="156" t="s">
        <v>803</v>
      </c>
      <c r="B718" s="156" t="s">
        <v>1126</v>
      </c>
      <c r="C718" s="156" t="s">
        <v>391</v>
      </c>
      <c r="D718" s="156" t="s">
        <v>200</v>
      </c>
      <c r="E718" s="156" t="s">
        <v>812</v>
      </c>
      <c r="F718" s="156" t="s">
        <v>548</v>
      </c>
      <c r="G718" s="165" t="s">
        <v>200</v>
      </c>
      <c r="H718" s="156" t="s">
        <v>867</v>
      </c>
      <c r="I718" s="156" t="s">
        <v>867</v>
      </c>
      <c r="J718" s="157">
        <v>43850</v>
      </c>
      <c r="K718" s="158" t="s">
        <v>1127</v>
      </c>
      <c r="L718" s="157">
        <v>43850</v>
      </c>
      <c r="M718" s="158" t="s">
        <v>1860</v>
      </c>
      <c r="N718" s="158" t="s">
        <v>870</v>
      </c>
      <c r="O718" s="158" t="s">
        <v>805</v>
      </c>
      <c r="P718" s="158" t="s">
        <v>1129</v>
      </c>
      <c r="Q718" s="158" t="s">
        <v>1935</v>
      </c>
      <c r="R718" s="158" t="s">
        <v>1936</v>
      </c>
      <c r="S718" s="159">
        <v>0</v>
      </c>
      <c r="T718" s="160">
        <v>0</v>
      </c>
      <c r="U718" s="160">
        <v>2.9600000000000001E-2</v>
      </c>
      <c r="V718" s="158" t="s">
        <v>813</v>
      </c>
      <c r="W718" s="161">
        <v>0</v>
      </c>
      <c r="X718" s="158" t="s">
        <v>813</v>
      </c>
      <c r="Y718" s="158" t="s">
        <v>1132</v>
      </c>
      <c r="Z718" s="158" t="s">
        <v>811</v>
      </c>
      <c r="AA718" s="158" t="s">
        <v>811</v>
      </c>
      <c r="AB718" s="71">
        <f t="shared" si="17"/>
        <v>0</v>
      </c>
    </row>
    <row r="719" spans="1:28">
      <c r="A719" s="156" t="s">
        <v>803</v>
      </c>
      <c r="B719" s="156" t="s">
        <v>1126</v>
      </c>
      <c r="C719" s="156" t="s">
        <v>391</v>
      </c>
      <c r="D719" s="156" t="s">
        <v>200</v>
      </c>
      <c r="E719" s="156" t="s">
        <v>812</v>
      </c>
      <c r="F719" s="156" t="s">
        <v>548</v>
      </c>
      <c r="G719" s="165" t="s">
        <v>200</v>
      </c>
      <c r="H719" s="156" t="s">
        <v>867</v>
      </c>
      <c r="I719" s="156" t="s">
        <v>867</v>
      </c>
      <c r="J719" s="157">
        <v>43850</v>
      </c>
      <c r="K719" s="158" t="s">
        <v>1127</v>
      </c>
      <c r="L719" s="157">
        <v>43850</v>
      </c>
      <c r="M719" s="158" t="s">
        <v>1860</v>
      </c>
      <c r="N719" s="158" t="s">
        <v>1159</v>
      </c>
      <c r="O719" s="158" t="s">
        <v>805</v>
      </c>
      <c r="P719" s="158" t="s">
        <v>1129</v>
      </c>
      <c r="Q719" s="158" t="s">
        <v>1935</v>
      </c>
      <c r="R719" s="158" t="s">
        <v>1936</v>
      </c>
      <c r="S719" s="159">
        <v>790000</v>
      </c>
      <c r="T719" s="160">
        <v>2.9600000000000001E-2</v>
      </c>
      <c r="U719" s="160">
        <v>2.9600000000000001E-2</v>
      </c>
      <c r="V719" s="158" t="s">
        <v>813</v>
      </c>
      <c r="W719" s="161">
        <v>23384</v>
      </c>
      <c r="X719" s="158" t="s">
        <v>813</v>
      </c>
      <c r="Y719" s="158" t="s">
        <v>1132</v>
      </c>
      <c r="Z719" s="158" t="s">
        <v>811</v>
      </c>
      <c r="AA719" s="158" t="s">
        <v>811</v>
      </c>
      <c r="AB719" s="71">
        <f t="shared" si="17"/>
        <v>3408.8457389428263</v>
      </c>
    </row>
    <row r="720" spans="1:28">
      <c r="A720" s="156" t="s">
        <v>803</v>
      </c>
      <c r="B720" s="156" t="s">
        <v>1126</v>
      </c>
      <c r="C720" s="156" t="s">
        <v>391</v>
      </c>
      <c r="D720" s="156" t="s">
        <v>200</v>
      </c>
      <c r="E720" s="156" t="s">
        <v>812</v>
      </c>
      <c r="F720" s="156" t="s">
        <v>548</v>
      </c>
      <c r="G720" s="165" t="s">
        <v>200</v>
      </c>
      <c r="H720" s="156" t="s">
        <v>867</v>
      </c>
      <c r="I720" s="156" t="s">
        <v>867</v>
      </c>
      <c r="J720" s="157">
        <v>43850</v>
      </c>
      <c r="K720" s="158" t="s">
        <v>1127</v>
      </c>
      <c r="L720" s="157">
        <v>43850</v>
      </c>
      <c r="M720" s="158" t="s">
        <v>1860</v>
      </c>
      <c r="N720" s="158" t="s">
        <v>1181</v>
      </c>
      <c r="O720" s="158" t="s">
        <v>805</v>
      </c>
      <c r="P720" s="158" t="s">
        <v>1129</v>
      </c>
      <c r="Q720" s="158" t="s">
        <v>1935</v>
      </c>
      <c r="R720" s="158" t="s">
        <v>1936</v>
      </c>
      <c r="S720" s="159">
        <v>300000</v>
      </c>
      <c r="T720" s="160">
        <v>2.9600000000000001E-2</v>
      </c>
      <c r="U720" s="160">
        <v>2.9600000000000001E-2</v>
      </c>
      <c r="V720" s="158" t="s">
        <v>813</v>
      </c>
      <c r="W720" s="161">
        <v>8880</v>
      </c>
      <c r="X720" s="158" t="s">
        <v>813</v>
      </c>
      <c r="Y720" s="158" t="s">
        <v>1132</v>
      </c>
      <c r="Z720" s="158" t="s">
        <v>811</v>
      </c>
      <c r="AA720" s="158" t="s">
        <v>811</v>
      </c>
      <c r="AB720" s="71">
        <f t="shared" si="17"/>
        <v>1294.4983818770227</v>
      </c>
    </row>
    <row r="721" spans="1:28">
      <c r="A721" s="156" t="s">
        <v>803</v>
      </c>
      <c r="B721" s="156" t="s">
        <v>1126</v>
      </c>
      <c r="C721" s="156" t="s">
        <v>391</v>
      </c>
      <c r="D721" s="156" t="s">
        <v>200</v>
      </c>
      <c r="E721" s="156" t="s">
        <v>812</v>
      </c>
      <c r="F721" s="156" t="s">
        <v>548</v>
      </c>
      <c r="G721" s="165" t="s">
        <v>200</v>
      </c>
      <c r="H721" s="156" t="s">
        <v>867</v>
      </c>
      <c r="I721" s="156" t="s">
        <v>867</v>
      </c>
      <c r="J721" s="157">
        <v>43850</v>
      </c>
      <c r="K721" s="158" t="s">
        <v>1127</v>
      </c>
      <c r="L721" s="157">
        <v>43850</v>
      </c>
      <c r="M721" s="158" t="s">
        <v>1860</v>
      </c>
      <c r="N721" s="158" t="s">
        <v>1073</v>
      </c>
      <c r="O721" s="158" t="s">
        <v>805</v>
      </c>
      <c r="P721" s="158" t="s">
        <v>1129</v>
      </c>
      <c r="Q721" s="158" t="s">
        <v>1937</v>
      </c>
      <c r="R721" s="158" t="s">
        <v>1938</v>
      </c>
      <c r="S721" s="159">
        <v>1080000</v>
      </c>
      <c r="T721" s="160">
        <v>2.9600000000000001E-2</v>
      </c>
      <c r="U721" s="160">
        <v>2.9600000000000001E-2</v>
      </c>
      <c r="V721" s="158" t="s">
        <v>813</v>
      </c>
      <c r="W721" s="161">
        <v>31968</v>
      </c>
      <c r="X721" s="158" t="s">
        <v>813</v>
      </c>
      <c r="Y721" s="158" t="s">
        <v>1132</v>
      </c>
      <c r="Z721" s="158" t="s">
        <v>811</v>
      </c>
      <c r="AA721" s="158" t="s">
        <v>811</v>
      </c>
      <c r="AB721" s="71">
        <f t="shared" si="17"/>
        <v>4660.1941747572819</v>
      </c>
    </row>
    <row r="722" spans="1:28">
      <c r="A722" s="156" t="s">
        <v>803</v>
      </c>
      <c r="B722" s="156" t="s">
        <v>1126</v>
      </c>
      <c r="C722" s="156" t="s">
        <v>391</v>
      </c>
      <c r="D722" s="156" t="s">
        <v>262</v>
      </c>
      <c r="E722" s="156" t="s">
        <v>812</v>
      </c>
      <c r="F722" s="156" t="s">
        <v>275</v>
      </c>
      <c r="G722" s="165" t="s">
        <v>262</v>
      </c>
      <c r="H722" s="156" t="s">
        <v>818</v>
      </c>
      <c r="I722" s="156" t="s">
        <v>818</v>
      </c>
      <c r="J722" s="157">
        <v>43847</v>
      </c>
      <c r="K722" s="158" t="s">
        <v>1127</v>
      </c>
      <c r="L722" s="157">
        <v>43847</v>
      </c>
      <c r="M722" s="158" t="s">
        <v>1899</v>
      </c>
      <c r="N722" s="158" t="s">
        <v>809</v>
      </c>
      <c r="O722" s="158" t="s">
        <v>805</v>
      </c>
      <c r="P722" s="158" t="s">
        <v>1129</v>
      </c>
      <c r="Q722" s="158" t="s">
        <v>1939</v>
      </c>
      <c r="R722" s="158" t="s">
        <v>1940</v>
      </c>
      <c r="S722" s="159">
        <v>3600</v>
      </c>
      <c r="T722" s="160">
        <v>0.3599</v>
      </c>
      <c r="U722" s="160">
        <v>0.3599</v>
      </c>
      <c r="V722" s="158" t="s">
        <v>813</v>
      </c>
      <c r="W722" s="161">
        <v>1295.6400000000001</v>
      </c>
      <c r="X722" s="158" t="s">
        <v>813</v>
      </c>
      <c r="Y722" s="158" t="s">
        <v>1132</v>
      </c>
      <c r="Z722" s="158" t="s">
        <v>811</v>
      </c>
      <c r="AA722" s="158" t="s">
        <v>811</v>
      </c>
      <c r="AB722" s="71">
        <f t="shared" si="17"/>
        <v>188.87431120440831</v>
      </c>
    </row>
    <row r="723" spans="1:28">
      <c r="A723" s="156" t="s">
        <v>803</v>
      </c>
      <c r="B723" s="156" t="s">
        <v>1126</v>
      </c>
      <c r="C723" s="156" t="s">
        <v>391</v>
      </c>
      <c r="D723" s="156" t="s">
        <v>669</v>
      </c>
      <c r="E723" s="156" t="s">
        <v>812</v>
      </c>
      <c r="F723" s="156" t="s">
        <v>636</v>
      </c>
      <c r="G723" s="165" t="s">
        <v>669</v>
      </c>
      <c r="H723" s="156" t="s">
        <v>806</v>
      </c>
      <c r="I723" s="156" t="s">
        <v>806</v>
      </c>
      <c r="J723" s="157">
        <v>43861</v>
      </c>
      <c r="K723" s="158" t="s">
        <v>1127</v>
      </c>
      <c r="L723" s="157">
        <v>43861</v>
      </c>
      <c r="M723" s="158" t="s">
        <v>1852</v>
      </c>
      <c r="N723" s="158" t="s">
        <v>1144</v>
      </c>
      <c r="O723" s="158" t="s">
        <v>805</v>
      </c>
      <c r="P723" s="158" t="s">
        <v>1129</v>
      </c>
      <c r="Q723" s="158" t="s">
        <v>807</v>
      </c>
      <c r="R723" s="158" t="s">
        <v>808</v>
      </c>
      <c r="S723" s="159">
        <v>374400</v>
      </c>
      <c r="T723" s="160">
        <v>0</v>
      </c>
      <c r="U723" s="160">
        <v>4.2999999999999997E-2</v>
      </c>
      <c r="V723" s="158" t="s">
        <v>813</v>
      </c>
      <c r="W723" s="161">
        <v>0</v>
      </c>
      <c r="X723" s="158" t="s">
        <v>813</v>
      </c>
      <c r="Y723" s="158" t="s">
        <v>1132</v>
      </c>
      <c r="Z723" s="158" t="s">
        <v>811</v>
      </c>
      <c r="AA723" s="158" t="s">
        <v>811</v>
      </c>
      <c r="AB723" s="71">
        <f t="shared" si="17"/>
        <v>0</v>
      </c>
    </row>
    <row r="724" spans="1:28">
      <c r="A724" s="156" t="s">
        <v>803</v>
      </c>
      <c r="B724" s="156" t="s">
        <v>1126</v>
      </c>
      <c r="C724" s="156" t="s">
        <v>391</v>
      </c>
      <c r="D724" s="156" t="s">
        <v>410</v>
      </c>
      <c r="E724" s="156" t="s">
        <v>812</v>
      </c>
      <c r="F724" s="156" t="s">
        <v>351</v>
      </c>
      <c r="G724" s="165" t="s">
        <v>669</v>
      </c>
      <c r="H724" s="156" t="s">
        <v>806</v>
      </c>
      <c r="I724" s="156" t="s">
        <v>806</v>
      </c>
      <c r="J724" s="157">
        <v>43861</v>
      </c>
      <c r="K724" s="158" t="s">
        <v>1127</v>
      </c>
      <c r="L724" s="157">
        <v>43861</v>
      </c>
      <c r="M724" s="158" t="s">
        <v>1851</v>
      </c>
      <c r="N724" s="158" t="s">
        <v>886</v>
      </c>
      <c r="O724" s="158" t="s">
        <v>805</v>
      </c>
      <c r="P724" s="158" t="s">
        <v>1129</v>
      </c>
      <c r="Q724" s="158" t="s">
        <v>815</v>
      </c>
      <c r="R724" s="158" t="s">
        <v>816</v>
      </c>
      <c r="S724" s="159">
        <v>720000</v>
      </c>
      <c r="T724" s="160">
        <v>1.11E-2</v>
      </c>
      <c r="U724" s="160">
        <v>1.11E-2</v>
      </c>
      <c r="V724" s="158" t="s">
        <v>813</v>
      </c>
      <c r="W724" s="161">
        <f>S724*U724</f>
        <v>7992</v>
      </c>
      <c r="X724" s="158" t="s">
        <v>813</v>
      </c>
      <c r="Y724" s="158" t="s">
        <v>1132</v>
      </c>
      <c r="Z724" s="158" t="s">
        <v>811</v>
      </c>
      <c r="AA724" s="158" t="s">
        <v>811</v>
      </c>
      <c r="AB724" s="71">
        <f t="shared" si="17"/>
        <v>1165.0485436893205</v>
      </c>
    </row>
    <row r="725" spans="1:28">
      <c r="AA725" s="178" t="s">
        <v>1947</v>
      </c>
      <c r="AB725" s="177">
        <f>SUBTOTAL(9,AB2:AB724)</f>
        <v>892711.20851890754</v>
      </c>
    </row>
  </sheetData>
  <autoFilter ref="A1:AB724" xr:uid="{130D863C-2806-4ABE-A228-BF5A98C2BE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0117</vt:lpstr>
      <vt:lpstr>0131</vt:lpstr>
      <vt:lpstr>Open PO Summary</vt:lpstr>
      <vt:lpstr>Open PO-0131</vt:lpstr>
      <vt:lpstr>Variance</vt:lpstr>
      <vt:lpstr>Waterfall</vt:lpstr>
      <vt:lpstr>Rev - Lock vs Rolling.</vt:lpstr>
      <vt:lpstr>Jan 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2020-01-31T05:30:43Z</dcterms:modified>
</cp:coreProperties>
</file>