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comments5.xml" ContentType="application/vnd.openxmlformats-officedocument.spreadsheetml.comments+xml"/>
  <Override PartName="/xl/pivotTables/pivotTable2.xml" ContentType="application/vnd.openxmlformats-officedocument.spreadsheetml.pivotTab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7300" tabRatio="599" activeTab="3"/>
  </bookViews>
  <sheets>
    <sheet name="1230" sheetId="44" r:id="rId1"/>
    <sheet name="0106" sheetId="46" r:id="rId2"/>
    <sheet name="0113" sheetId="47" r:id="rId3"/>
    <sheet name="0203" sheetId="49" r:id="rId4"/>
    <sheet name="Variance" sheetId="48" r:id="rId5"/>
    <sheet name="Waterfull" sheetId="4" r:id="rId6"/>
    <sheet name="Variance--PN" sheetId="6" r:id="rId7"/>
    <sheet name="Sample&amp;TJ-12" sheetId="12" r:id="rId8"/>
  </sheets>
  <externalReferences>
    <externalReference r:id="rId9"/>
    <externalReference r:id="rId10"/>
  </externalReferences>
  <definedNames>
    <definedName name="_xlnm._FilterDatabase" localSheetId="1" hidden="1">'0106'!$A$1:$AC$80</definedName>
    <definedName name="_xlnm._FilterDatabase" localSheetId="2" hidden="1">'0113'!$A$1:$AC$81</definedName>
    <definedName name="_xlnm._FilterDatabase" localSheetId="3" hidden="1">'0203'!$A$1:$AE$81</definedName>
    <definedName name="_xlnm._FilterDatabase" localSheetId="0" hidden="1">'1230'!$A$1:$AJ$83</definedName>
    <definedName name="_xlnm._FilterDatabase" localSheetId="7" hidden="1">'Sample&amp;TJ-12'!$A$1:$AA$82</definedName>
  </definedNames>
  <calcPr calcId="152511"/>
  <pivotCaches>
    <pivotCache cacheId="0" r:id="rId11"/>
    <pivotCache cacheId="1" r:id="rId12"/>
  </pivotCaches>
</workbook>
</file>

<file path=xl/calcChain.xml><?xml version="1.0" encoding="utf-8"?>
<calcChain xmlns="http://schemas.openxmlformats.org/spreadsheetml/2006/main">
  <c r="K85" i="49" l="1"/>
  <c r="L85" i="49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2" i="49"/>
  <c r="H11" i="48"/>
  <c r="H4" i="48"/>
  <c r="H5" i="48"/>
  <c r="I5" i="48"/>
  <c r="H6" i="48"/>
  <c r="I6" i="48"/>
  <c r="H7" i="48"/>
  <c r="I7" i="48"/>
  <c r="H8" i="48"/>
  <c r="I8" i="48"/>
  <c r="H9" i="48"/>
  <c r="I9" i="48"/>
  <c r="H10" i="48"/>
  <c r="I10" i="48"/>
  <c r="I11" i="48"/>
  <c r="H12" i="48"/>
  <c r="I12" i="48"/>
  <c r="H13" i="48"/>
  <c r="I13" i="48"/>
  <c r="H14" i="48"/>
  <c r="I14" i="48"/>
  <c r="H15" i="48"/>
  <c r="I15" i="48"/>
  <c r="H16" i="48"/>
  <c r="I16" i="48"/>
  <c r="H17" i="48"/>
  <c r="I17" i="48"/>
  <c r="I4" i="48"/>
  <c r="N81" i="4" l="1"/>
  <c r="M81" i="4"/>
  <c r="L81" i="4"/>
  <c r="K81" i="4"/>
  <c r="J81" i="4"/>
  <c r="I81" i="4"/>
  <c r="N80" i="4"/>
  <c r="M80" i="4"/>
  <c r="L80" i="4"/>
  <c r="K80" i="4"/>
  <c r="J80" i="4"/>
  <c r="I80" i="4"/>
  <c r="N79" i="4"/>
  <c r="M79" i="4"/>
  <c r="L79" i="4"/>
  <c r="K79" i="4"/>
  <c r="J79" i="4"/>
  <c r="I79" i="4"/>
  <c r="N78" i="4"/>
  <c r="M78" i="4"/>
  <c r="L78" i="4"/>
  <c r="K78" i="4"/>
  <c r="J78" i="4"/>
  <c r="I78" i="4"/>
  <c r="N77" i="4"/>
  <c r="M77" i="4"/>
  <c r="L77" i="4"/>
  <c r="K77" i="4"/>
  <c r="J77" i="4"/>
  <c r="I77" i="4"/>
  <c r="N76" i="4"/>
  <c r="M76" i="4"/>
  <c r="L76" i="4"/>
  <c r="K76" i="4"/>
  <c r="J76" i="4"/>
  <c r="I76" i="4"/>
  <c r="N75" i="4"/>
  <c r="M75" i="4"/>
  <c r="L75" i="4"/>
  <c r="K75" i="4"/>
  <c r="J75" i="4"/>
  <c r="I75" i="4"/>
  <c r="N74" i="4"/>
  <c r="M74" i="4"/>
  <c r="L74" i="4"/>
  <c r="K74" i="4"/>
  <c r="J74" i="4"/>
  <c r="I74" i="4"/>
  <c r="N73" i="4"/>
  <c r="M73" i="4"/>
  <c r="L73" i="4"/>
  <c r="K73" i="4"/>
  <c r="J73" i="4"/>
  <c r="I73" i="4"/>
  <c r="N72" i="4"/>
  <c r="M72" i="4"/>
  <c r="L72" i="4"/>
  <c r="K72" i="4"/>
  <c r="J72" i="4"/>
  <c r="I72" i="4"/>
  <c r="N71" i="4"/>
  <c r="M71" i="4"/>
  <c r="L71" i="4"/>
  <c r="K71" i="4"/>
  <c r="J71" i="4"/>
  <c r="I71" i="4"/>
  <c r="N70" i="4"/>
  <c r="M70" i="4"/>
  <c r="L70" i="4"/>
  <c r="K70" i="4"/>
  <c r="J70" i="4"/>
  <c r="I70" i="4"/>
  <c r="N69" i="4"/>
  <c r="M69" i="4"/>
  <c r="L69" i="4"/>
  <c r="K69" i="4"/>
  <c r="J69" i="4"/>
  <c r="I69" i="4"/>
  <c r="N68" i="4"/>
  <c r="M68" i="4"/>
  <c r="L68" i="4"/>
  <c r="K68" i="4"/>
  <c r="J68" i="4"/>
  <c r="I68" i="4"/>
  <c r="N67" i="4"/>
  <c r="M67" i="4"/>
  <c r="L67" i="4"/>
  <c r="K67" i="4"/>
  <c r="J67" i="4"/>
  <c r="I67" i="4"/>
  <c r="N66" i="4"/>
  <c r="M66" i="4"/>
  <c r="L66" i="4"/>
  <c r="K66" i="4"/>
  <c r="J66" i="4"/>
  <c r="I66" i="4"/>
  <c r="N65" i="4"/>
  <c r="M65" i="4"/>
  <c r="L65" i="4"/>
  <c r="K65" i="4"/>
  <c r="J65" i="4"/>
  <c r="I65" i="4"/>
  <c r="N64" i="4"/>
  <c r="M64" i="4"/>
  <c r="L64" i="4"/>
  <c r="K64" i="4"/>
  <c r="J64" i="4"/>
  <c r="I64" i="4"/>
  <c r="N63" i="4"/>
  <c r="M63" i="4"/>
  <c r="L63" i="4"/>
  <c r="K63" i="4"/>
  <c r="J63" i="4"/>
  <c r="I63" i="4"/>
  <c r="N62" i="4"/>
  <c r="M62" i="4"/>
  <c r="L62" i="4"/>
  <c r="K62" i="4"/>
  <c r="J62" i="4"/>
  <c r="I62" i="4"/>
  <c r="N61" i="4"/>
  <c r="M61" i="4"/>
  <c r="L61" i="4"/>
  <c r="K61" i="4"/>
  <c r="J61" i="4"/>
  <c r="I61" i="4"/>
  <c r="N60" i="4"/>
  <c r="M60" i="4"/>
  <c r="L60" i="4"/>
  <c r="K60" i="4"/>
  <c r="J60" i="4"/>
  <c r="I60" i="4"/>
  <c r="N59" i="4"/>
  <c r="M59" i="4"/>
  <c r="L59" i="4"/>
  <c r="K59" i="4"/>
  <c r="J59" i="4"/>
  <c r="I59" i="4"/>
  <c r="N58" i="4"/>
  <c r="M58" i="4"/>
  <c r="L58" i="4"/>
  <c r="K58" i="4"/>
  <c r="J58" i="4"/>
  <c r="I58" i="4"/>
  <c r="N57" i="4"/>
  <c r="M57" i="4"/>
  <c r="L57" i="4"/>
  <c r="K57" i="4"/>
  <c r="J57" i="4"/>
  <c r="I57" i="4"/>
  <c r="N56" i="4"/>
  <c r="M56" i="4"/>
  <c r="L56" i="4"/>
  <c r="K56" i="4"/>
  <c r="J56" i="4"/>
  <c r="I56" i="4"/>
  <c r="N55" i="4"/>
  <c r="M55" i="4"/>
  <c r="L55" i="4"/>
  <c r="K55" i="4"/>
  <c r="J55" i="4"/>
  <c r="I55" i="4"/>
  <c r="N54" i="4"/>
  <c r="M54" i="4"/>
  <c r="L54" i="4"/>
  <c r="K54" i="4"/>
  <c r="J54" i="4"/>
  <c r="I54" i="4"/>
  <c r="N53" i="4"/>
  <c r="M53" i="4"/>
  <c r="L53" i="4"/>
  <c r="K53" i="4"/>
  <c r="J53" i="4"/>
  <c r="I53" i="4"/>
  <c r="N52" i="4"/>
  <c r="M52" i="4"/>
  <c r="L52" i="4"/>
  <c r="K52" i="4"/>
  <c r="J52" i="4"/>
  <c r="I52" i="4"/>
  <c r="N51" i="4"/>
  <c r="M51" i="4"/>
  <c r="L51" i="4"/>
  <c r="K51" i="4"/>
  <c r="J51" i="4"/>
  <c r="I51" i="4"/>
  <c r="N50" i="4"/>
  <c r="M50" i="4"/>
  <c r="L50" i="4"/>
  <c r="K50" i="4"/>
  <c r="J50" i="4"/>
  <c r="I50" i="4"/>
  <c r="N49" i="4"/>
  <c r="M49" i="4"/>
  <c r="L49" i="4"/>
  <c r="K49" i="4"/>
  <c r="J49" i="4"/>
  <c r="I49" i="4"/>
  <c r="N48" i="4"/>
  <c r="M48" i="4"/>
  <c r="L48" i="4"/>
  <c r="K48" i="4"/>
  <c r="J48" i="4"/>
  <c r="I48" i="4"/>
  <c r="N47" i="4"/>
  <c r="M47" i="4"/>
  <c r="L47" i="4"/>
  <c r="K47" i="4"/>
  <c r="J47" i="4"/>
  <c r="I47" i="4"/>
  <c r="N46" i="4"/>
  <c r="M46" i="4"/>
  <c r="L46" i="4"/>
  <c r="K46" i="4"/>
  <c r="J46" i="4"/>
  <c r="I46" i="4"/>
  <c r="N45" i="4"/>
  <c r="M45" i="4"/>
  <c r="L45" i="4"/>
  <c r="K45" i="4"/>
  <c r="J45" i="4"/>
  <c r="I45" i="4"/>
  <c r="N44" i="4"/>
  <c r="M44" i="4"/>
  <c r="L44" i="4"/>
  <c r="K44" i="4"/>
  <c r="J44" i="4"/>
  <c r="I44" i="4"/>
  <c r="N43" i="4"/>
  <c r="M43" i="4"/>
  <c r="L43" i="4"/>
  <c r="K43" i="4"/>
  <c r="J43" i="4"/>
  <c r="I43" i="4"/>
  <c r="N42" i="4"/>
  <c r="M42" i="4"/>
  <c r="L42" i="4"/>
  <c r="K42" i="4"/>
  <c r="J42" i="4"/>
  <c r="I42" i="4"/>
  <c r="N41" i="4"/>
  <c r="M41" i="4"/>
  <c r="L41" i="4"/>
  <c r="K41" i="4"/>
  <c r="J41" i="4"/>
  <c r="I41" i="4"/>
  <c r="N40" i="4"/>
  <c r="M40" i="4"/>
  <c r="L40" i="4"/>
  <c r="K40" i="4"/>
  <c r="J40" i="4"/>
  <c r="I40" i="4"/>
  <c r="N39" i="4"/>
  <c r="M39" i="4"/>
  <c r="L39" i="4"/>
  <c r="K39" i="4"/>
  <c r="J39" i="4"/>
  <c r="I39" i="4"/>
  <c r="N38" i="4"/>
  <c r="M38" i="4"/>
  <c r="L38" i="4"/>
  <c r="K38" i="4"/>
  <c r="J38" i="4"/>
  <c r="I38" i="4"/>
  <c r="N37" i="4"/>
  <c r="M37" i="4"/>
  <c r="L37" i="4"/>
  <c r="K37" i="4"/>
  <c r="J37" i="4"/>
  <c r="I37" i="4"/>
  <c r="N36" i="4"/>
  <c r="M36" i="4"/>
  <c r="L36" i="4"/>
  <c r="K36" i="4"/>
  <c r="J36" i="4"/>
  <c r="I36" i="4"/>
  <c r="N35" i="4"/>
  <c r="M35" i="4"/>
  <c r="L35" i="4"/>
  <c r="K35" i="4"/>
  <c r="J35" i="4"/>
  <c r="I35" i="4"/>
  <c r="N34" i="4"/>
  <c r="M34" i="4"/>
  <c r="L34" i="4"/>
  <c r="K34" i="4"/>
  <c r="J34" i="4"/>
  <c r="I34" i="4"/>
  <c r="N33" i="4"/>
  <c r="M33" i="4"/>
  <c r="L33" i="4"/>
  <c r="K33" i="4"/>
  <c r="J33" i="4"/>
  <c r="I33" i="4"/>
  <c r="N32" i="4"/>
  <c r="M32" i="4"/>
  <c r="L32" i="4"/>
  <c r="K32" i="4"/>
  <c r="J32" i="4"/>
  <c r="I32" i="4"/>
  <c r="N31" i="4"/>
  <c r="M31" i="4"/>
  <c r="L31" i="4"/>
  <c r="K31" i="4"/>
  <c r="J31" i="4"/>
  <c r="I31" i="4"/>
  <c r="N30" i="4"/>
  <c r="M30" i="4"/>
  <c r="L30" i="4"/>
  <c r="K30" i="4"/>
  <c r="J30" i="4"/>
  <c r="I30" i="4"/>
  <c r="N29" i="4"/>
  <c r="M29" i="4"/>
  <c r="L29" i="4"/>
  <c r="K29" i="4"/>
  <c r="J29" i="4"/>
  <c r="I29" i="4"/>
  <c r="N28" i="4"/>
  <c r="M28" i="4"/>
  <c r="L28" i="4"/>
  <c r="K28" i="4"/>
  <c r="J28" i="4"/>
  <c r="I28" i="4"/>
  <c r="N27" i="4"/>
  <c r="M27" i="4"/>
  <c r="L27" i="4"/>
  <c r="K27" i="4"/>
  <c r="J27" i="4"/>
  <c r="I27" i="4"/>
  <c r="N26" i="4"/>
  <c r="M26" i="4"/>
  <c r="L26" i="4"/>
  <c r="K26" i="4"/>
  <c r="J26" i="4"/>
  <c r="I26" i="4"/>
  <c r="N25" i="4"/>
  <c r="M25" i="4"/>
  <c r="L25" i="4"/>
  <c r="K25" i="4"/>
  <c r="J25" i="4"/>
  <c r="I25" i="4"/>
  <c r="N24" i="4"/>
  <c r="M24" i="4"/>
  <c r="L24" i="4"/>
  <c r="K24" i="4"/>
  <c r="J24" i="4"/>
  <c r="I24" i="4"/>
  <c r="N23" i="4"/>
  <c r="M23" i="4"/>
  <c r="L23" i="4"/>
  <c r="K23" i="4"/>
  <c r="J23" i="4"/>
  <c r="I23" i="4"/>
  <c r="N22" i="4"/>
  <c r="M22" i="4"/>
  <c r="L22" i="4"/>
  <c r="K22" i="4"/>
  <c r="J22" i="4"/>
  <c r="I22" i="4"/>
  <c r="N21" i="4"/>
  <c r="M21" i="4"/>
  <c r="L21" i="4"/>
  <c r="K21" i="4"/>
  <c r="J21" i="4"/>
  <c r="I21" i="4"/>
  <c r="N20" i="4"/>
  <c r="M20" i="4"/>
  <c r="L20" i="4"/>
  <c r="K20" i="4"/>
  <c r="J20" i="4"/>
  <c r="I20" i="4"/>
  <c r="N19" i="4"/>
  <c r="M19" i="4"/>
  <c r="L19" i="4"/>
  <c r="K19" i="4"/>
  <c r="J19" i="4"/>
  <c r="I19" i="4"/>
  <c r="N18" i="4"/>
  <c r="M18" i="4"/>
  <c r="L18" i="4"/>
  <c r="K18" i="4"/>
  <c r="J18" i="4"/>
  <c r="I18" i="4"/>
  <c r="N17" i="4"/>
  <c r="M17" i="4"/>
  <c r="L17" i="4"/>
  <c r="K17" i="4"/>
  <c r="J17" i="4"/>
  <c r="I17" i="4"/>
  <c r="N16" i="4"/>
  <c r="M16" i="4"/>
  <c r="L16" i="4"/>
  <c r="K16" i="4"/>
  <c r="J16" i="4"/>
  <c r="I16" i="4"/>
  <c r="N15" i="4"/>
  <c r="M15" i="4"/>
  <c r="L15" i="4"/>
  <c r="K15" i="4"/>
  <c r="J15" i="4"/>
  <c r="I15" i="4"/>
  <c r="N14" i="4"/>
  <c r="M14" i="4"/>
  <c r="L14" i="4"/>
  <c r="K14" i="4"/>
  <c r="J14" i="4"/>
  <c r="I14" i="4"/>
  <c r="N13" i="4"/>
  <c r="M13" i="4"/>
  <c r="L13" i="4"/>
  <c r="K13" i="4"/>
  <c r="J13" i="4"/>
  <c r="I13" i="4"/>
  <c r="N12" i="4"/>
  <c r="M12" i="4"/>
  <c r="L12" i="4"/>
  <c r="K12" i="4"/>
  <c r="J12" i="4"/>
  <c r="I12" i="4"/>
  <c r="N11" i="4"/>
  <c r="M11" i="4"/>
  <c r="L11" i="4"/>
  <c r="K11" i="4"/>
  <c r="J11" i="4"/>
  <c r="I11" i="4"/>
  <c r="N10" i="4"/>
  <c r="M10" i="4"/>
  <c r="L10" i="4"/>
  <c r="K10" i="4"/>
  <c r="J10" i="4"/>
  <c r="I10" i="4"/>
  <c r="N9" i="4"/>
  <c r="M9" i="4"/>
  <c r="L9" i="4"/>
  <c r="K9" i="4"/>
  <c r="J9" i="4"/>
  <c r="I9" i="4"/>
  <c r="N8" i="4"/>
  <c r="M8" i="4"/>
  <c r="L8" i="4"/>
  <c r="K8" i="4"/>
  <c r="J8" i="4"/>
  <c r="I8" i="4"/>
  <c r="N7" i="4"/>
  <c r="M7" i="4"/>
  <c r="L7" i="4"/>
  <c r="K7" i="4"/>
  <c r="J7" i="4"/>
  <c r="I7" i="4"/>
  <c r="N6" i="4"/>
  <c r="M6" i="4"/>
  <c r="L6" i="4"/>
  <c r="K6" i="4"/>
  <c r="J6" i="4"/>
  <c r="I6" i="4"/>
  <c r="N5" i="4"/>
  <c r="M5" i="4"/>
  <c r="L5" i="4"/>
  <c r="K5" i="4"/>
  <c r="J5" i="4"/>
  <c r="I5" i="4"/>
  <c r="N4" i="4"/>
  <c r="M4" i="4"/>
  <c r="L4" i="4"/>
  <c r="K4" i="4"/>
  <c r="J4" i="4"/>
  <c r="I4" i="4"/>
  <c r="N3" i="4"/>
  <c r="M3" i="4"/>
  <c r="L3" i="4"/>
  <c r="K3" i="4"/>
  <c r="J3" i="4"/>
  <c r="I3" i="4"/>
  <c r="N2" i="4"/>
  <c r="M2" i="4"/>
  <c r="L2" i="4"/>
  <c r="K2" i="4"/>
  <c r="J2" i="4"/>
  <c r="I2" i="4"/>
  <c r="L3" i="49"/>
  <c r="L4" i="49"/>
  <c r="L5" i="49"/>
  <c r="L6" i="49"/>
  <c r="L7" i="49"/>
  <c r="L8" i="49"/>
  <c r="L9" i="49"/>
  <c r="L10" i="49"/>
  <c r="L11" i="49"/>
  <c r="L12" i="49"/>
  <c r="L13" i="49"/>
  <c r="L14" i="49"/>
  <c r="L15" i="49"/>
  <c r="L16" i="49"/>
  <c r="L17" i="49"/>
  <c r="L18" i="49"/>
  <c r="L19" i="49"/>
  <c r="L20" i="49"/>
  <c r="L21" i="49"/>
  <c r="L28" i="49"/>
  <c r="L29" i="49"/>
  <c r="L30" i="49"/>
  <c r="L31" i="49"/>
  <c r="L32" i="49"/>
  <c r="L52" i="49"/>
  <c r="L53" i="49"/>
  <c r="L56" i="49"/>
  <c r="L57" i="49"/>
  <c r="L58" i="49"/>
  <c r="L59" i="49"/>
  <c r="L60" i="49"/>
  <c r="L61" i="49"/>
  <c r="L62" i="49"/>
  <c r="L63" i="49"/>
  <c r="L64" i="49"/>
  <c r="L65" i="49"/>
  <c r="L66" i="49"/>
  <c r="L67" i="49"/>
  <c r="L68" i="49"/>
  <c r="L69" i="49"/>
  <c r="L70" i="49"/>
  <c r="L78" i="49"/>
  <c r="L79" i="49"/>
  <c r="L80" i="49"/>
  <c r="L81" i="49"/>
  <c r="L2" i="49"/>
  <c r="L22" i="49"/>
  <c r="L23" i="49"/>
  <c r="L24" i="49"/>
  <c r="L25" i="49"/>
  <c r="L26" i="49"/>
  <c r="L27" i="49"/>
  <c r="L33" i="49"/>
  <c r="L34" i="49"/>
  <c r="L35" i="49"/>
  <c r="L36" i="49"/>
  <c r="L37" i="49"/>
  <c r="L38" i="49"/>
  <c r="L39" i="49"/>
  <c r="L40" i="49"/>
  <c r="L41" i="49"/>
  <c r="L42" i="49"/>
  <c r="L43" i="49"/>
  <c r="L44" i="49"/>
  <c r="L45" i="49"/>
  <c r="L46" i="49"/>
  <c r="L47" i="49"/>
  <c r="L48" i="49"/>
  <c r="L49" i="49"/>
  <c r="L50" i="49"/>
  <c r="L51" i="49"/>
  <c r="L54" i="49"/>
  <c r="L55" i="49"/>
  <c r="L71" i="49"/>
  <c r="L72" i="49"/>
  <c r="L73" i="49"/>
  <c r="L74" i="49"/>
  <c r="L75" i="49"/>
  <c r="L76" i="49"/>
  <c r="L77" i="49"/>
  <c r="M50" i="49" l="1"/>
  <c r="I50" i="49" s="1"/>
  <c r="M51" i="49"/>
  <c r="I51" i="49" s="1"/>
  <c r="T56" i="49"/>
  <c r="M56" i="49" s="1"/>
  <c r="I56" i="49" s="1"/>
  <c r="M59" i="49"/>
  <c r="I59" i="49" s="1"/>
  <c r="T60" i="49"/>
  <c r="M66" i="49"/>
  <c r="I66" i="49" s="1"/>
  <c r="M67" i="49"/>
  <c r="I67" i="49" s="1"/>
  <c r="T68" i="49"/>
  <c r="M68" i="49" s="1"/>
  <c r="I68" i="49" s="1"/>
  <c r="T69" i="49"/>
  <c r="M69" i="49" s="1"/>
  <c r="I69" i="49" s="1"/>
  <c r="T71" i="49"/>
  <c r="M71" i="49" s="1"/>
  <c r="I71" i="49" s="1"/>
  <c r="T72" i="49"/>
  <c r="M72" i="49" s="1"/>
  <c r="I72" i="49" s="1"/>
  <c r="T73" i="49"/>
  <c r="T74" i="49"/>
  <c r="M74" i="49" s="1"/>
  <c r="I74" i="49" s="1"/>
  <c r="M75" i="49"/>
  <c r="I75" i="49" s="1"/>
  <c r="M76" i="49"/>
  <c r="I76" i="49" s="1"/>
  <c r="T77" i="49"/>
  <c r="M77" i="49" s="1"/>
  <c r="I77" i="49" s="1"/>
  <c r="M41" i="49"/>
  <c r="I41" i="49" s="1"/>
  <c r="M42" i="49"/>
  <c r="I42" i="49" s="1"/>
  <c r="M9" i="49"/>
  <c r="I9" i="49" s="1"/>
  <c r="M10" i="49"/>
  <c r="I10" i="49" s="1"/>
  <c r="M17" i="49"/>
  <c r="I17" i="49" s="1"/>
  <c r="M18" i="49"/>
  <c r="I18" i="49" s="1"/>
  <c r="M25" i="49"/>
  <c r="I25" i="49" s="1"/>
  <c r="M26" i="49"/>
  <c r="I26" i="49" s="1"/>
  <c r="M27" i="49"/>
  <c r="I27" i="49" s="1"/>
  <c r="T30" i="49"/>
  <c r="M30" i="49" s="1"/>
  <c r="I30" i="49" s="1"/>
  <c r="T31" i="49"/>
  <c r="M31" i="49" s="1"/>
  <c r="I31" i="49" s="1"/>
  <c r="M33" i="49"/>
  <c r="I33" i="49" s="1"/>
  <c r="M34" i="49"/>
  <c r="I34" i="49" s="1"/>
  <c r="M35" i="49"/>
  <c r="I35" i="49" s="1"/>
  <c r="M38" i="49"/>
  <c r="I38" i="49" s="1"/>
  <c r="M2" i="49"/>
  <c r="I2" i="49" s="1"/>
  <c r="M44" i="49"/>
  <c r="I44" i="49" s="1"/>
  <c r="M52" i="49"/>
  <c r="I52" i="49" s="1"/>
  <c r="M55" i="49"/>
  <c r="I55" i="49" s="1"/>
  <c r="M60" i="49"/>
  <c r="I60" i="49" s="1"/>
  <c r="M65" i="49"/>
  <c r="I65" i="49" s="1"/>
  <c r="M79" i="49"/>
  <c r="I79" i="49" s="1"/>
  <c r="M43" i="49"/>
  <c r="I43" i="49" s="1"/>
  <c r="M5" i="49"/>
  <c r="I5" i="49" s="1"/>
  <c r="M7" i="49"/>
  <c r="I7" i="49" s="1"/>
  <c r="M8" i="49"/>
  <c r="I8" i="49" s="1"/>
  <c r="M12" i="49"/>
  <c r="I12" i="49" s="1"/>
  <c r="M13" i="49"/>
  <c r="I13" i="49" s="1"/>
  <c r="M15" i="49"/>
  <c r="I15" i="49" s="1"/>
  <c r="M21" i="49"/>
  <c r="I21" i="49" s="1"/>
  <c r="M24" i="49"/>
  <c r="I24" i="49" s="1"/>
  <c r="M28" i="49"/>
  <c r="I28" i="49" s="1"/>
  <c r="M32" i="49"/>
  <c r="I32" i="49" s="1"/>
  <c r="M36" i="49"/>
  <c r="I36" i="49" s="1"/>
  <c r="M39" i="49"/>
  <c r="I39" i="49" s="1"/>
  <c r="M40" i="49"/>
  <c r="I40" i="49" s="1"/>
  <c r="I83" i="49"/>
  <c r="O81" i="49"/>
  <c r="K81" i="49" s="1"/>
  <c r="N81" i="49"/>
  <c r="J81" i="49" s="1"/>
  <c r="M81" i="49"/>
  <c r="I81" i="49" s="1"/>
  <c r="O80" i="49"/>
  <c r="K80" i="49" s="1"/>
  <c r="N80" i="49"/>
  <c r="J80" i="49" s="1"/>
  <c r="M80" i="49"/>
  <c r="I80" i="49" s="1"/>
  <c r="O79" i="49"/>
  <c r="K79" i="49" s="1"/>
  <c r="N79" i="49"/>
  <c r="J79" i="49" s="1"/>
  <c r="O78" i="49"/>
  <c r="K78" i="49" s="1"/>
  <c r="N78" i="49"/>
  <c r="J78" i="49" s="1"/>
  <c r="M78" i="49"/>
  <c r="I78" i="49" s="1"/>
  <c r="O77" i="49"/>
  <c r="K77" i="49" s="1"/>
  <c r="N77" i="49"/>
  <c r="J77" i="49" s="1"/>
  <c r="O76" i="49"/>
  <c r="K76" i="49" s="1"/>
  <c r="N76" i="49"/>
  <c r="J76" i="49" s="1"/>
  <c r="O75" i="49"/>
  <c r="K75" i="49" s="1"/>
  <c r="N75" i="49"/>
  <c r="J75" i="49" s="1"/>
  <c r="O74" i="49"/>
  <c r="K74" i="49" s="1"/>
  <c r="N74" i="49"/>
  <c r="J74" i="49" s="1"/>
  <c r="O73" i="49"/>
  <c r="K73" i="49" s="1"/>
  <c r="N73" i="49"/>
  <c r="J73" i="49" s="1"/>
  <c r="M73" i="49"/>
  <c r="I73" i="49" s="1"/>
  <c r="O72" i="49"/>
  <c r="K72" i="49" s="1"/>
  <c r="N72" i="49"/>
  <c r="J72" i="49" s="1"/>
  <c r="O71" i="49"/>
  <c r="K71" i="49" s="1"/>
  <c r="N71" i="49"/>
  <c r="J71" i="49" s="1"/>
  <c r="O70" i="49"/>
  <c r="K70" i="49" s="1"/>
  <c r="N70" i="49"/>
  <c r="J70" i="49" s="1"/>
  <c r="M70" i="49"/>
  <c r="I70" i="49" s="1"/>
  <c r="O69" i="49"/>
  <c r="K69" i="49" s="1"/>
  <c r="N69" i="49"/>
  <c r="J69" i="49" s="1"/>
  <c r="O68" i="49"/>
  <c r="K68" i="49" s="1"/>
  <c r="N68" i="49"/>
  <c r="J68" i="49" s="1"/>
  <c r="O67" i="49"/>
  <c r="K67" i="49" s="1"/>
  <c r="N67" i="49"/>
  <c r="J67" i="49" s="1"/>
  <c r="O66" i="49"/>
  <c r="K66" i="49" s="1"/>
  <c r="N66" i="49"/>
  <c r="J66" i="49" s="1"/>
  <c r="O65" i="49"/>
  <c r="K65" i="49" s="1"/>
  <c r="N65" i="49"/>
  <c r="J65" i="49" s="1"/>
  <c r="O64" i="49"/>
  <c r="K64" i="49" s="1"/>
  <c r="N64" i="49"/>
  <c r="J64" i="49" s="1"/>
  <c r="M64" i="49"/>
  <c r="I64" i="49" s="1"/>
  <c r="O63" i="49"/>
  <c r="K63" i="49" s="1"/>
  <c r="N63" i="49"/>
  <c r="J63" i="49" s="1"/>
  <c r="M63" i="49"/>
  <c r="I63" i="49" s="1"/>
  <c r="O62" i="49"/>
  <c r="K62" i="49" s="1"/>
  <c r="N62" i="49"/>
  <c r="J62" i="49" s="1"/>
  <c r="M62" i="49"/>
  <c r="I62" i="49" s="1"/>
  <c r="O61" i="49"/>
  <c r="K61" i="49" s="1"/>
  <c r="N61" i="49"/>
  <c r="J61" i="49" s="1"/>
  <c r="M61" i="49"/>
  <c r="I61" i="49" s="1"/>
  <c r="O60" i="49"/>
  <c r="K60" i="49" s="1"/>
  <c r="N60" i="49"/>
  <c r="J60" i="49" s="1"/>
  <c r="O59" i="49"/>
  <c r="K59" i="49" s="1"/>
  <c r="N59" i="49"/>
  <c r="J59" i="49" s="1"/>
  <c r="O58" i="49"/>
  <c r="K58" i="49" s="1"/>
  <c r="N58" i="49"/>
  <c r="J58" i="49" s="1"/>
  <c r="M58" i="49"/>
  <c r="I58" i="49" s="1"/>
  <c r="O57" i="49"/>
  <c r="K57" i="49" s="1"/>
  <c r="N57" i="49"/>
  <c r="J57" i="49" s="1"/>
  <c r="M57" i="49"/>
  <c r="I57" i="49" s="1"/>
  <c r="O56" i="49"/>
  <c r="K56" i="49" s="1"/>
  <c r="N56" i="49"/>
  <c r="J56" i="49" s="1"/>
  <c r="O55" i="49"/>
  <c r="K55" i="49" s="1"/>
  <c r="N55" i="49"/>
  <c r="J55" i="49" s="1"/>
  <c r="O54" i="49"/>
  <c r="K54" i="49" s="1"/>
  <c r="N54" i="49"/>
  <c r="J54" i="49" s="1"/>
  <c r="M54" i="49"/>
  <c r="I54" i="49" s="1"/>
  <c r="O53" i="49"/>
  <c r="K53" i="49" s="1"/>
  <c r="N53" i="49"/>
  <c r="J53" i="49" s="1"/>
  <c r="M53" i="49"/>
  <c r="I53" i="49" s="1"/>
  <c r="O52" i="49"/>
  <c r="K52" i="49" s="1"/>
  <c r="N52" i="49"/>
  <c r="J52" i="49" s="1"/>
  <c r="O51" i="49"/>
  <c r="K51" i="49" s="1"/>
  <c r="N51" i="49"/>
  <c r="J51" i="49" s="1"/>
  <c r="O50" i="49"/>
  <c r="K50" i="49" s="1"/>
  <c r="N50" i="49"/>
  <c r="J50" i="49" s="1"/>
  <c r="O49" i="49"/>
  <c r="K49" i="49" s="1"/>
  <c r="N49" i="49"/>
  <c r="J49" i="49" s="1"/>
  <c r="M49" i="49"/>
  <c r="I49" i="49" s="1"/>
  <c r="O48" i="49"/>
  <c r="K48" i="49" s="1"/>
  <c r="N48" i="49"/>
  <c r="J48" i="49" s="1"/>
  <c r="M48" i="49"/>
  <c r="I48" i="49" s="1"/>
  <c r="O47" i="49"/>
  <c r="K47" i="49" s="1"/>
  <c r="N47" i="49"/>
  <c r="J47" i="49" s="1"/>
  <c r="M47" i="49"/>
  <c r="I47" i="49" s="1"/>
  <c r="O46" i="49"/>
  <c r="K46" i="49" s="1"/>
  <c r="N46" i="49"/>
  <c r="J46" i="49" s="1"/>
  <c r="M46" i="49"/>
  <c r="I46" i="49" s="1"/>
  <c r="O45" i="49"/>
  <c r="K45" i="49" s="1"/>
  <c r="N45" i="49"/>
  <c r="J45" i="49" s="1"/>
  <c r="M45" i="49"/>
  <c r="I45" i="49" s="1"/>
  <c r="O44" i="49"/>
  <c r="K44" i="49" s="1"/>
  <c r="N44" i="49"/>
  <c r="J44" i="49" s="1"/>
  <c r="O43" i="49"/>
  <c r="K43" i="49" s="1"/>
  <c r="N43" i="49"/>
  <c r="J43" i="49" s="1"/>
  <c r="O42" i="49"/>
  <c r="K42" i="49" s="1"/>
  <c r="N42" i="49"/>
  <c r="J42" i="49" s="1"/>
  <c r="O41" i="49"/>
  <c r="K41" i="49" s="1"/>
  <c r="N41" i="49"/>
  <c r="J41" i="49" s="1"/>
  <c r="O40" i="49"/>
  <c r="K40" i="49" s="1"/>
  <c r="N40" i="49"/>
  <c r="J40" i="49" s="1"/>
  <c r="O39" i="49"/>
  <c r="K39" i="49" s="1"/>
  <c r="N39" i="49"/>
  <c r="J39" i="49" s="1"/>
  <c r="O38" i="49"/>
  <c r="K38" i="49" s="1"/>
  <c r="N38" i="49"/>
  <c r="J38" i="49" s="1"/>
  <c r="O37" i="49"/>
  <c r="K37" i="49" s="1"/>
  <c r="N37" i="49"/>
  <c r="J37" i="49" s="1"/>
  <c r="M37" i="49"/>
  <c r="I37" i="49" s="1"/>
  <c r="O36" i="49"/>
  <c r="K36" i="49" s="1"/>
  <c r="N36" i="49"/>
  <c r="J36" i="49" s="1"/>
  <c r="O35" i="49"/>
  <c r="K35" i="49" s="1"/>
  <c r="N35" i="49"/>
  <c r="J35" i="49" s="1"/>
  <c r="O34" i="49"/>
  <c r="K34" i="49" s="1"/>
  <c r="N34" i="49"/>
  <c r="J34" i="49" s="1"/>
  <c r="O33" i="49"/>
  <c r="K33" i="49" s="1"/>
  <c r="N33" i="49"/>
  <c r="J33" i="49" s="1"/>
  <c r="O32" i="49"/>
  <c r="K32" i="49" s="1"/>
  <c r="N32" i="49"/>
  <c r="J32" i="49" s="1"/>
  <c r="O31" i="49"/>
  <c r="K31" i="49" s="1"/>
  <c r="N31" i="49"/>
  <c r="J31" i="49" s="1"/>
  <c r="O30" i="49"/>
  <c r="K30" i="49" s="1"/>
  <c r="N30" i="49"/>
  <c r="J30" i="49" s="1"/>
  <c r="O29" i="49"/>
  <c r="K29" i="49" s="1"/>
  <c r="N29" i="49"/>
  <c r="J29" i="49" s="1"/>
  <c r="M29" i="49"/>
  <c r="I29" i="49" s="1"/>
  <c r="O28" i="49"/>
  <c r="K28" i="49" s="1"/>
  <c r="N28" i="49"/>
  <c r="J28" i="49" s="1"/>
  <c r="O27" i="49"/>
  <c r="K27" i="49" s="1"/>
  <c r="N27" i="49"/>
  <c r="J27" i="49" s="1"/>
  <c r="O26" i="49"/>
  <c r="K26" i="49" s="1"/>
  <c r="N26" i="49"/>
  <c r="J26" i="49" s="1"/>
  <c r="O25" i="49"/>
  <c r="K25" i="49" s="1"/>
  <c r="N25" i="49"/>
  <c r="J25" i="49" s="1"/>
  <c r="O24" i="49"/>
  <c r="K24" i="49" s="1"/>
  <c r="N24" i="49"/>
  <c r="J24" i="49" s="1"/>
  <c r="O23" i="49"/>
  <c r="K23" i="49" s="1"/>
  <c r="N23" i="49"/>
  <c r="J23" i="49" s="1"/>
  <c r="M23" i="49"/>
  <c r="I23" i="49" s="1"/>
  <c r="O22" i="49"/>
  <c r="K22" i="49" s="1"/>
  <c r="N22" i="49"/>
  <c r="J22" i="49" s="1"/>
  <c r="M22" i="49"/>
  <c r="I22" i="49" s="1"/>
  <c r="O21" i="49"/>
  <c r="K21" i="49" s="1"/>
  <c r="N21" i="49"/>
  <c r="J21" i="49" s="1"/>
  <c r="O20" i="49"/>
  <c r="K20" i="49" s="1"/>
  <c r="N20" i="49"/>
  <c r="J20" i="49" s="1"/>
  <c r="M20" i="49"/>
  <c r="I20" i="49" s="1"/>
  <c r="O19" i="49"/>
  <c r="K19" i="49" s="1"/>
  <c r="N19" i="49"/>
  <c r="J19" i="49" s="1"/>
  <c r="M19" i="49"/>
  <c r="I19" i="49" s="1"/>
  <c r="O18" i="49"/>
  <c r="K18" i="49" s="1"/>
  <c r="N18" i="49"/>
  <c r="J18" i="49" s="1"/>
  <c r="O17" i="49"/>
  <c r="K17" i="49" s="1"/>
  <c r="N17" i="49"/>
  <c r="J17" i="49" s="1"/>
  <c r="O16" i="49"/>
  <c r="K16" i="49" s="1"/>
  <c r="N16" i="49"/>
  <c r="J16" i="49" s="1"/>
  <c r="M16" i="49"/>
  <c r="I16" i="49" s="1"/>
  <c r="O15" i="49"/>
  <c r="K15" i="49" s="1"/>
  <c r="N15" i="49"/>
  <c r="J15" i="49" s="1"/>
  <c r="O14" i="49"/>
  <c r="K14" i="49" s="1"/>
  <c r="N14" i="49"/>
  <c r="J14" i="49" s="1"/>
  <c r="M14" i="49"/>
  <c r="I14" i="49" s="1"/>
  <c r="O13" i="49"/>
  <c r="K13" i="49" s="1"/>
  <c r="N13" i="49"/>
  <c r="J13" i="49" s="1"/>
  <c r="O12" i="49"/>
  <c r="K12" i="49" s="1"/>
  <c r="N12" i="49"/>
  <c r="J12" i="49" s="1"/>
  <c r="O11" i="49"/>
  <c r="K11" i="49" s="1"/>
  <c r="N11" i="49"/>
  <c r="J11" i="49" s="1"/>
  <c r="M11" i="49"/>
  <c r="I11" i="49" s="1"/>
  <c r="O10" i="49"/>
  <c r="K10" i="49" s="1"/>
  <c r="N10" i="49"/>
  <c r="J10" i="49" s="1"/>
  <c r="O9" i="49"/>
  <c r="K9" i="49" s="1"/>
  <c r="N9" i="49"/>
  <c r="J9" i="49" s="1"/>
  <c r="O8" i="49"/>
  <c r="K8" i="49" s="1"/>
  <c r="N8" i="49"/>
  <c r="J8" i="49" s="1"/>
  <c r="O7" i="49"/>
  <c r="K7" i="49" s="1"/>
  <c r="N7" i="49"/>
  <c r="J7" i="49" s="1"/>
  <c r="O6" i="49"/>
  <c r="K6" i="49" s="1"/>
  <c r="N6" i="49"/>
  <c r="J6" i="49" s="1"/>
  <c r="M6" i="49"/>
  <c r="I6" i="49" s="1"/>
  <c r="O5" i="49"/>
  <c r="K5" i="49" s="1"/>
  <c r="N5" i="49"/>
  <c r="J5" i="49" s="1"/>
  <c r="O4" i="49"/>
  <c r="K4" i="49" s="1"/>
  <c r="N4" i="49"/>
  <c r="J4" i="49" s="1"/>
  <c r="M4" i="49"/>
  <c r="I4" i="49" s="1"/>
  <c r="O3" i="49"/>
  <c r="K3" i="49" s="1"/>
  <c r="N3" i="49"/>
  <c r="J3" i="49" s="1"/>
  <c r="M3" i="49"/>
  <c r="I3" i="49" s="1"/>
  <c r="O2" i="49"/>
  <c r="K2" i="49" s="1"/>
  <c r="N2" i="49"/>
  <c r="J2" i="49" s="1"/>
  <c r="I85" i="49" l="1"/>
  <c r="J85" i="49"/>
  <c r="L76" i="47" l="1"/>
  <c r="I76" i="47" s="1"/>
  <c r="M76" i="47"/>
  <c r="J76" i="47" s="1"/>
  <c r="N76" i="47"/>
  <c r="K76" i="47" s="1"/>
  <c r="K5" i="6" l="1"/>
  <c r="L5" i="6"/>
  <c r="M5" i="6"/>
  <c r="K6" i="6"/>
  <c r="L6" i="6"/>
  <c r="M6" i="6"/>
  <c r="K7" i="6"/>
  <c r="L7" i="6"/>
  <c r="M7" i="6"/>
  <c r="K8" i="6"/>
  <c r="L8" i="6"/>
  <c r="M8" i="6"/>
  <c r="K9" i="6"/>
  <c r="L9" i="6"/>
  <c r="M9" i="6"/>
  <c r="K10" i="6"/>
  <c r="L10" i="6"/>
  <c r="M10" i="6"/>
  <c r="K11" i="6"/>
  <c r="L11" i="6"/>
  <c r="M11" i="6"/>
  <c r="K12" i="6"/>
  <c r="L12" i="6"/>
  <c r="M12" i="6"/>
  <c r="K13" i="6"/>
  <c r="L13" i="6"/>
  <c r="M13" i="6"/>
  <c r="K14" i="6"/>
  <c r="L14" i="6"/>
  <c r="M14" i="6"/>
  <c r="K15" i="6"/>
  <c r="L15" i="6"/>
  <c r="M15" i="6"/>
  <c r="K16" i="6"/>
  <c r="L16" i="6"/>
  <c r="M16" i="6"/>
  <c r="K17" i="6"/>
  <c r="L17" i="6"/>
  <c r="M17" i="6"/>
  <c r="K18" i="6"/>
  <c r="L18" i="6"/>
  <c r="M18" i="6"/>
  <c r="K19" i="6"/>
  <c r="L19" i="6"/>
  <c r="M19" i="6"/>
  <c r="K20" i="6"/>
  <c r="L20" i="6"/>
  <c r="M20" i="6"/>
  <c r="K21" i="6"/>
  <c r="L21" i="6"/>
  <c r="M21" i="6"/>
  <c r="K22" i="6"/>
  <c r="L22" i="6"/>
  <c r="M22" i="6"/>
  <c r="K23" i="6"/>
  <c r="L23" i="6"/>
  <c r="M23" i="6"/>
  <c r="K24" i="6"/>
  <c r="L24" i="6"/>
  <c r="M24" i="6"/>
  <c r="K25" i="6"/>
  <c r="L25" i="6"/>
  <c r="M25" i="6"/>
  <c r="K26" i="6"/>
  <c r="L26" i="6"/>
  <c r="M26" i="6"/>
  <c r="K27" i="6"/>
  <c r="L27" i="6"/>
  <c r="M27" i="6"/>
  <c r="K28" i="6"/>
  <c r="L28" i="6"/>
  <c r="M28" i="6"/>
  <c r="K29" i="6"/>
  <c r="L29" i="6"/>
  <c r="M29" i="6"/>
  <c r="K30" i="6"/>
  <c r="L30" i="6"/>
  <c r="M30" i="6"/>
  <c r="K31" i="6"/>
  <c r="L31" i="6"/>
  <c r="M31" i="6"/>
  <c r="K32" i="6"/>
  <c r="L32" i="6"/>
  <c r="M32" i="6"/>
  <c r="K33" i="6"/>
  <c r="L33" i="6"/>
  <c r="M33" i="6"/>
  <c r="K34" i="6"/>
  <c r="L34" i="6"/>
  <c r="M34" i="6"/>
  <c r="K35" i="6"/>
  <c r="L35" i="6"/>
  <c r="M35" i="6"/>
  <c r="K36" i="6"/>
  <c r="L36" i="6"/>
  <c r="M36" i="6"/>
  <c r="K37" i="6"/>
  <c r="L37" i="6"/>
  <c r="M37" i="6"/>
  <c r="K38" i="6"/>
  <c r="L38" i="6"/>
  <c r="M38" i="6"/>
  <c r="K39" i="6"/>
  <c r="L39" i="6"/>
  <c r="M39" i="6"/>
  <c r="K40" i="6"/>
  <c r="L40" i="6"/>
  <c r="M40" i="6"/>
  <c r="K41" i="6"/>
  <c r="L41" i="6"/>
  <c r="M41" i="6"/>
  <c r="K42" i="6"/>
  <c r="L42" i="6"/>
  <c r="M42" i="6"/>
  <c r="K43" i="6"/>
  <c r="L43" i="6"/>
  <c r="M43" i="6"/>
  <c r="K44" i="6"/>
  <c r="L44" i="6"/>
  <c r="M44" i="6"/>
  <c r="K45" i="6"/>
  <c r="L45" i="6"/>
  <c r="M45" i="6"/>
  <c r="K46" i="6"/>
  <c r="L46" i="6"/>
  <c r="M46" i="6"/>
  <c r="K47" i="6"/>
  <c r="L47" i="6"/>
  <c r="M47" i="6"/>
  <c r="K48" i="6"/>
  <c r="L48" i="6"/>
  <c r="M48" i="6"/>
  <c r="K49" i="6"/>
  <c r="L49" i="6"/>
  <c r="M49" i="6"/>
  <c r="K50" i="6"/>
  <c r="L50" i="6"/>
  <c r="M50" i="6"/>
  <c r="K51" i="6"/>
  <c r="L51" i="6"/>
  <c r="M51" i="6"/>
  <c r="K52" i="6"/>
  <c r="L52" i="6"/>
  <c r="M52" i="6"/>
  <c r="K53" i="6"/>
  <c r="L53" i="6"/>
  <c r="M53" i="6"/>
  <c r="K54" i="6"/>
  <c r="L54" i="6"/>
  <c r="M54" i="6"/>
  <c r="K55" i="6"/>
  <c r="L55" i="6"/>
  <c r="M55" i="6"/>
  <c r="K56" i="6"/>
  <c r="L56" i="6"/>
  <c r="M56" i="6"/>
  <c r="K57" i="6"/>
  <c r="L57" i="6"/>
  <c r="M57" i="6"/>
  <c r="K58" i="6"/>
  <c r="L58" i="6"/>
  <c r="M58" i="6"/>
  <c r="K59" i="6"/>
  <c r="L59" i="6"/>
  <c r="M59" i="6"/>
  <c r="K60" i="6"/>
  <c r="L60" i="6"/>
  <c r="M60" i="6"/>
  <c r="K61" i="6"/>
  <c r="L61" i="6"/>
  <c r="M61" i="6"/>
  <c r="K62" i="6"/>
  <c r="L62" i="6"/>
  <c r="M62" i="6"/>
  <c r="K63" i="6"/>
  <c r="L63" i="6"/>
  <c r="M63" i="6"/>
  <c r="K64" i="6"/>
  <c r="L64" i="6"/>
  <c r="M64" i="6"/>
  <c r="K65" i="6"/>
  <c r="L65" i="6"/>
  <c r="M65" i="6"/>
  <c r="K66" i="6"/>
  <c r="L66" i="6"/>
  <c r="M66" i="6"/>
  <c r="K67" i="6"/>
  <c r="L67" i="6"/>
  <c r="M67" i="6"/>
  <c r="K68" i="6"/>
  <c r="L68" i="6"/>
  <c r="M68" i="6"/>
  <c r="K69" i="6"/>
  <c r="L69" i="6"/>
  <c r="M69" i="6"/>
  <c r="K70" i="6"/>
  <c r="L70" i="6"/>
  <c r="M70" i="6"/>
  <c r="K71" i="6"/>
  <c r="L71" i="6"/>
  <c r="M71" i="6"/>
  <c r="K72" i="6"/>
  <c r="L72" i="6"/>
  <c r="M72" i="6"/>
  <c r="K73" i="6"/>
  <c r="L73" i="6"/>
  <c r="M73" i="6"/>
  <c r="K74" i="6"/>
  <c r="L74" i="6"/>
  <c r="M74" i="6"/>
  <c r="K75" i="6"/>
  <c r="L75" i="6"/>
  <c r="M75" i="6"/>
  <c r="K76" i="6"/>
  <c r="L76" i="6"/>
  <c r="M76" i="6"/>
  <c r="K77" i="6"/>
  <c r="L77" i="6"/>
  <c r="M77" i="6"/>
  <c r="K78" i="6"/>
  <c r="L78" i="6"/>
  <c r="M78" i="6"/>
  <c r="K79" i="6"/>
  <c r="L79" i="6"/>
  <c r="M79" i="6"/>
  <c r="K80" i="6"/>
  <c r="L80" i="6"/>
  <c r="M80" i="6"/>
  <c r="K81" i="6"/>
  <c r="L81" i="6"/>
  <c r="M81" i="6"/>
  <c r="K82" i="6"/>
  <c r="L82" i="6"/>
  <c r="M82" i="6"/>
  <c r="K83" i="6"/>
  <c r="L83" i="6"/>
  <c r="M83" i="6"/>
  <c r="K84" i="6"/>
  <c r="L84" i="6"/>
  <c r="M84" i="6"/>
  <c r="K85" i="6"/>
  <c r="L85" i="6"/>
  <c r="M85" i="6"/>
  <c r="K86" i="6"/>
  <c r="L86" i="6"/>
  <c r="M86" i="6"/>
  <c r="K87" i="6"/>
  <c r="L87" i="6"/>
  <c r="M87" i="6"/>
  <c r="K88" i="6"/>
  <c r="L88" i="6"/>
  <c r="M88" i="6"/>
  <c r="K89" i="6"/>
  <c r="L89" i="6"/>
  <c r="M89" i="6"/>
  <c r="K90" i="6"/>
  <c r="L90" i="6"/>
  <c r="M90" i="6"/>
  <c r="K91" i="6"/>
  <c r="L91" i="6"/>
  <c r="M91" i="6"/>
  <c r="K92" i="6"/>
  <c r="L92" i="6"/>
  <c r="M92" i="6"/>
  <c r="K93" i="6"/>
  <c r="L93" i="6"/>
  <c r="M93" i="6"/>
  <c r="K94" i="6"/>
  <c r="L94" i="6"/>
  <c r="M94" i="6"/>
  <c r="K95" i="6"/>
  <c r="L95" i="6"/>
  <c r="M95" i="6"/>
  <c r="K96" i="6"/>
  <c r="L96" i="6"/>
  <c r="M96" i="6"/>
  <c r="K97" i="6"/>
  <c r="L97" i="6"/>
  <c r="M97" i="6"/>
  <c r="L4" i="6"/>
  <c r="M4" i="6"/>
  <c r="K4" i="6"/>
  <c r="I83" i="47" l="1"/>
  <c r="N2" i="47" l="1"/>
  <c r="N81" i="47" l="1"/>
  <c r="K81" i="47" s="1"/>
  <c r="M81" i="47"/>
  <c r="J81" i="47" s="1"/>
  <c r="L81" i="47"/>
  <c r="I81" i="47" s="1"/>
  <c r="N80" i="47"/>
  <c r="K80" i="47" s="1"/>
  <c r="M80" i="47"/>
  <c r="J80" i="47" s="1"/>
  <c r="L80" i="47"/>
  <c r="I80" i="47" s="1"/>
  <c r="N79" i="47"/>
  <c r="K79" i="47" s="1"/>
  <c r="M79" i="47"/>
  <c r="J79" i="47" s="1"/>
  <c r="L79" i="47"/>
  <c r="I79" i="47" s="1"/>
  <c r="N78" i="47"/>
  <c r="K78" i="47" s="1"/>
  <c r="M78" i="47"/>
  <c r="J78" i="47" s="1"/>
  <c r="L78" i="47"/>
  <c r="I78" i="47" s="1"/>
  <c r="N77" i="47"/>
  <c r="K77" i="47" s="1"/>
  <c r="M77" i="47"/>
  <c r="J77" i="47" s="1"/>
  <c r="L77" i="47"/>
  <c r="I77" i="47" s="1"/>
  <c r="N75" i="47"/>
  <c r="K75" i="47" s="1"/>
  <c r="M75" i="47"/>
  <c r="J75" i="47" s="1"/>
  <c r="L75" i="47"/>
  <c r="I75" i="47" s="1"/>
  <c r="N74" i="47"/>
  <c r="K74" i="47" s="1"/>
  <c r="M74" i="47"/>
  <c r="J74" i="47" s="1"/>
  <c r="L74" i="47"/>
  <c r="I74" i="47" s="1"/>
  <c r="N73" i="47"/>
  <c r="K73" i="47" s="1"/>
  <c r="M73" i="47"/>
  <c r="J73" i="47" s="1"/>
  <c r="L73" i="47"/>
  <c r="I73" i="47" s="1"/>
  <c r="N72" i="47"/>
  <c r="K72" i="47" s="1"/>
  <c r="M72" i="47"/>
  <c r="J72" i="47" s="1"/>
  <c r="L72" i="47"/>
  <c r="I72" i="47" s="1"/>
  <c r="N71" i="47"/>
  <c r="K71" i="47" s="1"/>
  <c r="M71" i="47"/>
  <c r="J71" i="47" s="1"/>
  <c r="L71" i="47"/>
  <c r="I71" i="47" s="1"/>
  <c r="N70" i="47"/>
  <c r="K70" i="47" s="1"/>
  <c r="M70" i="47"/>
  <c r="J70" i="47" s="1"/>
  <c r="L70" i="47"/>
  <c r="I70" i="47" s="1"/>
  <c r="N69" i="47"/>
  <c r="K69" i="47" s="1"/>
  <c r="M69" i="47"/>
  <c r="J69" i="47" s="1"/>
  <c r="L69" i="47"/>
  <c r="I69" i="47" s="1"/>
  <c r="N68" i="47"/>
  <c r="K68" i="47" s="1"/>
  <c r="M68" i="47"/>
  <c r="J68" i="47" s="1"/>
  <c r="L68" i="47"/>
  <c r="I68" i="47" s="1"/>
  <c r="N67" i="47"/>
  <c r="K67" i="47" s="1"/>
  <c r="M67" i="47"/>
  <c r="J67" i="47" s="1"/>
  <c r="L67" i="47"/>
  <c r="I67" i="47" s="1"/>
  <c r="N66" i="47"/>
  <c r="K66" i="47" s="1"/>
  <c r="M66" i="47"/>
  <c r="J66" i="47" s="1"/>
  <c r="L66" i="47"/>
  <c r="I66" i="47" s="1"/>
  <c r="N65" i="47"/>
  <c r="K65" i="47" s="1"/>
  <c r="M65" i="47"/>
  <c r="J65" i="47" s="1"/>
  <c r="L65" i="47"/>
  <c r="I65" i="47" s="1"/>
  <c r="N64" i="47"/>
  <c r="K64" i="47" s="1"/>
  <c r="M64" i="47"/>
  <c r="J64" i="47" s="1"/>
  <c r="L64" i="47"/>
  <c r="I64" i="47" s="1"/>
  <c r="N63" i="47"/>
  <c r="K63" i="47" s="1"/>
  <c r="M63" i="47"/>
  <c r="J63" i="47" s="1"/>
  <c r="L63" i="47"/>
  <c r="I63" i="47" s="1"/>
  <c r="N62" i="47"/>
  <c r="K62" i="47" s="1"/>
  <c r="M62" i="47"/>
  <c r="J62" i="47" s="1"/>
  <c r="L62" i="47"/>
  <c r="I62" i="47" s="1"/>
  <c r="N61" i="47"/>
  <c r="K61" i="47" s="1"/>
  <c r="M61" i="47"/>
  <c r="J61" i="47" s="1"/>
  <c r="L61" i="47"/>
  <c r="I61" i="47" s="1"/>
  <c r="N60" i="47"/>
  <c r="K60" i="47" s="1"/>
  <c r="M60" i="47"/>
  <c r="J60" i="47" s="1"/>
  <c r="L60" i="47"/>
  <c r="I60" i="47" s="1"/>
  <c r="N59" i="47"/>
  <c r="K59" i="47" s="1"/>
  <c r="M59" i="47"/>
  <c r="J59" i="47" s="1"/>
  <c r="L59" i="47"/>
  <c r="I59" i="47" s="1"/>
  <c r="N58" i="47"/>
  <c r="K58" i="47" s="1"/>
  <c r="M58" i="47"/>
  <c r="J58" i="47" s="1"/>
  <c r="L58" i="47"/>
  <c r="I58" i="47" s="1"/>
  <c r="N57" i="47"/>
  <c r="K57" i="47" s="1"/>
  <c r="M57" i="47"/>
  <c r="J57" i="47" s="1"/>
  <c r="L57" i="47"/>
  <c r="I57" i="47" s="1"/>
  <c r="N56" i="47"/>
  <c r="K56" i="47" s="1"/>
  <c r="M56" i="47"/>
  <c r="J56" i="47" s="1"/>
  <c r="L56" i="47"/>
  <c r="I56" i="47" s="1"/>
  <c r="N55" i="47"/>
  <c r="K55" i="47" s="1"/>
  <c r="M55" i="47"/>
  <c r="J55" i="47" s="1"/>
  <c r="L55" i="47"/>
  <c r="I55" i="47" s="1"/>
  <c r="N54" i="47"/>
  <c r="K54" i="47" s="1"/>
  <c r="M54" i="47"/>
  <c r="J54" i="47" s="1"/>
  <c r="L54" i="47"/>
  <c r="I54" i="47" s="1"/>
  <c r="N53" i="47"/>
  <c r="K53" i="47" s="1"/>
  <c r="M53" i="47"/>
  <c r="J53" i="47" s="1"/>
  <c r="L53" i="47"/>
  <c r="I53" i="47" s="1"/>
  <c r="N52" i="47"/>
  <c r="K52" i="47" s="1"/>
  <c r="M52" i="47"/>
  <c r="J52" i="47" s="1"/>
  <c r="L52" i="47"/>
  <c r="I52" i="47" s="1"/>
  <c r="N51" i="47"/>
  <c r="K51" i="47" s="1"/>
  <c r="M51" i="47"/>
  <c r="J51" i="47" s="1"/>
  <c r="L51" i="47"/>
  <c r="I51" i="47" s="1"/>
  <c r="N50" i="47"/>
  <c r="K50" i="47" s="1"/>
  <c r="M50" i="47"/>
  <c r="J50" i="47" s="1"/>
  <c r="L50" i="47"/>
  <c r="I50" i="47" s="1"/>
  <c r="N49" i="47"/>
  <c r="K49" i="47" s="1"/>
  <c r="M49" i="47"/>
  <c r="J49" i="47" s="1"/>
  <c r="L49" i="47"/>
  <c r="I49" i="47" s="1"/>
  <c r="N48" i="47"/>
  <c r="K48" i="47" s="1"/>
  <c r="M48" i="47"/>
  <c r="J48" i="47" s="1"/>
  <c r="L48" i="47"/>
  <c r="I48" i="47" s="1"/>
  <c r="N47" i="47"/>
  <c r="K47" i="47" s="1"/>
  <c r="M47" i="47"/>
  <c r="J47" i="47" s="1"/>
  <c r="L47" i="47"/>
  <c r="I47" i="47" s="1"/>
  <c r="N46" i="47"/>
  <c r="K46" i="47" s="1"/>
  <c r="M46" i="47"/>
  <c r="J46" i="47" s="1"/>
  <c r="L46" i="47"/>
  <c r="I46" i="47" s="1"/>
  <c r="N45" i="47"/>
  <c r="K45" i="47" s="1"/>
  <c r="M45" i="47"/>
  <c r="J45" i="47" s="1"/>
  <c r="L45" i="47"/>
  <c r="I45" i="47" s="1"/>
  <c r="N44" i="47"/>
  <c r="K44" i="47" s="1"/>
  <c r="M44" i="47"/>
  <c r="J44" i="47" s="1"/>
  <c r="L44" i="47"/>
  <c r="I44" i="47" s="1"/>
  <c r="N43" i="47"/>
  <c r="K43" i="47" s="1"/>
  <c r="M43" i="47"/>
  <c r="J43" i="47" s="1"/>
  <c r="L43" i="47"/>
  <c r="I43" i="47" s="1"/>
  <c r="N42" i="47"/>
  <c r="K42" i="47" s="1"/>
  <c r="M42" i="47"/>
  <c r="J42" i="47" s="1"/>
  <c r="L42" i="47"/>
  <c r="I42" i="47" s="1"/>
  <c r="N41" i="47"/>
  <c r="K41" i="47" s="1"/>
  <c r="M41" i="47"/>
  <c r="J41" i="47" s="1"/>
  <c r="L41" i="47"/>
  <c r="I41" i="47" s="1"/>
  <c r="N40" i="47"/>
  <c r="K40" i="47" s="1"/>
  <c r="M40" i="47"/>
  <c r="J40" i="47" s="1"/>
  <c r="L40" i="47"/>
  <c r="I40" i="47" s="1"/>
  <c r="N39" i="47"/>
  <c r="K39" i="47" s="1"/>
  <c r="M39" i="47"/>
  <c r="J39" i="47" s="1"/>
  <c r="L39" i="47"/>
  <c r="I39" i="47" s="1"/>
  <c r="N38" i="47"/>
  <c r="K38" i="47" s="1"/>
  <c r="M38" i="47"/>
  <c r="J38" i="47" s="1"/>
  <c r="L38" i="47"/>
  <c r="I38" i="47" s="1"/>
  <c r="N37" i="47"/>
  <c r="K37" i="47" s="1"/>
  <c r="M37" i="47"/>
  <c r="J37" i="47" s="1"/>
  <c r="L37" i="47"/>
  <c r="I37" i="47" s="1"/>
  <c r="N36" i="47"/>
  <c r="K36" i="47" s="1"/>
  <c r="M36" i="47"/>
  <c r="J36" i="47" s="1"/>
  <c r="L36" i="47"/>
  <c r="I36" i="47" s="1"/>
  <c r="N35" i="47"/>
  <c r="K35" i="47" s="1"/>
  <c r="M35" i="47"/>
  <c r="J35" i="47" s="1"/>
  <c r="L35" i="47"/>
  <c r="I35" i="47" s="1"/>
  <c r="N34" i="47"/>
  <c r="K34" i="47" s="1"/>
  <c r="M34" i="47"/>
  <c r="J34" i="47" s="1"/>
  <c r="L34" i="47"/>
  <c r="I34" i="47" s="1"/>
  <c r="N33" i="47"/>
  <c r="K33" i="47" s="1"/>
  <c r="M33" i="47"/>
  <c r="J33" i="47" s="1"/>
  <c r="L33" i="47"/>
  <c r="I33" i="47" s="1"/>
  <c r="N32" i="47"/>
  <c r="K32" i="47" s="1"/>
  <c r="M32" i="47"/>
  <c r="J32" i="47" s="1"/>
  <c r="L32" i="47"/>
  <c r="I32" i="47" s="1"/>
  <c r="N31" i="47"/>
  <c r="K31" i="47" s="1"/>
  <c r="M31" i="47"/>
  <c r="J31" i="47" s="1"/>
  <c r="L31" i="47"/>
  <c r="I31" i="47" s="1"/>
  <c r="N30" i="47"/>
  <c r="K30" i="47" s="1"/>
  <c r="M30" i="47"/>
  <c r="J30" i="47" s="1"/>
  <c r="L30" i="47"/>
  <c r="I30" i="47" s="1"/>
  <c r="N29" i="47"/>
  <c r="K29" i="47" s="1"/>
  <c r="M29" i="47"/>
  <c r="J29" i="47" s="1"/>
  <c r="L29" i="47"/>
  <c r="I29" i="47" s="1"/>
  <c r="N28" i="47"/>
  <c r="K28" i="47" s="1"/>
  <c r="M28" i="47"/>
  <c r="J28" i="47" s="1"/>
  <c r="L28" i="47"/>
  <c r="I28" i="47" s="1"/>
  <c r="N27" i="47"/>
  <c r="K27" i="47" s="1"/>
  <c r="M27" i="47"/>
  <c r="J27" i="47" s="1"/>
  <c r="L27" i="47"/>
  <c r="I27" i="47" s="1"/>
  <c r="N26" i="47"/>
  <c r="K26" i="47" s="1"/>
  <c r="M26" i="47"/>
  <c r="J26" i="47" s="1"/>
  <c r="L26" i="47"/>
  <c r="I26" i="47" s="1"/>
  <c r="N25" i="47"/>
  <c r="K25" i="47" s="1"/>
  <c r="M25" i="47"/>
  <c r="J25" i="47" s="1"/>
  <c r="L25" i="47"/>
  <c r="I25" i="47" s="1"/>
  <c r="N24" i="47"/>
  <c r="K24" i="47" s="1"/>
  <c r="M24" i="47"/>
  <c r="J24" i="47" s="1"/>
  <c r="L24" i="47"/>
  <c r="I24" i="47" s="1"/>
  <c r="N23" i="47"/>
  <c r="K23" i="47" s="1"/>
  <c r="M23" i="47"/>
  <c r="J23" i="47" s="1"/>
  <c r="L23" i="47"/>
  <c r="I23" i="47" s="1"/>
  <c r="N22" i="47"/>
  <c r="K22" i="47" s="1"/>
  <c r="M22" i="47"/>
  <c r="J22" i="47" s="1"/>
  <c r="L22" i="47"/>
  <c r="I22" i="47" s="1"/>
  <c r="N21" i="47"/>
  <c r="K21" i="47" s="1"/>
  <c r="M21" i="47"/>
  <c r="J21" i="47" s="1"/>
  <c r="L21" i="47"/>
  <c r="I21" i="47" s="1"/>
  <c r="N20" i="47"/>
  <c r="K20" i="47" s="1"/>
  <c r="M20" i="47"/>
  <c r="J20" i="47" s="1"/>
  <c r="L20" i="47"/>
  <c r="I20" i="47" s="1"/>
  <c r="N19" i="47"/>
  <c r="K19" i="47" s="1"/>
  <c r="M19" i="47"/>
  <c r="J19" i="47" s="1"/>
  <c r="L19" i="47"/>
  <c r="I19" i="47" s="1"/>
  <c r="N18" i="47"/>
  <c r="K18" i="47" s="1"/>
  <c r="M18" i="47"/>
  <c r="J18" i="47" s="1"/>
  <c r="L18" i="47"/>
  <c r="I18" i="47" s="1"/>
  <c r="N17" i="47"/>
  <c r="K17" i="47" s="1"/>
  <c r="M17" i="47"/>
  <c r="J17" i="47" s="1"/>
  <c r="L17" i="47"/>
  <c r="I17" i="47" s="1"/>
  <c r="N16" i="47"/>
  <c r="K16" i="47" s="1"/>
  <c r="M16" i="47"/>
  <c r="J16" i="47" s="1"/>
  <c r="L16" i="47"/>
  <c r="I16" i="47" s="1"/>
  <c r="N15" i="47"/>
  <c r="K15" i="47" s="1"/>
  <c r="M15" i="47"/>
  <c r="J15" i="47" s="1"/>
  <c r="L15" i="47"/>
  <c r="I15" i="47" s="1"/>
  <c r="N14" i="47"/>
  <c r="K14" i="47" s="1"/>
  <c r="M14" i="47"/>
  <c r="J14" i="47" s="1"/>
  <c r="L14" i="47"/>
  <c r="I14" i="47" s="1"/>
  <c r="N13" i="47"/>
  <c r="K13" i="47" s="1"/>
  <c r="M13" i="47"/>
  <c r="J13" i="47" s="1"/>
  <c r="L13" i="47"/>
  <c r="I13" i="47" s="1"/>
  <c r="N12" i="47"/>
  <c r="K12" i="47" s="1"/>
  <c r="M12" i="47"/>
  <c r="J12" i="47" s="1"/>
  <c r="L12" i="47"/>
  <c r="I12" i="47" s="1"/>
  <c r="N11" i="47"/>
  <c r="K11" i="47" s="1"/>
  <c r="M11" i="47"/>
  <c r="J11" i="47" s="1"/>
  <c r="L11" i="47"/>
  <c r="I11" i="47" s="1"/>
  <c r="N10" i="47"/>
  <c r="K10" i="47" s="1"/>
  <c r="M10" i="47"/>
  <c r="J10" i="47" s="1"/>
  <c r="L10" i="47"/>
  <c r="I10" i="47" s="1"/>
  <c r="N9" i="47"/>
  <c r="K9" i="47" s="1"/>
  <c r="M9" i="47"/>
  <c r="J9" i="47" s="1"/>
  <c r="L9" i="47"/>
  <c r="I9" i="47" s="1"/>
  <c r="N8" i="47"/>
  <c r="K8" i="47" s="1"/>
  <c r="M8" i="47"/>
  <c r="J8" i="47" s="1"/>
  <c r="L8" i="47"/>
  <c r="I8" i="47" s="1"/>
  <c r="N7" i="47"/>
  <c r="K7" i="47" s="1"/>
  <c r="M7" i="47"/>
  <c r="J7" i="47" s="1"/>
  <c r="L7" i="47"/>
  <c r="I7" i="47" s="1"/>
  <c r="N6" i="47"/>
  <c r="K6" i="47" s="1"/>
  <c r="M6" i="47"/>
  <c r="J6" i="47" s="1"/>
  <c r="L6" i="47"/>
  <c r="I6" i="47" s="1"/>
  <c r="N5" i="47"/>
  <c r="K5" i="47" s="1"/>
  <c r="M5" i="47"/>
  <c r="J5" i="47" s="1"/>
  <c r="L5" i="47"/>
  <c r="I5" i="47" s="1"/>
  <c r="N4" i="47"/>
  <c r="K4" i="47" s="1"/>
  <c r="M4" i="47"/>
  <c r="J4" i="47" s="1"/>
  <c r="L4" i="47"/>
  <c r="I4" i="47" s="1"/>
  <c r="N3" i="47"/>
  <c r="K3" i="47" s="1"/>
  <c r="M3" i="47"/>
  <c r="J3" i="47" s="1"/>
  <c r="L3" i="47"/>
  <c r="I3" i="47" s="1"/>
  <c r="K2" i="47"/>
  <c r="M2" i="47"/>
  <c r="J2" i="47" s="1"/>
  <c r="L2" i="47"/>
  <c r="I2" i="47" s="1"/>
  <c r="J85" i="47" l="1"/>
  <c r="K85" i="47"/>
  <c r="I85" i="47"/>
  <c r="L67" i="12" l="1"/>
  <c r="I67" i="12" s="1"/>
  <c r="L68" i="12"/>
  <c r="I68" i="12" s="1"/>
  <c r="M67" i="12"/>
  <c r="J67" i="12" s="1"/>
  <c r="M68" i="12"/>
  <c r="J68" i="12" s="1"/>
  <c r="N80" i="46" l="1"/>
  <c r="K80" i="46" s="1"/>
  <c r="M80" i="46"/>
  <c r="J80" i="46" s="1"/>
  <c r="L80" i="46"/>
  <c r="I80" i="46" s="1"/>
  <c r="N79" i="46"/>
  <c r="K79" i="46" s="1"/>
  <c r="M79" i="46"/>
  <c r="J79" i="46" s="1"/>
  <c r="L79" i="46"/>
  <c r="I79" i="46" s="1"/>
  <c r="N78" i="46"/>
  <c r="K78" i="46" s="1"/>
  <c r="M78" i="46"/>
  <c r="J78" i="46" s="1"/>
  <c r="L78" i="46"/>
  <c r="I78" i="46" s="1"/>
  <c r="N77" i="46"/>
  <c r="K77" i="46" s="1"/>
  <c r="M77" i="46"/>
  <c r="J77" i="46" s="1"/>
  <c r="L77" i="46"/>
  <c r="I77" i="46" s="1"/>
  <c r="N76" i="46"/>
  <c r="K76" i="46" s="1"/>
  <c r="M76" i="46"/>
  <c r="J76" i="46" s="1"/>
  <c r="L76" i="46"/>
  <c r="I76" i="46" s="1"/>
  <c r="N75" i="46"/>
  <c r="K75" i="46" s="1"/>
  <c r="M75" i="46"/>
  <c r="J75" i="46" s="1"/>
  <c r="L75" i="46"/>
  <c r="I75" i="46" s="1"/>
  <c r="N74" i="46"/>
  <c r="K74" i="46" s="1"/>
  <c r="M74" i="46"/>
  <c r="J74" i="46" s="1"/>
  <c r="L74" i="46"/>
  <c r="I74" i="46" s="1"/>
  <c r="N73" i="46"/>
  <c r="K73" i="46" s="1"/>
  <c r="M73" i="46"/>
  <c r="J73" i="46" s="1"/>
  <c r="L73" i="46"/>
  <c r="N72" i="46"/>
  <c r="K72" i="46" s="1"/>
  <c r="M72" i="46"/>
  <c r="J72" i="46" s="1"/>
  <c r="L72" i="46"/>
  <c r="I72" i="46" s="1"/>
  <c r="N71" i="46"/>
  <c r="K71" i="46" s="1"/>
  <c r="M71" i="46"/>
  <c r="J71" i="46" s="1"/>
  <c r="L71" i="46"/>
  <c r="I71" i="46" s="1"/>
  <c r="N70" i="46"/>
  <c r="K70" i="46" s="1"/>
  <c r="M70" i="46"/>
  <c r="J70" i="46" s="1"/>
  <c r="L70" i="46"/>
  <c r="N69" i="46"/>
  <c r="K69" i="46" s="1"/>
  <c r="M69" i="46"/>
  <c r="J69" i="46" s="1"/>
  <c r="L69" i="46"/>
  <c r="I69" i="46" s="1"/>
  <c r="N68" i="46"/>
  <c r="K68" i="46" s="1"/>
  <c r="M68" i="46"/>
  <c r="J68" i="46" s="1"/>
  <c r="L68" i="46"/>
  <c r="N67" i="46"/>
  <c r="K67" i="46" s="1"/>
  <c r="M67" i="46"/>
  <c r="J67" i="46" s="1"/>
  <c r="L67" i="46"/>
  <c r="N66" i="46"/>
  <c r="K66" i="46" s="1"/>
  <c r="M66" i="46"/>
  <c r="J66" i="46" s="1"/>
  <c r="L66" i="46"/>
  <c r="N65" i="46"/>
  <c r="K65" i="46" s="1"/>
  <c r="M65" i="46"/>
  <c r="J65" i="46" s="1"/>
  <c r="L65" i="46"/>
  <c r="N64" i="46"/>
  <c r="K64" i="46" s="1"/>
  <c r="M64" i="46"/>
  <c r="J64" i="46" s="1"/>
  <c r="L64" i="46"/>
  <c r="N63" i="46"/>
  <c r="K63" i="46" s="1"/>
  <c r="M63" i="46"/>
  <c r="J63" i="46" s="1"/>
  <c r="L63" i="46"/>
  <c r="N62" i="46"/>
  <c r="K62" i="46" s="1"/>
  <c r="M62" i="46"/>
  <c r="J62" i="46" s="1"/>
  <c r="L62" i="46"/>
  <c r="N61" i="46"/>
  <c r="K61" i="46" s="1"/>
  <c r="M61" i="46"/>
  <c r="J61" i="46" s="1"/>
  <c r="L61" i="46"/>
  <c r="N60" i="46"/>
  <c r="K60" i="46" s="1"/>
  <c r="M60" i="46"/>
  <c r="J60" i="46" s="1"/>
  <c r="L60" i="46"/>
  <c r="N59" i="46"/>
  <c r="K59" i="46" s="1"/>
  <c r="M59" i="46"/>
  <c r="J59" i="46" s="1"/>
  <c r="L59" i="46"/>
  <c r="N58" i="46"/>
  <c r="K58" i="46" s="1"/>
  <c r="M58" i="46"/>
  <c r="J58" i="46" s="1"/>
  <c r="L58" i="46"/>
  <c r="N57" i="46"/>
  <c r="K57" i="46" s="1"/>
  <c r="M57" i="46"/>
  <c r="J57" i="46" s="1"/>
  <c r="L57" i="46"/>
  <c r="N56" i="46"/>
  <c r="K56" i="46" s="1"/>
  <c r="M56" i="46"/>
  <c r="J56" i="46" s="1"/>
  <c r="L56" i="46"/>
  <c r="N55" i="46"/>
  <c r="K55" i="46" s="1"/>
  <c r="M55" i="46"/>
  <c r="J55" i="46" s="1"/>
  <c r="L55" i="46"/>
  <c r="N54" i="46"/>
  <c r="K54" i="46" s="1"/>
  <c r="M54" i="46"/>
  <c r="J54" i="46" s="1"/>
  <c r="L54" i="46"/>
  <c r="N53" i="46"/>
  <c r="K53" i="46" s="1"/>
  <c r="M53" i="46"/>
  <c r="J53" i="46" s="1"/>
  <c r="L53" i="46"/>
  <c r="N52" i="46"/>
  <c r="K52" i="46" s="1"/>
  <c r="M52" i="46"/>
  <c r="J52" i="46" s="1"/>
  <c r="L52" i="46"/>
  <c r="N51" i="46"/>
  <c r="K51" i="46" s="1"/>
  <c r="M51" i="46"/>
  <c r="J51" i="46" s="1"/>
  <c r="L51" i="46"/>
  <c r="N50" i="46"/>
  <c r="K50" i="46" s="1"/>
  <c r="M50" i="46"/>
  <c r="J50" i="46" s="1"/>
  <c r="L50" i="46"/>
  <c r="N49" i="46"/>
  <c r="K49" i="46" s="1"/>
  <c r="M49" i="46"/>
  <c r="J49" i="46" s="1"/>
  <c r="L49" i="46"/>
  <c r="N48" i="46"/>
  <c r="K48" i="46" s="1"/>
  <c r="M48" i="46"/>
  <c r="J48" i="46" s="1"/>
  <c r="L48" i="46"/>
  <c r="N47" i="46"/>
  <c r="K47" i="46" s="1"/>
  <c r="M47" i="46"/>
  <c r="J47" i="46" s="1"/>
  <c r="L47" i="46"/>
  <c r="N46" i="46"/>
  <c r="K46" i="46" s="1"/>
  <c r="M46" i="46"/>
  <c r="J46" i="46" s="1"/>
  <c r="L46" i="46"/>
  <c r="N45" i="46"/>
  <c r="K45" i="46" s="1"/>
  <c r="M45" i="46"/>
  <c r="J45" i="46" s="1"/>
  <c r="L45" i="46"/>
  <c r="N44" i="46"/>
  <c r="K44" i="46" s="1"/>
  <c r="M44" i="46"/>
  <c r="J44" i="46" s="1"/>
  <c r="L44" i="46"/>
  <c r="N43" i="46"/>
  <c r="K43" i="46" s="1"/>
  <c r="M43" i="46"/>
  <c r="J43" i="46" s="1"/>
  <c r="L43" i="46"/>
  <c r="N42" i="46"/>
  <c r="K42" i="46" s="1"/>
  <c r="M42" i="46"/>
  <c r="J42" i="46" s="1"/>
  <c r="L42" i="46"/>
  <c r="N41" i="46"/>
  <c r="K41" i="46" s="1"/>
  <c r="M41" i="46"/>
  <c r="J41" i="46" s="1"/>
  <c r="L41" i="46"/>
  <c r="N40" i="46"/>
  <c r="K40" i="46" s="1"/>
  <c r="M40" i="46"/>
  <c r="J40" i="46" s="1"/>
  <c r="L40" i="46"/>
  <c r="N39" i="46"/>
  <c r="K39" i="46" s="1"/>
  <c r="M39" i="46"/>
  <c r="J39" i="46" s="1"/>
  <c r="L39" i="46"/>
  <c r="N38" i="46"/>
  <c r="K38" i="46" s="1"/>
  <c r="M38" i="46"/>
  <c r="J38" i="46" s="1"/>
  <c r="L38" i="46"/>
  <c r="N37" i="46"/>
  <c r="K37" i="46" s="1"/>
  <c r="M37" i="46"/>
  <c r="J37" i="46" s="1"/>
  <c r="L37" i="46"/>
  <c r="N36" i="46"/>
  <c r="K36" i="46" s="1"/>
  <c r="M36" i="46"/>
  <c r="J36" i="46" s="1"/>
  <c r="L36" i="46"/>
  <c r="N35" i="46"/>
  <c r="K35" i="46" s="1"/>
  <c r="M35" i="46"/>
  <c r="J35" i="46" s="1"/>
  <c r="L35" i="46"/>
  <c r="I35" i="46" s="1"/>
  <c r="N34" i="46"/>
  <c r="K34" i="46" s="1"/>
  <c r="M34" i="46"/>
  <c r="J34" i="46" s="1"/>
  <c r="L34" i="46"/>
  <c r="N33" i="46"/>
  <c r="K33" i="46" s="1"/>
  <c r="M33" i="46"/>
  <c r="J33" i="46" s="1"/>
  <c r="L33" i="46"/>
  <c r="N32" i="46"/>
  <c r="K32" i="46" s="1"/>
  <c r="M32" i="46"/>
  <c r="J32" i="46" s="1"/>
  <c r="L32" i="46"/>
  <c r="N31" i="46"/>
  <c r="K31" i="46" s="1"/>
  <c r="M31" i="46"/>
  <c r="J31" i="46" s="1"/>
  <c r="L31" i="46"/>
  <c r="I31" i="46" s="1"/>
  <c r="N30" i="46"/>
  <c r="K30" i="46" s="1"/>
  <c r="M30" i="46"/>
  <c r="J30" i="46" s="1"/>
  <c r="L30" i="46"/>
  <c r="I30" i="46" s="1"/>
  <c r="N29" i="46"/>
  <c r="K29" i="46" s="1"/>
  <c r="M29" i="46"/>
  <c r="J29" i="46" s="1"/>
  <c r="L29" i="46"/>
  <c r="I29" i="46" s="1"/>
  <c r="N28" i="46"/>
  <c r="K28" i="46" s="1"/>
  <c r="M28" i="46"/>
  <c r="J28" i="46" s="1"/>
  <c r="L28" i="46"/>
  <c r="I28" i="46" s="1"/>
  <c r="N27" i="46"/>
  <c r="K27" i="46" s="1"/>
  <c r="M27" i="46"/>
  <c r="J27" i="46" s="1"/>
  <c r="L27" i="46"/>
  <c r="N26" i="46"/>
  <c r="K26" i="46" s="1"/>
  <c r="M26" i="46"/>
  <c r="J26" i="46" s="1"/>
  <c r="L26" i="46"/>
  <c r="N25" i="46"/>
  <c r="K25" i="46" s="1"/>
  <c r="M25" i="46"/>
  <c r="J25" i="46" s="1"/>
  <c r="L25" i="46"/>
  <c r="N24" i="46"/>
  <c r="K24" i="46" s="1"/>
  <c r="M24" i="46"/>
  <c r="J24" i="46" s="1"/>
  <c r="L24" i="46"/>
  <c r="I24" i="46" s="1"/>
  <c r="N23" i="46"/>
  <c r="K23" i="46" s="1"/>
  <c r="M23" i="46"/>
  <c r="J23" i="46" s="1"/>
  <c r="L23" i="46"/>
  <c r="N22" i="46"/>
  <c r="K22" i="46" s="1"/>
  <c r="M22" i="46"/>
  <c r="J22" i="46" s="1"/>
  <c r="L22" i="46"/>
  <c r="N21" i="46"/>
  <c r="K21" i="46" s="1"/>
  <c r="M21" i="46"/>
  <c r="J21" i="46" s="1"/>
  <c r="L21" i="46"/>
  <c r="N20" i="46"/>
  <c r="K20" i="46" s="1"/>
  <c r="M20" i="46"/>
  <c r="J20" i="46" s="1"/>
  <c r="L20" i="46"/>
  <c r="N19" i="46"/>
  <c r="K19" i="46" s="1"/>
  <c r="M19" i="46"/>
  <c r="J19" i="46" s="1"/>
  <c r="L19" i="46"/>
  <c r="N18" i="46"/>
  <c r="K18" i="46" s="1"/>
  <c r="M18" i="46"/>
  <c r="J18" i="46" s="1"/>
  <c r="L18" i="46"/>
  <c r="N17" i="46"/>
  <c r="K17" i="46" s="1"/>
  <c r="M17" i="46"/>
  <c r="J17" i="46" s="1"/>
  <c r="L17" i="46"/>
  <c r="N16" i="46"/>
  <c r="K16" i="46" s="1"/>
  <c r="M16" i="46"/>
  <c r="J16" i="46" s="1"/>
  <c r="L16" i="46"/>
  <c r="N15" i="46"/>
  <c r="K15" i="46" s="1"/>
  <c r="M15" i="46"/>
  <c r="J15" i="46" s="1"/>
  <c r="L15" i="46"/>
  <c r="N14" i="46"/>
  <c r="K14" i="46" s="1"/>
  <c r="M14" i="46"/>
  <c r="J14" i="46" s="1"/>
  <c r="L14" i="46"/>
  <c r="N13" i="46"/>
  <c r="K13" i="46" s="1"/>
  <c r="M13" i="46"/>
  <c r="J13" i="46" s="1"/>
  <c r="L13" i="46"/>
  <c r="N12" i="46"/>
  <c r="K12" i="46" s="1"/>
  <c r="M12" i="46"/>
  <c r="J12" i="46" s="1"/>
  <c r="L12" i="46"/>
  <c r="I12" i="46" s="1"/>
  <c r="N11" i="46"/>
  <c r="K11" i="46" s="1"/>
  <c r="M11" i="46"/>
  <c r="J11" i="46" s="1"/>
  <c r="L11" i="46"/>
  <c r="I11" i="46" s="1"/>
  <c r="N10" i="46"/>
  <c r="K10" i="46" s="1"/>
  <c r="M10" i="46"/>
  <c r="J10" i="46" s="1"/>
  <c r="L10" i="46"/>
  <c r="N9" i="46"/>
  <c r="K9" i="46" s="1"/>
  <c r="M9" i="46"/>
  <c r="J9" i="46" s="1"/>
  <c r="L9" i="46"/>
  <c r="N8" i="46"/>
  <c r="K8" i="46" s="1"/>
  <c r="M8" i="46"/>
  <c r="J8" i="46" s="1"/>
  <c r="L8" i="46"/>
  <c r="N7" i="46"/>
  <c r="K7" i="46" s="1"/>
  <c r="M7" i="46"/>
  <c r="J7" i="46" s="1"/>
  <c r="L7" i="46"/>
  <c r="N6" i="46"/>
  <c r="K6" i="46" s="1"/>
  <c r="M6" i="46"/>
  <c r="J6" i="46" s="1"/>
  <c r="L6" i="46"/>
  <c r="N5" i="46"/>
  <c r="K5" i="46" s="1"/>
  <c r="M5" i="46"/>
  <c r="J5" i="46" s="1"/>
  <c r="L5" i="46"/>
  <c r="N4" i="46"/>
  <c r="K4" i="46" s="1"/>
  <c r="M4" i="46"/>
  <c r="J4" i="46" s="1"/>
  <c r="L4" i="46"/>
  <c r="N3" i="46"/>
  <c r="K3" i="46" s="1"/>
  <c r="M3" i="46"/>
  <c r="J3" i="46" s="1"/>
  <c r="L3" i="46"/>
  <c r="I3" i="46" s="1"/>
  <c r="N2" i="46"/>
  <c r="K2" i="46" s="1"/>
  <c r="M2" i="46"/>
  <c r="J2" i="46" s="1"/>
  <c r="L2" i="46"/>
  <c r="I54" i="46" l="1"/>
  <c r="I68" i="46"/>
  <c r="I23" i="46"/>
  <c r="I43" i="46"/>
  <c r="I4" i="46"/>
  <c r="I20" i="46"/>
  <c r="I36" i="46"/>
  <c r="I44" i="46"/>
  <c r="I65" i="46"/>
  <c r="I16" i="46"/>
  <c r="I40" i="46"/>
  <c r="I48" i="46"/>
  <c r="I64" i="46"/>
  <c r="I10" i="46"/>
  <c r="I39" i="46"/>
  <c r="I58" i="46"/>
  <c r="I61" i="46"/>
  <c r="I55" i="46"/>
  <c r="I9" i="46"/>
  <c r="I15" i="46"/>
  <c r="I22" i="46"/>
  <c r="I60" i="46"/>
  <c r="I33" i="46"/>
  <c r="I14" i="46"/>
  <c r="I63" i="46"/>
  <c r="I70" i="46"/>
  <c r="I32" i="46"/>
  <c r="I8" i="46"/>
  <c r="I46" i="46"/>
  <c r="I59" i="46"/>
  <c r="I25" i="46"/>
  <c r="I73" i="46"/>
  <c r="I26" i="46"/>
  <c r="I49" i="46"/>
  <c r="I53" i="46"/>
  <c r="I62" i="46"/>
  <c r="I41" i="46"/>
  <c r="I42" i="46"/>
  <c r="I5" i="46"/>
  <c r="I6" i="46"/>
  <c r="I38" i="46"/>
  <c r="I47" i="46"/>
  <c r="I52" i="46"/>
  <c r="I57" i="46"/>
  <c r="I13" i="46"/>
  <c r="I19" i="46"/>
  <c r="I27" i="46"/>
  <c r="I34" i="46"/>
  <c r="I37" i="46"/>
  <c r="I51" i="46"/>
  <c r="I67" i="46"/>
  <c r="I18" i="46"/>
  <c r="I2" i="46"/>
  <c r="I17" i="46"/>
  <c r="I66" i="46"/>
  <c r="I7" i="46"/>
  <c r="I21" i="46"/>
  <c r="I45" i="46"/>
  <c r="I50" i="46"/>
  <c r="I56" i="46"/>
  <c r="I84" i="46" l="1"/>
  <c r="K84" i="46"/>
  <c r="J84" i="46"/>
  <c r="N3" i="12" l="1"/>
  <c r="K3" i="12" s="1"/>
  <c r="N4" i="12"/>
  <c r="K4" i="12" s="1"/>
  <c r="N5" i="12"/>
  <c r="K5" i="12" s="1"/>
  <c r="N6" i="12"/>
  <c r="K6" i="12" s="1"/>
  <c r="N7" i="12"/>
  <c r="K7" i="12" s="1"/>
  <c r="N8" i="12"/>
  <c r="K8" i="12" s="1"/>
  <c r="N9" i="12"/>
  <c r="K9" i="12" s="1"/>
  <c r="N10" i="12"/>
  <c r="K10" i="12" s="1"/>
  <c r="N11" i="12"/>
  <c r="K11" i="12" s="1"/>
  <c r="N12" i="12"/>
  <c r="K12" i="12" s="1"/>
  <c r="N13" i="12"/>
  <c r="K13" i="12" s="1"/>
  <c r="N14" i="12"/>
  <c r="K14" i="12" s="1"/>
  <c r="N15" i="12"/>
  <c r="K15" i="12" s="1"/>
  <c r="N16" i="12"/>
  <c r="K16" i="12" s="1"/>
  <c r="N17" i="12"/>
  <c r="K17" i="12" s="1"/>
  <c r="N18" i="12"/>
  <c r="K18" i="12" s="1"/>
  <c r="N19" i="12"/>
  <c r="K19" i="12" s="1"/>
  <c r="N20" i="12"/>
  <c r="K20" i="12" s="1"/>
  <c r="N21" i="12"/>
  <c r="K21" i="12" s="1"/>
  <c r="N22" i="12"/>
  <c r="K22" i="12" s="1"/>
  <c r="N23" i="12"/>
  <c r="K23" i="12" s="1"/>
  <c r="N24" i="12"/>
  <c r="K24" i="12" s="1"/>
  <c r="N25" i="12"/>
  <c r="K25" i="12" s="1"/>
  <c r="N26" i="12"/>
  <c r="K26" i="12" s="1"/>
  <c r="N27" i="12"/>
  <c r="K27" i="12" s="1"/>
  <c r="N28" i="12"/>
  <c r="K28" i="12" s="1"/>
  <c r="N29" i="12"/>
  <c r="K29" i="12" s="1"/>
  <c r="N30" i="12"/>
  <c r="K30" i="12" s="1"/>
  <c r="N31" i="12"/>
  <c r="K31" i="12" s="1"/>
  <c r="N32" i="12"/>
  <c r="K32" i="12" s="1"/>
  <c r="N33" i="12"/>
  <c r="K33" i="12" s="1"/>
  <c r="N2" i="12"/>
  <c r="K2" i="12" s="1"/>
  <c r="M3" i="12"/>
  <c r="J3" i="12" s="1"/>
  <c r="M4" i="12"/>
  <c r="J4" i="12" s="1"/>
  <c r="M5" i="12"/>
  <c r="J5" i="12" s="1"/>
  <c r="M6" i="12"/>
  <c r="J6" i="12" s="1"/>
  <c r="M7" i="12"/>
  <c r="J7" i="12" s="1"/>
  <c r="M8" i="12"/>
  <c r="J8" i="12" s="1"/>
  <c r="M9" i="12"/>
  <c r="J9" i="12" s="1"/>
  <c r="M10" i="12"/>
  <c r="J10" i="12" s="1"/>
  <c r="M11" i="12"/>
  <c r="J11" i="12" s="1"/>
  <c r="M12" i="12"/>
  <c r="J12" i="12" s="1"/>
  <c r="M13" i="12"/>
  <c r="J13" i="12" s="1"/>
  <c r="M14" i="12"/>
  <c r="J14" i="12" s="1"/>
  <c r="M15" i="12"/>
  <c r="J15" i="12" s="1"/>
  <c r="M16" i="12"/>
  <c r="J16" i="12" s="1"/>
  <c r="M17" i="12"/>
  <c r="J17" i="12" s="1"/>
  <c r="M18" i="12"/>
  <c r="J18" i="12" s="1"/>
  <c r="M19" i="12"/>
  <c r="J19" i="12" s="1"/>
  <c r="M20" i="12"/>
  <c r="J20" i="12" s="1"/>
  <c r="M21" i="12"/>
  <c r="J21" i="12" s="1"/>
  <c r="M22" i="12"/>
  <c r="J22" i="12" s="1"/>
  <c r="M23" i="12"/>
  <c r="J23" i="12" s="1"/>
  <c r="M24" i="12"/>
  <c r="J24" i="12" s="1"/>
  <c r="M25" i="12"/>
  <c r="J25" i="12" s="1"/>
  <c r="M26" i="12"/>
  <c r="J26" i="12" s="1"/>
  <c r="M27" i="12"/>
  <c r="J27" i="12" s="1"/>
  <c r="M28" i="12"/>
  <c r="J28" i="12" s="1"/>
  <c r="M29" i="12"/>
  <c r="J29" i="12" s="1"/>
  <c r="M30" i="12"/>
  <c r="J30" i="12" s="1"/>
  <c r="M31" i="12"/>
  <c r="J31" i="12" s="1"/>
  <c r="M32" i="12"/>
  <c r="J32" i="12" s="1"/>
  <c r="M33" i="12"/>
  <c r="J33" i="12" s="1"/>
  <c r="M34" i="12"/>
  <c r="J34" i="12" s="1"/>
  <c r="M35" i="12"/>
  <c r="J35" i="12" s="1"/>
  <c r="M36" i="12"/>
  <c r="J36" i="12" s="1"/>
  <c r="M37" i="12"/>
  <c r="J37" i="12" s="1"/>
  <c r="M38" i="12"/>
  <c r="J38" i="12" s="1"/>
  <c r="M39" i="12"/>
  <c r="J39" i="12" s="1"/>
  <c r="M40" i="12"/>
  <c r="J40" i="12" s="1"/>
  <c r="M41" i="12"/>
  <c r="J41" i="12" s="1"/>
  <c r="M42" i="12"/>
  <c r="J42" i="12" s="1"/>
  <c r="M43" i="12"/>
  <c r="J43" i="12" s="1"/>
  <c r="M44" i="12"/>
  <c r="J44" i="12" s="1"/>
  <c r="M45" i="12"/>
  <c r="J45" i="12" s="1"/>
  <c r="M46" i="12"/>
  <c r="J46" i="12" s="1"/>
  <c r="M47" i="12"/>
  <c r="J47" i="12" s="1"/>
  <c r="M48" i="12"/>
  <c r="J48" i="12" s="1"/>
  <c r="M49" i="12"/>
  <c r="J49" i="12" s="1"/>
  <c r="M50" i="12"/>
  <c r="J50" i="12" s="1"/>
  <c r="M51" i="12"/>
  <c r="J51" i="12" s="1"/>
  <c r="M52" i="12"/>
  <c r="J52" i="12" s="1"/>
  <c r="M53" i="12"/>
  <c r="J53" i="12" s="1"/>
  <c r="M54" i="12"/>
  <c r="J54" i="12" s="1"/>
  <c r="M55" i="12"/>
  <c r="J55" i="12" s="1"/>
  <c r="M56" i="12"/>
  <c r="J56" i="12" s="1"/>
  <c r="M57" i="12"/>
  <c r="J57" i="12" s="1"/>
  <c r="M58" i="12"/>
  <c r="J58" i="12" s="1"/>
  <c r="M59" i="12"/>
  <c r="J59" i="12" s="1"/>
  <c r="M60" i="12"/>
  <c r="J60" i="12" s="1"/>
  <c r="M61" i="12"/>
  <c r="J61" i="12" s="1"/>
  <c r="M62" i="12"/>
  <c r="J62" i="12" s="1"/>
  <c r="M63" i="12"/>
  <c r="J63" i="12" s="1"/>
  <c r="M64" i="12"/>
  <c r="J64" i="12" s="1"/>
  <c r="M65" i="12"/>
  <c r="J65" i="12" s="1"/>
  <c r="M66" i="12"/>
  <c r="J66" i="12" s="1"/>
  <c r="M69" i="12"/>
  <c r="J69" i="12" s="1"/>
  <c r="M70" i="12"/>
  <c r="J70" i="12" s="1"/>
  <c r="M71" i="12"/>
  <c r="J71" i="12" s="1"/>
  <c r="M72" i="12"/>
  <c r="J72" i="12" s="1"/>
  <c r="M73" i="12"/>
  <c r="J73" i="12" s="1"/>
  <c r="M74" i="12"/>
  <c r="J74" i="12" s="1"/>
  <c r="M75" i="12"/>
  <c r="J75" i="12" s="1"/>
  <c r="M76" i="12"/>
  <c r="J76" i="12" s="1"/>
  <c r="M77" i="12"/>
  <c r="J77" i="12" s="1"/>
  <c r="M78" i="12"/>
  <c r="J78" i="12" s="1"/>
  <c r="M79" i="12"/>
  <c r="J79" i="12" s="1"/>
  <c r="M80" i="12"/>
  <c r="J80" i="12" s="1"/>
  <c r="M81" i="12"/>
  <c r="J81" i="12" s="1"/>
  <c r="M82" i="12"/>
  <c r="J82" i="12" s="1"/>
  <c r="M2" i="12"/>
  <c r="J2" i="12" s="1"/>
  <c r="L3" i="12"/>
  <c r="I3" i="12" s="1"/>
  <c r="L4" i="12"/>
  <c r="I4" i="12" s="1"/>
  <c r="L5" i="12"/>
  <c r="I5" i="12" s="1"/>
  <c r="L6" i="12"/>
  <c r="I6" i="12" s="1"/>
  <c r="L7" i="12"/>
  <c r="I7" i="12" s="1"/>
  <c r="L8" i="12"/>
  <c r="I8" i="12" s="1"/>
  <c r="L9" i="12"/>
  <c r="I9" i="12" s="1"/>
  <c r="L10" i="12"/>
  <c r="I10" i="12" s="1"/>
  <c r="L11" i="12"/>
  <c r="I11" i="12" s="1"/>
  <c r="L12" i="12"/>
  <c r="I12" i="12" s="1"/>
  <c r="L13" i="12"/>
  <c r="I13" i="12" s="1"/>
  <c r="L14" i="12"/>
  <c r="I14" i="12" s="1"/>
  <c r="L15" i="12"/>
  <c r="I15" i="12" s="1"/>
  <c r="L16" i="12"/>
  <c r="I16" i="12" s="1"/>
  <c r="L17" i="12"/>
  <c r="I17" i="12" s="1"/>
  <c r="L18" i="12"/>
  <c r="I18" i="12" s="1"/>
  <c r="L19" i="12"/>
  <c r="I19" i="12" s="1"/>
  <c r="L20" i="12"/>
  <c r="I20" i="12" s="1"/>
  <c r="L21" i="12"/>
  <c r="I21" i="12" s="1"/>
  <c r="L22" i="12"/>
  <c r="I22" i="12" s="1"/>
  <c r="L23" i="12"/>
  <c r="I23" i="12" s="1"/>
  <c r="L24" i="12"/>
  <c r="I24" i="12" s="1"/>
  <c r="L25" i="12"/>
  <c r="I25" i="12" s="1"/>
  <c r="L26" i="12"/>
  <c r="I26" i="12" s="1"/>
  <c r="L27" i="12"/>
  <c r="I27" i="12" s="1"/>
  <c r="L28" i="12"/>
  <c r="I28" i="12" s="1"/>
  <c r="L29" i="12"/>
  <c r="I29" i="12" s="1"/>
  <c r="L30" i="12"/>
  <c r="I30" i="12" s="1"/>
  <c r="L31" i="12"/>
  <c r="I31" i="12" s="1"/>
  <c r="L32" i="12"/>
  <c r="I32" i="12" s="1"/>
  <c r="L33" i="12"/>
  <c r="I33" i="12" s="1"/>
  <c r="L34" i="12"/>
  <c r="I34" i="12" s="1"/>
  <c r="L35" i="12"/>
  <c r="I35" i="12" s="1"/>
  <c r="L36" i="12"/>
  <c r="I36" i="12" s="1"/>
  <c r="L37" i="12"/>
  <c r="I37" i="12" s="1"/>
  <c r="L38" i="12"/>
  <c r="I38" i="12" s="1"/>
  <c r="L39" i="12"/>
  <c r="I39" i="12" s="1"/>
  <c r="L40" i="12"/>
  <c r="I40" i="12" s="1"/>
  <c r="L41" i="12"/>
  <c r="I41" i="12" s="1"/>
  <c r="L42" i="12"/>
  <c r="I42" i="12" s="1"/>
  <c r="L43" i="12"/>
  <c r="I43" i="12" s="1"/>
  <c r="L44" i="12"/>
  <c r="I44" i="12" s="1"/>
  <c r="L45" i="12"/>
  <c r="I45" i="12" s="1"/>
  <c r="L46" i="12"/>
  <c r="I46" i="12" s="1"/>
  <c r="L47" i="12"/>
  <c r="I47" i="12" s="1"/>
  <c r="L48" i="12"/>
  <c r="I48" i="12" s="1"/>
  <c r="L49" i="12"/>
  <c r="I49" i="12" s="1"/>
  <c r="L50" i="12"/>
  <c r="I50" i="12" s="1"/>
  <c r="L51" i="12"/>
  <c r="I51" i="12" s="1"/>
  <c r="L52" i="12"/>
  <c r="I52" i="12" s="1"/>
  <c r="L53" i="12"/>
  <c r="I53" i="12" s="1"/>
  <c r="L54" i="12"/>
  <c r="I54" i="12" s="1"/>
  <c r="L55" i="12"/>
  <c r="I55" i="12" s="1"/>
  <c r="L56" i="12"/>
  <c r="I56" i="12" s="1"/>
  <c r="L57" i="12"/>
  <c r="I57" i="12" s="1"/>
  <c r="L58" i="12"/>
  <c r="I58" i="12" s="1"/>
  <c r="L59" i="12"/>
  <c r="I59" i="12" s="1"/>
  <c r="L60" i="12"/>
  <c r="I60" i="12" s="1"/>
  <c r="L61" i="12"/>
  <c r="I61" i="12" s="1"/>
  <c r="L62" i="12"/>
  <c r="I62" i="12" s="1"/>
  <c r="L63" i="12"/>
  <c r="I63" i="12" s="1"/>
  <c r="L64" i="12"/>
  <c r="I64" i="12" s="1"/>
  <c r="L65" i="12"/>
  <c r="I65" i="12" s="1"/>
  <c r="L66" i="12"/>
  <c r="I66" i="12" s="1"/>
  <c r="L69" i="12"/>
  <c r="I69" i="12" s="1"/>
  <c r="L70" i="12"/>
  <c r="I70" i="12" s="1"/>
  <c r="L71" i="12"/>
  <c r="I71" i="12" s="1"/>
  <c r="L72" i="12"/>
  <c r="I72" i="12" s="1"/>
  <c r="L73" i="12"/>
  <c r="I73" i="12" s="1"/>
  <c r="L74" i="12"/>
  <c r="I74" i="12" s="1"/>
  <c r="L75" i="12"/>
  <c r="I75" i="12" s="1"/>
  <c r="L76" i="12"/>
  <c r="I76" i="12" s="1"/>
  <c r="L77" i="12"/>
  <c r="I77" i="12" s="1"/>
  <c r="L78" i="12"/>
  <c r="I78" i="12" s="1"/>
  <c r="L79" i="12"/>
  <c r="I79" i="12" s="1"/>
  <c r="L80" i="12"/>
  <c r="I80" i="12" s="1"/>
  <c r="L81" i="12"/>
  <c r="I81" i="12" s="1"/>
  <c r="L82" i="12"/>
  <c r="I82" i="12" s="1"/>
  <c r="L2" i="12"/>
  <c r="I2" i="12" s="1"/>
  <c r="J85" i="12" l="1"/>
  <c r="I85" i="12"/>
  <c r="P2" i="44"/>
  <c r="O2" i="44"/>
  <c r="N2" i="44"/>
  <c r="M3" i="44"/>
  <c r="M5" i="44"/>
  <c r="M6" i="44"/>
  <c r="M7" i="44"/>
  <c r="M8" i="44"/>
  <c r="M10" i="44"/>
  <c r="M18" i="44"/>
  <c r="M19" i="44"/>
  <c r="M25" i="44"/>
  <c r="M28" i="44"/>
  <c r="M41" i="44"/>
  <c r="M42" i="44"/>
  <c r="M43" i="44"/>
  <c r="M46" i="44"/>
  <c r="M47" i="44"/>
  <c r="M48" i="44"/>
  <c r="M49" i="44"/>
  <c r="M50" i="44"/>
  <c r="M51" i="44"/>
  <c r="M53" i="44"/>
  <c r="M54" i="44"/>
  <c r="M55" i="44"/>
  <c r="M56" i="44"/>
  <c r="M61" i="44"/>
  <c r="M62" i="44"/>
  <c r="M71" i="44"/>
  <c r="M72" i="44"/>
  <c r="M73" i="44"/>
  <c r="M74" i="44"/>
  <c r="M75" i="44"/>
  <c r="M76" i="44"/>
  <c r="M77" i="44"/>
  <c r="M78" i="44"/>
  <c r="M79" i="44"/>
  <c r="M80" i="44"/>
  <c r="M81" i="44"/>
  <c r="M82" i="44"/>
  <c r="M83" i="44"/>
  <c r="P3" i="44" l="1"/>
  <c r="P4" i="44"/>
  <c r="P5" i="44"/>
  <c r="P6" i="44"/>
  <c r="P7" i="44"/>
  <c r="P8" i="44"/>
  <c r="P9" i="44"/>
  <c r="P10" i="44"/>
  <c r="P11" i="44"/>
  <c r="L11" i="44" s="1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L24" i="44" s="1"/>
  <c r="P25" i="44"/>
  <c r="P26" i="44"/>
  <c r="P27" i="44"/>
  <c r="P28" i="44"/>
  <c r="L28" i="44" s="1"/>
  <c r="P29" i="44"/>
  <c r="L29" i="44" s="1"/>
  <c r="P30" i="44"/>
  <c r="L30" i="44" s="1"/>
  <c r="P31" i="44"/>
  <c r="L31" i="44" s="1"/>
  <c r="P32" i="44"/>
  <c r="P33" i="44"/>
  <c r="P34" i="44"/>
  <c r="P35" i="44"/>
  <c r="L35" i="44" s="1"/>
  <c r="P36" i="44"/>
  <c r="P37" i="44"/>
  <c r="P38" i="44"/>
  <c r="P39" i="44"/>
  <c r="P40" i="44"/>
  <c r="P41" i="44"/>
  <c r="P42" i="44"/>
  <c r="P43" i="44"/>
  <c r="P44" i="44"/>
  <c r="P45" i="44"/>
  <c r="P46" i="44"/>
  <c r="P47" i="44"/>
  <c r="P48" i="44"/>
  <c r="P49" i="44"/>
  <c r="P50" i="44"/>
  <c r="P51" i="44"/>
  <c r="P52" i="44"/>
  <c r="P53" i="44"/>
  <c r="P54" i="44"/>
  <c r="P55" i="44"/>
  <c r="P56" i="44"/>
  <c r="P57" i="44"/>
  <c r="P58" i="44"/>
  <c r="P59" i="44"/>
  <c r="P60" i="44"/>
  <c r="P61" i="44"/>
  <c r="P62" i="44"/>
  <c r="P63" i="44"/>
  <c r="P64" i="44"/>
  <c r="P65" i="44"/>
  <c r="P66" i="44"/>
  <c r="P67" i="44"/>
  <c r="P68" i="44"/>
  <c r="P69" i="44"/>
  <c r="L69" i="44" s="1"/>
  <c r="P70" i="44"/>
  <c r="P71" i="44"/>
  <c r="L71" i="44" s="1"/>
  <c r="P72" i="44"/>
  <c r="L72" i="44" s="1"/>
  <c r="P73" i="44"/>
  <c r="P74" i="44"/>
  <c r="L74" i="44" s="1"/>
  <c r="P75" i="44"/>
  <c r="L75" i="44" s="1"/>
  <c r="P76" i="44"/>
  <c r="L76" i="44" s="1"/>
  <c r="P77" i="44"/>
  <c r="L77" i="44" s="1"/>
  <c r="P78" i="44"/>
  <c r="L78" i="44" s="1"/>
  <c r="P79" i="44"/>
  <c r="L79" i="44" s="1"/>
  <c r="P80" i="44"/>
  <c r="L80" i="44" s="1"/>
  <c r="P81" i="44"/>
  <c r="L81" i="44" s="1"/>
  <c r="P82" i="44"/>
  <c r="L82" i="44" s="1"/>
  <c r="P83" i="44"/>
  <c r="L83" i="44" s="1"/>
  <c r="O83" i="44" l="1"/>
  <c r="K83" i="44" s="1"/>
  <c r="N83" i="44"/>
  <c r="I83" i="44"/>
  <c r="O82" i="44"/>
  <c r="K82" i="44" s="1"/>
  <c r="N82" i="44"/>
  <c r="I82" i="44"/>
  <c r="O81" i="44"/>
  <c r="N81" i="44"/>
  <c r="J81" i="44" s="1"/>
  <c r="I81" i="44"/>
  <c r="O80" i="44"/>
  <c r="N80" i="44"/>
  <c r="I80" i="44"/>
  <c r="O79" i="44"/>
  <c r="N79" i="44"/>
  <c r="I79" i="44"/>
  <c r="O78" i="44"/>
  <c r="K78" i="44" s="1"/>
  <c r="N78" i="44"/>
  <c r="I78" i="44"/>
  <c r="O77" i="44"/>
  <c r="K77" i="44" s="1"/>
  <c r="N77" i="44"/>
  <c r="I77" i="44"/>
  <c r="O76" i="44"/>
  <c r="K76" i="44" s="1"/>
  <c r="N76" i="44"/>
  <c r="I76" i="44"/>
  <c r="O75" i="44"/>
  <c r="K75" i="44" s="1"/>
  <c r="N75" i="44"/>
  <c r="J75" i="44" s="1"/>
  <c r="I75" i="44"/>
  <c r="O74" i="44"/>
  <c r="K74" i="44" s="1"/>
  <c r="N74" i="44"/>
  <c r="J74" i="44" s="1"/>
  <c r="I74" i="44"/>
  <c r="O73" i="44"/>
  <c r="N73" i="44"/>
  <c r="I73" i="44"/>
  <c r="G73" i="44"/>
  <c r="L73" i="44" s="1"/>
  <c r="O72" i="44"/>
  <c r="K72" i="44" s="1"/>
  <c r="N72" i="44"/>
  <c r="J72" i="44" s="1"/>
  <c r="I72" i="44"/>
  <c r="O71" i="44"/>
  <c r="K71" i="44" s="1"/>
  <c r="N71" i="44"/>
  <c r="J71" i="44" s="1"/>
  <c r="I71" i="44"/>
  <c r="R70" i="44"/>
  <c r="O70" i="44"/>
  <c r="N70" i="44"/>
  <c r="G70" i="44"/>
  <c r="L70" i="44" s="1"/>
  <c r="R69" i="44"/>
  <c r="O69" i="44"/>
  <c r="K69" i="44" s="1"/>
  <c r="N69" i="44"/>
  <c r="J69" i="44" s="1"/>
  <c r="R68" i="44"/>
  <c r="O68" i="44"/>
  <c r="N68" i="44"/>
  <c r="G68" i="44"/>
  <c r="L68" i="44" s="1"/>
  <c r="R67" i="44"/>
  <c r="O67" i="44"/>
  <c r="N67" i="44"/>
  <c r="G67" i="44"/>
  <c r="L67" i="44" s="1"/>
  <c r="R66" i="44"/>
  <c r="O66" i="44"/>
  <c r="N66" i="44"/>
  <c r="G66" i="44"/>
  <c r="L66" i="44" s="1"/>
  <c r="R65" i="44"/>
  <c r="O65" i="44"/>
  <c r="N65" i="44"/>
  <c r="G65" i="44"/>
  <c r="L65" i="44" s="1"/>
  <c r="R64" i="44"/>
  <c r="O64" i="44"/>
  <c r="N64" i="44"/>
  <c r="G64" i="44"/>
  <c r="L64" i="44" s="1"/>
  <c r="R63" i="44"/>
  <c r="O63" i="44"/>
  <c r="N63" i="44"/>
  <c r="G63" i="44"/>
  <c r="L63" i="44" s="1"/>
  <c r="O62" i="44"/>
  <c r="N62" i="44"/>
  <c r="I62" i="44"/>
  <c r="G62" i="44"/>
  <c r="L62" i="44" s="1"/>
  <c r="O61" i="44"/>
  <c r="N61" i="44"/>
  <c r="I61" i="44"/>
  <c r="G61" i="44"/>
  <c r="L61" i="44" s="1"/>
  <c r="R60" i="44"/>
  <c r="O60" i="44"/>
  <c r="N60" i="44"/>
  <c r="G60" i="44"/>
  <c r="L60" i="44" s="1"/>
  <c r="R59" i="44"/>
  <c r="O59" i="44"/>
  <c r="N59" i="44"/>
  <c r="G59" i="44"/>
  <c r="L59" i="44" s="1"/>
  <c r="R58" i="44"/>
  <c r="O58" i="44"/>
  <c r="N58" i="44"/>
  <c r="G58" i="44"/>
  <c r="L58" i="44" s="1"/>
  <c r="R57" i="44"/>
  <c r="O57" i="44"/>
  <c r="N57" i="44"/>
  <c r="G57" i="44"/>
  <c r="L57" i="44" s="1"/>
  <c r="O56" i="44"/>
  <c r="N56" i="44"/>
  <c r="I56" i="44"/>
  <c r="G56" i="44"/>
  <c r="L56" i="44" s="1"/>
  <c r="O55" i="44"/>
  <c r="N55" i="44"/>
  <c r="I55" i="44"/>
  <c r="G55" i="44"/>
  <c r="L55" i="44" s="1"/>
  <c r="O54" i="44"/>
  <c r="N54" i="44"/>
  <c r="I54" i="44"/>
  <c r="G54" i="44"/>
  <c r="L54" i="44" s="1"/>
  <c r="O53" i="44"/>
  <c r="N53" i="44"/>
  <c r="I53" i="44"/>
  <c r="G53" i="44"/>
  <c r="L53" i="44" s="1"/>
  <c r="R52" i="44"/>
  <c r="O52" i="44"/>
  <c r="N52" i="44"/>
  <c r="G52" i="44"/>
  <c r="L52" i="44" s="1"/>
  <c r="O51" i="44"/>
  <c r="N51" i="44"/>
  <c r="I51" i="44"/>
  <c r="G51" i="44"/>
  <c r="L51" i="44" s="1"/>
  <c r="O50" i="44"/>
  <c r="N50" i="44"/>
  <c r="I50" i="44"/>
  <c r="G50" i="44"/>
  <c r="L50" i="44" s="1"/>
  <c r="O49" i="44"/>
  <c r="N49" i="44"/>
  <c r="I49" i="44"/>
  <c r="G49" i="44"/>
  <c r="L49" i="44" s="1"/>
  <c r="O48" i="44"/>
  <c r="N48" i="44"/>
  <c r="I48" i="44"/>
  <c r="G48" i="44"/>
  <c r="L48" i="44" s="1"/>
  <c r="O47" i="44"/>
  <c r="N47" i="44"/>
  <c r="I47" i="44"/>
  <c r="G47" i="44"/>
  <c r="L47" i="44" s="1"/>
  <c r="O46" i="44"/>
  <c r="N46" i="44"/>
  <c r="I46" i="44"/>
  <c r="G46" i="44"/>
  <c r="L46" i="44" s="1"/>
  <c r="R45" i="44"/>
  <c r="O45" i="44"/>
  <c r="N45" i="44"/>
  <c r="G45" i="44"/>
  <c r="L45" i="44" s="1"/>
  <c r="R44" i="44"/>
  <c r="O44" i="44"/>
  <c r="N44" i="44"/>
  <c r="G44" i="44"/>
  <c r="L44" i="44" s="1"/>
  <c r="O43" i="44"/>
  <c r="N43" i="44"/>
  <c r="I43" i="44"/>
  <c r="G43" i="44"/>
  <c r="L43" i="44" s="1"/>
  <c r="O42" i="44"/>
  <c r="N42" i="44"/>
  <c r="I42" i="44"/>
  <c r="G42" i="44"/>
  <c r="L42" i="44" s="1"/>
  <c r="O41" i="44"/>
  <c r="N41" i="44"/>
  <c r="I41" i="44"/>
  <c r="G41" i="44"/>
  <c r="L41" i="44" s="1"/>
  <c r="R40" i="44"/>
  <c r="O40" i="44"/>
  <c r="N40" i="44"/>
  <c r="G40" i="44"/>
  <c r="L40" i="44" s="1"/>
  <c r="R39" i="44"/>
  <c r="O39" i="44"/>
  <c r="N39" i="44"/>
  <c r="G39" i="44"/>
  <c r="L39" i="44" s="1"/>
  <c r="R38" i="44"/>
  <c r="O38" i="44"/>
  <c r="N38" i="44"/>
  <c r="G38" i="44"/>
  <c r="L38" i="44" s="1"/>
  <c r="R37" i="44"/>
  <c r="O37" i="44"/>
  <c r="N37" i="44"/>
  <c r="G37" i="44"/>
  <c r="L37" i="44" s="1"/>
  <c r="R36" i="44"/>
  <c r="O36" i="44"/>
  <c r="N36" i="44"/>
  <c r="G36" i="44"/>
  <c r="L36" i="44" s="1"/>
  <c r="R35" i="44"/>
  <c r="O35" i="44"/>
  <c r="K35" i="44" s="1"/>
  <c r="N35" i="44"/>
  <c r="J35" i="44" s="1"/>
  <c r="R34" i="44"/>
  <c r="O34" i="44"/>
  <c r="N34" i="44"/>
  <c r="G34" i="44"/>
  <c r="L34" i="44" s="1"/>
  <c r="R33" i="44"/>
  <c r="O33" i="44"/>
  <c r="N33" i="44"/>
  <c r="G33" i="44"/>
  <c r="L33" i="44" s="1"/>
  <c r="R32" i="44"/>
  <c r="O32" i="44"/>
  <c r="N32" i="44"/>
  <c r="G32" i="44"/>
  <c r="L32" i="44" s="1"/>
  <c r="R31" i="44"/>
  <c r="O31" i="44"/>
  <c r="K31" i="44" s="1"/>
  <c r="N31" i="44"/>
  <c r="J31" i="44" s="1"/>
  <c r="R30" i="44"/>
  <c r="O30" i="44"/>
  <c r="K30" i="44" s="1"/>
  <c r="N30" i="44"/>
  <c r="J30" i="44" s="1"/>
  <c r="R29" i="44"/>
  <c r="O29" i="44"/>
  <c r="K29" i="44" s="1"/>
  <c r="N29" i="44"/>
  <c r="J29" i="44" s="1"/>
  <c r="O28" i="44"/>
  <c r="K28" i="44" s="1"/>
  <c r="N28" i="44"/>
  <c r="J28" i="44" s="1"/>
  <c r="I28" i="44"/>
  <c r="R27" i="44"/>
  <c r="O27" i="44"/>
  <c r="N27" i="44"/>
  <c r="G27" i="44"/>
  <c r="L27" i="44" s="1"/>
  <c r="R26" i="44"/>
  <c r="O26" i="44"/>
  <c r="N26" i="44"/>
  <c r="G26" i="44"/>
  <c r="L26" i="44" s="1"/>
  <c r="O25" i="44"/>
  <c r="N25" i="44"/>
  <c r="I25" i="44"/>
  <c r="G25" i="44"/>
  <c r="L25" i="44" s="1"/>
  <c r="R24" i="44"/>
  <c r="O24" i="44"/>
  <c r="K24" i="44" s="1"/>
  <c r="N24" i="44"/>
  <c r="J24" i="44" s="1"/>
  <c r="R23" i="44"/>
  <c r="O23" i="44"/>
  <c r="N23" i="44"/>
  <c r="G23" i="44"/>
  <c r="L23" i="44" s="1"/>
  <c r="R22" i="44"/>
  <c r="O22" i="44"/>
  <c r="N22" i="44"/>
  <c r="G22" i="44"/>
  <c r="L22" i="44" s="1"/>
  <c r="R21" i="44"/>
  <c r="O21" i="44"/>
  <c r="N21" i="44"/>
  <c r="G21" i="44"/>
  <c r="L21" i="44" s="1"/>
  <c r="R20" i="44"/>
  <c r="O20" i="44"/>
  <c r="N20" i="44"/>
  <c r="G20" i="44"/>
  <c r="L20" i="44" s="1"/>
  <c r="O19" i="44"/>
  <c r="N19" i="44"/>
  <c r="I19" i="44"/>
  <c r="G19" i="44"/>
  <c r="L19" i="44" s="1"/>
  <c r="O18" i="44"/>
  <c r="N18" i="44"/>
  <c r="I18" i="44"/>
  <c r="G18" i="44"/>
  <c r="L18" i="44" s="1"/>
  <c r="R17" i="44"/>
  <c r="O17" i="44"/>
  <c r="N17" i="44"/>
  <c r="G17" i="44"/>
  <c r="L17" i="44" s="1"/>
  <c r="R16" i="44"/>
  <c r="O16" i="44"/>
  <c r="N16" i="44"/>
  <c r="G16" i="44"/>
  <c r="L16" i="44" s="1"/>
  <c r="R15" i="44"/>
  <c r="O15" i="44"/>
  <c r="N15" i="44"/>
  <c r="G15" i="44"/>
  <c r="L15" i="44" s="1"/>
  <c r="R14" i="44"/>
  <c r="O14" i="44"/>
  <c r="N14" i="44"/>
  <c r="G14" i="44"/>
  <c r="L14" i="44" s="1"/>
  <c r="R13" i="44"/>
  <c r="O13" i="44"/>
  <c r="N13" i="44"/>
  <c r="G13" i="44"/>
  <c r="L13" i="44" s="1"/>
  <c r="R12" i="44"/>
  <c r="O12" i="44"/>
  <c r="N12" i="44"/>
  <c r="L12" i="44"/>
  <c r="R11" i="44"/>
  <c r="O11" i="44"/>
  <c r="K11" i="44" s="1"/>
  <c r="N11" i="44"/>
  <c r="J11" i="44" s="1"/>
  <c r="O10" i="44"/>
  <c r="N10" i="44"/>
  <c r="I10" i="44"/>
  <c r="G10" i="44"/>
  <c r="L10" i="44" s="1"/>
  <c r="R9" i="44"/>
  <c r="O9" i="44"/>
  <c r="N9" i="44"/>
  <c r="G9" i="44"/>
  <c r="L9" i="44" s="1"/>
  <c r="O8" i="44"/>
  <c r="N8" i="44"/>
  <c r="I8" i="44"/>
  <c r="G8" i="44"/>
  <c r="L8" i="44" s="1"/>
  <c r="O7" i="44"/>
  <c r="N7" i="44"/>
  <c r="I7" i="44"/>
  <c r="G7" i="44"/>
  <c r="L7" i="44" s="1"/>
  <c r="O6" i="44"/>
  <c r="N6" i="44"/>
  <c r="I6" i="44"/>
  <c r="G6" i="44"/>
  <c r="L6" i="44" s="1"/>
  <c r="O5" i="44"/>
  <c r="N5" i="44"/>
  <c r="I5" i="44"/>
  <c r="G5" i="44"/>
  <c r="L5" i="44" s="1"/>
  <c r="R4" i="44"/>
  <c r="O4" i="44"/>
  <c r="N4" i="44"/>
  <c r="G4" i="44"/>
  <c r="L4" i="44" s="1"/>
  <c r="O3" i="44"/>
  <c r="N3" i="44"/>
  <c r="I3" i="44"/>
  <c r="L3" i="44"/>
  <c r="R2" i="44"/>
  <c r="M2" i="44" s="1"/>
  <c r="I2" i="44" s="1"/>
  <c r="G2" i="44"/>
  <c r="L2" i="44" l="1"/>
  <c r="J2" i="44"/>
  <c r="L88" i="44"/>
  <c r="M52" i="44"/>
  <c r="I52" i="44" s="1"/>
  <c r="M60" i="44"/>
  <c r="I60" i="44" s="1"/>
  <c r="M64" i="44"/>
  <c r="I64" i="44" s="1"/>
  <c r="M66" i="44"/>
  <c r="I66" i="44" s="1"/>
  <c r="M68" i="44"/>
  <c r="I68" i="44" s="1"/>
  <c r="M27" i="44"/>
  <c r="I27" i="44" s="1"/>
  <c r="M32" i="44"/>
  <c r="I32" i="44" s="1"/>
  <c r="M34" i="44"/>
  <c r="I34" i="44" s="1"/>
  <c r="M40" i="44"/>
  <c r="I40" i="44" s="1"/>
  <c r="M11" i="44"/>
  <c r="I11" i="44" s="1"/>
  <c r="M21" i="44"/>
  <c r="I21" i="44" s="1"/>
  <c r="M30" i="44"/>
  <c r="I30" i="44" s="1"/>
  <c r="M44" i="44"/>
  <c r="I44" i="44" s="1"/>
  <c r="M58" i="44"/>
  <c r="I58" i="44" s="1"/>
  <c r="M13" i="44"/>
  <c r="I13" i="44" s="1"/>
  <c r="M15" i="44"/>
  <c r="I15" i="44" s="1"/>
  <c r="M17" i="44"/>
  <c r="I17" i="44" s="1"/>
  <c r="M23" i="44"/>
  <c r="I23" i="44" s="1"/>
  <c r="M9" i="44"/>
  <c r="I9" i="44" s="1"/>
  <c r="M69" i="44"/>
  <c r="I69" i="44" s="1"/>
  <c r="M37" i="44"/>
  <c r="I37" i="44" s="1"/>
  <c r="M45" i="44"/>
  <c r="I45" i="44" s="1"/>
  <c r="M57" i="44"/>
  <c r="I57" i="44" s="1"/>
  <c r="M59" i="44"/>
  <c r="I59" i="44" s="1"/>
  <c r="M63" i="44"/>
  <c r="I63" i="44" s="1"/>
  <c r="M65" i="44"/>
  <c r="I65" i="44" s="1"/>
  <c r="M67" i="44"/>
  <c r="I67" i="44" s="1"/>
  <c r="M35" i="44"/>
  <c r="I35" i="44" s="1"/>
  <c r="M39" i="44"/>
  <c r="I39" i="44" s="1"/>
  <c r="M24" i="44"/>
  <c r="I24" i="44" s="1"/>
  <c r="M26" i="44"/>
  <c r="I26" i="44" s="1"/>
  <c r="M31" i="44"/>
  <c r="I31" i="44" s="1"/>
  <c r="M33" i="44"/>
  <c r="I33" i="44" s="1"/>
  <c r="M38" i="44"/>
  <c r="I38" i="44" s="1"/>
  <c r="M16" i="44"/>
  <c r="I16" i="44" s="1"/>
  <c r="M20" i="44"/>
  <c r="I20" i="44" s="1"/>
  <c r="M22" i="44"/>
  <c r="I22" i="44" s="1"/>
  <c r="M36" i="44"/>
  <c r="I36" i="44" s="1"/>
  <c r="M12" i="44"/>
  <c r="I12" i="44" s="1"/>
  <c r="M14" i="44"/>
  <c r="I14" i="44" s="1"/>
  <c r="M4" i="44"/>
  <c r="I4" i="44" s="1"/>
  <c r="M29" i="44"/>
  <c r="I29" i="44" s="1"/>
  <c r="M70" i="44"/>
  <c r="I70" i="44" s="1"/>
  <c r="K43" i="44"/>
  <c r="K55" i="44"/>
  <c r="K45" i="44"/>
  <c r="J47" i="44"/>
  <c r="K61" i="44"/>
  <c r="J39" i="44"/>
  <c r="J12" i="44"/>
  <c r="K12" i="44"/>
  <c r="J32" i="44"/>
  <c r="J34" i="44"/>
  <c r="J42" i="44"/>
  <c r="K44" i="44"/>
  <c r="J50" i="44"/>
  <c r="K52" i="44"/>
  <c r="K42" i="44"/>
  <c r="K62" i="44"/>
  <c r="K48" i="44"/>
  <c r="K14" i="44"/>
  <c r="J73" i="44"/>
  <c r="K73" i="44"/>
  <c r="J33" i="44"/>
  <c r="J15" i="44"/>
  <c r="J21" i="44"/>
  <c r="J23" i="44"/>
  <c r="J70" i="44"/>
  <c r="K33" i="44"/>
  <c r="J64" i="44"/>
  <c r="K19" i="44"/>
  <c r="J20" i="44"/>
  <c r="J22" i="44"/>
  <c r="K10" i="44"/>
  <c r="K60" i="44"/>
  <c r="J62" i="44"/>
  <c r="K64" i="44"/>
  <c r="K66" i="44"/>
  <c r="K68" i="44"/>
  <c r="J9" i="44"/>
  <c r="K20" i="44"/>
  <c r="K22" i="44"/>
  <c r="K37" i="44"/>
  <c r="K6" i="44"/>
  <c r="J36" i="44"/>
  <c r="J38" i="44"/>
  <c r="J40" i="44"/>
  <c r="K21" i="44"/>
  <c r="K23" i="44"/>
  <c r="K36" i="44"/>
  <c r="J16" i="44"/>
  <c r="J4" i="44"/>
  <c r="K5" i="44"/>
  <c r="K16" i="44"/>
  <c r="J37" i="44"/>
  <c r="J44" i="44"/>
  <c r="K53" i="44"/>
  <c r="K57" i="44"/>
  <c r="K59" i="44"/>
  <c r="K9" i="44"/>
  <c r="K18" i="44"/>
  <c r="K40" i="44"/>
  <c r="J61" i="44"/>
  <c r="K63" i="44"/>
  <c r="K65" i="44"/>
  <c r="K67" i="44"/>
  <c r="J41" i="44"/>
  <c r="K46" i="44"/>
  <c r="K50" i="44"/>
  <c r="J58" i="44"/>
  <c r="J10" i="44"/>
  <c r="J8" i="44"/>
  <c r="J25" i="44"/>
  <c r="K39" i="44"/>
  <c r="J51" i="44"/>
  <c r="J56" i="44"/>
  <c r="K58" i="44"/>
  <c r="J66" i="44"/>
  <c r="J68" i="44"/>
  <c r="J83" i="44"/>
  <c r="K8" i="44"/>
  <c r="J19" i="44"/>
  <c r="K56" i="44"/>
  <c r="K27" i="44"/>
  <c r="J43" i="44"/>
  <c r="K47" i="44"/>
  <c r="J49" i="44"/>
  <c r="K54" i="44"/>
  <c r="J55" i="44"/>
  <c r="J60" i="44"/>
  <c r="J76" i="44"/>
  <c r="J79" i="44"/>
  <c r="J5" i="44"/>
  <c r="K15" i="44"/>
  <c r="K38" i="44"/>
  <c r="K41" i="44"/>
  <c r="K49" i="44"/>
  <c r="J57" i="44"/>
  <c r="K79" i="44"/>
  <c r="J17" i="44"/>
  <c r="K25" i="44"/>
  <c r="J3" i="44"/>
  <c r="J7" i="44"/>
  <c r="J14" i="44"/>
  <c r="K17" i="44"/>
  <c r="K26" i="44"/>
  <c r="J46" i="44"/>
  <c r="J53" i="44"/>
  <c r="J45" i="44"/>
  <c r="J59" i="44"/>
  <c r="K70" i="44"/>
  <c r="K81" i="44"/>
  <c r="K3" i="44"/>
  <c r="J27" i="44"/>
  <c r="J48" i="44"/>
  <c r="K51" i="44"/>
  <c r="J78" i="44"/>
  <c r="J13" i="44"/>
  <c r="J52" i="44"/>
  <c r="J63" i="44"/>
  <c r="J65" i="44"/>
  <c r="J67" i="44"/>
  <c r="J80" i="44"/>
  <c r="K2" i="44"/>
  <c r="K4" i="44"/>
  <c r="K13" i="44"/>
  <c r="J18" i="44"/>
  <c r="J26" i="44"/>
  <c r="K32" i="44"/>
  <c r="K34" i="44"/>
  <c r="K80" i="44"/>
  <c r="J6" i="44"/>
  <c r="J82" i="44"/>
  <c r="K7" i="44"/>
  <c r="J54" i="44"/>
  <c r="J77" i="44"/>
  <c r="I88" i="44" l="1"/>
  <c r="K88" i="44"/>
  <c r="J88" i="44"/>
  <c r="N34" i="12" l="1"/>
  <c r="K34" i="12" s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黄色部分为预估需求</t>
        </r>
      </text>
    </comment>
    <comment ref="A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CTU 100% Allocation</t>
        </r>
      </text>
    </comment>
    <comment ref="A2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当前已收到FC
</t>
        </r>
      </text>
    </comment>
    <comment ref="B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沿用Milan#02020，分切卷膜</t>
        </r>
      </text>
    </comment>
    <comment ref="B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AK-ASF-9011</t>
        </r>
      </text>
    </comment>
    <comment ref="B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客户通知已取消此件！</t>
        </r>
      </text>
    </comment>
    <comment ref="H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出货TJ的订单总额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黄色部分为预估需求</t>
        </r>
      </text>
    </comment>
    <comment ref="A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CTU 100% Allocation</t>
        </r>
      </text>
    </comment>
    <comment ref="A2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当前已收到FC
</t>
        </r>
      </text>
    </comment>
    <comment ref="B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沿用Milan#02020，分切卷膜</t>
        </r>
      </text>
    </comment>
    <comment ref="B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AK-ASF-9011</t>
        </r>
      </text>
    </comment>
    <comment ref="B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客户通知已取消此件！</t>
        </r>
      </text>
    </comment>
    <comment ref="H8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出货TJ的订单总额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黄色部分为预估需求</t>
        </r>
      </text>
    </comment>
    <comment ref="A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CTU 100% Allocation</t>
        </r>
      </text>
    </comment>
    <comment ref="A2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当前已收到FC
</t>
        </r>
      </text>
    </comment>
    <comment ref="B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沿用Milan#02020，分切卷膜</t>
        </r>
      </text>
    </comment>
    <comment ref="B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AK-ASF-9011</t>
        </r>
      </text>
    </comment>
    <comment ref="B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客户通知已取消此件！</t>
        </r>
      </text>
    </comment>
    <comment ref="H8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出货TJ的订单总额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黄色部分为预估需求</t>
        </r>
      </text>
    </comment>
    <comment ref="A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CTU 100% Allocation</t>
        </r>
      </text>
    </comment>
    <comment ref="A2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当前已收到FC
</t>
        </r>
      </text>
    </comment>
    <comment ref="B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沿用Milan#02020，分切卷膜</t>
        </r>
      </text>
    </comment>
    <comment ref="B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AK-ASF-9011</t>
        </r>
      </text>
    </comment>
    <comment ref="B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客户通知已取消此件！</t>
        </r>
      </text>
    </comment>
    <comment ref="H8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出货TJ的订单总额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黄色部分为预估需求</t>
        </r>
      </text>
    </comment>
    <comment ref="A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CTU 100% Allocation</t>
        </r>
      </text>
    </comment>
    <comment ref="A2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当前已收到FC
</t>
        </r>
      </text>
    </comment>
    <comment ref="B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沿用Milan#02020，分切卷膜</t>
        </r>
      </text>
    </comment>
    <comment ref="B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AK-ASF-9011</t>
        </r>
      </text>
    </comment>
    <comment ref="B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客户通知已取消此件！</t>
        </r>
      </text>
    </comment>
    <comment ref="A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CTU 100% Allocation</t>
        </r>
      </text>
    </comment>
    <comment ref="A10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当前已收到FC
</t>
        </r>
      </text>
    </comment>
    <comment ref="B10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沿用Milan#02020，分切卷膜</t>
        </r>
      </text>
    </comment>
    <comment ref="B1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AK-ASF-9011</t>
        </r>
      </text>
    </comment>
    <comment ref="B1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客户通知已取消此件！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黄色部分为预估需求</t>
        </r>
      </text>
    </comment>
  </commentList>
</comments>
</file>

<file path=xl/sharedStrings.xml><?xml version="1.0" encoding="utf-8"?>
<sst xmlns="http://schemas.openxmlformats.org/spreadsheetml/2006/main" count="2582" uniqueCount="355">
  <si>
    <t>Die Cut PN#</t>
    <phoneticPr fontId="5" type="noConversion"/>
  </si>
  <si>
    <t>Customer  P/N</t>
    <phoneticPr fontId="4" type="noConversion"/>
  </si>
  <si>
    <t>Project</t>
  </si>
  <si>
    <t>Location</t>
  </si>
  <si>
    <t>Date</t>
  </si>
  <si>
    <t>Exchange
 rate</t>
  </si>
  <si>
    <t>AJ946-04905-N</t>
  </si>
  <si>
    <t>M105</t>
    <phoneticPr fontId="5" type="noConversion"/>
  </si>
  <si>
    <t>CTU FATP</t>
  </si>
  <si>
    <t>AJ946-04717-N</t>
  </si>
  <si>
    <t>AJ875-00003-N</t>
  </si>
  <si>
    <t>AJ875-00003-N</t>
    <phoneticPr fontId="4" type="noConversion"/>
  </si>
  <si>
    <t>AJ875-02656-N</t>
  </si>
  <si>
    <t>AJ725-00418-N</t>
  </si>
  <si>
    <t>AJ946-04716-N</t>
  </si>
  <si>
    <t>AJ825-00424-N</t>
  </si>
  <si>
    <t>AJ946-00090-N</t>
  </si>
  <si>
    <t>AJ946-00092-N</t>
  </si>
  <si>
    <t>AJ946-00092-N</t>
    <phoneticPr fontId="5" type="noConversion"/>
  </si>
  <si>
    <t>AJ946-12618-N</t>
    <phoneticPr fontId="5" type="noConversion"/>
  </si>
  <si>
    <t>AJ946-05945-N</t>
    <phoneticPr fontId="5" type="noConversion"/>
  </si>
  <si>
    <t>AJ725-00408-N</t>
    <phoneticPr fontId="5" type="noConversion"/>
  </si>
  <si>
    <t>M106</t>
    <phoneticPr fontId="5" type="noConversion"/>
  </si>
  <si>
    <t>AJ725-00006-N</t>
    <phoneticPr fontId="5" type="noConversion"/>
  </si>
  <si>
    <t>AJ725-00007-N</t>
    <phoneticPr fontId="5" type="noConversion"/>
  </si>
  <si>
    <t>AJ875-03566-N</t>
    <phoneticPr fontId="5" type="noConversion"/>
  </si>
  <si>
    <t>AJ875-03564-N</t>
    <phoneticPr fontId="5" type="noConversion"/>
  </si>
  <si>
    <t>AJ946-00098-N</t>
    <phoneticPr fontId="5" type="noConversion"/>
  </si>
  <si>
    <t>AJ946-00099-N</t>
    <phoneticPr fontId="5" type="noConversion"/>
  </si>
  <si>
    <t>CTU CNC</t>
    <phoneticPr fontId="5" type="noConversion"/>
  </si>
  <si>
    <t>SBC50220150</t>
  </si>
  <si>
    <t>SBC50230150</t>
  </si>
  <si>
    <t>V17</t>
    <phoneticPr fontId="4" type="noConversion"/>
  </si>
  <si>
    <t>SBC14180150</t>
  </si>
  <si>
    <t>SBC14180150</t>
    <phoneticPr fontId="4" type="noConversion"/>
  </si>
  <si>
    <t>SBC14650150</t>
  </si>
  <si>
    <t>SBC14650150</t>
    <phoneticPr fontId="4" type="noConversion"/>
  </si>
  <si>
    <t>SBCV17CNF9001</t>
  </si>
  <si>
    <t>SBC39353159</t>
  </si>
  <si>
    <t>SBC39353159</t>
    <phoneticPr fontId="4" type="noConversion"/>
  </si>
  <si>
    <t>Alaska</t>
    <phoneticPr fontId="5" type="noConversion"/>
  </si>
  <si>
    <t>SBC39353162</t>
  </si>
  <si>
    <t>SBC39353160</t>
  </si>
  <si>
    <t>SBC39353161</t>
  </si>
  <si>
    <t>SBC39353161</t>
    <phoneticPr fontId="4" type="noConversion"/>
  </si>
  <si>
    <t>SBCAKASF2038</t>
  </si>
  <si>
    <t>SBCAKASF6009</t>
  </si>
  <si>
    <t>SBCAKASF2019</t>
  </si>
  <si>
    <t>SBCAKASF9015</t>
  </si>
  <si>
    <t>SBCAKASF9017</t>
  </si>
  <si>
    <t>SBCAKASF9019</t>
    <phoneticPr fontId="4" type="noConversion"/>
  </si>
  <si>
    <t>SBCAKASF9019</t>
  </si>
  <si>
    <t>SBCAKASF9001</t>
    <phoneticPr fontId="4" type="noConversion"/>
  </si>
  <si>
    <t>SBCAKASF9001</t>
  </si>
  <si>
    <t>SBCAKASF9003</t>
    <phoneticPr fontId="4" type="noConversion"/>
  </si>
  <si>
    <t>SBCAKASF9003</t>
  </si>
  <si>
    <t>SBCAKASF9007</t>
    <phoneticPr fontId="4" type="noConversion"/>
  </si>
  <si>
    <t>SBCAKASF9007</t>
  </si>
  <si>
    <t>SBCAKASF9012</t>
  </si>
  <si>
    <t>SBCAKASF9013</t>
  </si>
  <si>
    <t>SBCAKASF9014</t>
  </si>
  <si>
    <t>SBCAKASF9004</t>
  </si>
  <si>
    <t>SBCAKASF9004</t>
    <phoneticPr fontId="5" type="noConversion"/>
  </si>
  <si>
    <t>SBCAKASF9002</t>
    <phoneticPr fontId="4" type="noConversion"/>
  </si>
  <si>
    <t>SBCAKASF9002</t>
  </si>
  <si>
    <t>SBCAKASF9016</t>
    <phoneticPr fontId="4" type="noConversion"/>
  </si>
  <si>
    <t>SBCAKASF9001A</t>
    <phoneticPr fontId="4" type="noConversion"/>
  </si>
  <si>
    <t>SBCAKASF9003A</t>
    <phoneticPr fontId="4" type="noConversion"/>
  </si>
  <si>
    <t>SBCAKASF9007A</t>
    <phoneticPr fontId="4" type="noConversion"/>
  </si>
  <si>
    <t>SBCAKASF9001B</t>
    <phoneticPr fontId="4" type="noConversion"/>
  </si>
  <si>
    <t>SBCAKASF9003B</t>
    <phoneticPr fontId="4" type="noConversion"/>
  </si>
  <si>
    <t>SBCAKASF9007B</t>
    <phoneticPr fontId="4" type="noConversion"/>
  </si>
  <si>
    <t>SBCAKASF6007</t>
  </si>
  <si>
    <t>Others-TJ</t>
    <phoneticPr fontId="4" type="noConversion"/>
  </si>
  <si>
    <t>TTL value</t>
  </si>
  <si>
    <t>AJ825-00424-N</t>
    <phoneticPr fontId="5" type="noConversion"/>
  </si>
  <si>
    <t>Customer  P/N</t>
    <phoneticPr fontId="4" type="noConversion"/>
  </si>
  <si>
    <t>AJ725-00418-JC</t>
    <phoneticPr fontId="5" type="noConversion"/>
  </si>
  <si>
    <t>AJ946-04716-JC</t>
    <phoneticPr fontId="5" type="noConversion"/>
  </si>
  <si>
    <t>AJ946-14494-JD-P1</t>
    <phoneticPr fontId="4" type="noConversion"/>
  </si>
  <si>
    <t>AJ946-14494-JD-P1</t>
    <phoneticPr fontId="4" type="noConversion"/>
  </si>
  <si>
    <t>M102</t>
    <phoneticPr fontId="4" type="noConversion"/>
  </si>
  <si>
    <t>AJ946-14847-JD-P1</t>
    <phoneticPr fontId="4" type="noConversion"/>
  </si>
  <si>
    <t>AJ946-14847-JD-P1</t>
    <phoneticPr fontId="4" type="noConversion"/>
  </si>
  <si>
    <t>AJ946-14342-JD-P1</t>
    <phoneticPr fontId="4" type="noConversion"/>
  </si>
  <si>
    <t>AJ946-14232-JD-P1</t>
    <phoneticPr fontId="4" type="noConversion"/>
  </si>
  <si>
    <t>AJ946-14232-JD-P1</t>
    <phoneticPr fontId="4" type="noConversion"/>
  </si>
  <si>
    <t>M102</t>
    <phoneticPr fontId="4" type="noConversion"/>
  </si>
  <si>
    <t>AJ818-10689-JD-01</t>
  </si>
  <si>
    <t>AJ818-10687-JD-01</t>
  </si>
  <si>
    <t>AJ818-10688-JD-01</t>
  </si>
  <si>
    <t>AJ946-14742-01-JC</t>
  </si>
  <si>
    <t>DC80000484</t>
    <phoneticPr fontId="5" type="noConversion"/>
  </si>
  <si>
    <t>M115</t>
    <phoneticPr fontId="5" type="noConversion"/>
  </si>
  <si>
    <t>TJ</t>
    <phoneticPr fontId="5" type="noConversion"/>
  </si>
  <si>
    <t>AJ946-00590-JC-01</t>
  </si>
  <si>
    <t>DC80000481</t>
    <phoneticPr fontId="5" type="noConversion"/>
  </si>
  <si>
    <t>TJ</t>
    <phoneticPr fontId="5" type="noConversion"/>
  </si>
  <si>
    <t>AJ946-00591-JC-01</t>
  </si>
  <si>
    <t>DC80000482</t>
    <phoneticPr fontId="5" type="noConversion"/>
  </si>
  <si>
    <t>AJ946-14741-02-JC</t>
  </si>
  <si>
    <t>DC80000483</t>
    <phoneticPr fontId="5" type="noConversion"/>
  </si>
  <si>
    <t>TJ</t>
    <phoneticPr fontId="5" type="noConversion"/>
  </si>
  <si>
    <t>AJ946-09906-JC-M4</t>
  </si>
  <si>
    <t>AJ946-09906-JC-M4</t>
    <phoneticPr fontId="5" type="noConversion"/>
  </si>
  <si>
    <t>AJ946-09907-JC-M4</t>
  </si>
  <si>
    <t>AJ946-09907-JC-M4</t>
    <phoneticPr fontId="5" type="noConversion"/>
  </si>
  <si>
    <t>AJ946-08512-JC-M4</t>
  </si>
  <si>
    <t>AJ946-08512-JC-M4</t>
    <phoneticPr fontId="5" type="noConversion"/>
  </si>
  <si>
    <t>AJ946-08514-JC-L</t>
  </si>
  <si>
    <t>AJ946-08514-JC-L</t>
    <phoneticPr fontId="5" type="noConversion"/>
  </si>
  <si>
    <t>AJ946-08514-JC-R</t>
  </si>
  <si>
    <t>AJ946-08514-JC-R</t>
    <phoneticPr fontId="5" type="noConversion"/>
  </si>
  <si>
    <t>AJ725-00775-JC</t>
  </si>
  <si>
    <t>AJ725-00775-JC</t>
    <phoneticPr fontId="5" type="noConversion"/>
  </si>
  <si>
    <t>AJ875-00741-JC-M4</t>
  </si>
  <si>
    <t>AJ875-00741-JC-M4</t>
    <phoneticPr fontId="5" type="noConversion"/>
  </si>
  <si>
    <t>AJ725-00867-JC-M4</t>
    <phoneticPr fontId="5" type="noConversion"/>
  </si>
  <si>
    <t>AJ946-12886-JC</t>
  </si>
  <si>
    <t>AJ946-12886-JC</t>
    <phoneticPr fontId="5" type="noConversion"/>
  </si>
  <si>
    <t>AJ946-14742-01-JC</t>
    <phoneticPr fontId="5" type="noConversion"/>
  </si>
  <si>
    <t>M115</t>
  </si>
  <si>
    <t>AJ946-00590-JC-01</t>
    <phoneticPr fontId="5" type="noConversion"/>
  </si>
  <si>
    <t>AJ946-00591-JC-01</t>
    <phoneticPr fontId="5" type="noConversion"/>
  </si>
  <si>
    <t>AJ946-14741-02-JC</t>
    <phoneticPr fontId="5" type="noConversion"/>
  </si>
  <si>
    <t>AJ875-00003-JC</t>
  </si>
  <si>
    <t>AJ875-00003-JC</t>
    <phoneticPr fontId="5" type="noConversion"/>
  </si>
  <si>
    <t>AJ875-02656-JC</t>
  </si>
  <si>
    <t>AJ875-02656-JC</t>
    <phoneticPr fontId="5" type="noConversion"/>
  </si>
  <si>
    <t>AJ725-00418-JC</t>
  </si>
  <si>
    <t>AJ946-04716-JC</t>
  </si>
  <si>
    <t>AJ825-00424-JC</t>
  </si>
  <si>
    <t>AJ825-00424-JC</t>
    <phoneticPr fontId="5" type="noConversion"/>
  </si>
  <si>
    <t>SSTPF02041-N</t>
  </si>
  <si>
    <t>SSTPF02041-N</t>
    <phoneticPr fontId="4" type="noConversion"/>
  </si>
  <si>
    <t>MiLan</t>
    <phoneticPr fontId="4" type="noConversion"/>
  </si>
  <si>
    <t>TJ</t>
    <phoneticPr fontId="4" type="noConversion"/>
  </si>
  <si>
    <t>Others</t>
  </si>
  <si>
    <t>行标签</t>
  </si>
  <si>
    <t>CTU CNC</t>
  </si>
  <si>
    <t>总计</t>
  </si>
  <si>
    <t>Alaska</t>
  </si>
  <si>
    <t>V17</t>
  </si>
  <si>
    <t>M105</t>
  </si>
  <si>
    <t>M106</t>
  </si>
  <si>
    <t>列标签</t>
  </si>
  <si>
    <t>SBCAKASF9001A</t>
  </si>
  <si>
    <t>SBCAKASF9001B</t>
  </si>
  <si>
    <t>SBCAKASF9003A</t>
  </si>
  <si>
    <t>SBCAKASF9003B</t>
  </si>
  <si>
    <t>SBCAKASF9007A</t>
  </si>
  <si>
    <t>SBCAKASF9007B</t>
  </si>
  <si>
    <t>SBCAKASF9016</t>
  </si>
  <si>
    <t>AJ725-00006-N</t>
  </si>
  <si>
    <t>AJ725-00007-N</t>
  </si>
  <si>
    <t>AJ725-00408-N</t>
  </si>
  <si>
    <t>AJ875-03564-N</t>
  </si>
  <si>
    <t>AJ875-03566-N</t>
  </si>
  <si>
    <t>AJ946-00098-N</t>
  </si>
  <si>
    <t>AJ946-00099-N</t>
  </si>
  <si>
    <t>AJ946-05945-N</t>
  </si>
  <si>
    <t>AJ946-12618-N</t>
  </si>
  <si>
    <t>SSY01331SE</t>
  </si>
  <si>
    <t>SSY01337SE</t>
  </si>
  <si>
    <t>SSY01338SE</t>
  </si>
  <si>
    <t>PDX203</t>
    <phoneticPr fontId="4" type="noConversion"/>
  </si>
  <si>
    <t>CTU CNC</t>
    <phoneticPr fontId="4" type="noConversion"/>
  </si>
  <si>
    <t>AJ946-14951-JC-P2</t>
  </si>
  <si>
    <t>AJ946-14952-JD-P2</t>
  </si>
  <si>
    <t>AJ946-15635-JC-P2</t>
  </si>
  <si>
    <t>AJ946-15636-JC-P2</t>
  </si>
  <si>
    <t>AJ946-15653-JC-P2</t>
  </si>
  <si>
    <t>M102</t>
    <phoneticPr fontId="4" type="noConversion"/>
  </si>
  <si>
    <t>M103</t>
    <phoneticPr fontId="4" type="noConversion"/>
  </si>
  <si>
    <t>WASTINGCN49-S</t>
  </si>
  <si>
    <t>SBC30120150</t>
  </si>
  <si>
    <t>深圳绿环</t>
    <phoneticPr fontId="4" type="noConversion"/>
  </si>
  <si>
    <t>UP RMB/
pcs-Oct</t>
    <phoneticPr fontId="4" type="noConversion"/>
  </si>
  <si>
    <t>SSY02226SE</t>
  </si>
  <si>
    <t>Dec.
demand
pcs</t>
    <phoneticPr fontId="4" type="noConversion"/>
  </si>
  <si>
    <t>Dec.
demand$</t>
    <phoneticPr fontId="4" type="noConversion"/>
  </si>
  <si>
    <t>AJ946-14546-JC-03</t>
    <phoneticPr fontId="5" type="noConversion"/>
  </si>
  <si>
    <t>AJ725-00867-JC-M4</t>
    <phoneticPr fontId="4" type="noConversion"/>
  </si>
  <si>
    <t>AJ946-14547-JC-03</t>
  </si>
  <si>
    <t>Bahamut</t>
  </si>
  <si>
    <t>DC80000489</t>
  </si>
  <si>
    <t>Sample&amp;Others</t>
    <phoneticPr fontId="4" type="noConversion"/>
  </si>
  <si>
    <t>SBC13000250</t>
  </si>
  <si>
    <t>SBC13010250</t>
  </si>
  <si>
    <t>SBC13020250</t>
  </si>
  <si>
    <t>SBC13030250</t>
  </si>
  <si>
    <t>SBC11570250</t>
  </si>
  <si>
    <t>SBC16630250</t>
  </si>
  <si>
    <t>SBC16640250</t>
  </si>
  <si>
    <t>M2695G</t>
    <phoneticPr fontId="4" type="noConversion"/>
  </si>
  <si>
    <t>AJ946-00090-N</t>
    <phoneticPr fontId="4" type="noConversion"/>
  </si>
  <si>
    <t>AJ946-15653-JC-02</t>
  </si>
  <si>
    <t>AJ946-15635-JC-03</t>
  </si>
  <si>
    <t>AJ946-15636-JC-03</t>
  </si>
  <si>
    <t>AJ946-14951-JC-03</t>
  </si>
  <si>
    <t>AJ818-11028-JC-05</t>
  </si>
  <si>
    <t>AJ946-16174-JC-02</t>
  </si>
  <si>
    <t>AJ946-14952-JC-03</t>
  </si>
  <si>
    <t>AJ946-16815-JC-01</t>
  </si>
  <si>
    <t>M102</t>
  </si>
  <si>
    <t>M103</t>
  </si>
  <si>
    <t>Jan WK2
1.5-1.11</t>
    <phoneticPr fontId="4" type="noConversion"/>
  </si>
  <si>
    <t>Jan WK3
1.12-1.18</t>
    <phoneticPr fontId="4" type="noConversion"/>
  </si>
  <si>
    <t>Jan WK4
1.19-1.25</t>
    <phoneticPr fontId="4" type="noConversion"/>
  </si>
  <si>
    <t>Jan WK5
1.26-1.31</t>
    <phoneticPr fontId="4" type="noConversion"/>
  </si>
  <si>
    <t>DEC WK1
12.1-12.7</t>
    <phoneticPr fontId="4" type="noConversion"/>
  </si>
  <si>
    <t>DEC WK2
12.8-12.14</t>
    <phoneticPr fontId="4" type="noConversion"/>
  </si>
  <si>
    <t>DEC WK4
12.22-12.31</t>
    <phoneticPr fontId="4" type="noConversion"/>
  </si>
  <si>
    <t>Jan WK1
1.1-1.4</t>
    <phoneticPr fontId="4" type="noConversion"/>
  </si>
  <si>
    <t>Jan WK4
1.19-1.25</t>
    <phoneticPr fontId="4" type="noConversion"/>
  </si>
  <si>
    <t>Die Cut PN#</t>
    <phoneticPr fontId="5" type="noConversion"/>
  </si>
  <si>
    <t>AJ946-14742-N</t>
  </si>
  <si>
    <t>AJ946-14741-N</t>
  </si>
  <si>
    <t>AJ946-00590-N</t>
  </si>
  <si>
    <t>AJ946-00591-N</t>
  </si>
  <si>
    <t>AJ946-14742-N</t>
    <phoneticPr fontId="4" type="noConversion"/>
  </si>
  <si>
    <t>AJ946-14741-N</t>
    <phoneticPr fontId="4" type="noConversion"/>
  </si>
  <si>
    <t>AJ946-04716-N</t>
    <phoneticPr fontId="4" type="noConversion"/>
  </si>
  <si>
    <t>AJ825-00424-N</t>
    <phoneticPr fontId="4" type="noConversion"/>
  </si>
  <si>
    <t>AJ946-00590-N</t>
    <phoneticPr fontId="4" type="noConversion"/>
  </si>
  <si>
    <t>AJ946-00591-N</t>
    <phoneticPr fontId="4" type="noConversion"/>
  </si>
  <si>
    <t>AJ946-08512-N</t>
  </si>
  <si>
    <t>AJ946-08514-LN</t>
  </si>
  <si>
    <t>AJ946-08514-RN</t>
  </si>
  <si>
    <t>AJ875-00741-N</t>
  </si>
  <si>
    <t>AJ725-00867-N</t>
  </si>
  <si>
    <t>AJ946-12886-N</t>
  </si>
  <si>
    <t>M111</t>
  </si>
  <si>
    <t>AJ875-00003-JN</t>
  </si>
  <si>
    <t>AJ725-00418-JN</t>
  </si>
  <si>
    <t>Jan</t>
    <phoneticPr fontId="4" type="noConversion"/>
  </si>
  <si>
    <t>Jan.
demand
pcs</t>
    <phoneticPr fontId="4" type="noConversion"/>
  </si>
  <si>
    <t>Jan.
demand$</t>
    <phoneticPr fontId="4" type="noConversion"/>
  </si>
  <si>
    <t>SSY01334SE</t>
  </si>
  <si>
    <t>AJ875-02656-JN</t>
  </si>
  <si>
    <t>AJ875-02656-JN</t>
    <phoneticPr fontId="4" type="noConversion"/>
  </si>
  <si>
    <t>SBC12920150</t>
  </si>
  <si>
    <t>SBC12910150</t>
  </si>
  <si>
    <t>SBC29290150</t>
  </si>
  <si>
    <t>W95G</t>
  </si>
  <si>
    <t>SBCBJASF99007</t>
  </si>
  <si>
    <t>SBCBJASF99008</t>
  </si>
  <si>
    <t>BEIJINGS</t>
    <phoneticPr fontId="4" type="noConversion"/>
  </si>
  <si>
    <t>BEIJINGS</t>
  </si>
  <si>
    <t>Variance</t>
    <phoneticPr fontId="4" type="noConversion"/>
  </si>
  <si>
    <t>Feb WK1
2.1-2.8</t>
    <phoneticPr fontId="4" type="noConversion"/>
  </si>
  <si>
    <t>Feb WK2
2.9-2.15</t>
    <phoneticPr fontId="4" type="noConversion"/>
  </si>
  <si>
    <t>Feb WK3
2.16-2.22</t>
    <phoneticPr fontId="4" type="noConversion"/>
  </si>
  <si>
    <t>Feb WK4
2.23-2.29</t>
    <phoneticPr fontId="4" type="noConversion"/>
  </si>
  <si>
    <t>SBC30120150</t>
    <phoneticPr fontId="4" type="noConversion"/>
  </si>
  <si>
    <t>Feb.
demand$</t>
  </si>
  <si>
    <t>Feb.
demand
pcs</t>
  </si>
  <si>
    <t>SSY02226SE</t>
    <phoneticPr fontId="4" type="noConversion"/>
  </si>
  <si>
    <t>Dec.
demand
pcs</t>
    <phoneticPr fontId="4" type="noConversion"/>
  </si>
  <si>
    <t>Dec.
demand$</t>
    <phoneticPr fontId="4" type="noConversion"/>
  </si>
  <si>
    <t>Feb</t>
    <phoneticPr fontId="4" type="noConversion"/>
  </si>
  <si>
    <t>SSY01035SE</t>
  </si>
  <si>
    <t>SBCV17CNF9001</t>
    <phoneticPr fontId="4" type="noConversion"/>
  </si>
  <si>
    <t>SBC14200150</t>
  </si>
  <si>
    <t>UP RMB/
pcs-Jan</t>
    <phoneticPr fontId="4" type="noConversion"/>
  </si>
  <si>
    <t>PDX203</t>
  </si>
  <si>
    <t>DEC WK1
12.1-12.7</t>
    <phoneticPr fontId="4" type="noConversion"/>
  </si>
  <si>
    <t>AJ946-16174-JC-03</t>
  </si>
  <si>
    <t>AJ946-15635-JC-04</t>
  </si>
  <si>
    <t>AJ946-15636-JC-04</t>
  </si>
  <si>
    <t>AJ946-16815-JC-02</t>
  </si>
  <si>
    <t>M115+</t>
    <phoneticPr fontId="4" type="noConversion"/>
  </si>
  <si>
    <t>UP RMB/
pcs-Dec</t>
    <phoneticPr fontId="4" type="noConversion"/>
  </si>
  <si>
    <t>UP RMB/
pcs-Jan</t>
    <phoneticPr fontId="4" type="noConversion"/>
  </si>
  <si>
    <t>M115+</t>
    <phoneticPr fontId="5" type="noConversion"/>
  </si>
  <si>
    <t>Jan.
demand
pcs</t>
    <phoneticPr fontId="4" type="noConversion"/>
  </si>
  <si>
    <t>Jan.
demand$</t>
    <phoneticPr fontId="4" type="noConversion"/>
  </si>
  <si>
    <t>Exchange
 rate--Dec</t>
    <phoneticPr fontId="4" type="noConversion"/>
  </si>
  <si>
    <t>SBCBTASF9001</t>
  </si>
  <si>
    <t>SBCBTASF9003</t>
  </si>
  <si>
    <t>SBCBTASF9007</t>
  </si>
  <si>
    <t>SBCBTASF9002</t>
  </si>
  <si>
    <t>SBCBTASF9004</t>
  </si>
  <si>
    <t>SBCBTASF9008</t>
  </si>
  <si>
    <t>SBCBTASF9010</t>
  </si>
  <si>
    <t>SBCBTASF9006</t>
  </si>
  <si>
    <t>SBCBTASF9015</t>
  </si>
  <si>
    <t>SBCBTASF9009</t>
  </si>
  <si>
    <t>SBCBTASF9012</t>
  </si>
  <si>
    <t>SBCBTASF9005</t>
  </si>
  <si>
    <t>SBCBTASF9011</t>
  </si>
  <si>
    <t>SBCBTASF2020</t>
  </si>
  <si>
    <t>Boston</t>
    <phoneticPr fontId="4" type="noConversion"/>
  </si>
  <si>
    <t>Feb.
demand
pcs</t>
    <phoneticPr fontId="4" type="noConversion"/>
  </si>
  <si>
    <t>Feb.
demand$</t>
    <phoneticPr fontId="4" type="noConversion"/>
  </si>
  <si>
    <t>DEC WK3
12.15-12.21</t>
    <phoneticPr fontId="4" type="noConversion"/>
  </si>
  <si>
    <t>M102&amp;M103</t>
  </si>
  <si>
    <t>M102&amp;M103</t>
    <phoneticPr fontId="4" type="noConversion"/>
  </si>
  <si>
    <t>SBCV17CNF9001</t>
    <phoneticPr fontId="4" type="noConversion"/>
  </si>
  <si>
    <t>AJ946-15635-JC-04</t>
    <phoneticPr fontId="4" type="noConversion"/>
  </si>
  <si>
    <t>Mar.
demand
pcs</t>
    <phoneticPr fontId="4" type="noConversion"/>
  </si>
  <si>
    <t>Mar.
demand$</t>
    <phoneticPr fontId="4" type="noConversion"/>
  </si>
  <si>
    <t>Mar WK1
3.1-3.7</t>
    <phoneticPr fontId="4" type="noConversion"/>
  </si>
  <si>
    <t>Mar WK2
3.8-3.14</t>
    <phoneticPr fontId="4" type="noConversion"/>
  </si>
  <si>
    <t>Mar WK3
3.15-3.21</t>
    <phoneticPr fontId="4" type="noConversion"/>
  </si>
  <si>
    <t>Mar WK4
3.22-3.28</t>
    <phoneticPr fontId="4" type="noConversion"/>
  </si>
  <si>
    <t>Mar WK5
3.29-3.31</t>
    <phoneticPr fontId="4" type="noConversion"/>
  </si>
  <si>
    <t>DEC WK5
12.30-12.31</t>
    <phoneticPr fontId="4" type="noConversion"/>
  </si>
  <si>
    <t>DEC WK3
12.15-12.21</t>
    <phoneticPr fontId="4" type="noConversion"/>
  </si>
  <si>
    <t>DEC WK4
12.22-12.29</t>
    <phoneticPr fontId="4" type="noConversion"/>
  </si>
  <si>
    <t>UP RMB/
pcs-Feb</t>
    <phoneticPr fontId="4" type="noConversion"/>
  </si>
  <si>
    <t>M111+</t>
    <phoneticPr fontId="5" type="noConversion"/>
  </si>
  <si>
    <t>AJ946-14952-MPD</t>
  </si>
  <si>
    <t>AJ946-15653-MPD</t>
  </si>
  <si>
    <t>AJ946-00099-N</t>
    <phoneticPr fontId="5" type="noConversion"/>
  </si>
  <si>
    <t>求和项:Jan.</t>
  </si>
  <si>
    <t>求和项:Jan.汇总</t>
  </si>
  <si>
    <t>求和项:Feb.汇总</t>
  </si>
  <si>
    <t>求和项:Feb.</t>
  </si>
  <si>
    <t>求和项:Mar.汇总</t>
  </si>
  <si>
    <t>求和项:Mar.</t>
  </si>
  <si>
    <t>Mar</t>
    <phoneticPr fontId="4" type="noConversion"/>
  </si>
  <si>
    <t>SSY02226SE</t>
    <phoneticPr fontId="4" type="noConversion"/>
  </si>
  <si>
    <t>AJ946-14951-JC-03</t>
    <phoneticPr fontId="4" type="noConversion"/>
  </si>
  <si>
    <t>CTU CNC</t>
    <phoneticPr fontId="5" type="noConversion"/>
  </si>
  <si>
    <t>AJ946-14951-N</t>
  </si>
  <si>
    <t>AJ946-15635-N</t>
  </si>
  <si>
    <t>AJ946-15636-N</t>
  </si>
  <si>
    <t>AJ946-16174-N</t>
  </si>
  <si>
    <t>AJ946-16815-N</t>
  </si>
  <si>
    <t>SSY2044SE</t>
  </si>
  <si>
    <t>AJ946-14951-N</t>
    <phoneticPr fontId="4" type="noConversion"/>
  </si>
  <si>
    <t>SSY2044SE</t>
    <phoneticPr fontId="4" type="noConversion"/>
  </si>
  <si>
    <t>Jan WK2
1.5-1.11</t>
    <phoneticPr fontId="4" type="noConversion"/>
  </si>
  <si>
    <t>Jan WK4
1.19-1.25</t>
    <phoneticPr fontId="4" type="noConversion"/>
  </si>
  <si>
    <t>Apr WK1
4.1-4.4</t>
    <phoneticPr fontId="4" type="noConversion"/>
  </si>
  <si>
    <t>Apr WK2
4.5-4.11</t>
    <phoneticPr fontId="4" type="noConversion"/>
  </si>
  <si>
    <t>Apr WK3
4.12-4.18</t>
    <phoneticPr fontId="4" type="noConversion"/>
  </si>
  <si>
    <t>Apr WK4
4.19-4.25</t>
    <phoneticPr fontId="4" type="noConversion"/>
  </si>
  <si>
    <t>Apr WK5
4.26-4.30</t>
    <phoneticPr fontId="4" type="noConversion"/>
  </si>
  <si>
    <t>Apr.
demand
pcs</t>
    <phoneticPr fontId="4" type="noConversion"/>
  </si>
  <si>
    <t>Apr.
demand$</t>
    <phoneticPr fontId="4" type="noConversion"/>
  </si>
  <si>
    <t>SSY01334SE</t>
    <phoneticPr fontId="4" type="noConversion"/>
  </si>
  <si>
    <t>others</t>
  </si>
  <si>
    <t>others</t>
    <phoneticPr fontId="4" type="noConversion"/>
  </si>
  <si>
    <r>
      <rPr>
        <sz val="10"/>
        <color theme="1"/>
        <rFont val="宋体"/>
        <family val="2"/>
      </rPr>
      <t>列标签</t>
    </r>
  </si>
  <si>
    <r>
      <rPr>
        <sz val="10"/>
        <color theme="1"/>
        <rFont val="宋体"/>
        <family val="2"/>
      </rPr>
      <t>求和项</t>
    </r>
    <r>
      <rPr>
        <sz val="10"/>
        <color theme="1"/>
        <rFont val="Calibri"/>
        <family val="2"/>
      </rPr>
      <t>:Feb.
demand$</t>
    </r>
    <r>
      <rPr>
        <sz val="10"/>
        <color theme="1"/>
        <rFont val="宋体"/>
        <family val="2"/>
      </rPr>
      <t>汇总</t>
    </r>
  </si>
  <si>
    <r>
      <rPr>
        <sz val="10"/>
        <color theme="1"/>
        <rFont val="宋体"/>
        <family val="2"/>
      </rPr>
      <t>求和项</t>
    </r>
    <r>
      <rPr>
        <sz val="10"/>
        <color theme="1"/>
        <rFont val="Calibri"/>
        <family val="2"/>
      </rPr>
      <t>:Mar.
demand$</t>
    </r>
    <r>
      <rPr>
        <sz val="10"/>
        <color theme="1"/>
        <rFont val="宋体"/>
        <family val="2"/>
      </rPr>
      <t>汇总</t>
    </r>
  </si>
  <si>
    <r>
      <rPr>
        <sz val="10"/>
        <color theme="1"/>
        <rFont val="宋体"/>
        <family val="2"/>
      </rPr>
      <t>行标签</t>
    </r>
  </si>
  <si>
    <r>
      <rPr>
        <sz val="10"/>
        <color theme="1"/>
        <rFont val="宋体"/>
        <family val="2"/>
      </rPr>
      <t>求和项</t>
    </r>
    <r>
      <rPr>
        <sz val="10"/>
        <color theme="1"/>
        <rFont val="Calibri"/>
        <family val="2"/>
      </rPr>
      <t>:Feb.
demand$</t>
    </r>
  </si>
  <si>
    <r>
      <rPr>
        <sz val="10"/>
        <color theme="1"/>
        <rFont val="宋体"/>
        <family val="2"/>
      </rPr>
      <t>求和项</t>
    </r>
    <r>
      <rPr>
        <sz val="10"/>
        <color theme="1"/>
        <rFont val="Calibri"/>
        <family val="2"/>
      </rPr>
      <t>:Mar.
demand$</t>
    </r>
  </si>
  <si>
    <r>
      <rPr>
        <sz val="10"/>
        <color theme="1"/>
        <rFont val="宋体"/>
        <family val="2"/>
      </rPr>
      <t>总计</t>
    </r>
  </si>
  <si>
    <t>Reason</t>
    <phoneticPr fontId="4" type="noConversion"/>
  </si>
  <si>
    <t>The customer demand increased from Feb</t>
    <phoneticPr fontId="4" type="noConversion"/>
  </si>
  <si>
    <t>The customer demand decreased in Feb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</si>
</sst>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_-[$€-2]* #,##0.00_-;\-[$€-2]* #,##0.00_-;_-[$€-2]* &quot;-&quot;??_-"/>
    <numFmt numFmtId="177" formatCode="_ * #,##0_ ;_ * \-#,##0_ ;_ * &quot;-&quot;??_ ;_ @_ "/>
    <numFmt numFmtId="178" formatCode="0.0000"/>
    <numFmt numFmtId="179" formatCode="_ * #,##0.0000_ ;_ * \-#,##0.0000_ ;_ * &quot;-&quot;??_ ;_ @_ "/>
  </numFmts>
  <fonts count="1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1"/>
      <name val="Calibri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b/>
      <sz val="10"/>
      <color theme="1"/>
      <name val="宋体"/>
      <family val="2"/>
      <scheme val="minor"/>
    </font>
    <font>
      <sz val="1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0"/>
      <color theme="1"/>
      <name val="宋体"/>
      <family val="2"/>
    </font>
    <font>
      <b/>
      <sz val="11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176" fontId="0" fillId="0" borderId="0"/>
    <xf numFmtId="43" fontId="2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76" fontId="15" fillId="0" borderId="0">
      <alignment vertical="center"/>
    </xf>
  </cellStyleXfs>
  <cellXfs count="75">
    <xf numFmtId="176" fontId="0" fillId="0" borderId="0" xfId="0"/>
    <xf numFmtId="176" fontId="3" fillId="2" borderId="1" xfId="2" applyNumberFormat="1" applyFont="1" applyFill="1" applyBorder="1" applyAlignment="1">
      <alignment vertical="center" wrapText="1"/>
    </xf>
    <xf numFmtId="177" fontId="3" fillId="2" borderId="2" xfId="3" applyNumberFormat="1" applyFont="1" applyFill="1" applyBorder="1" applyAlignment="1">
      <alignment horizontal="center" vertical="center" wrapText="1"/>
    </xf>
    <xf numFmtId="177" fontId="3" fillId="2" borderId="1" xfId="3" applyNumberFormat="1" applyFont="1" applyFill="1" applyBorder="1" applyAlignment="1">
      <alignment horizontal="center" vertical="center" wrapText="1"/>
    </xf>
    <xf numFmtId="178" fontId="6" fillId="2" borderId="2" xfId="3" applyNumberFormat="1" applyFont="1" applyFill="1" applyBorder="1" applyAlignment="1">
      <alignment horizontal="center" vertical="center" wrapText="1"/>
    </xf>
    <xf numFmtId="178" fontId="6" fillId="2" borderId="1" xfId="3" applyNumberFormat="1" applyFont="1" applyFill="1" applyBorder="1" applyAlignment="1">
      <alignment horizontal="center" vertical="center" wrapText="1"/>
    </xf>
    <xf numFmtId="177" fontId="6" fillId="3" borderId="1" xfId="1" applyNumberFormat="1" applyFont="1" applyFill="1" applyBorder="1" applyAlignment="1">
      <alignment horizontal="center" vertical="center" wrapText="1"/>
    </xf>
    <xf numFmtId="177" fontId="6" fillId="3" borderId="3" xfId="1" applyNumberFormat="1" applyFont="1" applyFill="1" applyBorder="1" applyAlignment="1">
      <alignment horizontal="center" vertical="center" wrapText="1"/>
    </xf>
    <xf numFmtId="177" fontId="3" fillId="0" borderId="2" xfId="1" applyNumberFormat="1" applyFont="1" applyFill="1" applyBorder="1" applyAlignment="1">
      <alignment vertical="center" wrapText="1"/>
    </xf>
    <xf numFmtId="176" fontId="7" fillId="0" borderId="0" xfId="0" applyFont="1" applyAlignment="1">
      <alignment vertical="center"/>
    </xf>
    <xf numFmtId="176" fontId="8" fillId="0" borderId="0" xfId="0" applyFont="1" applyFill="1" applyBorder="1" applyAlignment="1">
      <alignment vertical="center"/>
    </xf>
    <xf numFmtId="176" fontId="7" fillId="0" borderId="0" xfId="0" applyFont="1" applyFill="1" applyBorder="1" applyAlignment="1">
      <alignment vertical="center"/>
    </xf>
    <xf numFmtId="14" fontId="7" fillId="0" borderId="0" xfId="0" applyNumberFormat="1" applyFont="1" applyBorder="1" applyAlignment="1">
      <alignment vertical="center"/>
    </xf>
    <xf numFmtId="179" fontId="9" fillId="0" borderId="0" xfId="1" applyNumberFormat="1" applyFont="1" applyFill="1" applyBorder="1">
      <alignment vertical="center"/>
    </xf>
    <xf numFmtId="179" fontId="8" fillId="0" borderId="0" xfId="1" applyNumberFormat="1" applyFont="1" applyFill="1" applyBorder="1">
      <alignment vertical="center"/>
    </xf>
    <xf numFmtId="179" fontId="8" fillId="0" borderId="0" xfId="1" applyNumberFormat="1" applyFont="1" applyBorder="1">
      <alignment vertical="center"/>
    </xf>
    <xf numFmtId="177" fontId="7" fillId="0" borderId="0" xfId="1" applyNumberFormat="1" applyFont="1">
      <alignment vertical="center"/>
    </xf>
    <xf numFmtId="177" fontId="7" fillId="0" borderId="0" xfId="1" applyNumberFormat="1" applyFont="1" applyFill="1" applyBorder="1">
      <alignment vertical="center"/>
    </xf>
    <xf numFmtId="176" fontId="7" fillId="0" borderId="0" xfId="0" applyFont="1" applyBorder="1" applyAlignment="1">
      <alignment vertical="center"/>
    </xf>
    <xf numFmtId="176" fontId="8" fillId="5" borderId="0" xfId="0" applyFont="1" applyFill="1" applyBorder="1" applyAlignment="1">
      <alignment vertical="center"/>
    </xf>
    <xf numFmtId="176" fontId="8" fillId="4" borderId="0" xfId="0" applyFont="1" applyFill="1" applyBorder="1" applyAlignment="1">
      <alignment vertical="center"/>
    </xf>
    <xf numFmtId="176" fontId="8" fillId="0" borderId="0" xfId="0" applyFont="1" applyFill="1" applyBorder="1" applyAlignment="1">
      <alignment vertical="center" wrapText="1"/>
    </xf>
    <xf numFmtId="176" fontId="9" fillId="0" borderId="0" xfId="0" applyFont="1" applyFill="1" applyBorder="1" applyAlignment="1">
      <alignment vertical="center"/>
    </xf>
    <xf numFmtId="177" fontId="8" fillId="0" borderId="0" xfId="1" applyNumberFormat="1" applyFont="1" applyFill="1" applyBorder="1">
      <alignment vertical="center"/>
    </xf>
    <xf numFmtId="176" fontId="8" fillId="0" borderId="0" xfId="0" applyFont="1" applyBorder="1" applyAlignment="1">
      <alignment vertical="center"/>
    </xf>
    <xf numFmtId="176" fontId="10" fillId="0" borderId="0" xfId="0" applyFont="1" applyAlignment="1">
      <alignment vertical="center"/>
    </xf>
    <xf numFmtId="176" fontId="11" fillId="0" borderId="0" xfId="0" applyFont="1"/>
    <xf numFmtId="177" fontId="3" fillId="0" borderId="0" xfId="1" applyNumberFormat="1" applyFont="1">
      <alignment vertical="center"/>
    </xf>
    <xf numFmtId="14" fontId="8" fillId="0" borderId="0" xfId="0" applyNumberFormat="1" applyFont="1" applyBorder="1" applyAlignment="1">
      <alignment vertical="center"/>
    </xf>
    <xf numFmtId="176" fontId="8" fillId="8" borderId="0" xfId="0" applyFont="1" applyFill="1" applyBorder="1" applyAlignment="1">
      <alignment vertical="center"/>
    </xf>
    <xf numFmtId="176" fontId="3" fillId="0" borderId="5" xfId="0" applyFont="1" applyBorder="1" applyAlignment="1">
      <alignment horizontal="center" vertical="center" wrapText="1"/>
    </xf>
    <xf numFmtId="176" fontId="14" fillId="0" borderId="0" xfId="0" applyNumberFormat="1" applyFont="1" applyFill="1" applyBorder="1" applyAlignment="1">
      <alignment vertical="center"/>
    </xf>
    <xf numFmtId="177" fontId="7" fillId="0" borderId="0" xfId="1" applyNumberFormat="1" applyFont="1" applyAlignment="1">
      <alignment vertical="center"/>
    </xf>
    <xf numFmtId="177" fontId="3" fillId="0" borderId="0" xfId="1" applyNumberFormat="1" applyFont="1" applyAlignment="1">
      <alignment vertical="center"/>
    </xf>
    <xf numFmtId="176" fontId="6" fillId="7" borderId="0" xfId="0" applyFont="1" applyFill="1" applyBorder="1" applyAlignment="1">
      <alignment vertical="center"/>
    </xf>
    <xf numFmtId="176" fontId="8" fillId="5" borderId="0" xfId="0" applyFont="1" applyFill="1" applyBorder="1" applyAlignment="1">
      <alignment vertical="center" wrapText="1"/>
    </xf>
    <xf numFmtId="177" fontId="3" fillId="6" borderId="2" xfId="1" applyNumberFormat="1" applyFont="1" applyFill="1" applyBorder="1" applyAlignment="1">
      <alignment vertical="center" wrapText="1"/>
    </xf>
    <xf numFmtId="177" fontId="7" fillId="6" borderId="0" xfId="1" applyNumberFormat="1" applyFont="1" applyFill="1" applyBorder="1">
      <alignment vertical="center"/>
    </xf>
    <xf numFmtId="177" fontId="7" fillId="0" borderId="0" xfId="1" applyNumberFormat="1" applyFont="1" applyBorder="1" applyAlignment="1">
      <alignment vertical="center"/>
    </xf>
    <xf numFmtId="177" fontId="8" fillId="0" borderId="0" xfId="1" applyNumberFormat="1" applyFont="1" applyAlignment="1"/>
    <xf numFmtId="177" fontId="7" fillId="0" borderId="0" xfId="1" applyNumberFormat="1" applyFont="1" applyAlignment="1"/>
    <xf numFmtId="176" fontId="7" fillId="0" borderId="0" xfId="0" applyNumberFormat="1" applyFont="1" applyFill="1" applyBorder="1" applyAlignment="1">
      <alignment horizontal="left" vertical="center"/>
    </xf>
    <xf numFmtId="179" fontId="8" fillId="8" borderId="0" xfId="1" applyNumberFormat="1" applyFont="1" applyFill="1" applyBorder="1">
      <alignment vertical="center"/>
    </xf>
    <xf numFmtId="177" fontId="9" fillId="0" borderId="0" xfId="1" applyNumberFormat="1" applyFont="1" applyAlignment="1">
      <alignment vertical="center"/>
    </xf>
    <xf numFmtId="176" fontId="7" fillId="0" borderId="0" xfId="0" applyFont="1" applyAlignment="1">
      <alignment vertical="center" wrapText="1"/>
    </xf>
    <xf numFmtId="176" fontId="0" fillId="0" borderId="0" xfId="0" applyAlignment="1">
      <alignment horizontal="left"/>
    </xf>
    <xf numFmtId="176" fontId="0" fillId="0" borderId="0" xfId="0" applyAlignment="1">
      <alignment horizontal="left" indent="1"/>
    </xf>
    <xf numFmtId="14" fontId="0" fillId="0" borderId="0" xfId="0" applyNumberFormat="1"/>
    <xf numFmtId="176" fontId="0" fillId="0" borderId="0" xfId="0" applyAlignment="1">
      <alignment horizontal="left" indent="2"/>
    </xf>
    <xf numFmtId="177" fontId="7" fillId="6" borderId="0" xfId="1" applyNumberFormat="1" applyFont="1" applyFill="1" applyBorder="1" applyAlignment="1">
      <alignment vertical="center"/>
    </xf>
    <xf numFmtId="177" fontId="8" fillId="6" borderId="0" xfId="1" applyNumberFormat="1" applyFont="1" applyFill="1" applyAlignment="1"/>
    <xf numFmtId="177" fontId="7" fillId="6" borderId="0" xfId="1" applyNumberFormat="1" applyFont="1" applyFill="1" applyAlignment="1"/>
    <xf numFmtId="176" fontId="0" fillId="0" borderId="0" xfId="0" pivotButton="1"/>
    <xf numFmtId="177" fontId="0" fillId="0" borderId="0" xfId="0" applyNumberFormat="1"/>
    <xf numFmtId="176" fontId="7" fillId="0" borderId="0" xfId="0" applyFont="1"/>
    <xf numFmtId="176" fontId="8" fillId="9" borderId="0" xfId="0" applyFont="1" applyFill="1" applyBorder="1" applyAlignment="1">
      <alignment vertical="center"/>
    </xf>
    <xf numFmtId="179" fontId="9" fillId="8" borderId="0" xfId="1" applyNumberFormat="1" applyFont="1" applyFill="1" applyBorder="1">
      <alignment vertical="center"/>
    </xf>
    <xf numFmtId="176" fontId="11" fillId="6" borderId="0" xfId="0" applyFont="1" applyFill="1"/>
    <xf numFmtId="176" fontId="0" fillId="6" borderId="0" xfId="0" applyFill="1"/>
    <xf numFmtId="178" fontId="7" fillId="0" borderId="0" xfId="0" applyNumberFormat="1" applyFont="1"/>
    <xf numFmtId="176" fontId="0" fillId="0" borderId="0" xfId="0" applyFill="1"/>
    <xf numFmtId="176" fontId="7" fillId="0" borderId="0" xfId="0" pivotButton="1" applyFont="1" applyAlignment="1">
      <alignment vertical="center" wrapText="1"/>
    </xf>
    <xf numFmtId="14" fontId="7" fillId="0" borderId="0" xfId="0" applyNumberFormat="1" applyFont="1" applyAlignment="1">
      <alignment vertical="center" wrapText="1"/>
    </xf>
    <xf numFmtId="177" fontId="8" fillId="0" borderId="0" xfId="1" applyNumberFormat="1" applyFont="1" applyAlignment="1">
      <alignment vertical="center"/>
    </xf>
    <xf numFmtId="177" fontId="6" fillId="0" borderId="0" xfId="1" applyNumberFormat="1" applyFont="1" applyAlignment="1">
      <alignment vertical="center"/>
    </xf>
    <xf numFmtId="176" fontId="7" fillId="0" borderId="0" xfId="0" pivotButton="1" applyFont="1"/>
    <xf numFmtId="14" fontId="7" fillId="0" borderId="0" xfId="0" applyNumberFormat="1" applyFont="1"/>
    <xf numFmtId="176" fontId="7" fillId="0" borderId="0" xfId="0" applyFont="1" applyAlignment="1">
      <alignment horizontal="left"/>
    </xf>
    <xf numFmtId="177" fontId="7" fillId="0" borderId="0" xfId="0" applyNumberFormat="1" applyFont="1"/>
    <xf numFmtId="176" fontId="7" fillId="0" borderId="0" xfId="0" applyFont="1" applyAlignment="1">
      <alignment horizontal="left" indent="1"/>
    </xf>
    <xf numFmtId="176" fontId="17" fillId="0" borderId="0" xfId="0" applyFont="1"/>
    <xf numFmtId="177" fontId="7" fillId="8" borderId="0" xfId="1" applyNumberFormat="1" applyFont="1" applyFill="1" applyBorder="1">
      <alignment vertical="center"/>
    </xf>
    <xf numFmtId="176" fontId="3" fillId="6" borderId="0" xfId="0" applyFont="1" applyFill="1" applyAlignment="1">
      <alignment horizontal="center" vertical="center" wrapText="1"/>
    </xf>
    <xf numFmtId="176" fontId="3" fillId="6" borderId="4" xfId="0" applyFont="1" applyFill="1" applyBorder="1" applyAlignment="1">
      <alignment horizontal="center" vertical="center" wrapText="1"/>
    </xf>
    <xf numFmtId="176" fontId="3" fillId="0" borderId="0" xfId="0" applyFont="1" applyAlignment="1">
      <alignment horizontal="center" vertical="center"/>
    </xf>
  </cellXfs>
  <cellStyles count="5">
    <cellStyle name="Comma 2" xfId="3"/>
    <cellStyle name="Normal 5" xfId="4"/>
    <cellStyle name="常规" xfId="0" builtinId="0"/>
    <cellStyle name="常规 231" xfId="2"/>
    <cellStyle name="千位分隔" xfId="1" builtinId="3"/>
  </cellStyles>
  <dxfs count="40">
    <dxf>
      <font>
        <color rgb="FFC00000"/>
      </font>
      <numFmt numFmtId="0" formatCode="General"/>
      <fill>
        <patternFill patternType="solid">
          <bgColor theme="5" tint="0.59996337778862885"/>
        </patternFill>
      </fill>
    </dxf>
    <dxf>
      <font>
        <color rgb="FFC00000"/>
      </font>
      <numFmt numFmtId="0" formatCode="General"/>
      <fill>
        <patternFill patternType="solid">
          <bgColor theme="5" tint="0.59996337778862885"/>
        </patternFill>
      </fill>
    </dxf>
    <dxf>
      <numFmt numFmtId="177" formatCode="_ * #,##0_ ;_ * \-#,##0_ ;_ * &quot;-&quot;??_ ;_ @_ "/>
    </dxf>
    <dxf>
      <font>
        <color rgb="FFC00000"/>
      </font>
      <numFmt numFmtId="0" formatCode="General"/>
      <fill>
        <patternFill patternType="solid">
          <bgColor theme="5" tint="0.59996337778862885"/>
        </patternFill>
      </fill>
    </dxf>
    <dxf>
      <font>
        <color rgb="FFC00000"/>
      </font>
      <numFmt numFmtId="0" formatCode="General"/>
      <fill>
        <patternFill patternType="solid">
          <bgColor theme="5" tint="0.59996337778862885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77" formatCode="_ * #,##0_ ;_ * \-#,##0_ ;_ * &quot;-&quot;??_ ;_ @_ "/>
    </dxf>
    <dxf>
      <font>
        <color rgb="FFC00000"/>
      </font>
      <numFmt numFmtId="0" formatCode="General"/>
      <fill>
        <patternFill patternType="solid">
          <bgColor theme="5" tint="0.59996337778862885"/>
        </patternFill>
      </fill>
    </dxf>
    <dxf>
      <font>
        <color rgb="FFC00000"/>
      </font>
      <numFmt numFmtId="0" formatCode="General"/>
      <fill>
        <patternFill patternType="solid">
          <bgColor theme="5" tint="0.59996337778862885"/>
        </patternFill>
      </fill>
    </dxf>
    <dxf>
      <font>
        <color rgb="FFC00000"/>
      </font>
      <numFmt numFmtId="0" formatCode="General"/>
      <fill>
        <patternFill patternType="solid">
          <bgColor theme="5" tint="0.59996337778862885"/>
        </patternFill>
      </fill>
    </dxf>
    <dxf>
      <font>
        <color rgb="FFC00000"/>
      </font>
      <numFmt numFmtId="0" formatCode="General"/>
      <fill>
        <patternFill patternType="solid">
          <bgColor theme="5" tint="0.59996337778862885"/>
        </patternFill>
      </fill>
    </dxf>
    <dxf>
      <font>
        <color rgb="FFC00000"/>
      </font>
      <numFmt numFmtId="0" formatCode="General"/>
      <fill>
        <patternFill patternType="solid">
          <bgColor theme="5" tint="0.59996337778862885"/>
        </patternFill>
      </fill>
    </dxf>
    <dxf>
      <font>
        <color rgb="FFC00000"/>
      </font>
      <numFmt numFmtId="0" formatCode="General"/>
      <fill>
        <patternFill patternType="solid">
          <bgColor theme="5" tint="0.59996337778862885"/>
        </patternFill>
      </fill>
    </dxf>
    <dxf>
      <font>
        <color rgb="FFC00000"/>
      </font>
      <numFmt numFmtId="0" formatCode="General"/>
      <fill>
        <patternFill patternType="solid">
          <bgColor theme="5" tint="0.59996337778862885"/>
        </patternFill>
      </fill>
    </dxf>
    <dxf>
      <font>
        <color rgb="FFC00000"/>
      </font>
      <numFmt numFmtId="0" formatCode="General"/>
      <fill>
        <patternFill patternType="solid">
          <bgColor theme="5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terial/CS/SAP%20Data/Sales%20Data/SD/Sales.%2012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346454.JABIL\Desktop\01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B1" t="str">
            <v>Material</v>
          </cell>
          <cell r="C1" t="str">
            <v>求和项:Qty</v>
          </cell>
        </row>
        <row r="2">
          <cell r="B2" t="str">
            <v>SSTPF02041-N</v>
          </cell>
          <cell r="C2">
            <v>15990</v>
          </cell>
        </row>
        <row r="3">
          <cell r="B3" t="str">
            <v>AJ725-00006-N</v>
          </cell>
          <cell r="C3">
            <v>25800</v>
          </cell>
        </row>
        <row r="4">
          <cell r="B4" t="str">
            <v>AJ725-00007-N</v>
          </cell>
          <cell r="C4">
            <v>36000</v>
          </cell>
        </row>
        <row r="5">
          <cell r="B5" t="str">
            <v>AJ725-00408-N</v>
          </cell>
          <cell r="C5">
            <v>9000</v>
          </cell>
        </row>
        <row r="6">
          <cell r="B6" t="str">
            <v>AJ725-00418-JN</v>
          </cell>
          <cell r="C6">
            <v>35000</v>
          </cell>
        </row>
        <row r="7">
          <cell r="B7" t="str">
            <v>AJ725-00867-N</v>
          </cell>
          <cell r="C7">
            <v>30000</v>
          </cell>
        </row>
        <row r="8">
          <cell r="B8" t="str">
            <v>AJ875-00003-JN</v>
          </cell>
          <cell r="C8">
            <v>10000</v>
          </cell>
        </row>
        <row r="9">
          <cell r="B9" t="str">
            <v>AJ875-00003-N</v>
          </cell>
          <cell r="C9">
            <v>46600</v>
          </cell>
        </row>
        <row r="10">
          <cell r="B10" t="str">
            <v>AJ875-00741-N</v>
          </cell>
          <cell r="C10">
            <v>67200</v>
          </cell>
        </row>
        <row r="11">
          <cell r="B11" t="str">
            <v>AJ875-02656-JN</v>
          </cell>
          <cell r="C11">
            <v>28800</v>
          </cell>
        </row>
        <row r="12">
          <cell r="B12" t="str">
            <v>AJ875-03564-N</v>
          </cell>
          <cell r="C12">
            <v>99000</v>
          </cell>
        </row>
        <row r="13">
          <cell r="B13" t="str">
            <v>AJ875-03566-N</v>
          </cell>
          <cell r="C13">
            <v>99000</v>
          </cell>
        </row>
        <row r="14">
          <cell r="B14" t="str">
            <v>AJ946-00090-N</v>
          </cell>
          <cell r="C14">
            <v>15000</v>
          </cell>
        </row>
        <row r="15">
          <cell r="B15" t="str">
            <v>AJ946-00098-N</v>
          </cell>
          <cell r="C15">
            <v>49300</v>
          </cell>
        </row>
        <row r="16">
          <cell r="B16" t="str">
            <v>AJ946-00099-N</v>
          </cell>
          <cell r="C16">
            <v>10000</v>
          </cell>
        </row>
        <row r="17">
          <cell r="B17" t="str">
            <v>AJ946-00590-N</v>
          </cell>
          <cell r="C17">
            <v>35000</v>
          </cell>
        </row>
        <row r="18">
          <cell r="B18" t="str">
            <v>AJ946-00591-N</v>
          </cell>
          <cell r="C18">
            <v>25000</v>
          </cell>
        </row>
        <row r="19">
          <cell r="B19" t="str">
            <v>AJ946-04716-N</v>
          </cell>
          <cell r="C19">
            <v>90000</v>
          </cell>
        </row>
        <row r="20">
          <cell r="B20" t="str">
            <v>AJ946-04905-N</v>
          </cell>
          <cell r="C20">
            <v>20000</v>
          </cell>
        </row>
        <row r="21">
          <cell r="B21" t="str">
            <v>AJ946-05945-N</v>
          </cell>
          <cell r="C21">
            <v>20000</v>
          </cell>
        </row>
        <row r="22">
          <cell r="B22" t="str">
            <v>AJ946-08512-N</v>
          </cell>
          <cell r="C22">
            <v>7800</v>
          </cell>
        </row>
        <row r="23">
          <cell r="B23" t="str">
            <v>AJ946-08514-LN</v>
          </cell>
          <cell r="C23">
            <v>66000</v>
          </cell>
        </row>
        <row r="24">
          <cell r="B24" t="str">
            <v>AJ946-08514-RN</v>
          </cell>
          <cell r="C24">
            <v>54000</v>
          </cell>
        </row>
        <row r="25">
          <cell r="B25" t="str">
            <v>AJ946-12618-N</v>
          </cell>
          <cell r="C25">
            <v>30000</v>
          </cell>
        </row>
        <row r="26">
          <cell r="B26" t="str">
            <v>AJ946-12886-N</v>
          </cell>
          <cell r="C26">
            <v>98400</v>
          </cell>
        </row>
        <row r="27">
          <cell r="B27" t="str">
            <v>AJ946-14741-N</v>
          </cell>
          <cell r="C27">
            <v>5000</v>
          </cell>
        </row>
        <row r="28">
          <cell r="B28" t="str">
            <v>SBC14180150</v>
          </cell>
          <cell r="C28">
            <v>140000</v>
          </cell>
        </row>
        <row r="29">
          <cell r="B29" t="str">
            <v>SBC14200150</v>
          </cell>
          <cell r="C29">
            <v>10</v>
          </cell>
        </row>
        <row r="30">
          <cell r="B30" t="str">
            <v>SBC30120150</v>
          </cell>
          <cell r="C30">
            <v>430</v>
          </cell>
        </row>
        <row r="31">
          <cell r="B31" t="str">
            <v>SBC39353160</v>
          </cell>
          <cell r="C31">
            <v>200000</v>
          </cell>
        </row>
        <row r="32">
          <cell r="B32" t="str">
            <v>SBC39353161</v>
          </cell>
          <cell r="C32">
            <v>59000</v>
          </cell>
        </row>
        <row r="33">
          <cell r="B33" t="str">
            <v>SBC39353162</v>
          </cell>
          <cell r="C33">
            <v>493000</v>
          </cell>
        </row>
        <row r="34">
          <cell r="B34" t="str">
            <v>SBC50220150</v>
          </cell>
          <cell r="C34">
            <v>110000</v>
          </cell>
        </row>
        <row r="35">
          <cell r="B35" t="str">
            <v>SBC50230150</v>
          </cell>
          <cell r="C35">
            <v>49500</v>
          </cell>
        </row>
        <row r="36">
          <cell r="B36" t="str">
            <v>SBCAKASF2019</v>
          </cell>
          <cell r="C36">
            <v>500000</v>
          </cell>
        </row>
        <row r="37">
          <cell r="B37" t="str">
            <v>SBCAKASF2038</v>
          </cell>
          <cell r="C37">
            <v>600</v>
          </cell>
        </row>
        <row r="38">
          <cell r="B38" t="str">
            <v>SBCAKASF6007</v>
          </cell>
          <cell r="C38">
            <v>49800</v>
          </cell>
        </row>
        <row r="39">
          <cell r="B39" t="str">
            <v>SBCAKASF6009</v>
          </cell>
          <cell r="C39">
            <v>2000</v>
          </cell>
        </row>
        <row r="40">
          <cell r="B40" t="str">
            <v>SBCAKASF9001</v>
          </cell>
          <cell r="C40">
            <v>20000</v>
          </cell>
        </row>
        <row r="41">
          <cell r="B41" t="str">
            <v>SBCAKASF9002</v>
          </cell>
          <cell r="C41">
            <v>100000</v>
          </cell>
        </row>
        <row r="42">
          <cell r="B42" t="str">
            <v>SBCAKASF9003</v>
          </cell>
          <cell r="C42">
            <v>20000</v>
          </cell>
        </row>
        <row r="43">
          <cell r="B43" t="str">
            <v>SBCAKASF9004</v>
          </cell>
          <cell r="C43">
            <v>400000</v>
          </cell>
        </row>
        <row r="44">
          <cell r="B44" t="str">
            <v>SBCAKASF9007</v>
          </cell>
          <cell r="C44">
            <v>10000</v>
          </cell>
        </row>
        <row r="45">
          <cell r="B45" t="str">
            <v>SBCAKASF9015</v>
          </cell>
          <cell r="C45">
            <v>79</v>
          </cell>
        </row>
        <row r="46">
          <cell r="B46" t="str">
            <v>SBCAKASF9019</v>
          </cell>
          <cell r="C46">
            <v>78000</v>
          </cell>
        </row>
        <row r="47">
          <cell r="B47" t="str">
            <v>SBCV17CNF9001</v>
          </cell>
          <cell r="C47">
            <v>423</v>
          </cell>
        </row>
        <row r="48">
          <cell r="B48" t="str">
            <v>(空白)</v>
          </cell>
          <cell r="C48">
            <v>0</v>
          </cell>
        </row>
        <row r="49">
          <cell r="C49">
            <v>3260732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/>
      <sheetData sheetId="1"/>
      <sheetData sheetId="2"/>
      <sheetData sheetId="3">
        <row r="1">
          <cell r="B1" t="str">
            <v>Material</v>
          </cell>
          <cell r="C1" t="str">
            <v>求和项:Qty</v>
          </cell>
        </row>
        <row r="2">
          <cell r="B2" t="str">
            <v>AJ725-00418-JN</v>
          </cell>
          <cell r="C2">
            <v>20000</v>
          </cell>
        </row>
        <row r="3">
          <cell r="B3" t="str">
            <v>AJ725-00867-N</v>
          </cell>
          <cell r="C3">
            <v>20000</v>
          </cell>
        </row>
        <row r="4">
          <cell r="B4" t="str">
            <v>AJ875-00741-N</v>
          </cell>
          <cell r="C4">
            <v>61200</v>
          </cell>
        </row>
        <row r="5">
          <cell r="B5" t="str">
            <v>AJ946-14742-N</v>
          </cell>
          <cell r="C5">
            <v>40000</v>
          </cell>
        </row>
        <row r="6">
          <cell r="B6" t="str">
            <v>AJ946-14951-N</v>
          </cell>
          <cell r="C6">
            <v>5000</v>
          </cell>
        </row>
        <row r="7">
          <cell r="B7" t="str">
            <v>SBC39353160</v>
          </cell>
          <cell r="C7">
            <v>256000</v>
          </cell>
        </row>
        <row r="8">
          <cell r="B8" t="str">
            <v>SBC39353161</v>
          </cell>
          <cell r="C8">
            <v>208000</v>
          </cell>
        </row>
        <row r="9">
          <cell r="B9" t="str">
            <v>SBCBJASF99007</v>
          </cell>
          <cell r="C9">
            <v>894</v>
          </cell>
        </row>
        <row r="10">
          <cell r="B10" t="str">
            <v>SBCBJASF99008</v>
          </cell>
          <cell r="C10">
            <v>608</v>
          </cell>
        </row>
        <row r="11">
          <cell r="B11" t="str">
            <v>SSY01035SE</v>
          </cell>
          <cell r="C11">
            <v>400</v>
          </cell>
        </row>
        <row r="12">
          <cell r="B12" t="str">
            <v>SSY01331SE</v>
          </cell>
          <cell r="C12">
            <v>59500</v>
          </cell>
        </row>
        <row r="13">
          <cell r="B13" t="str">
            <v>(空白)</v>
          </cell>
        </row>
        <row r="14">
          <cell r="C14">
            <v>671602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Forecast%20Week%202--0113-CTU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Forecast%20Week%205--0203-CTU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843.517037847225" createdVersion="5" refreshedVersion="5" minRefreshableVersion="3" recordCount="161">
  <cacheSource type="worksheet">
    <worksheetSource ref="A1:K162" sheet="Waterfull" r:id="rId2"/>
  </cacheSource>
  <cacheFields count="11">
    <cacheField name="Die Cut PN#" numFmtId="176">
      <sharedItems containsBlank="1" count="77">
        <s v="AJ946-04905-N"/>
        <s v="AJ946-04717-N"/>
        <s v="AJ875-00003-N"/>
        <s v="AJ875-02656-N"/>
        <s v="AJ725-00418-N"/>
        <s v="AJ946-04716-N"/>
        <s v="AJ825-00424-N"/>
        <s v="AJ946-00090-N"/>
        <s v="AJ946-00092-N"/>
        <s v="AJ946-12618-N"/>
        <s v="AJ946-05945-N"/>
        <s v="AJ725-00408-N"/>
        <s v="AJ725-00006-N"/>
        <s v="AJ725-00007-N"/>
        <s v="AJ875-03566-N"/>
        <s v="AJ875-03564-N"/>
        <s v="AJ946-00098-N"/>
        <s v="AJ946-00099-N"/>
        <s v="SBC50220150"/>
        <s v="SBC50230150"/>
        <s v="SBC14180150"/>
        <s v="SBC14650150"/>
        <s v="SBCV17CNF9001"/>
        <s v="SBC14200150"/>
        <s v="SBC39353159"/>
        <s v="SBC39353162"/>
        <s v="SBC39353160"/>
        <s v="SBC39353161"/>
        <s v="SBC30120150"/>
        <s v="SBCAKASF2038"/>
        <s v="SBCAKASF6009"/>
        <s v="SBCAKASF2019"/>
        <s v="SBCAKASF9015"/>
        <s v="SBCAKASF9019"/>
        <s v="SBCAKASF9001"/>
        <s v="SBCAKASF9003"/>
        <s v="SBCAKASF9007"/>
        <s v="SBCAKASF9012"/>
        <s v="SBCAKASF9013"/>
        <s v="SBCAKASF9014"/>
        <s v="SBCAKASF9004"/>
        <s v="SBCAKASF9002"/>
        <s v="SBCAKASF9001A"/>
        <s v="SBCAKASF9003A"/>
        <s v="SBCAKASF9007A"/>
        <s v="SBCAKASF9001B"/>
        <s v="SBCAKASF9003B"/>
        <s v="SBCAKASF9007B"/>
        <s v="SBCAKASF6007"/>
        <s v="SBCAKASF9017"/>
        <s v="SBCAKASF9016"/>
        <s v="SSY02226SE"/>
        <s v="AJ946-14742-N"/>
        <s v="AJ946-14741-N"/>
        <s v="AJ875-00003-JN"/>
        <s v="AJ875-02656-JN"/>
        <s v="AJ725-00418-JN"/>
        <s v="AJ946-00590-N"/>
        <s v="AJ946-00591-N"/>
        <s v="AJ946-08512-N"/>
        <s v="AJ946-08514-LN"/>
        <s v="AJ946-08514-RN"/>
        <s v="AJ875-00741-N"/>
        <s v="AJ725-00867-N"/>
        <s v="AJ946-12886-N"/>
        <s v="SBCBJASF99007"/>
        <s v="SBCBJASF99008"/>
        <s v="SSY01035SE"/>
        <s v="SSY01331SE"/>
        <s v="SSY01334SE"/>
        <s v="AJ946-14951-N"/>
        <s v="AJ946-15635-N"/>
        <s v="AJ946-15636-N"/>
        <s v="AJ946-16174-N"/>
        <s v="AJ946-16815-N"/>
        <s v="SSY2044SE"/>
        <m/>
      </sharedItems>
    </cacheField>
    <cacheField name="Customer  P/N" numFmtId="176">
      <sharedItems containsBlank="1"/>
    </cacheField>
    <cacheField name="Project" numFmtId="176">
      <sharedItems containsBlank="1" count="11">
        <s v="M105"/>
        <s v="M106"/>
        <s v="V17"/>
        <s v="Alaska"/>
        <s v="Bahamut"/>
        <s v="M115"/>
        <s v="M111"/>
        <s v="BEIJINGS"/>
        <s v="PDX203"/>
        <s v="M102&amp;M103"/>
        <m/>
      </sharedItems>
    </cacheField>
    <cacheField name="Location" numFmtId="176">
      <sharedItems count="3">
        <s v="CTU FATP"/>
        <s v="CTU CNC"/>
        <s v="Others"/>
      </sharedItems>
    </cacheField>
    <cacheField name="Date" numFmtId="14">
      <sharedItems containsSemiMixedTypes="0" containsNonDate="0" containsDate="1" containsString="0" minDate="2020-01-06T00:00:00" maxDate="2020-01-14T00:00:00" count="2">
        <d v="2020-01-06T00:00:00"/>
        <d v="2020-01-13T00:00:00"/>
      </sharedItems>
    </cacheField>
    <cacheField name="UP RMB/_x000a_pcs-Jan" numFmtId="179">
      <sharedItems containsString="0" containsBlank="1" containsNumber="1" minValue="1.6210000000000002E-2" maxValue="386.33"/>
    </cacheField>
    <cacheField name="UP RMB/_x000a_pcs-Feb" numFmtId="179">
      <sharedItems containsString="0" containsBlank="1" containsNumber="1" minValue="1.6210000000000002E-2" maxValue="386.33"/>
    </cacheField>
    <cacheField name="Exchange_x000a_ rate" numFmtId="179">
      <sharedItems containsString="0" containsBlank="1" containsNumber="1" minValue="7.0103" maxValue="7.0103"/>
    </cacheField>
    <cacheField name="Jan._x000a_demand$" numFmtId="177">
      <sharedItems containsSemiMixedTypes="0" containsString="0" containsNumber="1" minValue="0" maxValue="84868.331191998135"/>
    </cacheField>
    <cacheField name="Feb._x000a_demand$" numFmtId="177">
      <sharedItems containsString="0" containsBlank="1" containsNumber="1" minValue="0" maxValue="136953.11993554793"/>
    </cacheField>
    <cacheField name="Mar._x000a_demand$" numFmtId="177">
      <sharedItems containsString="0" containsBlank="1" containsNumber="1" minValue="0" maxValue="169382.97503680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3860.885913078702" createdVersion="5" refreshedVersion="5" minRefreshableVersion="3" recordCount="162">
  <cacheSource type="worksheet">
    <worksheetSource ref="B1:K163" sheet="Waterfull" r:id="rId2"/>
  </cacheSource>
  <cacheFields count="10">
    <cacheField name="Customer  P/N" numFmtId="176">
      <sharedItems containsBlank="1"/>
    </cacheField>
    <cacheField name="Project" numFmtId="176">
      <sharedItems containsBlank="1" count="11">
        <s v="M105"/>
        <s v="M106"/>
        <s v="V17"/>
        <s v="Alaska"/>
        <s v="Bahamut"/>
        <s v="M115"/>
        <s v="M111"/>
        <s v="BEIJINGS"/>
        <s v="PDX203"/>
        <s v="M102&amp;M103"/>
        <m/>
      </sharedItems>
    </cacheField>
    <cacheField name="Location" numFmtId="176">
      <sharedItems count="3">
        <s v="CTU FATP"/>
        <s v="CTU CNC"/>
        <s v="others"/>
      </sharedItems>
    </cacheField>
    <cacheField name="Date" numFmtId="14">
      <sharedItems containsSemiMixedTypes="0" containsNonDate="0" containsDate="1" containsString="0" minDate="2020-01-13T00:00:00" maxDate="2020-02-04T00:00:00" count="2">
        <d v="2020-01-13T00:00:00"/>
        <d v="2020-02-03T00:00:00"/>
      </sharedItems>
    </cacheField>
    <cacheField name="UP RMB/_x000a_pcs-Jan" numFmtId="0">
      <sharedItems containsString="0" containsBlank="1" containsNumber="1" minValue="1.6210000000000002E-2" maxValue="386.33"/>
    </cacheField>
    <cacheField name="UP RMB/_x000a_pcs-Feb" numFmtId="0">
      <sharedItems containsString="0" containsBlank="1" containsNumber="1" minValue="1.6210000000000002E-2" maxValue="386.33"/>
    </cacheField>
    <cacheField name="Exchange_x000a_ rate" numFmtId="0">
      <sharedItems containsString="0" containsBlank="1" containsNumber="1" minValue="6.9192" maxValue="7.0103"/>
    </cacheField>
    <cacheField name="Jan._x000a_demand$" numFmtId="177">
      <sharedItems containsSemiMixedTypes="0" containsString="0" containsNumber="1" minValue="0" maxValue="84868.331191998135"/>
    </cacheField>
    <cacheField name="Feb._x000a_demand$" numFmtId="0">
      <sharedItems containsString="0" containsBlank="1" containsNumber="1" minValue="0" maxValue="79224.453262388561" count="116">
        <n v="5956.2829834650129"/>
        <n v="6146.4690874363177"/>
        <n v="3547.033273896981"/>
        <n v="1450.532245410325"/>
        <n v="482.17040069611852"/>
        <n v="536.45448554270149"/>
        <n v="521.5529720554041"/>
        <n v="9404.8469217629117"/>
        <n v="26404.138196653494"/>
        <n v="30995.033022837823"/>
        <n v="7194.5662097199829"/>
        <n v="6873.5653191945175"/>
        <n v="6668.7330726825203"/>
        <n v="9434.5339897847189"/>
        <n v="1557.1612484487111"/>
        <n v="1732.4707929760496"/>
        <n v="31733.319187481276"/>
        <n v="28303.897836041255"/>
        <n v="0"/>
        <n v="11118.712278108354"/>
        <n v="32094.318734516703"/>
        <n v="12705.549354225177"/>
        <n v="612.61286963468046"/>
        <n v="78194.918478969354"/>
        <n v="41945.25354438043"/>
        <n v="9473.0014542065401"/>
        <n v="721.36338444207706"/>
        <n v="2200.3166294728603"/>
        <n v="7890.7033360718915"/>
        <n v="13785.653158311479"/>
        <n v="2159.918963720565"/>
        <n v="70.99553514114946"/>
        <n v="833.05992610872579"/>
        <n v="27364.256178895212"/>
        <n v="33974.590634819157"/>
        <n v="13833.571687374293"/>
        <n v="6294.6223128824722"/>
        <n v="2171.3633938633157"/>
        <n v="2299.0906523258636"/>
        <n v="2235.2270230945896"/>
        <n v="46483.137928217315"/>
        <n v="42476.634666134116"/>
        <n v="30583.081751137619"/>
        <n v="2982.8506625964651"/>
        <n v="9608.0210547337483"/>
        <n v="5527.6426115858094"/>
        <n v="19608.824729326847"/>
        <n v="25872.859045162753"/>
        <n v="24705.695115001079"/>
        <n v="19.043407557451179"/>
        <n v="262.64903242371946"/>
        <n v="336.91665121321489"/>
        <n v="379.44167867280999"/>
        <n v="5611.1504409226418"/>
        <n v="916.66555371382105"/>
        <n v="948.64225907593118"/>
        <n v="1689.5255039014025"/>
        <n v="1119.1846876738514"/>
        <n v="5603.6546110491927"/>
        <n v="5782.5811733758728"/>
        <n v="3210.3819632327436"/>
        <n v="1312.8612556364901"/>
        <n v="436.40728407908432"/>
        <n v="485.53922996878248"/>
        <n v="472.05202913631626"/>
        <n v="8848.0540574803126"/>
        <n v="26751.781997918835"/>
        <n v="31403.121748178979"/>
        <n v="7289.2917533818936"/>
        <n v="6964.0644810309468"/>
        <n v="6756.5353594962244"/>
        <n v="9558.751536100679"/>
        <n v="1577.6632414151925"/>
        <n v="1755.280957336108"/>
        <n v="32151.128381893861"/>
        <n v="28676.554370447451"/>
        <n v="16456.441303017498"/>
        <n v="35534.200186410773"/>
        <n v="14067.335031037801"/>
        <n v="620.67869117817099"/>
        <n v="79224.453262388561"/>
        <n v="42497.51574201788"/>
        <n v="9597.725473237384"/>
        <n v="730.86104375567879"/>
        <n v="2229.2865746897896"/>
        <n v="7994.5944035242201"/>
        <n v="13967.158679574368"/>
        <n v="2188.3570226861889"/>
        <n v="71.930280957336109"/>
        <n v="844.02821135391378"/>
        <n v="21659.797769579247"/>
        <n v="26892.116403367709"/>
        <n v="10978.971357960458"/>
        <n v="4995.707518210198"/>
        <n v="1723.2958376690949"/>
        <n v="1824.6661810613941"/>
        <n v="1773.9810093652445"/>
        <n v="36793.083672311048"/>
        <n v="33621.791536593832"/>
        <n v="30985.746618106146"/>
        <n v="3022.1236559139784"/>
        <n v="14910.699213781938"/>
        <n v="5600.4210024280255"/>
        <n v="19866.999653139093"/>
        <n v="26213.507885926763"/>
        <n v="25030.97676966876"/>
        <n v="19.294138050641692"/>
        <n v="266.10713839750264"/>
        <n v="341.35258411377043"/>
        <n v="384.43750722626891"/>
        <n v="10034.038987166146"/>
        <n v="1844.1120499479707"/>
        <n v="1696.392480055498"/>
        <n v="2568.0740894901146"/>
        <n v="2001.3619146722165"/>
        <m/>
      </sharedItems>
    </cacheField>
    <cacheField name="Mar._x000a_demand$" numFmtId="0">
      <sharedItems containsString="0" containsBlank="1" containsNumber="1" minValue="0" maxValue="171613.11566373159" count="123">
        <n v="3013.5237150325079"/>
        <n v="3109.7465332193219"/>
        <n v="2365.8012010898251"/>
        <n v="967.47638474815631"/>
        <n v="321.59814273283598"/>
        <n v="357.80455615308898"/>
        <n v="347.86554070439212"/>
        <n v="4758.2912554123595"/>
        <n v="22506.384462861788"/>
        <n v="26419.575767085575"/>
        <n v="6132.5111978089381"/>
        <n v="5858.8961530277074"/>
        <n v="5684.3010476674817"/>
        <n v="8041.8170674831654"/>
        <n v="1327.2945879634251"/>
        <n v="1476.7251044891088"/>
        <n v="27048.87683123404"/>
        <n v="24125.70339357802"/>
        <n v="637.58078528857448"/>
        <n v="796.27993271848163"/>
        <n v="34345.223188500691"/>
        <n v="0"/>
        <n v="954.25302768783081"/>
        <n v="36105.444845441707"/>
        <n v="29326.687884199007"/>
        <n v="70907.092311141358"/>
        <n v="28070.811173034661"/>
        <n v="169382.9750368018"/>
        <n v="98064.889027844489"/>
        <n v="18612.51463551167"/>
        <n v="2416.8683980810601"/>
        <n v="5163.173194361777"/>
        <n v="19126.057855753603"/>
        <n v="32348.851024597745"/>
        <n v="2700.9796972209315"/>
        <n v="737.25803460622217"/>
        <n v="38053.418748776152"/>
        <n v="47245.915101545383"/>
        <n v="20519.798002938536"/>
        <n v="9337.0230974423357"/>
        <n v="3220.8557008972512"/>
        <n v="3410.3178009500302"/>
        <n v="3315.5867509236409"/>
        <n v="64640.613681427196"/>
        <n v="59069.070082592749"/>
        <n v="23124.725202304366"/>
        <n v="2255.4169803207933"/>
        <n v="5617.6618078297033"/>
        <n v="4179.6054906963427"/>
        <n v="14826.781914774381"/>
        <n v="35238.171825678706"/>
        <n v="34885.790107421926"/>
        <n v="19.043407557451179"/>
        <n v="252.8374306377759"/>
        <n v="269.9652653952042"/>
        <n v="645.050853743777"/>
        <n v="12298.313883122995"/>
        <n v="2009.1139640814226"/>
        <n v="2079.1993349214727"/>
        <n v="3703.0400769480016"/>
        <n v="2452.987979401737"/>
        <n v="2873.086727552201"/>
        <n v="2964.8253458484974"/>
        <n v="2252.9543762284661"/>
        <n v="921.32853509076199"/>
        <n v="306.25816857440168"/>
        <n v="340.73756503642039"/>
        <n v="331.2726326742976"/>
        <n v="4536.5441737051269"/>
        <n v="22802.709417273672"/>
        <n v="26767.422823447796"/>
        <n v="6213.2534469302809"/>
        <n v="5936.0359147835215"/>
        <n v="5759.1420445229724"/>
        <n v="8147.6977379143882"/>
        <n v="1344.770096253902"/>
        <n v="1496.1680541103017"/>
        <n v="27405.009430280956"/>
        <n v="24443.34872528616"/>
        <n v="645.97534095104834"/>
        <n v="806.76396293449704"/>
        <n v="34797.421395298072"/>
        <n v="966.81697306046942"/>
        <n v="36580.818591744712"/>
        <n v="1527.8904404758227"/>
        <n v="29612.012811527828"/>
        <n v="71596.960905940083"/>
        <n v="28343.917436845728"/>
        <n v="171613.11566373159"/>
        <n v="99356.03704935516"/>
        <n v="18857.571879599876"/>
        <n v="2448.689520619097"/>
        <n v="5231.1528853674363"/>
        <n v="19377.876544425581"/>
        <n v="32774.76447244444"/>
        <n v="2736.541503559356"/>
        <n v="746.96496704821357"/>
        <n v="38121.244074459471"/>
        <n v="47330.124869927153"/>
        <n v="20322.776768990636"/>
        <n v="9247.3734911550473"/>
        <n v="3189.9305931321542"/>
        <n v="3377.5735691987511"/>
        <n v="3283.7520811654522"/>
        <n v="64755.827263267434"/>
        <n v="59174.353104405127"/>
        <n v="24343.524899658099"/>
        <n v="2374.2898105478748"/>
        <n v="5260.5232644566668"/>
        <n v="4399.8935962869364"/>
        <n v="15608.234544043076"/>
        <n v="35702.12682818179"/>
        <n v="35345.105559899974"/>
        <n v="19.294138050641692"/>
        <n v="274.51857093305591"/>
        <n v="330.41179616140596"/>
        <n v="653.54376228465719"/>
        <n v="14762.174639512412"/>
        <n v="2713.0753798126948"/>
        <n v="2495.7489281997914"/>
        <n v="3778.1752935929835"/>
        <n v="2944.422892819979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s v="AJ946-04905-N"/>
    <x v="0"/>
    <x v="0"/>
    <x v="0"/>
    <n v="1.2526999999999999"/>
    <n v="1.2526999999999999"/>
    <n v="7.0103"/>
    <n v="5317.99402778696"/>
    <n v="6526.6290341021786"/>
    <n v="3867.6320202086986"/>
  </r>
  <r>
    <x v="1"/>
    <s v="AJ946-04717-N"/>
    <x v="0"/>
    <x v="0"/>
    <x v="0"/>
    <n v="1.742"/>
    <n v="1.742"/>
    <n v="7.0103"/>
    <n v="8236.7239618629319"/>
    <n v="7059.0382056395474"/>
    <n v="4183.1337514901034"/>
  </r>
  <r>
    <x v="2"/>
    <s v="AJ875-00003-N"/>
    <x v="0"/>
    <x v="0"/>
    <x v="0"/>
    <n v="0.74980000000000002"/>
    <n v="0.74980000000000002"/>
    <n v="7.0103"/>
    <n v="5433.7595178523034"/>
    <n v="2881.9645350412961"/>
    <n v="2216.8957961856127"/>
  </r>
  <r>
    <x v="3"/>
    <s v="AJ875-02656-N"/>
    <x v="0"/>
    <x v="0"/>
    <x v="0"/>
    <n v="0.1115"/>
    <n v="0.1115"/>
    <n v="7.0103"/>
    <n v="2956.7064947291842"/>
    <n v="1346.9227993095876"/>
    <n v="1036.094461007375"/>
  </r>
  <r>
    <x v="4"/>
    <s v="AJ725-00418-N"/>
    <x v="0"/>
    <x v="0"/>
    <x v="0"/>
    <n v="4.53E-2"/>
    <n v="4.53E-2"/>
    <n v="7.0103"/>
    <n v="701.44946321840723"/>
    <n v="447.72965778925294"/>
    <n v="344.40742906865609"/>
  </r>
  <r>
    <x v="5"/>
    <s v="AJ946-04716-N"/>
    <x v="0"/>
    <x v="0"/>
    <x v="0"/>
    <n v="3.78E-2"/>
    <n v="3.78E-2"/>
    <n v="7.0103"/>
    <n v="528.79085003494856"/>
    <n v="498.13630800393713"/>
    <n v="383.18177538764388"/>
  </r>
  <r>
    <x v="6"/>
    <s v="AJ825-00424-N"/>
    <x v="0"/>
    <x v="0"/>
    <x v="0"/>
    <n v="6.3E-2"/>
    <n v="6.3E-2"/>
    <n v="7.0103"/>
    <n v="765.73196011582957"/>
    <n v="484.29918833716101"/>
    <n v="372.53783718243153"/>
  </r>
  <r>
    <x v="7"/>
    <s v="AJ946-00090-N"/>
    <x v="0"/>
    <x v="0"/>
    <x v="0"/>
    <n v="1.3095000000000001"/>
    <n v="1.3095000000000001"/>
    <n v="7.0103"/>
    <n v="13016.060907043886"/>
    <n v="9096.7464624749773"/>
    <n v="5390.6645703555423"/>
  </r>
  <r>
    <x v="8"/>
    <s v="AJ946-00092-N"/>
    <x v="0"/>
    <x v="0"/>
    <x v="0"/>
    <n v="1.3095000000000001"/>
    <n v="1.3095000000000001"/>
    <n v="7.0103"/>
    <n v="10214.112345641379"/>
    <n v="9096.7464624749773"/>
    <n v="5390.6645703555423"/>
  </r>
  <r>
    <x v="9"/>
    <s v="AJ946-12618-N"/>
    <x v="1"/>
    <x v="0"/>
    <x v="0"/>
    <n v="1.7282999999999999"/>
    <n v="1.7282999999999999"/>
    <n v="7.0103"/>
    <n v="14786.748830292569"/>
    <n v="18482.896737657447"/>
    <n v="19032.982950087728"/>
  </r>
  <r>
    <x v="10"/>
    <s v="AJ946-05945-N"/>
    <x v="1"/>
    <x v="0"/>
    <x v="0"/>
    <n v="2.0083000000000002"/>
    <n v="2.0083000000000002"/>
    <n v="7.0103"/>
    <n v="22501.737700241076"/>
    <n v="24545.475086658207"/>
    <n v="25275.995178523033"/>
  </r>
  <r>
    <x v="11"/>
    <s v="AJ725-00408-N"/>
    <x v="1"/>
    <x v="0"/>
    <x v="0"/>
    <n v="0.2898"/>
    <n v="0.2898"/>
    <n v="7.0103"/>
    <n v="6397.1955836412135"/>
    <n v="5312.9104317932179"/>
    <n v="5471.032766072778"/>
  </r>
  <r>
    <x v="12"/>
    <s v="AJ725-00006-N"/>
    <x v="1"/>
    <x v="0"/>
    <x v="0"/>
    <n v="0.35993094272380449"/>
    <n v="0.35993094272380449"/>
    <n v="7.0103"/>
    <n v="5337.5063803560342"/>
    <n v="5498.852255355614"/>
    <n v="5662.5085724792934"/>
  </r>
  <r>
    <x v="13"/>
    <s v="AJ725-00007-N"/>
    <x v="1"/>
    <x v="0"/>
    <x v="0"/>
    <n v="0.34920500063063509"/>
    <n v="0.34920500063063509"/>
    <n v="7.0103"/>
    <n v="4431.2517072878081"/>
    <n v="5334.986458146016"/>
    <n v="5493.765817019409"/>
  </r>
  <r>
    <x v="14"/>
    <s v="AJ875-03566-N"/>
    <x v="1"/>
    <x v="0"/>
    <x v="0"/>
    <n v="0.22456128895200003"/>
    <n v="0.22456128895200003"/>
    <n v="7.0103"/>
    <n v="10113.042033939289"/>
    <n v="7547.6271918277753"/>
    <n v="7772.2589534893168"/>
  </r>
  <r>
    <x v="15"/>
    <s v="AJ875-03564-N"/>
    <x v="1"/>
    <x v="0"/>
    <x v="0"/>
    <n v="0.22456128895200003"/>
    <n v="0.22456128895200003"/>
    <n v="7.0103"/>
    <n v="10113.042033939289"/>
    <n v="7547.6271918277753"/>
    <n v="7772.2589534893168"/>
  </r>
  <r>
    <x v="4"/>
    <s v="AJ725-00418-N"/>
    <x v="1"/>
    <x v="0"/>
    <x v="0"/>
    <n v="4.53E-2"/>
    <n v="4.53E-2"/>
    <n v="7.0103"/>
    <n v="1680.8973296435245"/>
    <n v="1245.7289987589688"/>
    <n v="1282.8042665791763"/>
  </r>
  <r>
    <x v="5"/>
    <s v="AJ946-04716-N"/>
    <x v="1"/>
    <x v="0"/>
    <x v="0"/>
    <n v="3.78E-2"/>
    <n v="3.78E-2"/>
    <n v="7.0103"/>
    <n v="1151.1952983467183"/>
    <n v="1385.9766343808394"/>
    <n v="1427.2259389755075"/>
  </r>
  <r>
    <x v="16"/>
    <s v="AJ946-00098-N"/>
    <x v="1"/>
    <x v="0"/>
    <x v="0"/>
    <n v="1.6667000000000001"/>
    <n v="1.6667000000000001"/>
    <n v="7.0103"/>
    <n v="23937.281250445772"/>
    <n v="25463.04295108626"/>
    <n v="26220.87161034478"/>
  </r>
  <r>
    <x v="17"/>
    <s v="AJ946-00099-N"/>
    <x v="1"/>
    <x v="0"/>
    <x v="0"/>
    <n v="1.6517999999999999"/>
    <n v="1.6517999999999999"/>
    <n v="7.0103"/>
    <n v="18170.023843487437"/>
    <n v="22711.867109824118"/>
    <n v="23387.815535711736"/>
  </r>
  <r>
    <x v="18"/>
    <s v="SBC50220150"/>
    <x v="2"/>
    <x v="1"/>
    <x v="0"/>
    <n v="2.3800000000000002E-2"/>
    <n v="2.29E-2"/>
    <n v="7.0103"/>
    <n v="567.2100170249297"/>
    <n v="0"/>
    <n v="637.58078528857448"/>
  </r>
  <r>
    <x v="19"/>
    <s v="SBC50230150"/>
    <x v="2"/>
    <x v="1"/>
    <x v="0"/>
    <n v="3.04E-2"/>
    <n v="2.86E-2"/>
    <n v="7.0103"/>
    <n v="724.5035511578933"/>
    <n v="0"/>
    <n v="796.27993271848163"/>
  </r>
  <r>
    <x v="20"/>
    <s v="SBC14180150"/>
    <x v="2"/>
    <x v="1"/>
    <x v="0"/>
    <n v="0.98780000000000001"/>
    <n v="0.9677"/>
    <n v="7.0103"/>
    <n v="36435.068497209002"/>
    <n v="0"/>
    <n v="34345.223188500691"/>
  </r>
  <r>
    <x v="21"/>
    <s v="SBC14650150"/>
    <x v="2"/>
    <x v="1"/>
    <x v="0"/>
    <n v="3.3700000000000001E-2"/>
    <n v="3.3700000000000001E-2"/>
    <n v="7.0103"/>
    <n v="0"/>
    <n v="0"/>
    <n v="0"/>
  </r>
  <r>
    <x v="22"/>
    <s v="SBCV17CNF9001"/>
    <x v="2"/>
    <x v="1"/>
    <x v="0"/>
    <n v="3.7"/>
    <n v="3.7"/>
    <n v="7.0103"/>
    <n v="640.7429068656121"/>
    <n v="0"/>
    <n v="954.25302768783081"/>
  </r>
  <r>
    <x v="23"/>
    <s v="SBC14200150"/>
    <x v="2"/>
    <x v="1"/>
    <x v="0"/>
    <n v="354"/>
    <n v="354"/>
    <n v="7.0103"/>
    <n v="24238.620315821005"/>
    <n v="0"/>
    <n v="36105.444845441707"/>
  </r>
  <r>
    <x v="24"/>
    <s v="SBC39353159"/>
    <x v="3"/>
    <x v="1"/>
    <x v="0"/>
    <n v="72.135480000000001"/>
    <n v="72.135480000000001"/>
    <n v="7.0103"/>
    <n v="0"/>
    <n v="0"/>
    <n v="0"/>
  </r>
  <r>
    <x v="25"/>
    <s v="SBC39353162"/>
    <x v="3"/>
    <x v="1"/>
    <x v="0"/>
    <n v="6.2659999999999993E-2"/>
    <n v="6.2659999999999993E-2"/>
    <n v="7.0103"/>
    <n v="17484.925288519637"/>
    <n v="10284.767596667927"/>
    <n v="27859.901183232909"/>
  </r>
  <r>
    <x v="26"/>
    <s v="SBC39353160"/>
    <x v="3"/>
    <x v="1"/>
    <x v="0"/>
    <n v="0.32390999999999998"/>
    <n v="0.32390999999999998"/>
    <n v="7.0103"/>
    <n v="42139.030853730721"/>
    <n v="24866.871030754523"/>
    <n v="67360.644092479895"/>
  </r>
  <r>
    <x v="27"/>
    <s v="SBC39353161"/>
    <x v="3"/>
    <x v="1"/>
    <x v="0"/>
    <n v="0.12823000000000001"/>
    <n v="0.12823000000000001"/>
    <n v="7.0103"/>
    <n v="11816.485133063656"/>
    <n v="9844.3359954112348"/>
    <n v="26666.837677066775"/>
  </r>
  <r>
    <x v="28"/>
    <s v="SBC30120150"/>
    <x v="3"/>
    <x v="1"/>
    <x v="0"/>
    <n v="10.9"/>
    <n v="10.9"/>
    <n v="7.0103"/>
    <n v="1648.1462990171606"/>
    <n v="46.64564997218379"/>
    <n v="0"/>
  </r>
  <r>
    <x v="29"/>
    <s v="SBCAKASF2038"/>
    <x v="3"/>
    <x v="1"/>
    <x v="0"/>
    <n v="386.33"/>
    <n v="386.33"/>
    <n v="7.0103"/>
    <n v="80033.446436359081"/>
    <n v="136953.11993554793"/>
    <n v="0"/>
  </r>
  <r>
    <x v="30"/>
    <s v="SBCAKASF6009"/>
    <x v="3"/>
    <x v="1"/>
    <x v="0"/>
    <n v="43.999600000000001"/>
    <n v="43.999600000000001"/>
    <n v="7.0103"/>
    <n v="45820.820633735661"/>
    <n v="76447.69436991986"/>
    <n v="0"/>
  </r>
  <r>
    <x v="31"/>
    <s v="SBCAKASF2019"/>
    <x v="3"/>
    <x v="1"/>
    <x v="0"/>
    <n v="6.2659999999999993E-2"/>
    <n v="6.2659999999999993E-2"/>
    <n v="7.0103"/>
    <n v="9529.2837342870862"/>
    <n v="15042.025563045618"/>
    <n v="0"/>
  </r>
  <r>
    <x v="32"/>
    <s v="SBCAKASF9015"/>
    <x v="3"/>
    <x v="1"/>
    <x v="0"/>
    <n v="316.8"/>
    <n v="316.8"/>
    <n v="7.0103"/>
    <n v="0"/>
    <n v="1353.4341689460668"/>
    <n v="11444.137526109465"/>
  </r>
  <r>
    <x v="33"/>
    <s v="SBCAKASF9019"/>
    <x v="3"/>
    <x v="1"/>
    <x v="0"/>
    <n v="4.9000000000000002E-2"/>
    <n v="4.9000000000000002E-2"/>
    <n v="7.0103"/>
    <n v="920.88422825993212"/>
    <n v="1845.6550254690303"/>
    <n v="1638.0788885913955"/>
  </r>
  <r>
    <x v="34"/>
    <s v="SBCAKASF9001"/>
    <x v="3"/>
    <x v="1"/>
    <x v="0"/>
    <n v="0.17661049999999998"/>
    <n v="0.17661049999999998"/>
    <n v="7.0103"/>
    <n v="2307.5050857240672"/>
    <n v="3942.8859929266155"/>
    <n v="3499.43961141626"/>
  </r>
  <r>
    <x v="35"/>
    <s v="SBCAKASF9003"/>
    <x v="3"/>
    <x v="1"/>
    <x v="0"/>
    <n v="0.17661049999999998"/>
    <n v="0.17661049999999998"/>
    <n v="7.0103"/>
    <n v="2599.7439057460347"/>
    <n v="3942.8859929266155"/>
    <n v="3499.43961141626"/>
  </r>
  <r>
    <x v="36"/>
    <s v="SBCAKASF9007"/>
    <x v="3"/>
    <x v="1"/>
    <x v="0"/>
    <n v="0.17661049999999998"/>
    <n v="0.17661049999999998"/>
    <n v="7.0103"/>
    <n v="2509.0490995323207"/>
    <n v="3942.8859929266155"/>
    <n v="3499.43961141626"/>
  </r>
  <r>
    <x v="37"/>
    <s v="SBCAKASF9012"/>
    <x v="3"/>
    <x v="1"/>
    <x v="0"/>
    <n v="1.9800000000000002E-2"/>
    <n v="1.9800000000000002E-2"/>
    <n v="7.0103"/>
    <n v="0"/>
    <n v="0"/>
    <n v="0"/>
  </r>
  <r>
    <x v="38"/>
    <s v="SBCAKASF9013"/>
    <x v="3"/>
    <x v="1"/>
    <x v="0"/>
    <n v="2.5739999999999999E-2"/>
    <n v="2.5739999999999999E-2"/>
    <n v="7.0103"/>
    <n v="0"/>
    <n v="0"/>
    <n v="0"/>
  </r>
  <r>
    <x v="39"/>
    <s v="SBCAKASF9014"/>
    <x v="3"/>
    <x v="1"/>
    <x v="0"/>
    <n v="2.5244999999999997E-2"/>
    <n v="2.5244999999999997E-2"/>
    <n v="7.0103"/>
    <n v="0"/>
    <n v="0"/>
    <n v="0"/>
  </r>
  <r>
    <x v="40"/>
    <s v="SBCAKASF9004"/>
    <x v="3"/>
    <x v="1"/>
    <x v="0"/>
    <n v="7.3599999999999999E-2"/>
    <n v="7.3599999999999999E-2"/>
    <n v="7.0103"/>
    <n v="9492.4379602151512"/>
    <n v="14605.720703249945"/>
    <n v="12963.052361627513"/>
  </r>
  <r>
    <x v="41"/>
    <s v="SBCAKASF9002"/>
    <x v="3"/>
    <x v="1"/>
    <x v="0"/>
    <n v="0.33949999999999997"/>
    <n v="0.33949999999999997"/>
    <n v="7.0103"/>
    <n v="15910.083667216695"/>
    <n v="24703.380419513993"/>
    <n v="21925.053915080582"/>
  </r>
  <r>
    <x v="42"/>
    <s v="SBCAKASF9001A"/>
    <x v="3"/>
    <x v="1"/>
    <x v="0"/>
    <n v="0.17661049999999998"/>
    <n v="0.17661049999999998"/>
    <n v="7.0103"/>
    <n v="2042.1494728420264"/>
    <n v="2645.6414185673925"/>
    <n v="2066.1814409121134"/>
  </r>
  <r>
    <x v="43"/>
    <s v="SBCAKASF9003A"/>
    <x v="3"/>
    <x v="1"/>
    <x v="0"/>
    <n v="0.17661049999999998"/>
    <n v="0.17661049999999998"/>
    <n v="7.0103"/>
    <n v="2027.0336718064077"/>
    <n v="2645.6414185673925"/>
    <n v="2066.1814409121134"/>
  </r>
  <r>
    <x v="44"/>
    <s v="SBCAKASF9007A"/>
    <x v="3"/>
    <x v="1"/>
    <x v="0"/>
    <n v="0.17661049999999998"/>
    <n v="0.17661049999999998"/>
    <n v="7.0103"/>
    <n v="2120.2477781927246"/>
    <n v="2645.6414185673925"/>
    <n v="2066.1814409121134"/>
  </r>
  <r>
    <x v="45"/>
    <s v="SBCAKASF9001B"/>
    <x v="3"/>
    <x v="1"/>
    <x v="0"/>
    <n v="0.17661049999999998"/>
    <n v="0.17661049999999998"/>
    <n v="7.0103"/>
    <n v="1649.1386459159321"/>
    <n v="2645.6414185673925"/>
    <n v="2066.1814409121134"/>
  </r>
  <r>
    <x v="46"/>
    <s v="SBCAKASF9003B"/>
    <x v="3"/>
    <x v="1"/>
    <x v="0"/>
    <n v="0.17661049999999998"/>
    <n v="0.17661049999999998"/>
    <n v="7.0103"/>
    <n v="1649.1386459159321"/>
    <n v="2645.6414185673925"/>
    <n v="2066.1814409121134"/>
  </r>
  <r>
    <x v="47"/>
    <s v="SBCAKASF9007B"/>
    <x v="3"/>
    <x v="1"/>
    <x v="0"/>
    <n v="0.17661049999999998"/>
    <n v="0.17661049999999998"/>
    <n v="7.0103"/>
    <n v="1649.1386459159321"/>
    <n v="2645.6414185673925"/>
    <n v="2066.1814409121134"/>
  </r>
  <r>
    <x v="48"/>
    <s v="SBCAKASF6007"/>
    <x v="3"/>
    <x v="1"/>
    <x v="0"/>
    <n v="0.27650000000000002"/>
    <n v="0.27650000000000002"/>
    <n v="7.0103"/>
    <n v="0"/>
    <n v="462.19484448497616"/>
    <n v="3908.1482391299241"/>
  </r>
  <r>
    <x v="49"/>
    <s v="SBCAKASF9017"/>
    <x v="3"/>
    <x v="1"/>
    <x v="0"/>
    <n v="4.4999999999999998E-2"/>
    <n v="4.4999999999999998E-2"/>
    <n v="7.0103"/>
    <n v="0"/>
    <n v="0"/>
    <n v="0"/>
  </r>
  <r>
    <x v="50"/>
    <s v="SBCAKASF9016"/>
    <x v="3"/>
    <x v="1"/>
    <x v="0"/>
    <n v="0.27439999999999998"/>
    <n v="0.27439999999999998"/>
    <n v="7.0103"/>
    <n v="0"/>
    <n v="0"/>
    <n v="0"/>
  </r>
  <r>
    <x v="51"/>
    <s v="SSY02226SE"/>
    <x v="4"/>
    <x v="1"/>
    <x v="0"/>
    <n v="2.92"/>
    <n v="2.92"/>
    <n v="7.0103"/>
    <n v="409.03242371938433"/>
    <n v="698.93727800522095"/>
    <n v="0"/>
  </r>
  <r>
    <x v="52"/>
    <s v="AJ946-14742-N"/>
    <x v="5"/>
    <x v="0"/>
    <x v="0"/>
    <n v="1.2526999999999999"/>
    <n v="1.2526999999999999"/>
    <n v="7.0103"/>
    <n v="9259.4724557242407"/>
    <n v="30784.78820125711"/>
    <n v="41367.059145439242"/>
  </r>
  <r>
    <x v="53"/>
    <s v="AJ946-14741-N"/>
    <x v="5"/>
    <x v="0"/>
    <x v="0"/>
    <n v="1.7775000000000001"/>
    <n v="1.7775000000000001"/>
    <n v="7.0103"/>
    <n v="15290.01335696955"/>
    <n v="33974.590634819157"/>
    <n v="45653.356165538229"/>
  </r>
  <r>
    <x v="54"/>
    <s v="AJ875-00003-JN"/>
    <x v="5"/>
    <x v="0"/>
    <x v="0"/>
    <n v="0.77980000000000005"/>
    <n v="0.77980000000000005"/>
    <n v="7.0103"/>
    <n v="9138.508936850063"/>
    <n v="13833.571687374293"/>
    <n v="19828.119418569822"/>
  </r>
  <r>
    <x v="55"/>
    <s v="AJ875-02656-JN"/>
    <x v="5"/>
    <x v="0"/>
    <x v="0"/>
    <n v="0.1129"/>
    <n v="0.1129"/>
    <n v="7.0103"/>
    <n v="2906.672125301342"/>
    <n v="6294.6223128824722"/>
    <n v="9022.2919817982129"/>
  </r>
  <r>
    <x v="56"/>
    <s v="AJ725-00418-JN"/>
    <x v="5"/>
    <x v="0"/>
    <x v="0"/>
    <n v="4.7600000000000003E-2"/>
    <n v="4.7600000000000003E-2"/>
    <n v="7.0103"/>
    <n v="1347.1106229405304"/>
    <n v="2171.3633938633157"/>
    <n v="3112.2875312040856"/>
  </r>
  <r>
    <x v="5"/>
    <s v="AJ946-04716-N"/>
    <x v="5"/>
    <x v="0"/>
    <x v="0"/>
    <n v="3.78E-2"/>
    <n v="3.78E-2"/>
    <n v="7.0103"/>
    <n v="941.06648788211635"/>
    <n v="2299.0906523258636"/>
    <n v="3295.3632683337378"/>
  </r>
  <r>
    <x v="6"/>
    <s v="AJ825-00424-N"/>
    <x v="5"/>
    <x v="0"/>
    <x v="0"/>
    <n v="6.3E-2"/>
    <n v="6.3E-2"/>
    <n v="7.0103"/>
    <n v="1135.1017788111778"/>
    <n v="2235.2270230945896"/>
    <n v="3203.8253997689117"/>
  </r>
  <r>
    <x v="57"/>
    <s v="AJ946-00590-N"/>
    <x v="5"/>
    <x v="0"/>
    <x v="0"/>
    <n v="1.3095000000000001"/>
    <n v="1.3095000000000001"/>
    <n v="7.0103"/>
    <n v="28626.085401610362"/>
    <n v="46483.137928217315"/>
    <n v="62461.716591042008"/>
  </r>
  <r>
    <x v="58"/>
    <s v="AJ946-00591-N"/>
    <x v="5"/>
    <x v="0"/>
    <x v="0"/>
    <n v="1.4141999999999999"/>
    <n v="1.4141999999999999"/>
    <n v="7.0103"/>
    <n v="28058.845373755237"/>
    <n v="46338.146908509945"/>
    <n v="62266.884908310232"/>
  </r>
  <r>
    <x v="59"/>
    <s v="AJ946-08512-N"/>
    <x v="6"/>
    <x v="0"/>
    <x v="0"/>
    <n v="0.54900000000000004"/>
    <n v="0.54900000000000004"/>
    <n v="7.0103"/>
    <n v="21021.649572771494"/>
    <n v="27802.801591943284"/>
    <n v="20345.313202410332"/>
  </r>
  <r>
    <x v="60"/>
    <s v="AJ946-08514-LN"/>
    <x v="6"/>
    <x v="0"/>
    <x v="0"/>
    <n v="5.8900000000000001E-2"/>
    <n v="5.8900000000000001E-2"/>
    <n v="7.0103"/>
    <n v="2911.0478296221272"/>
    <n v="2982.8506625964651"/>
    <n v="2182.7667534097786"/>
  </r>
  <r>
    <x v="61"/>
    <s v="AJ946-08514-RN"/>
    <x v="6"/>
    <x v="0"/>
    <x v="0"/>
    <n v="5.8900000000000001E-2"/>
    <n v="5.8900000000000001E-2"/>
    <n v="7.0103"/>
    <n v="2911.0478296221272"/>
    <n v="2982.8506625964651"/>
    <n v="2182.7667534097786"/>
  </r>
  <r>
    <x v="62"/>
    <s v="AJ875-00741-N"/>
    <x v="6"/>
    <x v="0"/>
    <x v="0"/>
    <n v="0.14499999999999999"/>
    <n v="0.14499999999999999"/>
    <n v="7.0103"/>
    <n v="8781.7177581558553"/>
    <n v="8811.8168979929524"/>
    <n v="6448.2413428404325"/>
  </r>
  <r>
    <x v="63"/>
    <s v="AJ725-00867-N"/>
    <x v="6"/>
    <x v="0"/>
    <x v="0"/>
    <n v="0.21829999999999999"/>
    <n v="0.21829999999999999"/>
    <n v="7.0103"/>
    <n v="5643.7009971042608"/>
    <n v="5527.6426115858094"/>
    <n v="4044.9743825921446"/>
  </r>
  <r>
    <x v="64"/>
    <s v="AJ946-12886-N"/>
    <x v="6"/>
    <x v="0"/>
    <x v="0"/>
    <n v="9.6799999999999997E-2"/>
    <n v="9.6799999999999997E-2"/>
    <n v="7.0103"/>
    <n v="13668.734975678644"/>
    <n v="19608.824729326847"/>
    <n v="14349.189930734572"/>
  </r>
  <r>
    <x v="65"/>
    <s v="SBCBJASF99007"/>
    <x v="7"/>
    <x v="1"/>
    <x v="0"/>
    <n v="62.5779"/>
    <n v="62.5779"/>
    <n v="7.0103"/>
    <n v="2478.5654538875383"/>
    <n v="9878.7718248862366"/>
    <n v="8219.1381583053535"/>
  </r>
  <r>
    <x v="66"/>
    <s v="SBCBJASF99008"/>
    <x v="7"/>
    <x v="1"/>
    <x v="0"/>
    <n v="62.5779"/>
    <n v="62.5779"/>
    <n v="7.0103"/>
    <n v="3297.6986450904756"/>
    <n v="9291.1707210035329"/>
    <n v="8116.6044097804925"/>
  </r>
  <r>
    <x v="67"/>
    <s v="SSY01035SE"/>
    <x v="8"/>
    <x v="1"/>
    <x v="0"/>
    <n v="8.8999999999999996E-2"/>
    <n v="8.8999999999999996E-2"/>
    <n v="7.0103"/>
    <n v="0"/>
    <n v="19.043407557451179"/>
    <n v="0"/>
  </r>
  <r>
    <x v="68"/>
    <s v="SSY01331SE"/>
    <x v="8"/>
    <x v="1"/>
    <x v="0"/>
    <n v="1.6210000000000002E-2"/>
    <n v="1.6210000000000002E-2"/>
    <n v="7.0103"/>
    <n v="215.47786999129855"/>
    <n v="243.78056745075102"/>
    <n v="135.85294780537211"/>
  </r>
  <r>
    <x v="69"/>
    <s v="SSY01334SE"/>
    <x v="8"/>
    <x v="1"/>
    <x v="0"/>
    <n v="0.15049999999999999"/>
    <n v="0.15049999999999999"/>
    <n v="7.0103"/>
    <n v="364.99303881431609"/>
    <n v="414.66664764703376"/>
    <n v="0"/>
  </r>
  <r>
    <x v="70"/>
    <s v="AJ946-14951-N"/>
    <x v="9"/>
    <x v="0"/>
    <x v="0"/>
    <n v="0.73699999999999999"/>
    <n v="0.73699999999999999"/>
    <n v="7.0103"/>
    <n v="0"/>
    <n v="3017.5260881845288"/>
    <n v="13651.900655892043"/>
  </r>
  <r>
    <x v="71"/>
    <s v="AJ946-15635-N"/>
    <x v="9"/>
    <x v="0"/>
    <x v="0"/>
    <n v="0.12039999999999999"/>
    <n v="0.12039999999999999"/>
    <n v="7.0103"/>
    <n v="0"/>
    <n v="492.95812892458241"/>
    <n v="2230.2426580317529"/>
  </r>
  <r>
    <x v="72"/>
    <s v="AJ946-15636-N"/>
    <x v="9"/>
    <x v="0"/>
    <x v="0"/>
    <n v="0.1246"/>
    <n v="0.1246"/>
    <n v="7.0103"/>
    <n v="0"/>
    <n v="510.15434272427717"/>
    <n v="2308.0418205212327"/>
  </r>
  <r>
    <x v="73"/>
    <s v="AJ946-16174-N"/>
    <x v="9"/>
    <x v="0"/>
    <x v="0"/>
    <n v="0.15090000000000001"/>
    <n v="0.15090000000000001"/>
    <n v="7.0103"/>
    <n v="0"/>
    <n v="908.58146441664405"/>
    <n v="4110.6070096857484"/>
  </r>
  <r>
    <x v="74"/>
    <s v="AJ946-16815-N"/>
    <x v="9"/>
    <x v="0"/>
    <x v="0"/>
    <n v="0.14699999999999999"/>
    <n v="0.14699999999999999"/>
    <n v="7.0103"/>
    <n v="0"/>
    <n v="601.8674829893157"/>
    <n v="2722.9706871317912"/>
  </r>
  <r>
    <x v="0"/>
    <s v="AJ946-04905-N"/>
    <x v="0"/>
    <x v="0"/>
    <x v="1"/>
    <n v="1.2526999999999999"/>
    <n v="1.2402"/>
    <n v="7.0103"/>
    <n v="5149.4409437136401"/>
    <n v="5956.2829834650129"/>
    <n v="3013.5237150325079"/>
  </r>
  <r>
    <x v="1"/>
    <s v="AJ946-04717-N"/>
    <x v="0"/>
    <x v="0"/>
    <x v="1"/>
    <n v="1.742"/>
    <n v="1.7063999999999999"/>
    <n v="7.0103"/>
    <n v="7855.5102423258131"/>
    <n v="6146.4690874363177"/>
    <n v="3109.7465332193219"/>
  </r>
  <r>
    <x v="2"/>
    <s v="AJ875-00003-N"/>
    <x v="0"/>
    <x v="0"/>
    <x v="1"/>
    <n v="0.74980000000000002"/>
    <n v="0.74980000000000002"/>
    <n v="7.0103"/>
    <n v="4097.2880521518337"/>
    <n v="3547.033273896981"/>
    <n v="2365.8012010898251"/>
  </r>
  <r>
    <x v="3"/>
    <s v="AJ875-02656-N"/>
    <x v="0"/>
    <x v="0"/>
    <x v="1"/>
    <n v="0.1115"/>
    <n v="0.1115"/>
    <n v="7.0103"/>
    <n v="2231.4403720240221"/>
    <n v="1450.532245410325"/>
    <n v="967.47638474815631"/>
  </r>
  <r>
    <x v="4"/>
    <s v="AJ725-00418-N"/>
    <x v="0"/>
    <x v="0"/>
    <x v="1"/>
    <n v="4.53E-2"/>
    <n v="4.53E-2"/>
    <n v="7.0103"/>
    <n v="848.07948190519676"/>
    <n v="482.17040069611852"/>
    <n v="321.59814273283598"/>
  </r>
  <r>
    <x v="5"/>
    <s v="AJ946-04716-N"/>
    <x v="0"/>
    <x v="0"/>
    <x v="1"/>
    <n v="3.78E-2"/>
    <n v="3.78E-2"/>
    <n v="7.0103"/>
    <n v="799.77020327232788"/>
    <n v="536.45448554270149"/>
    <n v="357.80455615308898"/>
  </r>
  <r>
    <x v="6"/>
    <s v="AJ825-00424-N"/>
    <x v="0"/>
    <x v="0"/>
    <x v="1"/>
    <n v="6.3E-2"/>
    <n v="6.3E-2"/>
    <n v="7.0103"/>
    <n v="882.40009129423845"/>
    <n v="521.5529720554041"/>
    <n v="347.86554070439212"/>
  </r>
  <r>
    <x v="7"/>
    <s v="AJ946-00090-N"/>
    <x v="0"/>
    <x v="0"/>
    <x v="1"/>
    <n v="1.3095000000000001"/>
    <n v="1.3055000000000001"/>
    <n v="7.0103"/>
    <n v="9942.3565223933383"/>
    <n v="9404.8469217629117"/>
    <n v="4758.2912554123595"/>
  </r>
  <r>
    <x v="8"/>
    <s v="AJ946-00092-N"/>
    <x v="0"/>
    <x v="0"/>
    <x v="1"/>
    <n v="1.3095000000000001"/>
    <n v="1.3055000000000001"/>
    <n v="7.0103"/>
    <n v="11810.32222999501"/>
    <n v="9404.8469217629117"/>
    <n v="4758.2912554123595"/>
  </r>
  <r>
    <x v="9"/>
    <s v="AJ946-12618-N"/>
    <x v="1"/>
    <x v="0"/>
    <x v="1"/>
    <n v="1.7282999999999999"/>
    <n v="1.7282999999999999"/>
    <n v="7.0103"/>
    <n v="28229.992981755415"/>
    <n v="26404.138196653494"/>
    <n v="22506.384462861788"/>
  </r>
  <r>
    <x v="10"/>
    <s v="AJ946-05945-N"/>
    <x v="1"/>
    <x v="0"/>
    <x v="1"/>
    <n v="2.0083000000000002"/>
    <n v="2.0287999999999999"/>
    <n v="7.0103"/>
    <n v="31371.111050882275"/>
    <n v="30995.033022837823"/>
    <n v="26419.575767085575"/>
  </r>
  <r>
    <x v="11"/>
    <s v="AJ725-00408-N"/>
    <x v="1"/>
    <x v="0"/>
    <x v="1"/>
    <n v="0.2898"/>
    <n v="0.2898"/>
    <n v="7.0103"/>
    <n v="10616.819258804902"/>
    <n v="7194.5662097199829"/>
    <n v="6132.5111978089381"/>
  </r>
  <r>
    <x v="12"/>
    <s v="AJ725-00006-N"/>
    <x v="1"/>
    <x v="0"/>
    <x v="1"/>
    <n v="0.35993094272380449"/>
    <n v="0.35993094272380449"/>
    <n v="7.0103"/>
    <n v="9017.5272524626034"/>
    <n v="6873.5653191945175"/>
    <n v="5858.8961530277074"/>
  </r>
  <r>
    <x v="13"/>
    <s v="AJ725-00007-N"/>
    <x v="1"/>
    <x v="0"/>
    <x v="1"/>
    <n v="0.34920500063063509"/>
    <n v="0.34920500063063509"/>
    <n v="7.0103"/>
    <n v="6058.8958017782015"/>
    <n v="6668.7330726825203"/>
    <n v="5684.3010476674817"/>
  </r>
  <r>
    <x v="14"/>
    <s v="AJ875-03566-N"/>
    <x v="1"/>
    <x v="0"/>
    <x v="1"/>
    <n v="0.22456128895200003"/>
    <n v="0.22456128895200003"/>
    <n v="7.0103"/>
    <n v="12569.496457185673"/>
    <n v="9434.5339897847189"/>
    <n v="8041.8170674831654"/>
  </r>
  <r>
    <x v="15"/>
    <s v="AJ875-03564-N"/>
    <x v="1"/>
    <x v="0"/>
    <x v="1"/>
    <n v="0.22456128895200003"/>
    <n v="0.22456128895200003"/>
    <n v="7.0103"/>
    <n v="11608.504963446459"/>
    <n v="9434.5339897847189"/>
    <n v="8041.8170674831654"/>
  </r>
  <r>
    <x v="4"/>
    <s v="AJ725-00418-N"/>
    <x v="1"/>
    <x v="0"/>
    <x v="1"/>
    <n v="4.53E-2"/>
    <n v="4.53E-2"/>
    <n v="7.0103"/>
    <n v="1939.4710711381824"/>
    <n v="1557.1612484487111"/>
    <n v="1327.2945879634251"/>
  </r>
  <r>
    <x v="5"/>
    <s v="AJ946-04716-N"/>
    <x v="1"/>
    <x v="0"/>
    <x v="1"/>
    <n v="3.78E-2"/>
    <n v="3.78E-2"/>
    <n v="7.0103"/>
    <n v="1809.1351867965709"/>
    <n v="1732.4707929760496"/>
    <n v="1476.7251044891088"/>
  </r>
  <r>
    <x v="16"/>
    <s v="AJ946-00098-N"/>
    <x v="1"/>
    <x v="0"/>
    <x v="1"/>
    <n v="1.6667000000000001"/>
    <n v="1.6617"/>
    <n v="7.0103"/>
    <n v="35741.577072307889"/>
    <n v="31733.319187481276"/>
    <n v="27048.87683123404"/>
  </r>
  <r>
    <x v="17"/>
    <s v="AJ946-00099-N"/>
    <x v="1"/>
    <x v="0"/>
    <x v="1"/>
    <n v="1.6517999999999999"/>
    <n v="1.6468"/>
    <n v="7.0103"/>
    <n v="23578.789374206524"/>
    <n v="28303.897836041255"/>
    <n v="24125.70339357802"/>
  </r>
  <r>
    <x v="18"/>
    <s v="SBC50220150"/>
    <x v="2"/>
    <x v="1"/>
    <x v="1"/>
    <n v="2.3800000000000002E-2"/>
    <n v="2.29E-2"/>
    <n v="7.0103"/>
    <n v="315.23581286451667"/>
    <n v="0"/>
    <n v="637.58078528857448"/>
  </r>
  <r>
    <x v="19"/>
    <s v="SBC50230150"/>
    <x v="2"/>
    <x v="1"/>
    <x v="1"/>
    <n v="3.04E-2"/>
    <n v="2.86E-2"/>
    <n v="7.0103"/>
    <n v="402.65414752442467"/>
    <n v="0"/>
    <n v="796.27993271848163"/>
  </r>
  <r>
    <x v="20"/>
    <s v="SBC14180150"/>
    <x v="2"/>
    <x v="1"/>
    <x v="1"/>
    <n v="0.98780000000000001"/>
    <n v="0.9677"/>
    <n v="7.0103"/>
    <n v="23103.722168700722"/>
    <n v="0"/>
    <n v="34345.223188500691"/>
  </r>
  <r>
    <x v="21"/>
    <s v="SBC14650150"/>
    <x v="2"/>
    <x v="1"/>
    <x v="1"/>
    <n v="3.3700000000000001E-2"/>
    <n v="3.3700000000000001E-2"/>
    <n v="7.0103"/>
    <n v="0"/>
    <n v="0"/>
    <n v="0"/>
  </r>
  <r>
    <x v="22"/>
    <s v="SBCV17CNF9001"/>
    <x v="2"/>
    <x v="1"/>
    <x v="1"/>
    <n v="3.7"/>
    <n v="3.7"/>
    <n v="7.0103"/>
    <n v="153.58829151391524"/>
    <n v="0"/>
    <n v="954.25302768783081"/>
  </r>
  <r>
    <x v="23"/>
    <s v="SBC14200150"/>
    <x v="2"/>
    <x v="1"/>
    <x v="1"/>
    <n v="354"/>
    <n v="354"/>
    <n v="7.0103"/>
    <n v="18683.936493445359"/>
    <n v="0"/>
    <n v="36105.444845441707"/>
  </r>
  <r>
    <x v="24"/>
    <s v="SBC39353159"/>
    <x v="3"/>
    <x v="1"/>
    <x v="1"/>
    <n v="72.135480000000001"/>
    <n v="72.135480000000001"/>
    <n v="7.0103"/>
    <n v="0"/>
    <n v="0"/>
    <n v="0"/>
  </r>
  <r>
    <x v="25"/>
    <s v="SBC39353162"/>
    <x v="3"/>
    <x v="1"/>
    <x v="1"/>
    <n v="6.2659999999999993E-2"/>
    <n v="6.2659999999999993E-2"/>
    <n v="7.0103"/>
    <n v="12004.291485009195"/>
    <n v="11118.712278108354"/>
    <n v="29326.687884199007"/>
  </r>
  <r>
    <x v="26"/>
    <s v="SBC39353160"/>
    <x v="3"/>
    <x v="1"/>
    <x v="1"/>
    <n v="0.32390999999999998"/>
    <n v="0.32390999999999998"/>
    <n v="7.0103"/>
    <n v="39196.086149133305"/>
    <n v="32094.318734516703"/>
    <n v="70907.092311141358"/>
  </r>
  <r>
    <x v="27"/>
    <s v="SBC39353161"/>
    <x v="3"/>
    <x v="1"/>
    <x v="1"/>
    <n v="0.12823000000000001"/>
    <n v="0.12823000000000001"/>
    <n v="7.0103"/>
    <n v="8182.0539210403886"/>
    <n v="12705.549354225177"/>
    <n v="28070.811173034661"/>
  </r>
  <r>
    <x v="28"/>
    <s v="SBC30120150"/>
    <x v="3"/>
    <x v="1"/>
    <x v="1"/>
    <n v="10.9"/>
    <n v="10.9"/>
    <n v="7.0103"/>
    <n v="1357.8326584759975"/>
    <n v="612.61286963468046"/>
    <n v="0"/>
  </r>
  <r>
    <x v="29"/>
    <s v="SBCAKASF2038"/>
    <x v="3"/>
    <x v="1"/>
    <x v="1"/>
    <n v="386.33"/>
    <n v="386.33"/>
    <n v="7.0103"/>
    <n v="84868.331191998135"/>
    <n v="78194.918478969354"/>
    <n v="169382.9750368018"/>
  </r>
  <r>
    <x v="30"/>
    <s v="SBCAKASF6009"/>
    <x v="3"/>
    <x v="1"/>
    <x v="1"/>
    <n v="43.999600000000001"/>
    <n v="43.999600000000001"/>
    <n v="7.0103"/>
    <n v="48711.560248281159"/>
    <n v="41945.25354438043"/>
    <n v="98064.889027844489"/>
  </r>
  <r>
    <x v="31"/>
    <s v="SBCAKASF2019"/>
    <x v="3"/>
    <x v="1"/>
    <x v="1"/>
    <n v="6.2659999999999993E-2"/>
    <n v="6.2659999999999993E-2"/>
    <n v="7.0103"/>
    <n v="10187.275950403882"/>
    <n v="9473.0014542065401"/>
    <n v="18612.51463551167"/>
  </r>
  <r>
    <x v="32"/>
    <s v="SBCAKASF9015"/>
    <x v="3"/>
    <x v="1"/>
    <x v="1"/>
    <n v="316.8"/>
    <n v="316.8"/>
    <n v="7.0103"/>
    <n v="0"/>
    <n v="0"/>
    <n v="0"/>
  </r>
  <r>
    <x v="33"/>
    <s v="SBCAKASF9019"/>
    <x v="3"/>
    <x v="1"/>
    <x v="1"/>
    <n v="4.9000000000000002E-2"/>
    <n v="4.9000000000000002E-2"/>
    <n v="7.0103"/>
    <n v="31.091661037379108"/>
    <n v="721.36338444207706"/>
    <n v="2416.8683980810601"/>
  </r>
  <r>
    <x v="34"/>
    <s v="SBCAKASF9001"/>
    <x v="3"/>
    <x v="1"/>
    <x v="1"/>
    <n v="0.17661049999999998"/>
    <n v="0.17661049999999998"/>
    <n v="7.0103"/>
    <n v="1987.99026730127"/>
    <n v="2200.3166294728603"/>
    <n v="5163.173194361777"/>
  </r>
  <r>
    <x v="35"/>
    <s v="SBCAKASF9003"/>
    <x v="3"/>
    <x v="1"/>
    <x v="1"/>
    <n v="0.17661049999999998"/>
    <n v="0.17661049999999998"/>
    <n v="7.0103"/>
    <n v="2156.7833788656822"/>
    <n v="2200.3166294728603"/>
    <n v="5163.173194361777"/>
  </r>
  <r>
    <x v="36"/>
    <s v="SBCAKASF9007"/>
    <x v="3"/>
    <x v="1"/>
    <x v="1"/>
    <n v="0.17661049999999998"/>
    <n v="0.17661049999999998"/>
    <n v="7.0103"/>
    <n v="2151.7447785204758"/>
    <n v="2200.3166294728603"/>
    <n v="5163.173194361777"/>
  </r>
  <r>
    <x v="37"/>
    <s v="SBCAKASF9012"/>
    <x v="3"/>
    <x v="1"/>
    <x v="1"/>
    <n v="1.9800000000000002E-2"/>
    <n v="1.9800000000000002E-2"/>
    <n v="7.0103"/>
    <n v="0"/>
    <n v="0"/>
    <n v="0"/>
  </r>
  <r>
    <x v="38"/>
    <s v="SBCAKASF9013"/>
    <x v="3"/>
    <x v="1"/>
    <x v="1"/>
    <n v="2.5739999999999999E-2"/>
    <n v="2.5739999999999999E-2"/>
    <n v="7.0103"/>
    <n v="0"/>
    <n v="0"/>
    <n v="0"/>
  </r>
  <r>
    <x v="39"/>
    <s v="SBCAKASF9014"/>
    <x v="3"/>
    <x v="1"/>
    <x v="1"/>
    <n v="2.5244999999999997E-2"/>
    <n v="2.5244999999999997E-2"/>
    <n v="7.0103"/>
    <n v="0"/>
    <n v="0"/>
    <n v="0"/>
  </r>
  <r>
    <x v="40"/>
    <s v="SBCAKASF9004"/>
    <x v="3"/>
    <x v="1"/>
    <x v="1"/>
    <n v="7.3599999999999999E-2"/>
    <n v="7.3599999999999999E-2"/>
    <n v="7.0103"/>
    <n v="9495.7286091093447"/>
    <n v="7890.7033360718915"/>
    <n v="19126.057855753603"/>
  </r>
  <r>
    <x v="41"/>
    <s v="SBCAKASF9002"/>
    <x v="3"/>
    <x v="1"/>
    <x v="1"/>
    <n v="0.33949999999999997"/>
    <n v="0.33949999999999997"/>
    <n v="7.0103"/>
    <n v="20387.632869813853"/>
    <n v="13785.653158311479"/>
    <n v="32348.851024597745"/>
  </r>
  <r>
    <x v="42"/>
    <s v="SBCAKASF9001A"/>
    <x v="3"/>
    <x v="1"/>
    <x v="1"/>
    <n v="0.17661049999999998"/>
    <n v="0.17661049999999998"/>
    <n v="7.0103"/>
    <n v="1815.6328939672089"/>
    <n v="2159.918963720565"/>
    <n v="2700.9796972209315"/>
  </r>
  <r>
    <x v="43"/>
    <s v="SBCAKASF9003A"/>
    <x v="3"/>
    <x v="1"/>
    <x v="1"/>
    <n v="0.17661049999999998"/>
    <n v="0.17661049999999998"/>
    <n v="7.0103"/>
    <n v="1782.8819917233675"/>
    <n v="2159.918963720565"/>
    <n v="2700.9796972209315"/>
  </r>
  <r>
    <x v="44"/>
    <s v="SBCAKASF9007A"/>
    <x v="3"/>
    <x v="1"/>
    <x v="1"/>
    <n v="0.17661049999999998"/>
    <n v="0.17661049999999998"/>
    <n v="7.0103"/>
    <n v="1800.5170929315898"/>
    <n v="2159.918963720565"/>
    <n v="2700.9796972209315"/>
  </r>
  <r>
    <x v="45"/>
    <s v="SBCAKASF9001B"/>
    <x v="3"/>
    <x v="1"/>
    <x v="1"/>
    <n v="0.17661049999999998"/>
    <n v="0.17661049999999998"/>
    <n v="7.0103"/>
    <n v="1001.8989382163851"/>
    <n v="2159.918963720565"/>
    <n v="2700.9796972209315"/>
  </r>
  <r>
    <x v="46"/>
    <s v="SBCAKASF9003B"/>
    <x v="3"/>
    <x v="1"/>
    <x v="1"/>
    <n v="0.17661049999999998"/>
    <n v="0.17661049999999998"/>
    <n v="7.0103"/>
    <n v="1001.8989382163851"/>
    <n v="2159.918963720565"/>
    <n v="2700.9796972209315"/>
  </r>
  <r>
    <x v="47"/>
    <s v="SBCAKASF9007B"/>
    <x v="3"/>
    <x v="1"/>
    <x v="1"/>
    <n v="0.17661049999999998"/>
    <n v="0.17661049999999998"/>
    <n v="7.0103"/>
    <n v="1001.8989382163851"/>
    <n v="2159.918963720565"/>
    <n v="2700.9796972209315"/>
  </r>
  <r>
    <x v="48"/>
    <s v="SBCAKASF6007"/>
    <x v="3"/>
    <x v="1"/>
    <x v="1"/>
    <n v="0.27650000000000002"/>
    <n v="0.27650000000000002"/>
    <n v="7.0103"/>
    <n v="165.65624866268209"/>
    <n v="70.99553514114946"/>
    <n v="0"/>
  </r>
  <r>
    <x v="49"/>
    <s v="SBCAKASF9017"/>
    <x v="3"/>
    <x v="1"/>
    <x v="1"/>
    <n v="4.4999999999999998E-2"/>
    <n v="4.4999999999999998E-2"/>
    <n v="7.0103"/>
    <n v="0"/>
    <n v="0"/>
    <n v="0"/>
  </r>
  <r>
    <x v="50"/>
    <s v="SBCAKASF9016"/>
    <x v="3"/>
    <x v="1"/>
    <x v="1"/>
    <n v="0.27439999999999998"/>
    <n v="0.27439999999999998"/>
    <n v="7.0103"/>
    <n v="0"/>
    <n v="0"/>
    <n v="0"/>
  </r>
  <r>
    <x v="51"/>
    <s v="SSY02226SE"/>
    <x v="4"/>
    <x v="1"/>
    <x v="1"/>
    <n v="2.92"/>
    <n v="2.92"/>
    <n v="7.0103"/>
    <n v="539.82283211845424"/>
    <n v="833.05992610872579"/>
    <n v="737.25803460622217"/>
  </r>
  <r>
    <x v="52"/>
    <s v="AJ946-14742-N"/>
    <x v="5"/>
    <x v="0"/>
    <x v="1"/>
    <n v="1.2526999999999999"/>
    <n v="1.2526999999999999"/>
    <n v="7.0103"/>
    <n v="6200.3640876476566"/>
    <n v="27364.256178895212"/>
    <n v="38053.418748776152"/>
  </r>
  <r>
    <x v="53"/>
    <s v="AJ946-14741-N"/>
    <x v="5"/>
    <x v="0"/>
    <x v="1"/>
    <n v="1.7775000000000001"/>
    <n v="1.7775000000000001"/>
    <n v="7.0103"/>
    <n v="19780.093706273754"/>
    <n v="33974.590634819157"/>
    <n v="47245.915101545383"/>
  </r>
  <r>
    <x v="54"/>
    <s v="AJ875-00003-JN"/>
    <x v="5"/>
    <x v="0"/>
    <x v="1"/>
    <n v="0.77980000000000005"/>
    <n v="0.77980000000000005"/>
    <n v="7.0103"/>
    <n v="7755.1517681126352"/>
    <n v="13833.571687374293"/>
    <n v="20519.798002938536"/>
  </r>
  <r>
    <x v="55"/>
    <s v="AJ875-02656-JN"/>
    <x v="5"/>
    <x v="0"/>
    <x v="1"/>
    <n v="0.1129"/>
    <n v="0.1129"/>
    <n v="7.0103"/>
    <n v="3823.2778226324122"/>
    <n v="6294.6223128824722"/>
    <n v="9337.0230974423357"/>
  </r>
  <r>
    <x v="56"/>
    <s v="AJ725-00418-JN"/>
    <x v="5"/>
    <x v="0"/>
    <x v="1"/>
    <n v="4.7600000000000003E-2"/>
    <n v="4.7600000000000003E-2"/>
    <n v="7.0103"/>
    <n v="1605.274912628561"/>
    <n v="2171.3633938633157"/>
    <n v="3220.8557008972512"/>
  </r>
  <r>
    <x v="5"/>
    <s v="AJ946-04716-N"/>
    <x v="5"/>
    <x v="0"/>
    <x v="1"/>
    <n v="3.78E-2"/>
    <n v="3.78E-2"/>
    <n v="7.0103"/>
    <n v="1250.36401865826"/>
    <n v="2299.0906523258636"/>
    <n v="3410.3178009500302"/>
  </r>
  <r>
    <x v="6"/>
    <s v="AJ825-00424-N"/>
    <x v="5"/>
    <x v="0"/>
    <x v="1"/>
    <n v="6.3E-2"/>
    <n v="6.3E-2"/>
    <n v="7.0103"/>
    <n v="1540.6534385119039"/>
    <n v="2235.2270230945896"/>
    <n v="3315.5867509236409"/>
  </r>
  <r>
    <x v="57"/>
    <s v="AJ946-00590-N"/>
    <x v="5"/>
    <x v="0"/>
    <x v="1"/>
    <n v="1.3095000000000001"/>
    <n v="1.3095000000000001"/>
    <n v="7.0103"/>
    <n v="31715.170858982827"/>
    <n v="46483.137928217315"/>
    <n v="64640.613681427196"/>
  </r>
  <r>
    <x v="58"/>
    <s v="AJ946-00591-N"/>
    <x v="5"/>
    <x v="0"/>
    <x v="1"/>
    <n v="1.4141999999999999"/>
    <n v="1.4141999999999999"/>
    <n v="7.0103"/>
    <n v="30806.453646776885"/>
    <n v="42476.634666134116"/>
    <n v="59069.070082592749"/>
  </r>
  <r>
    <x v="59"/>
    <s v="AJ946-08512-N"/>
    <x v="6"/>
    <x v="0"/>
    <x v="1"/>
    <n v="0.54900000000000004"/>
    <n v="0.54900000000000004"/>
    <n v="7.0103"/>
    <n v="25765.433091308507"/>
    <n v="30583.081751137619"/>
    <n v="23124.725202304366"/>
  </r>
  <r>
    <x v="60"/>
    <s v="AJ946-08514-LN"/>
    <x v="6"/>
    <x v="0"/>
    <x v="1"/>
    <n v="5.8900000000000001E-2"/>
    <n v="5.8900000000000001E-2"/>
    <n v="7.0103"/>
    <n v="3562.7849878036604"/>
    <n v="2982.8506625964651"/>
    <n v="2255.4169803207933"/>
  </r>
  <r>
    <x v="61"/>
    <s v="AJ946-08514-RN"/>
    <x v="6"/>
    <x v="0"/>
    <x v="1"/>
    <n v="5.8900000000000001E-2"/>
    <n v="5.8900000000000001E-2"/>
    <n v="7.0103"/>
    <n v="3562.7849878036604"/>
    <n v="2982.8506625964651"/>
    <n v="2255.4169803207933"/>
  </r>
  <r>
    <x v="62"/>
    <s v="AJ875-00741-N"/>
    <x v="6"/>
    <x v="0"/>
    <x v="1"/>
    <n v="0.14499999999999999"/>
    <n v="0.14499999999999999"/>
    <n v="7.0103"/>
    <n v="10106.948632726131"/>
    <n v="9608.0210547337483"/>
    <n v="5617.6618078297033"/>
  </r>
  <r>
    <x v="63"/>
    <s v="AJ725-00867-N"/>
    <x v="6"/>
    <x v="0"/>
    <x v="1"/>
    <n v="0.21829999999999999"/>
    <n v="0.21829999999999999"/>
    <n v="7.0103"/>
    <n v="4515.9697302540544"/>
    <n v="5527.6426115858094"/>
    <n v="4179.6054906963427"/>
  </r>
  <r>
    <x v="64"/>
    <s v="AJ946-12886-N"/>
    <x v="6"/>
    <x v="0"/>
    <x v="1"/>
    <n v="9.6799999999999997E-2"/>
    <n v="9.6799999999999997E-2"/>
    <n v="7.0103"/>
    <n v="21198.09948219049"/>
    <n v="19608.824729326847"/>
    <n v="14826.781914774381"/>
  </r>
  <r>
    <x v="65"/>
    <s v="SBCBJASF99007"/>
    <x v="7"/>
    <x v="1"/>
    <x v="1"/>
    <n v="62.5779"/>
    <n v="62.5779"/>
    <n v="7.0103"/>
    <n v="14546.471192476878"/>
    <n v="25872.859045162753"/>
    <n v="35238.171825678706"/>
  </r>
  <r>
    <x v="66"/>
    <s v="SBCBJASF99008"/>
    <x v="7"/>
    <x v="1"/>
    <x v="1"/>
    <n v="62.5779"/>
    <n v="62.5779"/>
    <n v="7.0103"/>
    <n v="13928.879010722318"/>
    <n v="24705.695115001079"/>
    <n v="34885.790107421926"/>
  </r>
  <r>
    <x v="67"/>
    <s v="SSY01035SE"/>
    <x v="8"/>
    <x v="1"/>
    <x v="1"/>
    <n v="8.8999999999999996E-2"/>
    <n v="8.8999999999999996E-2"/>
    <n v="7.0103"/>
    <n v="0"/>
    <n v="19.043407557451179"/>
    <n v="19.043407557451179"/>
  </r>
  <r>
    <x v="68"/>
    <s v="SSY01331SE"/>
    <x v="8"/>
    <x v="1"/>
    <x v="1"/>
    <n v="1.6210000000000002E-2"/>
    <n v="1.6210000000000002E-2"/>
    <n v="7.0103"/>
    <n v="120.06633211132193"/>
    <n v="262.64903242371946"/>
    <n v="252.8374306377759"/>
  </r>
  <r>
    <x v="69"/>
    <s v="SSY01334SE"/>
    <x v="8"/>
    <x v="1"/>
    <x v="1"/>
    <n v="0.15049999999999999"/>
    <n v="0.15049999999999999"/>
    <n v="7.0103"/>
    <n v="224.61110080880991"/>
    <n v="336.91665121321489"/>
    <n v="269.9652653952042"/>
  </r>
  <r>
    <x v="75"/>
    <s v="SSY2044SE"/>
    <x v="8"/>
    <x v="1"/>
    <x v="1"/>
    <n v="2.66"/>
    <n v="2.66"/>
    <n v="7.0103"/>
    <n v="0"/>
    <n v="379.44167867280999"/>
    <n v="645.050853743777"/>
  </r>
  <r>
    <x v="70"/>
    <s v="AJ946-14951-N"/>
    <x v="9"/>
    <x v="0"/>
    <x v="1"/>
    <n v="0.73699999999999999"/>
    <n v="0.73699999999999999"/>
    <n v="7.0103"/>
    <n v="171.57382708300645"/>
    <n v="5611.1504409226418"/>
    <n v="12298.313883122995"/>
  </r>
  <r>
    <x v="71"/>
    <s v="AJ946-15635-N"/>
    <x v="9"/>
    <x v="0"/>
    <x v="1"/>
    <n v="0.12039999999999999"/>
    <n v="0.12039999999999999"/>
    <n v="7.0103"/>
    <n v="28.029157097413808"/>
    <n v="916.66555371382105"/>
    <n v="2009.1139640814226"/>
  </r>
  <r>
    <x v="72"/>
    <s v="AJ946-15636-N"/>
    <x v="9"/>
    <x v="0"/>
    <x v="1"/>
    <n v="0.1246"/>
    <n v="0.1246"/>
    <n v="7.0103"/>
    <n v="29.006918391509643"/>
    <n v="948.64225907593118"/>
    <n v="2079.1993349214727"/>
  </r>
  <r>
    <x v="73"/>
    <s v="AJ946-16174-N"/>
    <x v="9"/>
    <x v="0"/>
    <x v="1"/>
    <n v="0.15090000000000001"/>
    <n v="0.15090000000000001"/>
    <n v="7.0103"/>
    <n v="51.661127198550709"/>
    <n v="1689.5255039014025"/>
    <n v="3703.0400769480016"/>
  </r>
  <r>
    <x v="74"/>
    <s v="AJ946-16815-N"/>
    <x v="9"/>
    <x v="0"/>
    <x v="1"/>
    <n v="0.14699999999999999"/>
    <n v="0.14699999999999999"/>
    <n v="7.0103"/>
    <n v="34.221645293354065"/>
    <n v="1119.1846876738514"/>
    <n v="2452.987979401737"/>
  </r>
  <r>
    <x v="76"/>
    <m/>
    <x v="10"/>
    <x v="2"/>
    <x v="0"/>
    <m/>
    <m/>
    <m/>
    <n v="4874"/>
    <m/>
    <m/>
  </r>
  <r>
    <x v="76"/>
    <m/>
    <x v="10"/>
    <x v="2"/>
    <x v="1"/>
    <m/>
    <m/>
    <m/>
    <n v="491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2">
  <r>
    <s v="AJ946-04905-N"/>
    <x v="0"/>
    <x v="0"/>
    <x v="0"/>
    <n v="1.2526999999999999"/>
    <n v="1.2402"/>
    <n v="7.0103"/>
    <n v="5149.4409437136401"/>
    <x v="0"/>
    <x v="0"/>
  </r>
  <r>
    <s v="AJ946-04717-N"/>
    <x v="0"/>
    <x v="0"/>
    <x v="0"/>
    <n v="1.742"/>
    <n v="1.7063999999999999"/>
    <n v="7.0103"/>
    <n v="7855.5102423258131"/>
    <x v="1"/>
    <x v="1"/>
  </r>
  <r>
    <s v="AJ875-00003-N"/>
    <x v="0"/>
    <x v="0"/>
    <x v="0"/>
    <n v="0.74980000000000002"/>
    <n v="0.74980000000000002"/>
    <n v="7.0103"/>
    <n v="4097.2880521518337"/>
    <x v="2"/>
    <x v="2"/>
  </r>
  <r>
    <s v="AJ875-02656-N"/>
    <x v="0"/>
    <x v="0"/>
    <x v="0"/>
    <n v="0.1115"/>
    <n v="0.1115"/>
    <n v="7.0103"/>
    <n v="2231.4403720240221"/>
    <x v="3"/>
    <x v="3"/>
  </r>
  <r>
    <s v="AJ725-00418-N"/>
    <x v="0"/>
    <x v="0"/>
    <x v="0"/>
    <n v="4.53E-2"/>
    <n v="4.53E-2"/>
    <n v="7.0103"/>
    <n v="848.07948190519676"/>
    <x v="4"/>
    <x v="4"/>
  </r>
  <r>
    <s v="AJ946-04716-N"/>
    <x v="0"/>
    <x v="0"/>
    <x v="0"/>
    <n v="3.78E-2"/>
    <n v="3.78E-2"/>
    <n v="7.0103"/>
    <n v="799.77020327232788"/>
    <x v="5"/>
    <x v="5"/>
  </r>
  <r>
    <s v="AJ825-00424-N"/>
    <x v="0"/>
    <x v="0"/>
    <x v="0"/>
    <n v="6.3E-2"/>
    <n v="6.3E-2"/>
    <n v="7.0103"/>
    <n v="882.40009129423845"/>
    <x v="6"/>
    <x v="6"/>
  </r>
  <r>
    <s v="AJ946-00090-N"/>
    <x v="0"/>
    <x v="0"/>
    <x v="0"/>
    <n v="1.3095000000000001"/>
    <n v="1.3055000000000001"/>
    <n v="7.0103"/>
    <n v="9942.3565223933383"/>
    <x v="7"/>
    <x v="7"/>
  </r>
  <r>
    <s v="AJ946-00092-N"/>
    <x v="0"/>
    <x v="0"/>
    <x v="0"/>
    <n v="1.3095000000000001"/>
    <n v="1.3055000000000001"/>
    <n v="7.0103"/>
    <n v="11810.32222999501"/>
    <x v="7"/>
    <x v="7"/>
  </r>
  <r>
    <s v="AJ946-12618-N"/>
    <x v="1"/>
    <x v="0"/>
    <x v="0"/>
    <n v="1.7282999999999999"/>
    <n v="1.7282999999999999"/>
    <n v="7.0103"/>
    <n v="28229.992981755415"/>
    <x v="8"/>
    <x v="8"/>
  </r>
  <r>
    <s v="AJ946-05945-N"/>
    <x v="1"/>
    <x v="0"/>
    <x v="0"/>
    <n v="2.0083000000000002"/>
    <n v="2.0287999999999999"/>
    <n v="7.0103"/>
    <n v="31371.111050882275"/>
    <x v="9"/>
    <x v="9"/>
  </r>
  <r>
    <s v="AJ725-00408-N"/>
    <x v="1"/>
    <x v="0"/>
    <x v="0"/>
    <n v="0.2898"/>
    <n v="0.2898"/>
    <n v="7.0103"/>
    <n v="10616.819258804902"/>
    <x v="10"/>
    <x v="10"/>
  </r>
  <r>
    <s v="AJ725-00006-N"/>
    <x v="1"/>
    <x v="0"/>
    <x v="0"/>
    <n v="0.35993094272380449"/>
    <n v="0.35993094272380449"/>
    <n v="7.0103"/>
    <n v="9017.5272524626034"/>
    <x v="11"/>
    <x v="11"/>
  </r>
  <r>
    <s v="AJ725-00007-N"/>
    <x v="1"/>
    <x v="0"/>
    <x v="0"/>
    <n v="0.34920500063063509"/>
    <n v="0.34920500063063509"/>
    <n v="7.0103"/>
    <n v="6058.8958017782015"/>
    <x v="12"/>
    <x v="12"/>
  </r>
  <r>
    <s v="AJ875-03566-N"/>
    <x v="1"/>
    <x v="0"/>
    <x v="0"/>
    <n v="0.22456128895200003"/>
    <n v="0.22456128895200003"/>
    <n v="7.0103"/>
    <n v="12569.496457185673"/>
    <x v="13"/>
    <x v="13"/>
  </r>
  <r>
    <s v="AJ875-03564-N"/>
    <x v="1"/>
    <x v="0"/>
    <x v="0"/>
    <n v="0.22456128895200003"/>
    <n v="0.22456128895200003"/>
    <n v="7.0103"/>
    <n v="11608.504963446459"/>
    <x v="13"/>
    <x v="13"/>
  </r>
  <r>
    <s v="AJ725-00418-N"/>
    <x v="1"/>
    <x v="0"/>
    <x v="0"/>
    <n v="4.53E-2"/>
    <n v="4.53E-2"/>
    <n v="7.0103"/>
    <n v="1939.4710711381824"/>
    <x v="14"/>
    <x v="14"/>
  </r>
  <r>
    <s v="AJ946-04716-N"/>
    <x v="1"/>
    <x v="0"/>
    <x v="0"/>
    <n v="3.78E-2"/>
    <n v="3.78E-2"/>
    <n v="7.0103"/>
    <n v="1809.1351867965709"/>
    <x v="15"/>
    <x v="15"/>
  </r>
  <r>
    <s v="AJ946-00098-N"/>
    <x v="1"/>
    <x v="0"/>
    <x v="0"/>
    <n v="1.6667000000000001"/>
    <n v="1.6617"/>
    <n v="7.0103"/>
    <n v="35741.577072307889"/>
    <x v="16"/>
    <x v="16"/>
  </r>
  <r>
    <s v="AJ946-00099-N"/>
    <x v="1"/>
    <x v="0"/>
    <x v="0"/>
    <n v="1.6517999999999999"/>
    <n v="1.6468"/>
    <n v="7.0103"/>
    <n v="23578.789374206524"/>
    <x v="17"/>
    <x v="17"/>
  </r>
  <r>
    <s v="SBC50220150"/>
    <x v="2"/>
    <x v="1"/>
    <x v="0"/>
    <n v="2.3800000000000002E-2"/>
    <n v="2.29E-2"/>
    <n v="7.0103"/>
    <n v="315.23581286451667"/>
    <x v="18"/>
    <x v="18"/>
  </r>
  <r>
    <s v="SBC50230150"/>
    <x v="2"/>
    <x v="1"/>
    <x v="0"/>
    <n v="3.04E-2"/>
    <n v="2.86E-2"/>
    <n v="7.0103"/>
    <n v="402.65414752442467"/>
    <x v="18"/>
    <x v="19"/>
  </r>
  <r>
    <s v="SBC14180150"/>
    <x v="2"/>
    <x v="1"/>
    <x v="0"/>
    <n v="0.98780000000000001"/>
    <n v="0.9677"/>
    <n v="7.0103"/>
    <n v="23103.722168700722"/>
    <x v="18"/>
    <x v="20"/>
  </r>
  <r>
    <s v="SBC14650150"/>
    <x v="2"/>
    <x v="1"/>
    <x v="0"/>
    <n v="3.3700000000000001E-2"/>
    <n v="3.3700000000000001E-2"/>
    <n v="7.0103"/>
    <n v="0"/>
    <x v="18"/>
    <x v="21"/>
  </r>
  <r>
    <s v="SBCV17CNF9001"/>
    <x v="2"/>
    <x v="1"/>
    <x v="0"/>
    <n v="3.7"/>
    <n v="3.7"/>
    <n v="7.0103"/>
    <n v="153.58829151391524"/>
    <x v="18"/>
    <x v="22"/>
  </r>
  <r>
    <s v="SBC14200150"/>
    <x v="2"/>
    <x v="1"/>
    <x v="0"/>
    <n v="354"/>
    <n v="354"/>
    <n v="7.0103"/>
    <n v="18683.936493445359"/>
    <x v="18"/>
    <x v="23"/>
  </r>
  <r>
    <s v="SBC39353159"/>
    <x v="3"/>
    <x v="1"/>
    <x v="0"/>
    <n v="72.135480000000001"/>
    <n v="72.135480000000001"/>
    <n v="7.0103"/>
    <n v="0"/>
    <x v="18"/>
    <x v="21"/>
  </r>
  <r>
    <s v="SBC39353162"/>
    <x v="3"/>
    <x v="1"/>
    <x v="0"/>
    <n v="6.2659999999999993E-2"/>
    <n v="6.2659999999999993E-2"/>
    <n v="7.0103"/>
    <n v="12004.291485009195"/>
    <x v="19"/>
    <x v="24"/>
  </r>
  <r>
    <s v="SBC39353160"/>
    <x v="3"/>
    <x v="1"/>
    <x v="0"/>
    <n v="0.32390999999999998"/>
    <n v="0.32390999999999998"/>
    <n v="7.0103"/>
    <n v="39196.086149133305"/>
    <x v="20"/>
    <x v="25"/>
  </r>
  <r>
    <s v="SBC39353161"/>
    <x v="3"/>
    <x v="1"/>
    <x v="0"/>
    <n v="0.12823000000000001"/>
    <n v="0.12823000000000001"/>
    <n v="7.0103"/>
    <n v="8182.0539210403886"/>
    <x v="21"/>
    <x v="26"/>
  </r>
  <r>
    <s v="SBC30120150"/>
    <x v="3"/>
    <x v="1"/>
    <x v="0"/>
    <n v="10.9"/>
    <n v="10.9"/>
    <n v="7.0103"/>
    <n v="1357.8326584759975"/>
    <x v="22"/>
    <x v="21"/>
  </r>
  <r>
    <s v="SBCAKASF2038"/>
    <x v="3"/>
    <x v="1"/>
    <x v="0"/>
    <n v="386.33"/>
    <n v="386.33"/>
    <n v="7.0103"/>
    <n v="84868.331191998135"/>
    <x v="23"/>
    <x v="27"/>
  </r>
  <r>
    <s v="SBCAKASF6009"/>
    <x v="3"/>
    <x v="1"/>
    <x v="0"/>
    <n v="43.999600000000001"/>
    <n v="43.999600000000001"/>
    <n v="7.0103"/>
    <n v="48711.560248281159"/>
    <x v="24"/>
    <x v="28"/>
  </r>
  <r>
    <s v="SBCAKASF2019"/>
    <x v="3"/>
    <x v="1"/>
    <x v="0"/>
    <n v="6.2659999999999993E-2"/>
    <n v="6.2659999999999993E-2"/>
    <n v="7.0103"/>
    <n v="10187.275950403882"/>
    <x v="25"/>
    <x v="29"/>
  </r>
  <r>
    <s v="SBCAKASF9015"/>
    <x v="3"/>
    <x v="1"/>
    <x v="0"/>
    <n v="316.8"/>
    <n v="316.8"/>
    <n v="7.0103"/>
    <n v="0"/>
    <x v="18"/>
    <x v="21"/>
  </r>
  <r>
    <s v="SBCAKASF9019"/>
    <x v="3"/>
    <x v="1"/>
    <x v="0"/>
    <n v="4.9000000000000002E-2"/>
    <n v="4.9000000000000002E-2"/>
    <n v="7.0103"/>
    <n v="31.091661037379108"/>
    <x v="26"/>
    <x v="30"/>
  </r>
  <r>
    <s v="SBCAKASF9001"/>
    <x v="3"/>
    <x v="1"/>
    <x v="0"/>
    <n v="0.17661049999999998"/>
    <n v="0.17661049999999998"/>
    <n v="7.0103"/>
    <n v="1987.99026730127"/>
    <x v="27"/>
    <x v="31"/>
  </r>
  <r>
    <s v="SBCAKASF9003"/>
    <x v="3"/>
    <x v="1"/>
    <x v="0"/>
    <n v="0.17661049999999998"/>
    <n v="0.17661049999999998"/>
    <n v="7.0103"/>
    <n v="2156.7833788656822"/>
    <x v="27"/>
    <x v="31"/>
  </r>
  <r>
    <s v="SBCAKASF9007"/>
    <x v="3"/>
    <x v="1"/>
    <x v="0"/>
    <n v="0.17661049999999998"/>
    <n v="0.17661049999999998"/>
    <n v="7.0103"/>
    <n v="2151.7447785204758"/>
    <x v="27"/>
    <x v="31"/>
  </r>
  <r>
    <s v="SBCAKASF9012"/>
    <x v="3"/>
    <x v="1"/>
    <x v="0"/>
    <n v="1.9800000000000002E-2"/>
    <n v="1.9800000000000002E-2"/>
    <n v="7.0103"/>
    <n v="0"/>
    <x v="18"/>
    <x v="21"/>
  </r>
  <r>
    <s v="SBCAKASF9013"/>
    <x v="3"/>
    <x v="1"/>
    <x v="0"/>
    <n v="2.5739999999999999E-2"/>
    <n v="2.5739999999999999E-2"/>
    <n v="7.0103"/>
    <n v="0"/>
    <x v="18"/>
    <x v="21"/>
  </r>
  <r>
    <s v="SBCAKASF9014"/>
    <x v="3"/>
    <x v="1"/>
    <x v="0"/>
    <n v="2.5244999999999997E-2"/>
    <n v="2.5244999999999997E-2"/>
    <n v="7.0103"/>
    <n v="0"/>
    <x v="18"/>
    <x v="21"/>
  </r>
  <r>
    <s v="SBCAKASF9004"/>
    <x v="3"/>
    <x v="1"/>
    <x v="0"/>
    <n v="7.3599999999999999E-2"/>
    <n v="7.3599999999999999E-2"/>
    <n v="7.0103"/>
    <n v="9495.7286091093447"/>
    <x v="28"/>
    <x v="32"/>
  </r>
  <r>
    <s v="SBCAKASF9002"/>
    <x v="3"/>
    <x v="1"/>
    <x v="0"/>
    <n v="0.33949999999999997"/>
    <n v="0.33949999999999997"/>
    <n v="7.0103"/>
    <n v="20387.632869813853"/>
    <x v="29"/>
    <x v="33"/>
  </r>
  <r>
    <s v="SBCAKASF9001A"/>
    <x v="3"/>
    <x v="1"/>
    <x v="0"/>
    <n v="0.17661049999999998"/>
    <n v="0.17661049999999998"/>
    <n v="7.0103"/>
    <n v="1815.6328939672089"/>
    <x v="30"/>
    <x v="34"/>
  </r>
  <r>
    <s v="SBCAKASF9003A"/>
    <x v="3"/>
    <x v="1"/>
    <x v="0"/>
    <n v="0.17661049999999998"/>
    <n v="0.17661049999999998"/>
    <n v="7.0103"/>
    <n v="1782.8819917233675"/>
    <x v="30"/>
    <x v="34"/>
  </r>
  <r>
    <s v="SBCAKASF9007A"/>
    <x v="3"/>
    <x v="1"/>
    <x v="0"/>
    <n v="0.17661049999999998"/>
    <n v="0.17661049999999998"/>
    <n v="7.0103"/>
    <n v="1800.5170929315898"/>
    <x v="30"/>
    <x v="34"/>
  </r>
  <r>
    <s v="SBCAKASF9001B"/>
    <x v="3"/>
    <x v="1"/>
    <x v="0"/>
    <n v="0.17661049999999998"/>
    <n v="0.17661049999999998"/>
    <n v="7.0103"/>
    <n v="1001.8989382163851"/>
    <x v="30"/>
    <x v="34"/>
  </r>
  <r>
    <s v="SBCAKASF9003B"/>
    <x v="3"/>
    <x v="1"/>
    <x v="0"/>
    <n v="0.17661049999999998"/>
    <n v="0.17661049999999998"/>
    <n v="7.0103"/>
    <n v="1001.8989382163851"/>
    <x v="30"/>
    <x v="34"/>
  </r>
  <r>
    <s v="SBCAKASF9007B"/>
    <x v="3"/>
    <x v="1"/>
    <x v="0"/>
    <n v="0.17661049999999998"/>
    <n v="0.17661049999999998"/>
    <n v="7.0103"/>
    <n v="1001.8989382163851"/>
    <x v="30"/>
    <x v="34"/>
  </r>
  <r>
    <s v="SBCAKASF6007"/>
    <x v="3"/>
    <x v="1"/>
    <x v="0"/>
    <n v="0.27650000000000002"/>
    <n v="0.27650000000000002"/>
    <n v="7.0103"/>
    <n v="165.65624866268209"/>
    <x v="31"/>
    <x v="21"/>
  </r>
  <r>
    <s v="SBCAKASF9017"/>
    <x v="3"/>
    <x v="1"/>
    <x v="0"/>
    <n v="4.4999999999999998E-2"/>
    <n v="4.4999999999999998E-2"/>
    <n v="7.0103"/>
    <n v="0"/>
    <x v="18"/>
    <x v="21"/>
  </r>
  <r>
    <s v="SBCAKASF9016"/>
    <x v="3"/>
    <x v="1"/>
    <x v="0"/>
    <n v="0.27439999999999998"/>
    <n v="0.27439999999999998"/>
    <n v="7.0103"/>
    <n v="0"/>
    <x v="18"/>
    <x v="21"/>
  </r>
  <r>
    <s v="SSY02226SE"/>
    <x v="4"/>
    <x v="1"/>
    <x v="0"/>
    <n v="2.92"/>
    <n v="2.92"/>
    <n v="7.0103"/>
    <n v="539.82283211845424"/>
    <x v="32"/>
    <x v="35"/>
  </r>
  <r>
    <s v="AJ946-14742-N"/>
    <x v="5"/>
    <x v="0"/>
    <x v="0"/>
    <n v="1.2526999999999999"/>
    <n v="1.2526999999999999"/>
    <n v="7.0103"/>
    <n v="6200.3640876476566"/>
    <x v="33"/>
    <x v="36"/>
  </r>
  <r>
    <s v="AJ946-14741-N"/>
    <x v="5"/>
    <x v="0"/>
    <x v="0"/>
    <n v="1.7775000000000001"/>
    <n v="1.7775000000000001"/>
    <n v="7.0103"/>
    <n v="19780.093706273754"/>
    <x v="34"/>
    <x v="37"/>
  </r>
  <r>
    <s v="AJ875-00003-JN"/>
    <x v="5"/>
    <x v="0"/>
    <x v="0"/>
    <n v="0.77980000000000005"/>
    <n v="0.77980000000000005"/>
    <n v="7.0103"/>
    <n v="7755.1517681126352"/>
    <x v="35"/>
    <x v="38"/>
  </r>
  <r>
    <s v="AJ875-02656-JN"/>
    <x v="5"/>
    <x v="0"/>
    <x v="0"/>
    <n v="0.1129"/>
    <n v="0.1129"/>
    <n v="7.0103"/>
    <n v="3823.2778226324122"/>
    <x v="36"/>
    <x v="39"/>
  </r>
  <r>
    <s v="AJ725-00418-JN"/>
    <x v="5"/>
    <x v="0"/>
    <x v="0"/>
    <n v="4.7600000000000003E-2"/>
    <n v="4.7600000000000003E-2"/>
    <n v="7.0103"/>
    <n v="1605.274912628561"/>
    <x v="37"/>
    <x v="40"/>
  </r>
  <r>
    <s v="AJ946-04716-N"/>
    <x v="5"/>
    <x v="0"/>
    <x v="0"/>
    <n v="3.78E-2"/>
    <n v="3.78E-2"/>
    <n v="7.0103"/>
    <n v="1250.36401865826"/>
    <x v="38"/>
    <x v="41"/>
  </r>
  <r>
    <s v="AJ825-00424-N"/>
    <x v="5"/>
    <x v="0"/>
    <x v="0"/>
    <n v="6.3E-2"/>
    <n v="6.3E-2"/>
    <n v="7.0103"/>
    <n v="1540.6534385119039"/>
    <x v="39"/>
    <x v="42"/>
  </r>
  <r>
    <s v="AJ946-00590-N"/>
    <x v="5"/>
    <x v="0"/>
    <x v="0"/>
    <n v="1.3095000000000001"/>
    <n v="1.3095000000000001"/>
    <n v="7.0103"/>
    <n v="31715.170858982827"/>
    <x v="40"/>
    <x v="43"/>
  </r>
  <r>
    <s v="AJ946-00591-N"/>
    <x v="5"/>
    <x v="0"/>
    <x v="0"/>
    <n v="1.4141999999999999"/>
    <n v="1.4141999999999999"/>
    <n v="7.0103"/>
    <n v="30806.453646776885"/>
    <x v="41"/>
    <x v="44"/>
  </r>
  <r>
    <s v="AJ946-08512-N"/>
    <x v="6"/>
    <x v="0"/>
    <x v="0"/>
    <n v="0.54900000000000004"/>
    <n v="0.54900000000000004"/>
    <n v="7.0103"/>
    <n v="25765.433091308507"/>
    <x v="42"/>
    <x v="45"/>
  </r>
  <r>
    <s v="AJ946-08514-LN"/>
    <x v="6"/>
    <x v="0"/>
    <x v="0"/>
    <n v="5.8900000000000001E-2"/>
    <n v="5.8900000000000001E-2"/>
    <n v="7.0103"/>
    <n v="3562.7849878036604"/>
    <x v="43"/>
    <x v="46"/>
  </r>
  <r>
    <s v="AJ946-08514-RN"/>
    <x v="6"/>
    <x v="0"/>
    <x v="0"/>
    <n v="5.8900000000000001E-2"/>
    <n v="5.8900000000000001E-2"/>
    <n v="7.0103"/>
    <n v="3562.7849878036604"/>
    <x v="43"/>
    <x v="46"/>
  </r>
  <r>
    <s v="AJ875-00741-N"/>
    <x v="6"/>
    <x v="0"/>
    <x v="0"/>
    <n v="0.14499999999999999"/>
    <n v="0.14499999999999999"/>
    <n v="7.0103"/>
    <n v="10106.948632726131"/>
    <x v="44"/>
    <x v="47"/>
  </r>
  <r>
    <s v="AJ725-00867-N"/>
    <x v="6"/>
    <x v="0"/>
    <x v="0"/>
    <n v="0.21829999999999999"/>
    <n v="0.21829999999999999"/>
    <n v="7.0103"/>
    <n v="4515.9697302540544"/>
    <x v="45"/>
    <x v="48"/>
  </r>
  <r>
    <s v="AJ946-12886-N"/>
    <x v="6"/>
    <x v="0"/>
    <x v="0"/>
    <n v="9.6799999999999997E-2"/>
    <n v="9.6799999999999997E-2"/>
    <n v="7.0103"/>
    <n v="21198.09948219049"/>
    <x v="46"/>
    <x v="49"/>
  </r>
  <r>
    <s v="SBCBJASF99007"/>
    <x v="7"/>
    <x v="1"/>
    <x v="0"/>
    <n v="62.5779"/>
    <n v="62.5779"/>
    <n v="7.0103"/>
    <n v="14546.471192476878"/>
    <x v="47"/>
    <x v="50"/>
  </r>
  <r>
    <s v="SBCBJASF99008"/>
    <x v="7"/>
    <x v="1"/>
    <x v="0"/>
    <n v="62.5779"/>
    <n v="62.5779"/>
    <n v="7.0103"/>
    <n v="13928.879010722318"/>
    <x v="48"/>
    <x v="51"/>
  </r>
  <r>
    <s v="SSY01035SE"/>
    <x v="8"/>
    <x v="1"/>
    <x v="0"/>
    <n v="8.8999999999999996E-2"/>
    <n v="8.8999999999999996E-2"/>
    <n v="7.0103"/>
    <n v="0"/>
    <x v="49"/>
    <x v="52"/>
  </r>
  <r>
    <s v="SSY01331SE"/>
    <x v="8"/>
    <x v="1"/>
    <x v="0"/>
    <n v="1.6210000000000002E-2"/>
    <n v="1.6210000000000002E-2"/>
    <n v="7.0103"/>
    <n v="120.06633211132193"/>
    <x v="50"/>
    <x v="53"/>
  </r>
  <r>
    <s v="SSY01334SE"/>
    <x v="8"/>
    <x v="1"/>
    <x v="0"/>
    <n v="0.15049999999999999"/>
    <n v="0.15049999999999999"/>
    <n v="7.0103"/>
    <n v="224.61110080880991"/>
    <x v="51"/>
    <x v="54"/>
  </r>
  <r>
    <s v="SSY2044SE"/>
    <x v="8"/>
    <x v="1"/>
    <x v="0"/>
    <n v="2.66"/>
    <n v="2.66"/>
    <n v="7.0103"/>
    <n v="0"/>
    <x v="52"/>
    <x v="55"/>
  </r>
  <r>
    <s v="AJ946-14951-N"/>
    <x v="9"/>
    <x v="0"/>
    <x v="0"/>
    <n v="0.73699999999999999"/>
    <n v="0.73699999999999999"/>
    <n v="7.0103"/>
    <n v="171.57382708300645"/>
    <x v="53"/>
    <x v="56"/>
  </r>
  <r>
    <s v="AJ946-15635-N"/>
    <x v="9"/>
    <x v="0"/>
    <x v="0"/>
    <n v="0.12039999999999999"/>
    <n v="0.12039999999999999"/>
    <n v="7.0103"/>
    <n v="28.029157097413808"/>
    <x v="54"/>
    <x v="57"/>
  </r>
  <r>
    <s v="AJ946-15636-N"/>
    <x v="9"/>
    <x v="0"/>
    <x v="0"/>
    <n v="0.1246"/>
    <n v="0.1246"/>
    <n v="7.0103"/>
    <n v="29.006918391509643"/>
    <x v="55"/>
    <x v="58"/>
  </r>
  <r>
    <s v="AJ946-16174-N"/>
    <x v="9"/>
    <x v="0"/>
    <x v="0"/>
    <n v="0.15090000000000001"/>
    <n v="0.15090000000000001"/>
    <n v="7.0103"/>
    <n v="51.661127198550709"/>
    <x v="56"/>
    <x v="59"/>
  </r>
  <r>
    <s v="AJ946-16815-N"/>
    <x v="9"/>
    <x v="0"/>
    <x v="0"/>
    <n v="0.14699999999999999"/>
    <n v="0.14699999999999999"/>
    <n v="7.0103"/>
    <n v="34.221645293354065"/>
    <x v="57"/>
    <x v="60"/>
  </r>
  <r>
    <s v="AJ946-04905-N"/>
    <x v="0"/>
    <x v="0"/>
    <x v="1"/>
    <n v="1.2526999999999999"/>
    <n v="1.2402"/>
    <n v="6.9192"/>
    <n v="7241.8776737195049"/>
    <x v="58"/>
    <x v="61"/>
  </r>
  <r>
    <s v="AJ946-04717-N"/>
    <x v="0"/>
    <x v="0"/>
    <x v="1"/>
    <n v="1.742"/>
    <n v="1.7063999999999999"/>
    <n v="6.9192"/>
    <n v="9768.4125332408385"/>
    <x v="59"/>
    <x v="62"/>
  </r>
  <r>
    <s v="AJ875-00003-N"/>
    <x v="0"/>
    <x v="0"/>
    <x v="1"/>
    <n v="0.74980000000000002"/>
    <n v="0.74980000000000002"/>
    <n v="6.9192"/>
    <n v="2405.7058619493587"/>
    <x v="60"/>
    <x v="63"/>
  </r>
  <r>
    <s v="AJ875-02656-N"/>
    <x v="0"/>
    <x v="0"/>
    <x v="1"/>
    <n v="0.1115"/>
    <n v="0.1115"/>
    <n v="6.9192"/>
    <n v="1933.7495664238641"/>
    <x v="61"/>
    <x v="64"/>
  </r>
  <r>
    <s v="AJ725-00418-N"/>
    <x v="0"/>
    <x v="0"/>
    <x v="1"/>
    <n v="4.53E-2"/>
    <n v="4.53E-2"/>
    <n v="6.9192"/>
    <n v="1014.7849462365591"/>
    <x v="62"/>
    <x v="65"/>
  </r>
  <r>
    <s v="AJ946-04716-N"/>
    <x v="0"/>
    <x v="0"/>
    <x v="1"/>
    <n v="3.78E-2"/>
    <n v="3.78E-2"/>
    <n v="6.9192"/>
    <n v="863.16337148803325"/>
    <x v="63"/>
    <x v="66"/>
  </r>
  <r>
    <s v="AJ825-00424-N"/>
    <x v="0"/>
    <x v="0"/>
    <x v="1"/>
    <n v="6.3E-2"/>
    <n v="6.3E-2"/>
    <n v="6.9192"/>
    <n v="637.35691987513007"/>
    <x v="64"/>
    <x v="67"/>
  </r>
  <r>
    <s v="AJ946-00090-N"/>
    <x v="0"/>
    <x v="0"/>
    <x v="1"/>
    <n v="1.3095000000000001"/>
    <n v="1.3055000000000001"/>
    <n v="6.9192"/>
    <n v="11696.0197710718"/>
    <x v="65"/>
    <x v="68"/>
  </r>
  <r>
    <s v="AJ946-00092-N"/>
    <x v="0"/>
    <x v="0"/>
    <x v="1"/>
    <n v="1.3095000000000001"/>
    <n v="1.3055000000000001"/>
    <n v="6.9192"/>
    <n v="14194.19875130073"/>
    <x v="65"/>
    <x v="68"/>
  </r>
  <r>
    <s v="AJ946-12618-N"/>
    <x v="1"/>
    <x v="0"/>
    <x v="1"/>
    <n v="1.7282999999999999"/>
    <n v="1.7282999999999999"/>
    <n v="6.9192"/>
    <n v="27151.435137010059"/>
    <x v="66"/>
    <x v="69"/>
  </r>
  <r>
    <s v="AJ946-05945-N"/>
    <x v="1"/>
    <x v="0"/>
    <x v="1"/>
    <n v="2.0083000000000002"/>
    <n v="2.0287999999999999"/>
    <n v="6.9192"/>
    <n v="31927.53497514164"/>
    <x v="67"/>
    <x v="70"/>
  </r>
  <r>
    <s v="AJ725-00408-N"/>
    <x v="1"/>
    <x v="0"/>
    <x v="1"/>
    <n v="0.2898"/>
    <n v="0.2898"/>
    <n v="6.9192"/>
    <n v="9737.9032258064508"/>
    <x v="68"/>
    <x v="71"/>
  </r>
  <r>
    <s v="AJ725-00006-N"/>
    <x v="1"/>
    <x v="0"/>
    <x v="1"/>
    <n v="0.35993094272380449"/>
    <n v="0.35993094272380449"/>
    <n v="6.9192"/>
    <n v="9051.333106998205"/>
    <x v="69"/>
    <x v="72"/>
  </r>
  <r>
    <s v="AJ725-00007-N"/>
    <x v="1"/>
    <x v="0"/>
    <x v="1"/>
    <n v="0.34920500063063509"/>
    <n v="0.34920500063063509"/>
    <n v="6.9192"/>
    <n v="6056.2781933859706"/>
    <x v="70"/>
    <x v="73"/>
  </r>
  <r>
    <s v="AJ875-03566-N"/>
    <x v="1"/>
    <x v="0"/>
    <x v="1"/>
    <n v="0.22456128895200003"/>
    <n v="0.22456128895200003"/>
    <n v="6.9192"/>
    <n v="12657.374073777319"/>
    <x v="71"/>
    <x v="74"/>
  </r>
  <r>
    <s v="AJ875-03564-N"/>
    <x v="1"/>
    <x v="0"/>
    <x v="1"/>
    <n v="0.22456128895200003"/>
    <n v="0.22456128895200003"/>
    <n v="6.9192"/>
    <n v="10417.992506878254"/>
    <x v="71"/>
    <x v="74"/>
  </r>
  <r>
    <s v="AJ725-00418-N"/>
    <x v="1"/>
    <x v="0"/>
    <x v="1"/>
    <n v="4.53E-2"/>
    <n v="4.53E-2"/>
    <n v="6.9192"/>
    <n v="1833.1599028789456"/>
    <x v="72"/>
    <x v="75"/>
  </r>
  <r>
    <s v="AJ946-04716-N"/>
    <x v="1"/>
    <x v="0"/>
    <x v="1"/>
    <n v="3.78E-2"/>
    <n v="3.78E-2"/>
    <n v="6.9192"/>
    <n v="1649.8439125910511"/>
    <x v="73"/>
    <x v="76"/>
  </r>
  <r>
    <s v="AJ946-00098-N"/>
    <x v="1"/>
    <x v="0"/>
    <x v="1"/>
    <n v="1.6667000000000001"/>
    <n v="1.6617"/>
    <n v="6.9192"/>
    <n v="34807.22482367904"/>
    <x v="74"/>
    <x v="77"/>
  </r>
  <r>
    <s v="AJ946-00099-N"/>
    <x v="1"/>
    <x v="0"/>
    <x v="1"/>
    <n v="1.6517999999999999"/>
    <n v="1.6468"/>
    <n v="6.9192"/>
    <n v="23872.70204647936"/>
    <x v="75"/>
    <x v="78"/>
  </r>
  <r>
    <s v="SBC50220150"/>
    <x v="2"/>
    <x v="1"/>
    <x v="1"/>
    <n v="2.3800000000000002E-2"/>
    <n v="2.29E-2"/>
    <n v="6.9192"/>
    <n v="0"/>
    <x v="18"/>
    <x v="79"/>
  </r>
  <r>
    <s v="SBC50230150"/>
    <x v="2"/>
    <x v="1"/>
    <x v="1"/>
    <n v="3.04E-2"/>
    <n v="2.86E-2"/>
    <n v="6.9192"/>
    <n v="0"/>
    <x v="18"/>
    <x v="80"/>
  </r>
  <r>
    <s v="SBC14180150"/>
    <x v="2"/>
    <x v="1"/>
    <x v="1"/>
    <n v="0.98780000000000001"/>
    <n v="0.9677"/>
    <n v="6.9192"/>
    <n v="6509.9549080818588"/>
    <x v="18"/>
    <x v="81"/>
  </r>
  <r>
    <s v="SBC14650150"/>
    <x v="2"/>
    <x v="1"/>
    <x v="1"/>
    <n v="3.3700000000000001E-2"/>
    <n v="3.3700000000000001E-2"/>
    <n v="6.9192"/>
    <n v="0"/>
    <x v="18"/>
    <x v="21"/>
  </r>
  <r>
    <s v="SBCV17CNF9001"/>
    <x v="2"/>
    <x v="1"/>
    <x v="1"/>
    <n v="3.7"/>
    <n v="3.7"/>
    <n v="6.9192"/>
    <n v="155.61047519944503"/>
    <x v="18"/>
    <x v="82"/>
  </r>
  <r>
    <s v="SBC14200150"/>
    <x v="2"/>
    <x v="1"/>
    <x v="1"/>
    <n v="354"/>
    <n v="354"/>
    <n v="6.9192"/>
    <n v="2558.0992022199098"/>
    <x v="18"/>
    <x v="83"/>
  </r>
  <r>
    <s v="SBC39353159"/>
    <x v="3"/>
    <x v="1"/>
    <x v="1"/>
    <n v="72.135480000000001"/>
    <n v="72.135480000000001"/>
    <n v="6.9192"/>
    <n v="0"/>
    <x v="18"/>
    <x v="84"/>
  </r>
  <r>
    <s v="SBC39353162"/>
    <x v="3"/>
    <x v="1"/>
    <x v="1"/>
    <n v="6.2659999999999993E-2"/>
    <n v="6.2659999999999993E-2"/>
    <n v="6.9192"/>
    <n v="13049.638686553359"/>
    <x v="76"/>
    <x v="85"/>
  </r>
  <r>
    <s v="SBC39353160"/>
    <x v="3"/>
    <x v="1"/>
    <x v="1"/>
    <n v="0.32390999999999998"/>
    <n v="0.32390999999999998"/>
    <n v="6.9192"/>
    <n v="42834.092091571278"/>
    <x v="77"/>
    <x v="86"/>
  </r>
  <r>
    <s v="SBC39353161"/>
    <x v="3"/>
    <x v="1"/>
    <x v="1"/>
    <n v="0.12823000000000001"/>
    <n v="0.12823000000000001"/>
    <n v="6.9192"/>
    <n v="9673.9594172736743"/>
    <x v="78"/>
    <x v="87"/>
  </r>
  <r>
    <s v="SBC30120150"/>
    <x v="3"/>
    <x v="1"/>
    <x v="1"/>
    <n v="10.9"/>
    <n v="10.9"/>
    <n v="6.9192"/>
    <n v="1112.1805989131692"/>
    <x v="79"/>
    <x v="21"/>
  </r>
  <r>
    <s v="SBCAKASF2038"/>
    <x v="3"/>
    <x v="1"/>
    <x v="1"/>
    <n v="386.33"/>
    <n v="386.33"/>
    <n v="6.9192"/>
    <n v="76158.243727598572"/>
    <x v="80"/>
    <x v="88"/>
  </r>
  <r>
    <s v="SBCAKASF6009"/>
    <x v="3"/>
    <x v="1"/>
    <x v="1"/>
    <n v="43.999600000000001"/>
    <n v="43.999600000000001"/>
    <n v="6.9192"/>
    <n v="36780.796392646553"/>
    <x v="81"/>
    <x v="89"/>
  </r>
  <r>
    <s v="SBCAKASF2019"/>
    <x v="3"/>
    <x v="1"/>
    <x v="1"/>
    <n v="6.2659999999999993E-2"/>
    <n v="6.2659999999999993E-2"/>
    <n v="6.9192"/>
    <n v="8331.4834084865306"/>
    <x v="82"/>
    <x v="90"/>
  </r>
  <r>
    <s v="SBCAKASF9015"/>
    <x v="3"/>
    <x v="1"/>
    <x v="1"/>
    <n v="316.8"/>
    <n v="316.8"/>
    <n v="6.9192"/>
    <n v="0"/>
    <x v="18"/>
    <x v="21"/>
  </r>
  <r>
    <s v="SBCAKASF9019"/>
    <x v="3"/>
    <x v="1"/>
    <x v="1"/>
    <n v="4.9000000000000002E-2"/>
    <n v="4.9000000000000002E-2"/>
    <n v="6.9192"/>
    <n v="0"/>
    <x v="83"/>
    <x v="91"/>
  </r>
  <r>
    <s v="SBCAKASF9001"/>
    <x v="3"/>
    <x v="1"/>
    <x v="1"/>
    <n v="0.17661049999999998"/>
    <n v="0.17661049999999998"/>
    <n v="6.9192"/>
    <n v="638.11748468030987"/>
    <x v="84"/>
    <x v="92"/>
  </r>
  <r>
    <s v="SBCAKASF9003"/>
    <x v="3"/>
    <x v="1"/>
    <x v="1"/>
    <n v="0.17661049999999998"/>
    <n v="0.17661049999999998"/>
    <n v="6.9192"/>
    <n v="860.18236934905758"/>
    <x v="84"/>
    <x v="92"/>
  </r>
  <r>
    <s v="SBCAKASF9007"/>
    <x v="3"/>
    <x v="1"/>
    <x v="1"/>
    <n v="0.17661049999999998"/>
    <n v="0.17661049999999998"/>
    <n v="6.9192"/>
    <n v="811.68544051335402"/>
    <x v="84"/>
    <x v="92"/>
  </r>
  <r>
    <s v="SBCAKASF9012"/>
    <x v="3"/>
    <x v="1"/>
    <x v="1"/>
    <n v="1.9800000000000002E-2"/>
    <n v="1.9800000000000002E-2"/>
    <n v="6.9192"/>
    <n v="0"/>
    <x v="18"/>
    <x v="21"/>
  </r>
  <r>
    <s v="SBCAKASF9013"/>
    <x v="3"/>
    <x v="1"/>
    <x v="1"/>
    <n v="2.5739999999999999E-2"/>
    <n v="2.5739999999999999E-2"/>
    <n v="6.9192"/>
    <n v="0"/>
    <x v="18"/>
    <x v="21"/>
  </r>
  <r>
    <s v="SBCAKASF9014"/>
    <x v="3"/>
    <x v="1"/>
    <x v="1"/>
    <n v="2.5244999999999997E-2"/>
    <n v="2.5244999999999997E-2"/>
    <n v="6.9192"/>
    <n v="0"/>
    <x v="18"/>
    <x v="21"/>
  </r>
  <r>
    <s v="SBCAKASF9004"/>
    <x v="3"/>
    <x v="1"/>
    <x v="1"/>
    <n v="7.3599999999999999E-2"/>
    <n v="7.3599999999999999E-2"/>
    <n v="6.9192"/>
    <n v="9211.7007746560303"/>
    <x v="85"/>
    <x v="93"/>
  </r>
  <r>
    <s v="SBCAKASF9002"/>
    <x v="3"/>
    <x v="1"/>
    <x v="1"/>
    <n v="0.33949999999999997"/>
    <n v="0.33949999999999997"/>
    <n v="6.9192"/>
    <n v="13453.997571973638"/>
    <x v="86"/>
    <x v="94"/>
  </r>
  <r>
    <s v="SBCAKASF9001A"/>
    <x v="3"/>
    <x v="1"/>
    <x v="1"/>
    <n v="0.17661049999999998"/>
    <n v="0.17661049999999998"/>
    <n v="6.9192"/>
    <n v="1059.2750245693142"/>
    <x v="87"/>
    <x v="95"/>
  </r>
  <r>
    <s v="SBCAKASF9003A"/>
    <x v="3"/>
    <x v="1"/>
    <x v="1"/>
    <n v="0.17661049999999998"/>
    <n v="0.17661049999999998"/>
    <n v="6.9192"/>
    <n v="1082.2472540178055"/>
    <x v="87"/>
    <x v="95"/>
  </r>
  <r>
    <s v="SBCAKASF9007A"/>
    <x v="3"/>
    <x v="1"/>
    <x v="1"/>
    <n v="0.17661049999999998"/>
    <n v="0.17661049999999998"/>
    <n v="6.9192"/>
    <n v="1115.4293632211816"/>
    <x v="87"/>
    <x v="95"/>
  </r>
  <r>
    <s v="SBCAKASF9001B"/>
    <x v="3"/>
    <x v="1"/>
    <x v="1"/>
    <n v="0.17661049999999998"/>
    <n v="0.17661049999999998"/>
    <n v="6.9192"/>
    <n v="0"/>
    <x v="87"/>
    <x v="95"/>
  </r>
  <r>
    <s v="SBCAKASF9003B"/>
    <x v="3"/>
    <x v="1"/>
    <x v="1"/>
    <n v="0.17661049999999998"/>
    <n v="0.17661049999999998"/>
    <n v="6.9192"/>
    <n v="0"/>
    <x v="87"/>
    <x v="95"/>
  </r>
  <r>
    <s v="SBCAKASF9007B"/>
    <x v="3"/>
    <x v="1"/>
    <x v="1"/>
    <n v="0.17661049999999998"/>
    <n v="0.17661049999999998"/>
    <n v="6.9192"/>
    <n v="0"/>
    <x v="87"/>
    <x v="95"/>
  </r>
  <r>
    <s v="SBCAKASF6007"/>
    <x v="3"/>
    <x v="1"/>
    <x v="1"/>
    <n v="0.27650000000000002"/>
    <n v="0.27650000000000002"/>
    <n v="6.9192"/>
    <n v="4659.483755347439"/>
    <x v="88"/>
    <x v="21"/>
  </r>
  <r>
    <s v="SBCAKASF9017"/>
    <x v="3"/>
    <x v="1"/>
    <x v="1"/>
    <n v="4.4999999999999998E-2"/>
    <n v="4.4999999999999998E-2"/>
    <n v="6.9192"/>
    <n v="0"/>
    <x v="18"/>
    <x v="21"/>
  </r>
  <r>
    <s v="SBCAKASF9016"/>
    <x v="3"/>
    <x v="1"/>
    <x v="1"/>
    <n v="0.27439999999999998"/>
    <n v="0.27439999999999998"/>
    <n v="6.9192"/>
    <n v="0"/>
    <x v="18"/>
    <x v="21"/>
  </r>
  <r>
    <s v="SSY02226SE"/>
    <x v="4"/>
    <x v="1"/>
    <x v="1"/>
    <n v="2.92"/>
    <n v="2.92"/>
    <n v="6.9192"/>
    <n v="546.93028095733609"/>
    <x v="89"/>
    <x v="96"/>
  </r>
  <r>
    <s v="AJ946-14742-N"/>
    <x v="5"/>
    <x v="0"/>
    <x v="1"/>
    <n v="1.2526999999999999"/>
    <n v="1.2526999999999999"/>
    <n v="6.9192"/>
    <n v="7241.8776737195049"/>
    <x v="90"/>
    <x v="97"/>
  </r>
  <r>
    <s v="AJ946-14741-N"/>
    <x v="5"/>
    <x v="0"/>
    <x v="1"/>
    <n v="1.7775000000000001"/>
    <n v="1.7775000000000001"/>
    <n v="6.9192"/>
    <n v="18663.3389698231"/>
    <x v="91"/>
    <x v="98"/>
  </r>
  <r>
    <s v="AJ875-00003-JN"/>
    <x v="5"/>
    <x v="0"/>
    <x v="1"/>
    <n v="0.77980000000000005"/>
    <n v="0.77980000000000005"/>
    <n v="6.9192"/>
    <n v="4508.0356110533012"/>
    <x v="92"/>
    <x v="99"/>
  </r>
  <r>
    <s v="AJ875-02656-JN"/>
    <x v="5"/>
    <x v="0"/>
    <x v="1"/>
    <n v="0.1129"/>
    <n v="0.1129"/>
    <n v="6.9192"/>
    <n v="3916.0596600763092"/>
    <x v="93"/>
    <x v="100"/>
  </r>
  <r>
    <s v="AJ725-00418-JN"/>
    <x v="5"/>
    <x v="0"/>
    <x v="1"/>
    <n v="4.7600000000000003E-2"/>
    <n v="4.7600000000000003E-2"/>
    <n v="6.9192"/>
    <n v="1375.8816048098047"/>
    <x v="94"/>
    <x v="101"/>
  </r>
  <r>
    <s v="AJ946-04716-N"/>
    <x v="5"/>
    <x v="0"/>
    <x v="1"/>
    <n v="3.78E-2"/>
    <n v="3.78E-2"/>
    <n v="6.9192"/>
    <n v="1256.5036420395422"/>
    <x v="95"/>
    <x v="102"/>
  </r>
  <r>
    <s v="AJ825-00424-N"/>
    <x v="5"/>
    <x v="0"/>
    <x v="1"/>
    <n v="6.3E-2"/>
    <n v="6.3E-2"/>
    <n v="6.9192"/>
    <n v="1784.5993756503642"/>
    <x v="96"/>
    <x v="103"/>
  </r>
  <r>
    <s v="AJ946-00590-N"/>
    <x v="5"/>
    <x v="0"/>
    <x v="1"/>
    <n v="1.3095000000000001"/>
    <n v="1.3095000000000001"/>
    <n v="6.9192"/>
    <n v="21461.628511966705"/>
    <x v="97"/>
    <x v="104"/>
  </r>
  <r>
    <s v="AJ946-00591-N"/>
    <x v="5"/>
    <x v="0"/>
    <x v="1"/>
    <n v="1.4141999999999999"/>
    <n v="1.4141999999999999"/>
    <n v="6.9192"/>
    <n v="21460.718002081165"/>
    <x v="98"/>
    <x v="105"/>
  </r>
  <r>
    <s v="AJ946-08512-N"/>
    <x v="6"/>
    <x v="0"/>
    <x v="1"/>
    <n v="0.54900000000000004"/>
    <n v="0.54900000000000004"/>
    <n v="6.9192"/>
    <n v="26259.516129032261"/>
    <x v="99"/>
    <x v="106"/>
  </r>
  <r>
    <s v="AJ946-08514-LN"/>
    <x v="6"/>
    <x v="0"/>
    <x v="1"/>
    <n v="5.8900000000000001E-2"/>
    <n v="5.8900000000000001E-2"/>
    <n v="6.9192"/>
    <n v="3268.8172043010754"/>
    <x v="100"/>
    <x v="107"/>
  </r>
  <r>
    <s v="AJ946-08514-RN"/>
    <x v="6"/>
    <x v="0"/>
    <x v="1"/>
    <n v="5.8900000000000001E-2"/>
    <n v="5.8900000000000001E-2"/>
    <n v="6.9192"/>
    <n v="2502.6881720430106"/>
    <x v="100"/>
    <x v="107"/>
  </r>
  <r>
    <s v="AJ875-00741-N"/>
    <x v="6"/>
    <x v="0"/>
    <x v="1"/>
    <n v="0.14499999999999999"/>
    <n v="0.14499999999999999"/>
    <n v="6.9192"/>
    <n v="10184.703433922998"/>
    <x v="101"/>
    <x v="108"/>
  </r>
  <r>
    <s v="AJ725-00867-N"/>
    <x v="6"/>
    <x v="0"/>
    <x v="1"/>
    <n v="0.21829999999999999"/>
    <n v="0.21829999999999999"/>
    <n v="6.9192"/>
    <n v="4732.4835241068331"/>
    <x v="102"/>
    <x v="109"/>
  </r>
  <r>
    <s v="AJ946-12886-N"/>
    <x v="6"/>
    <x v="0"/>
    <x v="1"/>
    <n v="9.6799999999999997E-2"/>
    <n v="9.6799999999999997E-2"/>
    <n v="6.9192"/>
    <n v="22663.891779396461"/>
    <x v="103"/>
    <x v="110"/>
  </r>
  <r>
    <s v="SBCBJASF99007"/>
    <x v="7"/>
    <x v="1"/>
    <x v="1"/>
    <n v="62.5779"/>
    <n v="62.5779"/>
    <n v="6.9192"/>
    <n v="20710.976847034341"/>
    <x v="104"/>
    <x v="111"/>
  </r>
  <r>
    <s v="SBCBJASF99008"/>
    <x v="7"/>
    <x v="1"/>
    <x v="1"/>
    <n v="62.5779"/>
    <n v="62.5779"/>
    <n v="6.9192"/>
    <n v="18088.18938605619"/>
    <x v="105"/>
    <x v="112"/>
  </r>
  <r>
    <s v="SSY01035SE"/>
    <x v="8"/>
    <x v="1"/>
    <x v="1"/>
    <n v="8.8999999999999996E-2"/>
    <n v="8.8999999999999996E-2"/>
    <n v="6.9192"/>
    <n v="5.1451034801711186"/>
    <x v="106"/>
    <x v="113"/>
  </r>
  <r>
    <s v="SSY01331SE"/>
    <x v="8"/>
    <x v="1"/>
    <x v="1"/>
    <n v="1.6210000000000002E-2"/>
    <n v="1.6210000000000002E-2"/>
    <n v="6.9192"/>
    <n v="192.10602381778244"/>
    <x v="107"/>
    <x v="114"/>
  </r>
  <r>
    <s v="SSY01334SE"/>
    <x v="8"/>
    <x v="1"/>
    <x v="1"/>
    <n v="0.15049999999999999"/>
    <n v="0.15049999999999999"/>
    <n v="6.9192"/>
    <n v="30.45149728292288"/>
    <x v="108"/>
    <x v="115"/>
  </r>
  <r>
    <s v="SSY2044SE"/>
    <x v="8"/>
    <x v="1"/>
    <x v="1"/>
    <n v="2.66"/>
    <n v="2.66"/>
    <n v="6.9192"/>
    <n v="0"/>
    <x v="109"/>
    <x v="116"/>
  </r>
  <r>
    <s v="AJ946-14951-N"/>
    <x v="9"/>
    <x v="0"/>
    <x v="1"/>
    <n v="0.73699999999999999"/>
    <n v="0.73699999999999999"/>
    <n v="6.9192"/>
    <n v="532.57602034917329"/>
    <x v="110"/>
    <x v="117"/>
  </r>
  <r>
    <s v="AJ946-15635-N"/>
    <x v="9"/>
    <x v="0"/>
    <x v="1"/>
    <n v="0.12039999999999999"/>
    <n v="0.12039999999999999"/>
    <n v="6.9192"/>
    <n v="0"/>
    <x v="111"/>
    <x v="118"/>
  </r>
  <r>
    <s v="AJ946-15636-N"/>
    <x v="9"/>
    <x v="0"/>
    <x v="1"/>
    <n v="0.1246"/>
    <n v="0.1246"/>
    <n v="6.9192"/>
    <n v="0"/>
    <x v="112"/>
    <x v="119"/>
  </r>
  <r>
    <s v="AJ946-16174-N"/>
    <x v="9"/>
    <x v="0"/>
    <x v="1"/>
    <n v="0.15090000000000001"/>
    <n v="0.15090000000000001"/>
    <n v="6.9192"/>
    <n v="0"/>
    <x v="113"/>
    <x v="120"/>
  </r>
  <r>
    <s v="AJ946-16815-N"/>
    <x v="9"/>
    <x v="0"/>
    <x v="1"/>
    <n v="0.14699999999999999"/>
    <n v="0.14699999999999999"/>
    <n v="6.9192"/>
    <n v="0"/>
    <x v="114"/>
    <x v="121"/>
  </r>
  <r>
    <m/>
    <x v="10"/>
    <x v="2"/>
    <x v="0"/>
    <m/>
    <m/>
    <m/>
    <n v="4914"/>
    <x v="115"/>
    <x v="122"/>
  </r>
  <r>
    <m/>
    <x v="10"/>
    <x v="2"/>
    <x v="1"/>
    <m/>
    <m/>
    <m/>
    <n v="4469"/>
    <x v="115"/>
    <x v="1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1:G17" firstHeaderRow="1" firstDataRow="3" firstDataCol="1"/>
  <pivotFields count="10">
    <pivotField showAll="0"/>
    <pivotField axis="axisRow" showAll="0">
      <items count="12">
        <item x="3"/>
        <item x="4"/>
        <item x="7"/>
        <item x="9"/>
        <item x="0"/>
        <item x="1"/>
        <item x="6"/>
        <item x="5"/>
        <item x="8"/>
        <item x="2"/>
        <item x="10"/>
        <item t="default"/>
      </items>
    </pivotField>
    <pivotField axis="axisRow" showAll="0">
      <items count="4">
        <item x="1"/>
        <item x="0"/>
        <item sd="0" x="2"/>
        <item t="default"/>
      </items>
    </pivotField>
    <pivotField axis="axisCol" numFmtId="14" showAll="0">
      <items count="3">
        <item x="0"/>
        <item x="1"/>
        <item t="default"/>
      </items>
    </pivotField>
    <pivotField showAll="0"/>
    <pivotField showAll="0"/>
    <pivotField showAll="0"/>
    <pivotField numFmtId="177" showAll="0"/>
    <pivotField dataField="1" showAll="0">
      <items count="117">
        <item x="18"/>
        <item x="49"/>
        <item x="106"/>
        <item x="31"/>
        <item x="88"/>
        <item x="50"/>
        <item x="107"/>
        <item x="51"/>
        <item x="108"/>
        <item x="52"/>
        <item x="109"/>
        <item x="62"/>
        <item x="64"/>
        <item x="4"/>
        <item x="63"/>
        <item x="6"/>
        <item x="5"/>
        <item x="22"/>
        <item x="79"/>
        <item x="26"/>
        <item x="83"/>
        <item x="32"/>
        <item x="89"/>
        <item x="54"/>
        <item x="55"/>
        <item x="57"/>
        <item x="61"/>
        <item x="3"/>
        <item x="14"/>
        <item x="72"/>
        <item x="56"/>
        <item x="112"/>
        <item x="94"/>
        <item x="15"/>
        <item x="73"/>
        <item x="96"/>
        <item x="95"/>
        <item x="111"/>
        <item x="114"/>
        <item x="30"/>
        <item x="37"/>
        <item x="87"/>
        <item x="27"/>
        <item x="84"/>
        <item x="39"/>
        <item x="38"/>
        <item x="113"/>
        <item x="43"/>
        <item x="100"/>
        <item x="60"/>
        <item x="2"/>
        <item x="93"/>
        <item x="45"/>
        <item x="102"/>
        <item x="58"/>
        <item x="53"/>
        <item x="59"/>
        <item x="0"/>
        <item x="1"/>
        <item x="36"/>
        <item x="12"/>
        <item x="70"/>
        <item x="11"/>
        <item x="69"/>
        <item x="10"/>
        <item x="68"/>
        <item x="28"/>
        <item x="85"/>
        <item x="65"/>
        <item x="7"/>
        <item x="13"/>
        <item x="25"/>
        <item x="71"/>
        <item x="82"/>
        <item x="44"/>
        <item x="110"/>
        <item x="92"/>
        <item x="19"/>
        <item x="21"/>
        <item x="29"/>
        <item x="35"/>
        <item x="86"/>
        <item x="78"/>
        <item x="101"/>
        <item x="76"/>
        <item x="46"/>
        <item x="103"/>
        <item x="90"/>
        <item x="48"/>
        <item x="105"/>
        <item x="47"/>
        <item x="104"/>
        <item x="8"/>
        <item x="66"/>
        <item x="91"/>
        <item x="33"/>
        <item x="17"/>
        <item x="75"/>
        <item x="42"/>
        <item x="99"/>
        <item x="9"/>
        <item x="67"/>
        <item x="16"/>
        <item x="20"/>
        <item x="74"/>
        <item x="98"/>
        <item x="34"/>
        <item x="77"/>
        <item x="97"/>
        <item x="24"/>
        <item x="41"/>
        <item x="81"/>
        <item x="40"/>
        <item x="23"/>
        <item x="80"/>
        <item x="115"/>
        <item t="default"/>
      </items>
    </pivotField>
    <pivotField dataField="1" showAll="0">
      <items count="124">
        <item x="21"/>
        <item x="52"/>
        <item x="113"/>
        <item x="53"/>
        <item x="54"/>
        <item x="114"/>
        <item x="65"/>
        <item x="4"/>
        <item x="115"/>
        <item x="67"/>
        <item x="66"/>
        <item x="6"/>
        <item x="5"/>
        <item x="18"/>
        <item x="55"/>
        <item x="79"/>
        <item x="116"/>
        <item x="35"/>
        <item x="96"/>
        <item x="19"/>
        <item x="80"/>
        <item x="64"/>
        <item x="22"/>
        <item x="82"/>
        <item x="3"/>
        <item x="14"/>
        <item x="75"/>
        <item x="15"/>
        <item x="76"/>
        <item x="84"/>
        <item x="57"/>
        <item x="58"/>
        <item x="63"/>
        <item x="46"/>
        <item x="2"/>
        <item x="107"/>
        <item x="30"/>
        <item x="91"/>
        <item x="60"/>
        <item x="119"/>
        <item x="34"/>
        <item x="118"/>
        <item x="95"/>
        <item x="61"/>
        <item x="121"/>
        <item x="62"/>
        <item x="0"/>
        <item x="1"/>
        <item x="101"/>
        <item x="40"/>
        <item x="103"/>
        <item x="42"/>
        <item x="102"/>
        <item x="41"/>
        <item x="59"/>
        <item x="120"/>
        <item x="48"/>
        <item x="109"/>
        <item x="68"/>
        <item x="7"/>
        <item x="31"/>
        <item x="92"/>
        <item x="108"/>
        <item x="47"/>
        <item x="12"/>
        <item x="73"/>
        <item x="11"/>
        <item x="72"/>
        <item x="10"/>
        <item x="71"/>
        <item x="13"/>
        <item x="74"/>
        <item x="100"/>
        <item x="39"/>
        <item x="56"/>
        <item x="117"/>
        <item x="49"/>
        <item x="110"/>
        <item x="29"/>
        <item x="90"/>
        <item x="32"/>
        <item x="93"/>
        <item x="99"/>
        <item x="38"/>
        <item x="8"/>
        <item x="69"/>
        <item x="45"/>
        <item x="17"/>
        <item x="106"/>
        <item x="78"/>
        <item x="9"/>
        <item x="70"/>
        <item x="16"/>
        <item x="77"/>
        <item x="26"/>
        <item x="87"/>
        <item x="24"/>
        <item x="85"/>
        <item x="33"/>
        <item x="94"/>
        <item x="20"/>
        <item x="81"/>
        <item x="51"/>
        <item x="50"/>
        <item x="112"/>
        <item x="111"/>
        <item x="23"/>
        <item x="83"/>
        <item x="36"/>
        <item x="97"/>
        <item x="37"/>
        <item x="98"/>
        <item x="44"/>
        <item x="105"/>
        <item x="43"/>
        <item x="104"/>
        <item x="25"/>
        <item x="86"/>
        <item x="28"/>
        <item x="89"/>
        <item x="27"/>
        <item x="88"/>
        <item x="122"/>
        <item t="default"/>
      </items>
    </pivotField>
  </pivotFields>
  <rowFields count="2">
    <field x="2"/>
    <field x="1"/>
  </rowFields>
  <rowItems count="14">
    <i>
      <x/>
    </i>
    <i r="1">
      <x/>
    </i>
    <i r="1">
      <x v="1"/>
    </i>
    <i r="1">
      <x v="2"/>
    </i>
    <i r="1">
      <x v="8"/>
    </i>
    <i r="1">
      <x v="9"/>
    </i>
    <i>
      <x v="1"/>
    </i>
    <i r="1">
      <x v="3"/>
    </i>
    <i r="1">
      <x v="4"/>
    </i>
    <i r="1">
      <x v="5"/>
    </i>
    <i r="1">
      <x v="6"/>
    </i>
    <i r="1">
      <x v="7"/>
    </i>
    <i>
      <x v="2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求和项:Feb._x000a_demand$" fld="8" baseField="2" baseItem="0" numFmtId="176"/>
    <dataField name="求和项:Mar._x000a_demand$" fld="9" baseField="2" baseItem="0" numFmtId="176"/>
  </dataFields>
  <formats count="27">
    <format dxfId="31">
      <pivotArea outline="0" collapsedLevelsAreSubtotals="1" fieldPosition="0"/>
    </format>
    <format dxfId="30">
      <pivotArea dataOnly="0" labelOnly="1" fieldPosition="0">
        <references count="1">
          <reference field="3" count="0"/>
        </references>
      </pivotArea>
    </format>
    <format dxfId="29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28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27">
      <pivotArea dataOnly="0" labelOnly="1" fieldPosition="0">
        <references count="1">
          <reference field="3" count="0"/>
        </references>
      </pivotArea>
    </format>
    <format dxfId="26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25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dataOnly="0" labelOnly="1" fieldPosition="0">
        <references count="1">
          <reference field="2" count="0"/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2">
          <reference field="1" count="10">
            <x v="0"/>
            <x v="1"/>
            <x v="2"/>
            <x v="3"/>
            <x v="4"/>
            <x v="5"/>
            <x v="6"/>
            <x v="7"/>
            <x v="8"/>
            <x v="9"/>
          </reference>
          <reference field="2" count="1" selected="0">
            <x v="0"/>
          </reference>
        </references>
      </pivotArea>
    </format>
    <format dxfId="19">
      <pivotArea dataOnly="0" labelOnly="1" fieldPosition="0">
        <references count="1">
          <reference field="3" count="0"/>
        </references>
      </pivotArea>
    </format>
    <format dxfId="18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7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6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15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dataOnly="0" labelOnly="1" fieldPosition="0">
        <references count="1">
          <reference field="2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1" count="10">
            <x v="0"/>
            <x v="1"/>
            <x v="2"/>
            <x v="3"/>
            <x v="4"/>
            <x v="5"/>
            <x v="6"/>
            <x v="7"/>
            <x v="8"/>
            <x v="9"/>
          </reference>
          <reference field="2" count="1" selected="0">
            <x v="0"/>
          </reference>
        </references>
      </pivotArea>
    </format>
    <format dxfId="9">
      <pivotArea dataOnly="0" labelOnly="1" fieldPosition="0">
        <references count="1">
          <reference field="3" count="0"/>
        </references>
      </pivotArea>
    </format>
    <format dxfId="8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7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5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1:J97" firstHeaderRow="1" firstDataRow="3" firstDataCol="1"/>
  <pivotFields count="11">
    <pivotField axis="axisRow" showAll="0">
      <items count="78">
        <item x="12"/>
        <item x="13"/>
        <item x="11"/>
        <item x="56"/>
        <item x="4"/>
        <item x="63"/>
        <item x="6"/>
        <item x="54"/>
        <item x="2"/>
        <item x="62"/>
        <item x="55"/>
        <item x="3"/>
        <item x="15"/>
        <item x="14"/>
        <item x="7"/>
        <item x="8"/>
        <item x="16"/>
        <item x="17"/>
        <item x="57"/>
        <item x="58"/>
        <item x="5"/>
        <item x="1"/>
        <item x="0"/>
        <item x="10"/>
        <item x="59"/>
        <item x="60"/>
        <item x="61"/>
        <item x="9"/>
        <item x="64"/>
        <item x="53"/>
        <item x="52"/>
        <item x="70"/>
        <item x="71"/>
        <item x="72"/>
        <item x="73"/>
        <item x="74"/>
        <item x="20"/>
        <item x="23"/>
        <item x="21"/>
        <item x="28"/>
        <item x="24"/>
        <item x="26"/>
        <item x="27"/>
        <item x="25"/>
        <item x="18"/>
        <item x="19"/>
        <item x="31"/>
        <item x="29"/>
        <item x="48"/>
        <item x="30"/>
        <item x="34"/>
        <item x="42"/>
        <item x="45"/>
        <item x="41"/>
        <item x="35"/>
        <item x="43"/>
        <item x="46"/>
        <item x="40"/>
        <item x="36"/>
        <item x="44"/>
        <item x="47"/>
        <item x="37"/>
        <item x="38"/>
        <item x="39"/>
        <item x="32"/>
        <item x="50"/>
        <item x="49"/>
        <item x="33"/>
        <item x="65"/>
        <item x="66"/>
        <item x="22"/>
        <item x="67"/>
        <item x="68"/>
        <item x="69"/>
        <item x="51"/>
        <item x="75"/>
        <item x="76"/>
        <item t="default"/>
      </items>
    </pivotField>
    <pivotField showAll="0"/>
    <pivotField axis="axisRow" showAll="0">
      <items count="12">
        <item x="3"/>
        <item x="4"/>
        <item x="7"/>
        <item x="9"/>
        <item x="0"/>
        <item x="1"/>
        <item x="6"/>
        <item x="5"/>
        <item x="8"/>
        <item x="2"/>
        <item x="10"/>
        <item t="default"/>
      </items>
    </pivotField>
    <pivotField axis="axisRow" showAll="0">
      <items count="4">
        <item x="1"/>
        <item x="0"/>
        <item sd="0" x="2"/>
        <item t="default"/>
      </items>
    </pivotField>
    <pivotField axis="axisCol" numFmtId="14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</pivotFields>
  <rowFields count="3">
    <field x="3"/>
    <field x="2"/>
    <field x="0"/>
  </rowFields>
  <rowItems count="94">
    <i>
      <x/>
    </i>
    <i r="1">
      <x/>
    </i>
    <i r="2">
      <x v="39"/>
    </i>
    <i r="2">
      <x v="40"/>
    </i>
    <i r="2">
      <x v="41"/>
    </i>
    <i r="2">
      <x v="42"/>
    </i>
    <i r="2">
      <x v="43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1">
      <x v="1"/>
    </i>
    <i r="2">
      <x v="74"/>
    </i>
    <i r="1">
      <x v="2"/>
    </i>
    <i r="2">
      <x v="68"/>
    </i>
    <i r="2">
      <x v="69"/>
    </i>
    <i r="1">
      <x v="8"/>
    </i>
    <i r="2">
      <x v="71"/>
    </i>
    <i r="2">
      <x v="72"/>
    </i>
    <i r="2">
      <x v="73"/>
    </i>
    <i r="2">
      <x v="75"/>
    </i>
    <i r="1">
      <x v="9"/>
    </i>
    <i r="2">
      <x v="36"/>
    </i>
    <i r="2">
      <x v="37"/>
    </i>
    <i r="2">
      <x v="38"/>
    </i>
    <i r="2">
      <x v="44"/>
    </i>
    <i r="2">
      <x v="45"/>
    </i>
    <i r="2">
      <x v="70"/>
    </i>
    <i>
      <x v="1"/>
    </i>
    <i r="1">
      <x v="3"/>
    </i>
    <i r="2">
      <x v="31"/>
    </i>
    <i r="2">
      <x v="32"/>
    </i>
    <i r="2">
      <x v="33"/>
    </i>
    <i r="2">
      <x v="34"/>
    </i>
    <i r="2">
      <x v="35"/>
    </i>
    <i r="1">
      <x v="4"/>
    </i>
    <i r="2">
      <x v="4"/>
    </i>
    <i r="2">
      <x v="6"/>
    </i>
    <i r="2">
      <x v="8"/>
    </i>
    <i r="2">
      <x v="11"/>
    </i>
    <i r="2">
      <x v="14"/>
    </i>
    <i r="2">
      <x v="15"/>
    </i>
    <i r="2">
      <x v="20"/>
    </i>
    <i r="2">
      <x v="21"/>
    </i>
    <i r="2">
      <x v="22"/>
    </i>
    <i r="1">
      <x v="5"/>
    </i>
    <i r="2">
      <x/>
    </i>
    <i r="2">
      <x v="1"/>
    </i>
    <i r="2">
      <x v="2"/>
    </i>
    <i r="2">
      <x v="4"/>
    </i>
    <i r="2">
      <x v="12"/>
    </i>
    <i r="2">
      <x v="13"/>
    </i>
    <i r="2">
      <x v="16"/>
    </i>
    <i r="2">
      <x v="17"/>
    </i>
    <i r="2">
      <x v="20"/>
    </i>
    <i r="2">
      <x v="23"/>
    </i>
    <i r="2">
      <x v="27"/>
    </i>
    <i r="1">
      <x v="6"/>
    </i>
    <i r="2">
      <x v="5"/>
    </i>
    <i r="2">
      <x v="9"/>
    </i>
    <i r="2">
      <x v="24"/>
    </i>
    <i r="2">
      <x v="25"/>
    </i>
    <i r="2">
      <x v="26"/>
    </i>
    <i r="2">
      <x v="28"/>
    </i>
    <i r="1">
      <x v="7"/>
    </i>
    <i r="2">
      <x v="3"/>
    </i>
    <i r="2">
      <x v="6"/>
    </i>
    <i r="2">
      <x v="7"/>
    </i>
    <i r="2">
      <x v="10"/>
    </i>
    <i r="2">
      <x v="18"/>
    </i>
    <i r="2">
      <x v="19"/>
    </i>
    <i r="2">
      <x v="20"/>
    </i>
    <i r="2">
      <x v="29"/>
    </i>
    <i r="2">
      <x v="30"/>
    </i>
    <i>
      <x v="2"/>
    </i>
    <i t="grand">
      <x/>
    </i>
  </rowItems>
  <colFields count="2">
    <field x="4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求和项:Jan." fld="8" baseField="3" baseItem="0" numFmtId="176"/>
    <dataField name="求和项:Feb." fld="9" baseField="3" baseItem="0" numFmtId="176"/>
    <dataField name="求和项:Mar." fld="10" baseField="3" baseItem="0" numFmtId="176"/>
  </dataFields>
  <formats count="1">
    <format dxfId="2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J88"/>
  <sheetViews>
    <sheetView zoomScale="85" zoomScaleNormal="85" workbookViewId="0">
      <pane xSplit="8" ySplit="1" topLeftCell="AC61" activePane="bottomRight" state="frozen"/>
      <selection pane="topRight" activeCell="I1" sqref="I1"/>
      <selection pane="bottomLeft" activeCell="A2" sqref="A2"/>
      <selection pane="bottomRight" activeCell="B64" sqref="B64"/>
    </sheetView>
  </sheetViews>
  <sheetFormatPr defaultRowHeight="14" x14ac:dyDescent="0.25"/>
  <cols>
    <col min="1" max="1" width="16.26953125" bestFit="1" customWidth="1"/>
    <col min="2" max="2" width="18.6328125" bestFit="1" customWidth="1"/>
    <col min="3" max="3" width="12.6328125" bestFit="1" customWidth="1"/>
    <col min="4" max="4" width="8.6328125" customWidth="1"/>
    <col min="5" max="5" width="10.90625" bestFit="1" customWidth="1"/>
    <col min="6" max="7" width="9.54296875" style="26" customWidth="1"/>
    <col min="8" max="8" width="15.81640625" bestFit="1" customWidth="1"/>
    <col min="9" max="16" width="9.90625" customWidth="1"/>
    <col min="17" max="25" width="11.54296875" customWidth="1"/>
    <col min="26" max="35" width="11.1796875" customWidth="1"/>
  </cols>
  <sheetData>
    <row r="1" spans="1:35" s="9" customFormat="1" ht="42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177</v>
      </c>
      <c r="G1" s="4" t="s">
        <v>264</v>
      </c>
      <c r="H1" s="5" t="s">
        <v>5</v>
      </c>
      <c r="I1" s="6" t="s">
        <v>180</v>
      </c>
      <c r="J1" s="6" t="s">
        <v>237</v>
      </c>
      <c r="K1" s="6" t="s">
        <v>255</v>
      </c>
      <c r="L1" s="6" t="s">
        <v>301</v>
      </c>
      <c r="M1" s="7" t="s">
        <v>179</v>
      </c>
      <c r="N1" s="7" t="s">
        <v>236</v>
      </c>
      <c r="O1" s="7" t="s">
        <v>256</v>
      </c>
      <c r="P1" s="7" t="s">
        <v>300</v>
      </c>
      <c r="Q1" s="36" t="s">
        <v>210</v>
      </c>
      <c r="R1" s="36" t="s">
        <v>211</v>
      </c>
      <c r="S1" s="36" t="s">
        <v>295</v>
      </c>
      <c r="T1" s="36" t="s">
        <v>309</v>
      </c>
      <c r="U1" s="8" t="s">
        <v>307</v>
      </c>
      <c r="V1" s="8" t="s">
        <v>213</v>
      </c>
      <c r="W1" s="8" t="s">
        <v>206</v>
      </c>
      <c r="X1" s="8" t="s">
        <v>207</v>
      </c>
      <c r="Y1" s="8" t="s">
        <v>208</v>
      </c>
      <c r="Z1" s="8" t="s">
        <v>209</v>
      </c>
      <c r="AA1" s="8" t="s">
        <v>250</v>
      </c>
      <c r="AB1" s="8" t="s">
        <v>251</v>
      </c>
      <c r="AC1" s="8" t="s">
        <v>252</v>
      </c>
      <c r="AD1" s="8" t="s">
        <v>253</v>
      </c>
      <c r="AE1" s="8" t="s">
        <v>302</v>
      </c>
      <c r="AF1" s="8" t="s">
        <v>303</v>
      </c>
      <c r="AG1" s="8" t="s">
        <v>304</v>
      </c>
      <c r="AH1" s="8" t="s">
        <v>305</v>
      </c>
      <c r="AI1" s="8" t="s">
        <v>306</v>
      </c>
    </row>
    <row r="2" spans="1:35" s="18" customFormat="1" ht="13" customHeight="1" x14ac:dyDescent="0.25">
      <c r="A2" s="10" t="s">
        <v>6</v>
      </c>
      <c r="B2" s="10" t="s">
        <v>6</v>
      </c>
      <c r="C2" s="11" t="s">
        <v>7</v>
      </c>
      <c r="D2" s="11" t="s">
        <v>8</v>
      </c>
      <c r="E2" s="12">
        <v>43829</v>
      </c>
      <c r="F2" s="14">
        <v>1.2526999999999999</v>
      </c>
      <c r="G2" s="14">
        <f>F2</f>
        <v>1.2526999999999999</v>
      </c>
      <c r="H2" s="15">
        <v>7.0103</v>
      </c>
      <c r="I2" s="16">
        <f>M2*F2/H2</f>
        <v>11382.820991968958</v>
      </c>
      <c r="J2" s="16">
        <f>N2*G2/H2</f>
        <v>6699.2691358856955</v>
      </c>
      <c r="K2" s="16">
        <f>O2*G2/H2</f>
        <v>6526.6290341021786</v>
      </c>
      <c r="L2" s="16">
        <f>P2*G2/H2</f>
        <v>3867.6320202086986</v>
      </c>
      <c r="M2" s="16">
        <f>SUM(Q2:U2)</f>
        <v>63700</v>
      </c>
      <c r="N2" s="16">
        <f>SUM(V2:Z2)</f>
        <v>37490.130456852792</v>
      </c>
      <c r="O2" s="16">
        <f>SUM(AA2:AD2)</f>
        <v>36524.010152284267</v>
      </c>
      <c r="P2" s="16">
        <f>SUM(AE2:AI2)</f>
        <v>21643.85786802031</v>
      </c>
      <c r="Q2" s="37">
        <v>28800</v>
      </c>
      <c r="R2" s="37">
        <f>VLOOKUP(B2,[1]Sheet2!$B:$C,2,0)</f>
        <v>20000</v>
      </c>
      <c r="S2" s="37">
        <v>14900</v>
      </c>
      <c r="T2" s="37">
        <v>0</v>
      </c>
      <c r="U2" s="17">
        <v>0</v>
      </c>
      <c r="V2" s="17">
        <v>7729.9492385786798</v>
      </c>
      <c r="W2" s="17">
        <v>20291.116751269037</v>
      </c>
      <c r="X2" s="17">
        <v>9469.0644670050751</v>
      </c>
      <c r="Y2" s="17">
        <v>0</v>
      </c>
      <c r="Z2" s="17">
        <v>0</v>
      </c>
      <c r="AA2" s="17">
        <v>14880.152284263959</v>
      </c>
      <c r="AB2" s="17">
        <v>0</v>
      </c>
      <c r="AC2" s="17">
        <v>5410.9644670050766</v>
      </c>
      <c r="AD2" s="17">
        <v>16232.89340101523</v>
      </c>
      <c r="AE2" s="17">
        <v>21643.85786802031</v>
      </c>
      <c r="AF2" s="17">
        <v>0</v>
      </c>
      <c r="AG2" s="17">
        <v>0</v>
      </c>
      <c r="AH2" s="17">
        <v>0</v>
      </c>
      <c r="AI2" s="17">
        <v>0</v>
      </c>
    </row>
    <row r="3" spans="1:35" s="18" customFormat="1" ht="13" customHeight="1" x14ac:dyDescent="0.25">
      <c r="A3" s="10" t="s">
        <v>9</v>
      </c>
      <c r="B3" s="29" t="s">
        <v>9</v>
      </c>
      <c r="C3" s="11" t="s">
        <v>7</v>
      </c>
      <c r="D3" s="11" t="s">
        <v>8</v>
      </c>
      <c r="E3" s="12">
        <v>43829</v>
      </c>
      <c r="F3" s="14">
        <v>1.7775000000000001</v>
      </c>
      <c r="G3" s="13">
        <v>1.742</v>
      </c>
      <c r="H3" s="15">
        <v>7.0103</v>
      </c>
      <c r="I3" s="16">
        <f t="shared" ref="I3:I65" si="0">M3*F3/H3</f>
        <v>18230.63920231659</v>
      </c>
      <c r="J3" s="16">
        <f t="shared" ref="J3:J66" si="1">N3*G3/H3</f>
        <v>7245.7614080688072</v>
      </c>
      <c r="K3" s="16">
        <f t="shared" ref="K3:K66" si="2">O3*G3/H3</f>
        <v>7059.0382056395474</v>
      </c>
      <c r="L3" s="16">
        <f t="shared" ref="L3:L66" si="3">P3*G3/H3</f>
        <v>4183.1337514901034</v>
      </c>
      <c r="M3" s="16">
        <f>SUM(Q3:U3)</f>
        <v>71900</v>
      </c>
      <c r="N3" s="16">
        <f t="shared" ref="N3:N67" si="4">SUM(V3:Z3)</f>
        <v>29158.990355329945</v>
      </c>
      <c r="O3" s="16">
        <f t="shared" ref="O3:O67" si="5">SUM(AA3:AD3)</f>
        <v>28407.563451776648</v>
      </c>
      <c r="P3" s="16">
        <f t="shared" ref="P3:P66" si="6">SUM(AE3:AI3)</f>
        <v>16834.111675126907</v>
      </c>
      <c r="Q3" s="37">
        <v>31900</v>
      </c>
      <c r="R3" s="37">
        <v>0</v>
      </c>
      <c r="S3" s="37">
        <v>0</v>
      </c>
      <c r="T3" s="37">
        <v>40000</v>
      </c>
      <c r="U3" s="17">
        <v>0</v>
      </c>
      <c r="V3" s="17">
        <v>6012.1827411167505</v>
      </c>
      <c r="W3" s="17">
        <v>15781.979695431472</v>
      </c>
      <c r="X3" s="17">
        <v>7364.8279187817252</v>
      </c>
      <c r="Y3" s="17">
        <v>0</v>
      </c>
      <c r="Z3" s="17">
        <v>0</v>
      </c>
      <c r="AA3" s="17">
        <v>11573.451776649745</v>
      </c>
      <c r="AB3" s="17">
        <v>0</v>
      </c>
      <c r="AC3" s="17">
        <v>4208.5279187817259</v>
      </c>
      <c r="AD3" s="17">
        <v>12625.583756345179</v>
      </c>
      <c r="AE3" s="17">
        <v>16834.111675126907</v>
      </c>
      <c r="AF3" s="17">
        <v>0</v>
      </c>
      <c r="AG3" s="17">
        <v>0</v>
      </c>
      <c r="AH3" s="17">
        <v>0</v>
      </c>
      <c r="AI3" s="17">
        <v>0</v>
      </c>
    </row>
    <row r="4" spans="1:35" s="18" customFormat="1" ht="13" customHeight="1" x14ac:dyDescent="0.25">
      <c r="A4" s="10" t="s">
        <v>10</v>
      </c>
      <c r="B4" s="10" t="s">
        <v>11</v>
      </c>
      <c r="C4" s="11" t="s">
        <v>7</v>
      </c>
      <c r="D4" s="11" t="s">
        <v>8</v>
      </c>
      <c r="E4" s="12">
        <v>43829</v>
      </c>
      <c r="F4" s="14">
        <v>0.74980000000000002</v>
      </c>
      <c r="G4" s="14">
        <f t="shared" ref="G4:G66" si="7">F4</f>
        <v>0.74980000000000002</v>
      </c>
      <c r="H4" s="15">
        <v>7.0103</v>
      </c>
      <c r="I4" s="16">
        <f t="shared" si="0"/>
        <v>13540.744333338089</v>
      </c>
      <c r="J4" s="16">
        <f t="shared" si="1"/>
        <v>3692.7149976463206</v>
      </c>
      <c r="K4" s="16">
        <f t="shared" si="2"/>
        <v>2881.9645350412961</v>
      </c>
      <c r="L4" s="16">
        <f t="shared" si="3"/>
        <v>2216.8957961856127</v>
      </c>
      <c r="M4" s="16">
        <f t="shared" ref="M4:M66" si="8">SUM(Q4:U4)</f>
        <v>126600</v>
      </c>
      <c r="N4" s="16">
        <f t="shared" si="4"/>
        <v>34525.26</v>
      </c>
      <c r="O4" s="16">
        <f t="shared" si="5"/>
        <v>26945.1</v>
      </c>
      <c r="P4" s="16">
        <f t="shared" si="6"/>
        <v>20727</v>
      </c>
      <c r="Q4" s="37">
        <v>70000</v>
      </c>
      <c r="R4" s="37">
        <f>VLOOKUP(B4,[1]Sheet2!$B:$C,2,0)</f>
        <v>46600</v>
      </c>
      <c r="S4" s="37">
        <v>0</v>
      </c>
      <c r="T4" s="37">
        <v>0</v>
      </c>
      <c r="U4" s="17">
        <v>10000</v>
      </c>
      <c r="V4" s="17">
        <v>5922</v>
      </c>
      <c r="W4" s="17">
        <v>14508.9</v>
      </c>
      <c r="X4" s="17">
        <v>14094.359999999999</v>
      </c>
      <c r="Y4" s="17">
        <v>0</v>
      </c>
      <c r="Z4" s="17">
        <v>0</v>
      </c>
      <c r="AA4" s="17">
        <v>10363.5</v>
      </c>
      <c r="AB4" s="17">
        <v>0</v>
      </c>
      <c r="AC4" s="17">
        <v>4145.3999999999996</v>
      </c>
      <c r="AD4" s="17">
        <v>12436.199999999999</v>
      </c>
      <c r="AE4" s="17">
        <v>16581.599999999999</v>
      </c>
      <c r="AF4" s="17">
        <v>4145.3999999999996</v>
      </c>
      <c r="AG4" s="17">
        <v>0</v>
      </c>
      <c r="AH4" s="17">
        <v>0</v>
      </c>
      <c r="AI4" s="17">
        <v>0</v>
      </c>
    </row>
    <row r="5" spans="1:35" s="18" customFormat="1" ht="13" customHeight="1" x14ac:dyDescent="0.25">
      <c r="A5" s="10" t="s">
        <v>12</v>
      </c>
      <c r="B5" s="10" t="s">
        <v>12</v>
      </c>
      <c r="C5" s="11" t="s">
        <v>7</v>
      </c>
      <c r="D5" s="11" t="s">
        <v>8</v>
      </c>
      <c r="E5" s="12">
        <v>43829</v>
      </c>
      <c r="F5" s="14">
        <v>0.1115</v>
      </c>
      <c r="G5" s="14">
        <f t="shared" si="7"/>
        <v>0.1115</v>
      </c>
      <c r="H5" s="15">
        <v>7.0103</v>
      </c>
      <c r="I5" s="16">
        <f t="shared" si="0"/>
        <v>1145.1721039042552</v>
      </c>
      <c r="J5" s="16">
        <f t="shared" si="1"/>
        <v>1725.8373450494275</v>
      </c>
      <c r="K5" s="16">
        <f t="shared" si="2"/>
        <v>1346.9227993095876</v>
      </c>
      <c r="L5" s="16">
        <f t="shared" si="3"/>
        <v>1036.094461007375</v>
      </c>
      <c r="M5" s="16">
        <f t="shared" si="8"/>
        <v>72000</v>
      </c>
      <c r="N5" s="16">
        <f t="shared" si="4"/>
        <v>108507.96</v>
      </c>
      <c r="O5" s="16">
        <f t="shared" si="5"/>
        <v>84684.6</v>
      </c>
      <c r="P5" s="16">
        <f t="shared" si="6"/>
        <v>65142.000000000007</v>
      </c>
      <c r="Q5" s="37">
        <v>72000</v>
      </c>
      <c r="R5" s="37">
        <v>0</v>
      </c>
      <c r="S5" s="37">
        <v>0</v>
      </c>
      <c r="T5" s="37">
        <v>0</v>
      </c>
      <c r="U5" s="17">
        <v>0</v>
      </c>
      <c r="V5" s="17">
        <v>18612</v>
      </c>
      <c r="W5" s="17">
        <v>45599.4</v>
      </c>
      <c r="X5" s="17">
        <v>44296.560000000005</v>
      </c>
      <c r="Y5" s="17">
        <v>0</v>
      </c>
      <c r="Z5" s="17">
        <v>0</v>
      </c>
      <c r="AA5" s="17">
        <v>32571.000000000004</v>
      </c>
      <c r="AB5" s="17">
        <v>0</v>
      </c>
      <c r="AC5" s="17">
        <v>13028.400000000001</v>
      </c>
      <c r="AD5" s="17">
        <v>39085.200000000004</v>
      </c>
      <c r="AE5" s="17">
        <v>52113.600000000006</v>
      </c>
      <c r="AF5" s="17">
        <v>13028.400000000001</v>
      </c>
      <c r="AG5" s="17">
        <v>0</v>
      </c>
      <c r="AH5" s="17">
        <v>0</v>
      </c>
      <c r="AI5" s="17">
        <v>0</v>
      </c>
    </row>
    <row r="6" spans="1:35" s="18" customFormat="1" ht="13" customHeight="1" x14ac:dyDescent="0.25">
      <c r="A6" s="10" t="s">
        <v>13</v>
      </c>
      <c r="B6" s="20" t="s">
        <v>13</v>
      </c>
      <c r="C6" s="11" t="s">
        <v>7</v>
      </c>
      <c r="D6" s="11" t="s">
        <v>8</v>
      </c>
      <c r="E6" s="12">
        <v>43829</v>
      </c>
      <c r="F6" s="14">
        <v>4.53E-2</v>
      </c>
      <c r="G6" s="14">
        <f t="shared" si="7"/>
        <v>4.53E-2</v>
      </c>
      <c r="H6" s="15">
        <v>7.0103</v>
      </c>
      <c r="I6" s="16">
        <f t="shared" si="0"/>
        <v>452.33442220732348</v>
      </c>
      <c r="J6" s="16">
        <f t="shared" si="1"/>
        <v>573.68437470578999</v>
      </c>
      <c r="K6" s="16">
        <f t="shared" si="2"/>
        <v>447.72965778925294</v>
      </c>
      <c r="L6" s="16">
        <f t="shared" si="3"/>
        <v>344.40742906865609</v>
      </c>
      <c r="M6" s="16">
        <f t="shared" si="8"/>
        <v>70000</v>
      </c>
      <c r="N6" s="16">
        <f t="shared" si="4"/>
        <v>88779.239999999991</v>
      </c>
      <c r="O6" s="16">
        <f t="shared" si="5"/>
        <v>69287.399999999994</v>
      </c>
      <c r="P6" s="16">
        <f t="shared" si="6"/>
        <v>53298</v>
      </c>
      <c r="Q6" s="37">
        <v>0</v>
      </c>
      <c r="R6" s="37">
        <v>0</v>
      </c>
      <c r="S6" s="37">
        <v>40000</v>
      </c>
      <c r="T6" s="37">
        <v>30000</v>
      </c>
      <c r="U6" s="17">
        <v>0</v>
      </c>
      <c r="V6" s="17">
        <v>15228</v>
      </c>
      <c r="W6" s="17">
        <v>37308.6</v>
      </c>
      <c r="X6" s="17">
        <v>36242.639999999999</v>
      </c>
      <c r="Y6" s="17">
        <v>0</v>
      </c>
      <c r="Z6" s="17">
        <v>0</v>
      </c>
      <c r="AA6" s="17">
        <v>26649</v>
      </c>
      <c r="AB6" s="17">
        <v>0</v>
      </c>
      <c r="AC6" s="17">
        <v>10659.6</v>
      </c>
      <c r="AD6" s="17">
        <v>31978.799999999999</v>
      </c>
      <c r="AE6" s="17">
        <v>42638.400000000001</v>
      </c>
      <c r="AF6" s="17">
        <v>10659.6</v>
      </c>
      <c r="AG6" s="17">
        <v>0</v>
      </c>
      <c r="AH6" s="17">
        <v>0</v>
      </c>
      <c r="AI6" s="17">
        <v>0</v>
      </c>
    </row>
    <row r="7" spans="1:35" s="18" customFormat="1" ht="13" customHeight="1" x14ac:dyDescent="0.25">
      <c r="A7" s="10" t="s">
        <v>14</v>
      </c>
      <c r="B7" s="20" t="s">
        <v>14</v>
      </c>
      <c r="C7" s="11" t="s">
        <v>7</v>
      </c>
      <c r="D7" s="11" t="s">
        <v>8</v>
      </c>
      <c r="E7" s="12">
        <v>43829</v>
      </c>
      <c r="F7" s="14">
        <v>3.78E-2</v>
      </c>
      <c r="G7" s="14">
        <f t="shared" si="7"/>
        <v>3.78E-2</v>
      </c>
      <c r="H7" s="15">
        <v>7.0103</v>
      </c>
      <c r="I7" s="16">
        <f t="shared" si="0"/>
        <v>1261.7434346604284</v>
      </c>
      <c r="J7" s="16">
        <f t="shared" si="1"/>
        <v>638.27135728856103</v>
      </c>
      <c r="K7" s="16">
        <f t="shared" si="2"/>
        <v>498.13630800393713</v>
      </c>
      <c r="L7" s="16">
        <f t="shared" si="3"/>
        <v>383.18177538764388</v>
      </c>
      <c r="M7" s="16">
        <f t="shared" si="8"/>
        <v>234000</v>
      </c>
      <c r="N7" s="16">
        <f t="shared" si="4"/>
        <v>118372.31999999998</v>
      </c>
      <c r="O7" s="16">
        <f t="shared" si="5"/>
        <v>92383.200000000012</v>
      </c>
      <c r="P7" s="16">
        <f t="shared" si="6"/>
        <v>71064</v>
      </c>
      <c r="Q7" s="37">
        <v>122000</v>
      </c>
      <c r="R7" s="37">
        <v>40000</v>
      </c>
      <c r="S7" s="37">
        <v>48000</v>
      </c>
      <c r="T7" s="37">
        <v>24000</v>
      </c>
      <c r="U7" s="17">
        <v>0</v>
      </c>
      <c r="V7" s="17">
        <v>20304</v>
      </c>
      <c r="W7" s="17">
        <v>49744.799999999996</v>
      </c>
      <c r="X7" s="17">
        <v>48323.519999999997</v>
      </c>
      <c r="Y7" s="17">
        <v>0</v>
      </c>
      <c r="Z7" s="17">
        <v>0</v>
      </c>
      <c r="AA7" s="17">
        <v>35532</v>
      </c>
      <c r="AB7" s="17">
        <v>0</v>
      </c>
      <c r="AC7" s="17">
        <v>14212.8</v>
      </c>
      <c r="AD7" s="17">
        <v>42638.400000000001</v>
      </c>
      <c r="AE7" s="17">
        <v>56851.199999999997</v>
      </c>
      <c r="AF7" s="17">
        <v>14212.8</v>
      </c>
      <c r="AG7" s="17">
        <v>0</v>
      </c>
      <c r="AH7" s="17">
        <v>0</v>
      </c>
      <c r="AI7" s="17">
        <v>0</v>
      </c>
    </row>
    <row r="8" spans="1:35" s="11" customFormat="1" ht="13" customHeight="1" x14ac:dyDescent="0.25">
      <c r="A8" s="10" t="s">
        <v>15</v>
      </c>
      <c r="B8" s="20" t="s">
        <v>75</v>
      </c>
      <c r="C8" s="11" t="s">
        <v>7</v>
      </c>
      <c r="D8" s="11" t="s">
        <v>8</v>
      </c>
      <c r="E8" s="12">
        <v>43829</v>
      </c>
      <c r="F8" s="14">
        <v>6.3E-2</v>
      </c>
      <c r="G8" s="14">
        <f t="shared" si="7"/>
        <v>6.3E-2</v>
      </c>
      <c r="H8" s="15">
        <v>7.0103</v>
      </c>
      <c r="I8" s="16">
        <f t="shared" si="0"/>
        <v>1132.333851618333</v>
      </c>
      <c r="J8" s="16">
        <f t="shared" si="1"/>
        <v>620.54159736387896</v>
      </c>
      <c r="K8" s="16">
        <f t="shared" si="2"/>
        <v>484.29918833716101</v>
      </c>
      <c r="L8" s="16">
        <f t="shared" si="3"/>
        <v>372.53783718243153</v>
      </c>
      <c r="M8" s="16">
        <f t="shared" si="8"/>
        <v>126000</v>
      </c>
      <c r="N8" s="16">
        <f t="shared" si="4"/>
        <v>69050.52</v>
      </c>
      <c r="O8" s="16">
        <f t="shared" si="5"/>
        <v>53890.2</v>
      </c>
      <c r="P8" s="16">
        <f t="shared" si="6"/>
        <v>41454</v>
      </c>
      <c r="Q8" s="37">
        <v>56000</v>
      </c>
      <c r="R8" s="37">
        <v>0</v>
      </c>
      <c r="S8" s="37">
        <v>56000</v>
      </c>
      <c r="T8" s="37">
        <v>14000</v>
      </c>
      <c r="U8" s="17">
        <v>0</v>
      </c>
      <c r="V8" s="17">
        <v>11844</v>
      </c>
      <c r="W8" s="17">
        <v>29017.8</v>
      </c>
      <c r="X8" s="17">
        <v>28188.719999999998</v>
      </c>
      <c r="Y8" s="17">
        <v>0</v>
      </c>
      <c r="Z8" s="17">
        <v>0</v>
      </c>
      <c r="AA8" s="17">
        <v>20727</v>
      </c>
      <c r="AB8" s="17">
        <v>0</v>
      </c>
      <c r="AC8" s="17">
        <v>8290.7999999999993</v>
      </c>
      <c r="AD8" s="17">
        <v>24872.399999999998</v>
      </c>
      <c r="AE8" s="17">
        <v>33163.199999999997</v>
      </c>
      <c r="AF8" s="17">
        <v>8290.7999999999993</v>
      </c>
      <c r="AG8" s="17">
        <v>0</v>
      </c>
      <c r="AH8" s="17">
        <v>0</v>
      </c>
      <c r="AI8" s="17">
        <v>0</v>
      </c>
    </row>
    <row r="9" spans="1:35" s="18" customFormat="1" ht="13" customHeight="1" x14ac:dyDescent="0.25">
      <c r="A9" s="10" t="s">
        <v>195</v>
      </c>
      <c r="B9" s="10" t="s">
        <v>16</v>
      </c>
      <c r="C9" s="11" t="s">
        <v>7</v>
      </c>
      <c r="D9" s="11" t="s">
        <v>8</v>
      </c>
      <c r="E9" s="12">
        <v>43829</v>
      </c>
      <c r="F9" s="14">
        <v>1.3095000000000001</v>
      </c>
      <c r="G9" s="14">
        <f t="shared" si="7"/>
        <v>1.3095000000000001</v>
      </c>
      <c r="H9" s="15">
        <v>7.0103</v>
      </c>
      <c r="I9" s="16">
        <f t="shared" si="0"/>
        <v>21481.605637419227</v>
      </c>
      <c r="J9" s="16">
        <f t="shared" si="1"/>
        <v>9337.3704089218681</v>
      </c>
      <c r="K9" s="16">
        <f t="shared" si="2"/>
        <v>9096.7464624749773</v>
      </c>
      <c r="L9" s="16">
        <f t="shared" si="3"/>
        <v>5390.6645703555423</v>
      </c>
      <c r="M9" s="16">
        <f t="shared" si="8"/>
        <v>115000</v>
      </c>
      <c r="N9" s="16">
        <f t="shared" si="4"/>
        <v>49986.840609137049</v>
      </c>
      <c r="O9" s="16">
        <f t="shared" si="5"/>
        <v>48698.680203045689</v>
      </c>
      <c r="P9" s="16">
        <f t="shared" si="6"/>
        <v>28858.477157360412</v>
      </c>
      <c r="Q9" s="37">
        <v>30000</v>
      </c>
      <c r="R9" s="37">
        <f>VLOOKUP(B9,[1]Sheet2!$B:$C,2,0)</f>
        <v>15000</v>
      </c>
      <c r="S9" s="37">
        <v>55000</v>
      </c>
      <c r="T9" s="37">
        <v>15000</v>
      </c>
      <c r="U9" s="17">
        <v>0</v>
      </c>
      <c r="V9" s="17">
        <v>10306.598984771572</v>
      </c>
      <c r="W9" s="17">
        <v>27054.822335025383</v>
      </c>
      <c r="X9" s="17">
        <v>12625.4192893401</v>
      </c>
      <c r="Y9" s="17">
        <v>0</v>
      </c>
      <c r="Z9" s="17">
        <v>0</v>
      </c>
      <c r="AA9" s="17">
        <v>19840.203045685277</v>
      </c>
      <c r="AB9" s="17">
        <v>0</v>
      </c>
      <c r="AC9" s="17">
        <v>7214.6192893401012</v>
      </c>
      <c r="AD9" s="17">
        <v>21643.857868020306</v>
      </c>
      <c r="AE9" s="17">
        <v>28858.477157360412</v>
      </c>
      <c r="AF9" s="17">
        <v>0</v>
      </c>
      <c r="AG9" s="17">
        <v>0</v>
      </c>
      <c r="AH9" s="17">
        <v>0</v>
      </c>
      <c r="AI9" s="17">
        <v>0</v>
      </c>
    </row>
    <row r="10" spans="1:35" s="18" customFormat="1" ht="13" customHeight="1" x14ac:dyDescent="0.25">
      <c r="A10" s="10" t="s">
        <v>17</v>
      </c>
      <c r="B10" s="10" t="s">
        <v>18</v>
      </c>
      <c r="C10" s="11" t="s">
        <v>7</v>
      </c>
      <c r="D10" s="11" t="s">
        <v>8</v>
      </c>
      <c r="E10" s="12">
        <v>43829</v>
      </c>
      <c r="F10" s="14">
        <v>1.3095000000000001</v>
      </c>
      <c r="G10" s="14">
        <f t="shared" si="7"/>
        <v>1.3095000000000001</v>
      </c>
      <c r="H10" s="15">
        <v>7.0103</v>
      </c>
      <c r="I10" s="16">
        <f t="shared" si="0"/>
        <v>17857.752164671983</v>
      </c>
      <c r="J10" s="16">
        <f t="shared" si="1"/>
        <v>9337.3704089218681</v>
      </c>
      <c r="K10" s="16">
        <f t="shared" si="2"/>
        <v>9096.7464624749773</v>
      </c>
      <c r="L10" s="16">
        <f t="shared" si="3"/>
        <v>5390.6645703555423</v>
      </c>
      <c r="M10" s="16">
        <f t="shared" si="8"/>
        <v>95600</v>
      </c>
      <c r="N10" s="16">
        <f t="shared" si="4"/>
        <v>49986.840609137049</v>
      </c>
      <c r="O10" s="16">
        <f t="shared" si="5"/>
        <v>48698.680203045689</v>
      </c>
      <c r="P10" s="16">
        <f t="shared" si="6"/>
        <v>28858.477157360412</v>
      </c>
      <c r="Q10" s="37">
        <v>50600</v>
      </c>
      <c r="R10" s="37">
        <v>0</v>
      </c>
      <c r="S10" s="37">
        <v>0</v>
      </c>
      <c r="T10" s="37">
        <v>45000</v>
      </c>
      <c r="U10" s="17">
        <v>0</v>
      </c>
      <c r="V10" s="17">
        <v>10306.598984771572</v>
      </c>
      <c r="W10" s="17">
        <v>27054.822335025383</v>
      </c>
      <c r="X10" s="17">
        <v>12625.4192893401</v>
      </c>
      <c r="Y10" s="17">
        <v>0</v>
      </c>
      <c r="Z10" s="17">
        <v>0</v>
      </c>
      <c r="AA10" s="17">
        <v>19840.203045685277</v>
      </c>
      <c r="AB10" s="17">
        <v>0</v>
      </c>
      <c r="AC10" s="17">
        <v>7214.6192893401012</v>
      </c>
      <c r="AD10" s="17">
        <v>21643.857868020306</v>
      </c>
      <c r="AE10" s="17">
        <v>28858.477157360412</v>
      </c>
      <c r="AF10" s="17">
        <v>0</v>
      </c>
      <c r="AG10" s="17">
        <v>0</v>
      </c>
      <c r="AH10" s="17">
        <v>0</v>
      </c>
      <c r="AI10" s="17">
        <v>0</v>
      </c>
    </row>
    <row r="11" spans="1:35" s="18" customFormat="1" ht="13" customHeight="1" x14ac:dyDescent="0.25">
      <c r="A11" s="10" t="s">
        <v>19</v>
      </c>
      <c r="B11" s="10" t="s">
        <v>19</v>
      </c>
      <c r="C11" s="11" t="s">
        <v>22</v>
      </c>
      <c r="D11" s="11" t="s">
        <v>8</v>
      </c>
      <c r="E11" s="12">
        <v>43829</v>
      </c>
      <c r="F11" s="14">
        <v>1.7457577232197004</v>
      </c>
      <c r="G11" s="13">
        <v>1.7282999999999999</v>
      </c>
      <c r="H11" s="15">
        <v>7.0103</v>
      </c>
      <c r="I11" s="16">
        <f t="shared" si="0"/>
        <v>23508.199231408027</v>
      </c>
      <c r="J11" s="16">
        <f t="shared" si="1"/>
        <v>17794.503134673265</v>
      </c>
      <c r="K11" s="16">
        <f t="shared" si="2"/>
        <v>11230.387536909975</v>
      </c>
      <c r="L11" s="16">
        <f t="shared" si="3"/>
        <v>22333.500224669417</v>
      </c>
      <c r="M11" s="16">
        <f t="shared" si="8"/>
        <v>94400</v>
      </c>
      <c r="N11" s="16">
        <f t="shared" si="4"/>
        <v>72177.75</v>
      </c>
      <c r="O11" s="16">
        <f t="shared" si="5"/>
        <v>45552.5</v>
      </c>
      <c r="P11" s="16">
        <f t="shared" si="6"/>
        <v>90588.75</v>
      </c>
      <c r="Q11" s="37">
        <v>29400</v>
      </c>
      <c r="R11" s="37">
        <f>VLOOKUP(B11,[1]Sheet2!$B:$C,2,0)</f>
        <v>30000</v>
      </c>
      <c r="S11" s="37">
        <v>15000</v>
      </c>
      <c r="T11" s="37">
        <v>20000</v>
      </c>
      <c r="U11" s="17">
        <v>0</v>
      </c>
      <c r="V11" s="17">
        <v>12200</v>
      </c>
      <c r="W11" s="17">
        <v>21035</v>
      </c>
      <c r="X11" s="17">
        <v>38942.75</v>
      </c>
      <c r="Y11" s="17">
        <v>0</v>
      </c>
      <c r="Z11" s="17">
        <v>0</v>
      </c>
      <c r="AA11" s="17">
        <v>0</v>
      </c>
      <c r="AB11" s="17">
        <v>8067.4999999999991</v>
      </c>
      <c r="AC11" s="17">
        <v>18742.5</v>
      </c>
      <c r="AD11" s="17">
        <v>18742.5</v>
      </c>
      <c r="AE11" s="17">
        <v>18742.5</v>
      </c>
      <c r="AF11" s="17">
        <v>18742.5</v>
      </c>
      <c r="AG11" s="17">
        <v>18742.5</v>
      </c>
      <c r="AH11" s="17">
        <v>18742.5</v>
      </c>
      <c r="AI11" s="17">
        <v>15618.749999999998</v>
      </c>
    </row>
    <row r="12" spans="1:35" s="18" customFormat="1" ht="13" x14ac:dyDescent="0.25">
      <c r="A12" s="10" t="s">
        <v>20</v>
      </c>
      <c r="B12" s="29" t="s">
        <v>20</v>
      </c>
      <c r="C12" s="11" t="s">
        <v>22</v>
      </c>
      <c r="D12" s="11" t="s">
        <v>8</v>
      </c>
      <c r="E12" s="12">
        <v>43829</v>
      </c>
      <c r="F12" s="14">
        <v>2.0492998317378719</v>
      </c>
      <c r="G12" s="13">
        <v>2.0083000000000002</v>
      </c>
      <c r="H12" s="15">
        <v>7.0103</v>
      </c>
      <c r="I12" s="16">
        <f t="shared" si="0"/>
        <v>23386.158443865421</v>
      </c>
      <c r="J12" s="16">
        <f t="shared" si="1"/>
        <v>23631.281371695935</v>
      </c>
      <c r="K12" s="16">
        <f t="shared" si="2"/>
        <v>14914.0690127384</v>
      </c>
      <c r="L12" s="16">
        <f t="shared" si="3"/>
        <v>29659.115729712001</v>
      </c>
      <c r="M12" s="16">
        <f t="shared" si="8"/>
        <v>80000</v>
      </c>
      <c r="N12" s="16">
        <f t="shared" si="4"/>
        <v>82488.857142857145</v>
      </c>
      <c r="O12" s="16">
        <f t="shared" si="5"/>
        <v>52060</v>
      </c>
      <c r="P12" s="16">
        <f t="shared" si="6"/>
        <v>103530</v>
      </c>
      <c r="Q12" s="37">
        <v>45000</v>
      </c>
      <c r="R12" s="37">
        <f>VLOOKUP(B12,[1]Sheet2!$B:$C,2,0)</f>
        <v>20000</v>
      </c>
      <c r="S12" s="37">
        <v>0</v>
      </c>
      <c r="T12" s="37">
        <v>15000</v>
      </c>
      <c r="U12" s="17">
        <v>0</v>
      </c>
      <c r="V12" s="17">
        <v>13942.857142857143</v>
      </c>
      <c r="W12" s="17">
        <v>24040</v>
      </c>
      <c r="X12" s="17">
        <v>44506</v>
      </c>
      <c r="Y12" s="17">
        <v>0</v>
      </c>
      <c r="Z12" s="17">
        <v>0</v>
      </c>
      <c r="AA12" s="17">
        <v>0</v>
      </c>
      <c r="AB12" s="17">
        <v>9220</v>
      </c>
      <c r="AC12" s="17">
        <v>21420</v>
      </c>
      <c r="AD12" s="17">
        <v>21420</v>
      </c>
      <c r="AE12" s="17">
        <v>21420</v>
      </c>
      <c r="AF12" s="17">
        <v>21420</v>
      </c>
      <c r="AG12" s="17">
        <v>21420</v>
      </c>
      <c r="AH12" s="17">
        <v>21420</v>
      </c>
      <c r="AI12" s="17">
        <v>17850</v>
      </c>
    </row>
    <row r="13" spans="1:35" s="18" customFormat="1" ht="13" customHeight="1" x14ac:dyDescent="0.25">
      <c r="A13" s="10" t="s">
        <v>21</v>
      </c>
      <c r="B13" s="10" t="s">
        <v>21</v>
      </c>
      <c r="C13" s="11" t="s">
        <v>22</v>
      </c>
      <c r="D13" s="11" t="s">
        <v>8</v>
      </c>
      <c r="E13" s="12">
        <v>43829</v>
      </c>
      <c r="F13" s="14">
        <v>0.2898</v>
      </c>
      <c r="G13" s="14">
        <f t="shared" si="7"/>
        <v>0.2898</v>
      </c>
      <c r="H13" s="15">
        <v>7.0103</v>
      </c>
      <c r="I13" s="16">
        <f t="shared" si="0"/>
        <v>5928.037316519978</v>
      </c>
      <c r="J13" s="16">
        <f t="shared" si="1"/>
        <v>5277.4945722722287</v>
      </c>
      <c r="K13" s="16">
        <f t="shared" si="2"/>
        <v>3228.1759696446657</v>
      </c>
      <c r="L13" s="16">
        <f t="shared" si="3"/>
        <v>6419.766771750139</v>
      </c>
      <c r="M13" s="16">
        <f t="shared" si="8"/>
        <v>143400</v>
      </c>
      <c r="N13" s="16">
        <f t="shared" si="4"/>
        <v>127663.28571428571</v>
      </c>
      <c r="O13" s="16">
        <f t="shared" si="5"/>
        <v>78090</v>
      </c>
      <c r="P13" s="16">
        <f t="shared" si="6"/>
        <v>155295</v>
      </c>
      <c r="Q13" s="37">
        <v>30000</v>
      </c>
      <c r="R13" s="37">
        <f>VLOOKUP(B13,[1]Sheet2!$B:$C,2,0)</f>
        <v>9000</v>
      </c>
      <c r="S13" s="37">
        <v>42600</v>
      </c>
      <c r="T13" s="37">
        <v>61800</v>
      </c>
      <c r="U13" s="17">
        <v>0</v>
      </c>
      <c r="V13" s="17">
        <v>20914.285714285714</v>
      </c>
      <c r="W13" s="17">
        <v>39990</v>
      </c>
      <c r="X13" s="17">
        <v>66759</v>
      </c>
      <c r="Y13" s="17">
        <v>0</v>
      </c>
      <c r="Z13" s="17">
        <v>0</v>
      </c>
      <c r="AA13" s="17">
        <v>0</v>
      </c>
      <c r="AB13" s="17">
        <v>13830</v>
      </c>
      <c r="AC13" s="17">
        <v>32130</v>
      </c>
      <c r="AD13" s="17">
        <v>32130</v>
      </c>
      <c r="AE13" s="17">
        <v>32130</v>
      </c>
      <c r="AF13" s="17">
        <v>32130</v>
      </c>
      <c r="AG13" s="17">
        <v>32130</v>
      </c>
      <c r="AH13" s="17">
        <v>32130</v>
      </c>
      <c r="AI13" s="17">
        <v>26775</v>
      </c>
    </row>
    <row r="14" spans="1:35" s="18" customFormat="1" ht="13" customHeight="1" x14ac:dyDescent="0.25">
      <c r="A14" s="10" t="s">
        <v>23</v>
      </c>
      <c r="B14" s="10" t="s">
        <v>23</v>
      </c>
      <c r="C14" s="11" t="s">
        <v>22</v>
      </c>
      <c r="D14" s="11" t="s">
        <v>8</v>
      </c>
      <c r="E14" s="12">
        <v>43829</v>
      </c>
      <c r="F14" s="14">
        <v>0.35993094272380449</v>
      </c>
      <c r="G14" s="14">
        <f t="shared" si="7"/>
        <v>0.35993094272380449</v>
      </c>
      <c r="H14" s="15">
        <v>7.0103</v>
      </c>
      <c r="I14" s="16">
        <f t="shared" si="0"/>
        <v>5360.2257279096748</v>
      </c>
      <c r="J14" s="16">
        <f t="shared" si="1"/>
        <v>5462.1969076883606</v>
      </c>
      <c r="K14" s="16">
        <f t="shared" si="2"/>
        <v>3341.1560272387173</v>
      </c>
      <c r="L14" s="16">
        <f t="shared" si="3"/>
        <v>6644.4464752213671</v>
      </c>
      <c r="M14" s="16">
        <f t="shared" si="8"/>
        <v>104400</v>
      </c>
      <c r="N14" s="16">
        <f t="shared" si="4"/>
        <v>106386.07142857142</v>
      </c>
      <c r="O14" s="16">
        <f t="shared" si="5"/>
        <v>65075</v>
      </c>
      <c r="P14" s="16">
        <f t="shared" si="6"/>
        <v>129412.5</v>
      </c>
      <c r="Q14" s="37">
        <v>48600</v>
      </c>
      <c r="R14" s="37">
        <f>VLOOKUP(B14,[1]Sheet2!$B:$C,2,0)</f>
        <v>25800</v>
      </c>
      <c r="S14" s="37">
        <v>30000</v>
      </c>
      <c r="T14" s="37">
        <v>0</v>
      </c>
      <c r="U14" s="17">
        <v>0</v>
      </c>
      <c r="V14" s="17">
        <v>17428.571428571428</v>
      </c>
      <c r="W14" s="17">
        <v>33325</v>
      </c>
      <c r="X14" s="17">
        <v>55632.5</v>
      </c>
      <c r="Y14" s="17">
        <v>0</v>
      </c>
      <c r="Z14" s="17">
        <v>0</v>
      </c>
      <c r="AA14" s="17">
        <v>0</v>
      </c>
      <c r="AB14" s="17">
        <v>11525</v>
      </c>
      <c r="AC14" s="17">
        <v>26775</v>
      </c>
      <c r="AD14" s="17">
        <v>26775</v>
      </c>
      <c r="AE14" s="17">
        <v>26775</v>
      </c>
      <c r="AF14" s="17">
        <v>26775</v>
      </c>
      <c r="AG14" s="17">
        <v>26775</v>
      </c>
      <c r="AH14" s="17">
        <v>26775</v>
      </c>
      <c r="AI14" s="17">
        <v>22312.5</v>
      </c>
    </row>
    <row r="15" spans="1:35" s="18" customFormat="1" ht="13" customHeight="1" x14ac:dyDescent="0.25">
      <c r="A15" s="10" t="s">
        <v>24</v>
      </c>
      <c r="B15" s="10" t="s">
        <v>24</v>
      </c>
      <c r="C15" s="11" t="s">
        <v>22</v>
      </c>
      <c r="D15" s="11" t="s">
        <v>8</v>
      </c>
      <c r="E15" s="12">
        <v>43829</v>
      </c>
      <c r="F15" s="14">
        <v>0.34920500063063509</v>
      </c>
      <c r="G15" s="14">
        <f t="shared" si="7"/>
        <v>0.34920500063063509</v>
      </c>
      <c r="H15" s="15">
        <v>7.0103</v>
      </c>
      <c r="I15" s="16">
        <f t="shared" si="0"/>
        <v>7158.147096504038</v>
      </c>
      <c r="J15" s="16">
        <f t="shared" si="1"/>
        <v>5299.4234398392473</v>
      </c>
      <c r="K15" s="16">
        <f t="shared" si="2"/>
        <v>3241.5895776270031</v>
      </c>
      <c r="L15" s="16">
        <f t="shared" si="3"/>
        <v>6446.4419702597697</v>
      </c>
      <c r="M15" s="16">
        <f t="shared" si="8"/>
        <v>143700</v>
      </c>
      <c r="N15" s="16">
        <f t="shared" si="4"/>
        <v>106386.07142857142</v>
      </c>
      <c r="O15" s="16">
        <f t="shared" si="5"/>
        <v>65075</v>
      </c>
      <c r="P15" s="16">
        <f t="shared" si="6"/>
        <v>129412.5</v>
      </c>
      <c r="Q15" s="37">
        <v>42900</v>
      </c>
      <c r="R15" s="37">
        <f>VLOOKUP(B15,[1]Sheet2!$B:$C,2,0)</f>
        <v>36000</v>
      </c>
      <c r="S15" s="37">
        <v>30000</v>
      </c>
      <c r="T15" s="37">
        <v>34800</v>
      </c>
      <c r="U15" s="17">
        <v>0</v>
      </c>
      <c r="V15" s="17">
        <v>17428.571428571428</v>
      </c>
      <c r="W15" s="17">
        <v>33325</v>
      </c>
      <c r="X15" s="17">
        <v>55632.5</v>
      </c>
      <c r="Y15" s="17">
        <v>0</v>
      </c>
      <c r="Z15" s="17">
        <v>0</v>
      </c>
      <c r="AA15" s="17">
        <v>0</v>
      </c>
      <c r="AB15" s="17">
        <v>11525</v>
      </c>
      <c r="AC15" s="17">
        <v>26775</v>
      </c>
      <c r="AD15" s="17">
        <v>26775</v>
      </c>
      <c r="AE15" s="17">
        <v>26775</v>
      </c>
      <c r="AF15" s="17">
        <v>26775</v>
      </c>
      <c r="AG15" s="17">
        <v>26775</v>
      </c>
      <c r="AH15" s="17">
        <v>26775</v>
      </c>
      <c r="AI15" s="17">
        <v>22312.5</v>
      </c>
    </row>
    <row r="16" spans="1:35" s="18" customFormat="1" ht="13" customHeight="1" x14ac:dyDescent="0.25">
      <c r="A16" s="10" t="s">
        <v>25</v>
      </c>
      <c r="B16" s="10" t="s">
        <v>25</v>
      </c>
      <c r="C16" s="11" t="s">
        <v>22</v>
      </c>
      <c r="D16" s="11" t="s">
        <v>8</v>
      </c>
      <c r="E16" s="12">
        <v>43829</v>
      </c>
      <c r="F16" s="14">
        <v>0.22456128895200003</v>
      </c>
      <c r="G16" s="14">
        <f t="shared" si="7"/>
        <v>0.22456128895200003</v>
      </c>
      <c r="H16" s="15">
        <v>7.0103</v>
      </c>
      <c r="I16" s="16">
        <f t="shared" si="0"/>
        <v>12781.186866731527</v>
      </c>
      <c r="J16" s="16">
        <f t="shared" si="1"/>
        <v>7497.3147109805577</v>
      </c>
      <c r="K16" s="16">
        <f t="shared" si="2"/>
        <v>4586.0115733724788</v>
      </c>
      <c r="L16" s="16">
        <f t="shared" si="3"/>
        <v>9120.0495234585633</v>
      </c>
      <c r="M16" s="16">
        <f t="shared" si="8"/>
        <v>399000</v>
      </c>
      <c r="N16" s="16">
        <f t="shared" si="4"/>
        <v>234049.35714285716</v>
      </c>
      <c r="O16" s="16">
        <f t="shared" si="5"/>
        <v>143165.00000000003</v>
      </c>
      <c r="P16" s="16">
        <f t="shared" si="6"/>
        <v>284707.50000000006</v>
      </c>
      <c r="Q16" s="37">
        <v>108000</v>
      </c>
      <c r="R16" s="37">
        <f>VLOOKUP(B16,[1]Sheet2!$B:$C,2,0)</f>
        <v>99000</v>
      </c>
      <c r="S16" s="37">
        <v>120000</v>
      </c>
      <c r="T16" s="37">
        <v>72000</v>
      </c>
      <c r="U16" s="17">
        <v>0</v>
      </c>
      <c r="V16" s="17">
        <v>38342.857142857145</v>
      </c>
      <c r="W16" s="17">
        <v>73315</v>
      </c>
      <c r="X16" s="17">
        <v>122391.50000000001</v>
      </c>
      <c r="Y16" s="17">
        <v>0</v>
      </c>
      <c r="Z16" s="17">
        <v>0</v>
      </c>
      <c r="AA16" s="17">
        <v>0</v>
      </c>
      <c r="AB16" s="17">
        <v>25355.000000000004</v>
      </c>
      <c r="AC16" s="17">
        <v>58905.000000000007</v>
      </c>
      <c r="AD16" s="17">
        <v>58905.000000000007</v>
      </c>
      <c r="AE16" s="17">
        <v>58905.000000000007</v>
      </c>
      <c r="AF16" s="17">
        <v>58905.000000000007</v>
      </c>
      <c r="AG16" s="17">
        <v>58905.000000000007</v>
      </c>
      <c r="AH16" s="17">
        <v>58905.000000000007</v>
      </c>
      <c r="AI16" s="17">
        <v>49087.500000000007</v>
      </c>
    </row>
    <row r="17" spans="1:36" s="18" customFormat="1" ht="13" customHeight="1" x14ac:dyDescent="0.25">
      <c r="A17" s="10" t="s">
        <v>26</v>
      </c>
      <c r="B17" s="10" t="s">
        <v>26</v>
      </c>
      <c r="C17" s="11" t="s">
        <v>22</v>
      </c>
      <c r="D17" s="11" t="s">
        <v>8</v>
      </c>
      <c r="E17" s="12">
        <v>43829</v>
      </c>
      <c r="F17" s="14">
        <v>0.22456128895200003</v>
      </c>
      <c r="G17" s="14">
        <f t="shared" si="7"/>
        <v>0.22456128895200003</v>
      </c>
      <c r="H17" s="15">
        <v>7.0103</v>
      </c>
      <c r="I17" s="16">
        <f t="shared" si="0"/>
        <v>14030.4758085925</v>
      </c>
      <c r="J17" s="16">
        <f t="shared" si="1"/>
        <v>7497.3147109805577</v>
      </c>
      <c r="K17" s="16">
        <f t="shared" si="2"/>
        <v>4586.0115733724788</v>
      </c>
      <c r="L17" s="16">
        <f t="shared" si="3"/>
        <v>9120.0495234585633</v>
      </c>
      <c r="M17" s="16">
        <f t="shared" si="8"/>
        <v>438000</v>
      </c>
      <c r="N17" s="16">
        <f t="shared" si="4"/>
        <v>234049.35714285716</v>
      </c>
      <c r="O17" s="16">
        <f t="shared" si="5"/>
        <v>143165.00000000003</v>
      </c>
      <c r="P17" s="16">
        <f t="shared" si="6"/>
        <v>284707.50000000006</v>
      </c>
      <c r="Q17" s="37">
        <v>147000</v>
      </c>
      <c r="R17" s="37">
        <f>VLOOKUP(B17,[1]Sheet2!$B:$C,2,0)</f>
        <v>99000</v>
      </c>
      <c r="S17" s="37">
        <v>120000</v>
      </c>
      <c r="T17" s="37">
        <v>72000</v>
      </c>
      <c r="U17" s="17">
        <v>0</v>
      </c>
      <c r="V17" s="17">
        <v>38342.857142857145</v>
      </c>
      <c r="W17" s="17">
        <v>73315</v>
      </c>
      <c r="X17" s="17">
        <v>122391.50000000001</v>
      </c>
      <c r="Y17" s="17">
        <v>0</v>
      </c>
      <c r="Z17" s="17">
        <v>0</v>
      </c>
      <c r="AA17" s="17">
        <v>0</v>
      </c>
      <c r="AB17" s="17">
        <v>25355.000000000004</v>
      </c>
      <c r="AC17" s="17">
        <v>58905.000000000007</v>
      </c>
      <c r="AD17" s="17">
        <v>58905.000000000007</v>
      </c>
      <c r="AE17" s="17">
        <v>58905.000000000007</v>
      </c>
      <c r="AF17" s="17">
        <v>58905.000000000007</v>
      </c>
      <c r="AG17" s="17">
        <v>58905.000000000007</v>
      </c>
      <c r="AH17" s="17">
        <v>58905.000000000007</v>
      </c>
      <c r="AI17" s="17">
        <v>49087.500000000007</v>
      </c>
    </row>
    <row r="18" spans="1:36" s="18" customFormat="1" ht="13" customHeight="1" x14ac:dyDescent="0.25">
      <c r="A18" s="10" t="s">
        <v>13</v>
      </c>
      <c r="B18" s="20" t="s">
        <v>13</v>
      </c>
      <c r="C18" s="11" t="s">
        <v>22</v>
      </c>
      <c r="D18" s="11" t="s">
        <v>8</v>
      </c>
      <c r="E18" s="12">
        <v>43829</v>
      </c>
      <c r="F18" s="14">
        <v>4.53E-2</v>
      </c>
      <c r="G18" s="14">
        <f t="shared" si="7"/>
        <v>4.53E-2</v>
      </c>
      <c r="H18" s="15">
        <v>7.0103</v>
      </c>
      <c r="I18" s="16">
        <f t="shared" si="0"/>
        <v>1583.1704777256323</v>
      </c>
      <c r="J18" s="16">
        <f t="shared" si="1"/>
        <v>1237.4249695855692</v>
      </c>
      <c r="K18" s="16">
        <f t="shared" si="2"/>
        <v>756.91703636078341</v>
      </c>
      <c r="L18" s="16">
        <f t="shared" si="3"/>
        <v>1505.2558735004206</v>
      </c>
      <c r="M18" s="16">
        <f t="shared" si="8"/>
        <v>245000</v>
      </c>
      <c r="N18" s="16">
        <f t="shared" si="4"/>
        <v>191494.92857142858</v>
      </c>
      <c r="O18" s="16">
        <f t="shared" si="5"/>
        <v>117135</v>
      </c>
      <c r="P18" s="16">
        <f t="shared" si="6"/>
        <v>232942.5</v>
      </c>
      <c r="Q18" s="37">
        <v>55000</v>
      </c>
      <c r="R18" s="37">
        <v>0</v>
      </c>
      <c r="S18" s="37">
        <v>60000</v>
      </c>
      <c r="T18" s="37">
        <v>130000</v>
      </c>
      <c r="U18" s="17">
        <v>0</v>
      </c>
      <c r="V18" s="17">
        <v>31371.428571428572</v>
      </c>
      <c r="W18" s="17">
        <v>59985</v>
      </c>
      <c r="X18" s="17">
        <v>100138.5</v>
      </c>
      <c r="Y18" s="17">
        <v>0</v>
      </c>
      <c r="Z18" s="17">
        <v>0</v>
      </c>
      <c r="AA18" s="17">
        <v>0</v>
      </c>
      <c r="AB18" s="17">
        <v>20745</v>
      </c>
      <c r="AC18" s="17">
        <v>48195</v>
      </c>
      <c r="AD18" s="17">
        <v>48195</v>
      </c>
      <c r="AE18" s="17">
        <v>48195</v>
      </c>
      <c r="AF18" s="17">
        <v>48195</v>
      </c>
      <c r="AG18" s="17">
        <v>48195</v>
      </c>
      <c r="AH18" s="17">
        <v>48195</v>
      </c>
      <c r="AI18" s="17">
        <v>40162.5</v>
      </c>
    </row>
    <row r="19" spans="1:36" s="18" customFormat="1" ht="13" customHeight="1" x14ac:dyDescent="0.25">
      <c r="A19" s="10" t="s">
        <v>14</v>
      </c>
      <c r="B19" s="20" t="s">
        <v>14</v>
      </c>
      <c r="C19" s="11" t="s">
        <v>22</v>
      </c>
      <c r="D19" s="11" t="s">
        <v>8</v>
      </c>
      <c r="E19" s="12">
        <v>43829</v>
      </c>
      <c r="F19" s="14">
        <v>3.78E-2</v>
      </c>
      <c r="G19" s="14">
        <f t="shared" si="7"/>
        <v>3.78E-2</v>
      </c>
      <c r="H19" s="15">
        <v>7.0103</v>
      </c>
      <c r="I19" s="16">
        <f t="shared" si="0"/>
        <v>1520.5626007446187</v>
      </c>
      <c r="J19" s="16">
        <f t="shared" si="1"/>
        <v>1376.7377145057985</v>
      </c>
      <c r="K19" s="16">
        <f t="shared" si="2"/>
        <v>842.13286164643455</v>
      </c>
      <c r="L19" s="16">
        <f t="shared" si="3"/>
        <v>1674.7217665435146</v>
      </c>
      <c r="M19" s="16">
        <f t="shared" si="8"/>
        <v>282000</v>
      </c>
      <c r="N19" s="16">
        <f t="shared" si="4"/>
        <v>255326.57142857142</v>
      </c>
      <c r="O19" s="16">
        <f t="shared" si="5"/>
        <v>156180</v>
      </c>
      <c r="P19" s="16">
        <f t="shared" si="6"/>
        <v>310590</v>
      </c>
      <c r="Q19" s="37">
        <v>100000</v>
      </c>
      <c r="R19" s="37">
        <v>50000</v>
      </c>
      <c r="S19" s="37">
        <v>72000</v>
      </c>
      <c r="T19" s="37">
        <v>60000</v>
      </c>
      <c r="U19" s="17">
        <v>0</v>
      </c>
      <c r="V19" s="17">
        <v>41828.571428571428</v>
      </c>
      <c r="W19" s="17">
        <v>79980</v>
      </c>
      <c r="X19" s="17">
        <v>133518</v>
      </c>
      <c r="Y19" s="17">
        <v>0</v>
      </c>
      <c r="Z19" s="17">
        <v>0</v>
      </c>
      <c r="AA19" s="17">
        <v>0</v>
      </c>
      <c r="AB19" s="17">
        <v>27660</v>
      </c>
      <c r="AC19" s="17">
        <v>64260</v>
      </c>
      <c r="AD19" s="17">
        <v>64260</v>
      </c>
      <c r="AE19" s="17">
        <v>64260</v>
      </c>
      <c r="AF19" s="17">
        <v>64260</v>
      </c>
      <c r="AG19" s="17">
        <v>64260</v>
      </c>
      <c r="AH19" s="17">
        <v>64260</v>
      </c>
      <c r="AI19" s="17">
        <v>53550</v>
      </c>
    </row>
    <row r="20" spans="1:36" s="18" customFormat="1" ht="13" customHeight="1" x14ac:dyDescent="0.25">
      <c r="A20" s="10" t="s">
        <v>27</v>
      </c>
      <c r="B20" s="10" t="s">
        <v>27</v>
      </c>
      <c r="C20" s="11" t="s">
        <v>22</v>
      </c>
      <c r="D20" s="11" t="s">
        <v>8</v>
      </c>
      <c r="E20" s="12">
        <v>43829</v>
      </c>
      <c r="F20" s="14">
        <v>1.6667000000000001</v>
      </c>
      <c r="G20" s="14">
        <f t="shared" si="7"/>
        <v>1.6667000000000001</v>
      </c>
      <c r="H20" s="15">
        <v>7.0103</v>
      </c>
      <c r="I20" s="16">
        <f t="shared" si="0"/>
        <v>25986.093319829393</v>
      </c>
      <c r="J20" s="16">
        <f t="shared" si="1"/>
        <v>24514.674514642738</v>
      </c>
      <c r="K20" s="16">
        <f t="shared" si="2"/>
        <v>15471.592157254327</v>
      </c>
      <c r="L20" s="16">
        <f t="shared" si="3"/>
        <v>30767.843565895895</v>
      </c>
      <c r="M20" s="16">
        <f t="shared" si="8"/>
        <v>109300</v>
      </c>
      <c r="N20" s="16">
        <f t="shared" si="4"/>
        <v>103111.07142857142</v>
      </c>
      <c r="O20" s="16">
        <f t="shared" si="5"/>
        <v>65075</v>
      </c>
      <c r="P20" s="16">
        <f t="shared" si="6"/>
        <v>129412.5</v>
      </c>
      <c r="Q20" s="37">
        <v>35000</v>
      </c>
      <c r="R20" s="37">
        <f>VLOOKUP(B20,[1]Sheet2!$B:$C,2,0)</f>
        <v>49300</v>
      </c>
      <c r="S20" s="37">
        <v>15000</v>
      </c>
      <c r="T20" s="37">
        <v>10000</v>
      </c>
      <c r="U20" s="17">
        <v>0</v>
      </c>
      <c r="V20" s="17">
        <v>17428.571428571428</v>
      </c>
      <c r="W20" s="17">
        <v>30050</v>
      </c>
      <c r="X20" s="17">
        <v>55632.5</v>
      </c>
      <c r="Y20" s="17">
        <v>0</v>
      </c>
      <c r="Z20" s="17">
        <v>0</v>
      </c>
      <c r="AA20" s="17">
        <v>0</v>
      </c>
      <c r="AB20" s="17">
        <v>11525</v>
      </c>
      <c r="AC20" s="17">
        <v>26775</v>
      </c>
      <c r="AD20" s="17">
        <v>26775</v>
      </c>
      <c r="AE20" s="17">
        <v>26775</v>
      </c>
      <c r="AF20" s="17">
        <v>26775</v>
      </c>
      <c r="AG20" s="17">
        <v>26775</v>
      </c>
      <c r="AH20" s="17">
        <v>26775</v>
      </c>
      <c r="AI20" s="17">
        <v>22312.5</v>
      </c>
    </row>
    <row r="21" spans="1:36" s="18" customFormat="1" ht="13" customHeight="1" x14ac:dyDescent="0.25">
      <c r="A21" s="10" t="s">
        <v>28</v>
      </c>
      <c r="B21" s="10" t="s">
        <v>28</v>
      </c>
      <c r="C21" s="11" t="s">
        <v>22</v>
      </c>
      <c r="D21" s="11" t="s">
        <v>8</v>
      </c>
      <c r="E21" s="12">
        <v>43829</v>
      </c>
      <c r="F21" s="14">
        <v>1.6517999999999999</v>
      </c>
      <c r="G21" s="14">
        <f t="shared" si="7"/>
        <v>1.6517999999999999</v>
      </c>
      <c r="H21" s="15">
        <v>7.0103</v>
      </c>
      <c r="I21" s="16">
        <f t="shared" si="0"/>
        <v>35791.395518023477</v>
      </c>
      <c r="J21" s="16">
        <f t="shared" si="1"/>
        <v>21865.965936856177</v>
      </c>
      <c r="K21" s="16">
        <f t="shared" si="2"/>
        <v>13799.951000670442</v>
      </c>
      <c r="L21" s="16">
        <f t="shared" si="3"/>
        <v>27443.506091037474</v>
      </c>
      <c r="M21" s="16">
        <f t="shared" si="8"/>
        <v>151900</v>
      </c>
      <c r="N21" s="16">
        <f t="shared" si="4"/>
        <v>92799.96428571429</v>
      </c>
      <c r="O21" s="16">
        <f t="shared" si="5"/>
        <v>58567.5</v>
      </c>
      <c r="P21" s="16">
        <f t="shared" si="6"/>
        <v>116471.25</v>
      </c>
      <c r="Q21" s="37">
        <v>65000</v>
      </c>
      <c r="R21" s="37">
        <f>VLOOKUP(B21,[1]Sheet2!$B:$C,2,0)</f>
        <v>10000</v>
      </c>
      <c r="S21" s="37">
        <v>15000</v>
      </c>
      <c r="T21" s="37">
        <v>61900</v>
      </c>
      <c r="U21" s="17">
        <v>0</v>
      </c>
      <c r="V21" s="17">
        <v>15685.714285714286</v>
      </c>
      <c r="W21" s="17">
        <v>27045</v>
      </c>
      <c r="X21" s="17">
        <v>50069.25</v>
      </c>
      <c r="Y21" s="17">
        <v>0</v>
      </c>
      <c r="Z21" s="17">
        <v>0</v>
      </c>
      <c r="AA21" s="17">
        <v>0</v>
      </c>
      <c r="AB21" s="17">
        <v>10372.5</v>
      </c>
      <c r="AC21" s="17">
        <v>24097.5</v>
      </c>
      <c r="AD21" s="17">
        <v>24097.5</v>
      </c>
      <c r="AE21" s="17">
        <v>24097.5</v>
      </c>
      <c r="AF21" s="17">
        <v>24097.5</v>
      </c>
      <c r="AG21" s="17">
        <v>24097.5</v>
      </c>
      <c r="AH21" s="17">
        <v>24097.5</v>
      </c>
      <c r="AI21" s="17">
        <v>20081.25</v>
      </c>
    </row>
    <row r="22" spans="1:36" s="18" customFormat="1" ht="13" hidden="1" customHeight="1" x14ac:dyDescent="0.25">
      <c r="A22" s="10" t="s">
        <v>30</v>
      </c>
      <c r="B22" s="10" t="s">
        <v>30</v>
      </c>
      <c r="C22" s="11" t="s">
        <v>32</v>
      </c>
      <c r="D22" s="11" t="s">
        <v>29</v>
      </c>
      <c r="E22" s="12">
        <v>43829</v>
      </c>
      <c r="F22" s="14">
        <v>2.3800000000000002E-2</v>
      </c>
      <c r="G22" s="14">
        <f t="shared" si="7"/>
        <v>2.3800000000000002E-2</v>
      </c>
      <c r="H22" s="15">
        <v>7.0103</v>
      </c>
      <c r="I22" s="16">
        <f t="shared" si="0"/>
        <v>1256.151662553671</v>
      </c>
      <c r="J22" s="16">
        <f t="shared" si="1"/>
        <v>861.2694485561517</v>
      </c>
      <c r="K22" s="16">
        <f t="shared" si="2"/>
        <v>0</v>
      </c>
      <c r="L22" s="16">
        <f t="shared" si="3"/>
        <v>658.35927135785914</v>
      </c>
      <c r="M22" s="16">
        <f t="shared" si="8"/>
        <v>370000</v>
      </c>
      <c r="N22" s="16">
        <f t="shared" si="4"/>
        <v>253687.27795013404</v>
      </c>
      <c r="O22" s="16">
        <f t="shared" si="5"/>
        <v>0</v>
      </c>
      <c r="P22" s="16">
        <f t="shared" si="6"/>
        <v>193920</v>
      </c>
      <c r="Q22" s="37">
        <v>100000</v>
      </c>
      <c r="R22" s="37">
        <f>VLOOKUP(B22,[1]Sheet2!$B:$C,2,0)</f>
        <v>110000</v>
      </c>
      <c r="S22" s="37">
        <v>60000</v>
      </c>
      <c r="T22" s="37">
        <v>100000</v>
      </c>
      <c r="U22" s="17">
        <v>0</v>
      </c>
      <c r="V22" s="17">
        <v>25503</v>
      </c>
      <c r="W22" s="17">
        <v>93958.232097114014</v>
      </c>
      <c r="X22" s="17">
        <v>93958.232097114014</v>
      </c>
      <c r="Y22" s="17">
        <v>40267.813755906005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38784</v>
      </c>
      <c r="AF22" s="17">
        <v>45248</v>
      </c>
      <c r="AG22" s="17">
        <v>45248</v>
      </c>
      <c r="AH22" s="17">
        <v>45248</v>
      </c>
      <c r="AI22" s="17">
        <v>19392</v>
      </c>
    </row>
    <row r="23" spans="1:36" s="18" customFormat="1" ht="13" hidden="1" customHeight="1" x14ac:dyDescent="0.25">
      <c r="A23" s="10" t="s">
        <v>31</v>
      </c>
      <c r="B23" s="10" t="s">
        <v>31</v>
      </c>
      <c r="C23" s="11" t="s">
        <v>32</v>
      </c>
      <c r="D23" s="11" t="s">
        <v>29</v>
      </c>
      <c r="E23" s="12">
        <v>43829</v>
      </c>
      <c r="F23" s="14">
        <v>3.04E-2</v>
      </c>
      <c r="G23" s="14">
        <f t="shared" si="7"/>
        <v>3.04E-2</v>
      </c>
      <c r="H23" s="15">
        <v>7.0103</v>
      </c>
      <c r="I23" s="16">
        <f t="shared" si="0"/>
        <v>1678.2163388157423</v>
      </c>
      <c r="J23" s="16">
        <f t="shared" si="1"/>
        <v>1100.1088754666812</v>
      </c>
      <c r="K23" s="16">
        <f t="shared" si="2"/>
        <v>0</v>
      </c>
      <c r="L23" s="16">
        <f t="shared" si="3"/>
        <v>840.92948946550075</v>
      </c>
      <c r="M23" s="16">
        <f t="shared" si="8"/>
        <v>387000</v>
      </c>
      <c r="N23" s="16">
        <f t="shared" si="4"/>
        <v>253687.27795013404</v>
      </c>
      <c r="O23" s="16">
        <f t="shared" si="5"/>
        <v>0</v>
      </c>
      <c r="P23" s="16">
        <f t="shared" si="6"/>
        <v>193920</v>
      </c>
      <c r="Q23" s="37">
        <v>103500</v>
      </c>
      <c r="R23" s="37">
        <f>VLOOKUP(B23,[1]Sheet2!$B:$C,2,0)</f>
        <v>49500</v>
      </c>
      <c r="S23" s="37">
        <v>175500</v>
      </c>
      <c r="T23" s="37">
        <v>58500</v>
      </c>
      <c r="U23" s="17">
        <v>0</v>
      </c>
      <c r="V23" s="17">
        <v>25503</v>
      </c>
      <c r="W23" s="17">
        <v>93958.232097114014</v>
      </c>
      <c r="X23" s="17">
        <v>93958.232097114014</v>
      </c>
      <c r="Y23" s="17">
        <v>40267.813755906005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38784</v>
      </c>
      <c r="AF23" s="17">
        <v>45248</v>
      </c>
      <c r="AG23" s="17">
        <v>45248</v>
      </c>
      <c r="AH23" s="17">
        <v>45248</v>
      </c>
      <c r="AI23" s="17">
        <v>19392</v>
      </c>
    </row>
    <row r="24" spans="1:36" s="18" customFormat="1" ht="13" hidden="1" customHeight="1" x14ac:dyDescent="0.25">
      <c r="A24" s="10" t="s">
        <v>33</v>
      </c>
      <c r="B24" s="10" t="s">
        <v>34</v>
      </c>
      <c r="C24" s="11" t="s">
        <v>32</v>
      </c>
      <c r="D24" s="11" t="s">
        <v>29</v>
      </c>
      <c r="E24" s="12">
        <v>43829</v>
      </c>
      <c r="F24" s="14">
        <v>1.008</v>
      </c>
      <c r="G24" s="13">
        <v>0.98780000000000001</v>
      </c>
      <c r="H24" s="15">
        <v>7.0103</v>
      </c>
      <c r="I24" s="16">
        <f t="shared" si="0"/>
        <v>67523.044662853223</v>
      </c>
      <c r="J24" s="16">
        <f t="shared" si="1"/>
        <v>45567.683802023093</v>
      </c>
      <c r="K24" s="16">
        <f t="shared" si="2"/>
        <v>0</v>
      </c>
      <c r="L24" s="16">
        <f t="shared" si="3"/>
        <v>34832.19833673309</v>
      </c>
      <c r="M24" s="16">
        <f t="shared" si="8"/>
        <v>469600</v>
      </c>
      <c r="N24" s="16">
        <f t="shared" si="4"/>
        <v>323388.47312950244</v>
      </c>
      <c r="O24" s="16">
        <f t="shared" si="5"/>
        <v>0</v>
      </c>
      <c r="P24" s="16">
        <f t="shared" si="6"/>
        <v>247200</v>
      </c>
      <c r="Q24" s="37">
        <v>129600</v>
      </c>
      <c r="R24" s="37">
        <f>VLOOKUP(B24,[1]Sheet2!$B:$C,2,0)</f>
        <v>140000</v>
      </c>
      <c r="S24" s="37">
        <v>100000</v>
      </c>
      <c r="T24" s="37">
        <v>100000</v>
      </c>
      <c r="U24" s="17">
        <v>0</v>
      </c>
      <c r="V24" s="17">
        <v>32510</v>
      </c>
      <c r="W24" s="17">
        <v>119773.48893567748</v>
      </c>
      <c r="X24" s="17">
        <v>119773.48893567748</v>
      </c>
      <c r="Y24" s="17">
        <v>51331.495258147501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49440</v>
      </c>
      <c r="AF24" s="17">
        <v>57680</v>
      </c>
      <c r="AG24" s="17">
        <v>57680</v>
      </c>
      <c r="AH24" s="17">
        <v>57680</v>
      </c>
      <c r="AI24" s="17">
        <v>24720</v>
      </c>
    </row>
    <row r="25" spans="1:36" s="18" customFormat="1" ht="13" hidden="1" customHeight="1" x14ac:dyDescent="0.25">
      <c r="A25" s="19" t="s">
        <v>35</v>
      </c>
      <c r="B25" s="19" t="s">
        <v>36</v>
      </c>
      <c r="C25" s="11" t="s">
        <v>32</v>
      </c>
      <c r="D25" s="11" t="s">
        <v>29</v>
      </c>
      <c r="E25" s="12">
        <v>43829</v>
      </c>
      <c r="F25" s="14">
        <v>3.3700000000000001E-2</v>
      </c>
      <c r="G25" s="14">
        <f t="shared" si="7"/>
        <v>3.3700000000000001E-2</v>
      </c>
      <c r="H25" s="15">
        <v>7.0103</v>
      </c>
      <c r="I25" s="16">
        <f t="shared" si="0"/>
        <v>0</v>
      </c>
      <c r="J25" s="16">
        <f t="shared" si="1"/>
        <v>0</v>
      </c>
      <c r="K25" s="16">
        <f t="shared" si="2"/>
        <v>0</v>
      </c>
      <c r="L25" s="16">
        <f t="shared" si="3"/>
        <v>0</v>
      </c>
      <c r="M25" s="16">
        <f t="shared" si="8"/>
        <v>0</v>
      </c>
      <c r="N25" s="16">
        <f t="shared" si="4"/>
        <v>0</v>
      </c>
      <c r="O25" s="16">
        <f t="shared" si="5"/>
        <v>0</v>
      </c>
      <c r="P25" s="16">
        <f t="shared" si="6"/>
        <v>0</v>
      </c>
      <c r="Q25" s="37">
        <v>0</v>
      </c>
      <c r="R25" s="37">
        <v>0</v>
      </c>
      <c r="S25" s="37">
        <v>0</v>
      </c>
      <c r="T25" s="3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/>
    </row>
    <row r="26" spans="1:36" s="18" customFormat="1" ht="13.5" hidden="1" customHeight="1" x14ac:dyDescent="0.25">
      <c r="A26" s="10" t="s">
        <v>37</v>
      </c>
      <c r="B26" s="10" t="s">
        <v>298</v>
      </c>
      <c r="C26" s="11" t="s">
        <v>32</v>
      </c>
      <c r="D26" s="11" t="s">
        <v>29</v>
      </c>
      <c r="E26" s="12">
        <v>43829</v>
      </c>
      <c r="F26" s="14">
        <v>3.7</v>
      </c>
      <c r="G26" s="14">
        <f t="shared" si="7"/>
        <v>3.7</v>
      </c>
      <c r="H26" s="15">
        <v>7.0103</v>
      </c>
      <c r="I26" s="16">
        <f t="shared" si="0"/>
        <v>1097.2854228777655</v>
      </c>
      <c r="J26" s="16">
        <f t="shared" si="1"/>
        <v>640.7429068656121</v>
      </c>
      <c r="K26" s="16">
        <f t="shared" si="2"/>
        <v>0</v>
      </c>
      <c r="L26" s="16">
        <f t="shared" si="3"/>
        <v>954.25302768783081</v>
      </c>
      <c r="M26" s="16">
        <f t="shared" si="8"/>
        <v>2079</v>
      </c>
      <c r="N26" s="16">
        <f t="shared" si="4"/>
        <v>1214</v>
      </c>
      <c r="O26" s="16">
        <f t="shared" si="5"/>
        <v>0</v>
      </c>
      <c r="P26" s="16">
        <f t="shared" si="6"/>
        <v>1808</v>
      </c>
      <c r="Q26" s="37">
        <v>423</v>
      </c>
      <c r="R26" s="37">
        <f>VLOOKUP(B26,[1]Sheet2!$B:$C,2,0)</f>
        <v>423</v>
      </c>
      <c r="S26" s="37">
        <v>529</v>
      </c>
      <c r="T26" s="37">
        <v>382</v>
      </c>
      <c r="U26" s="17">
        <v>322</v>
      </c>
      <c r="V26" s="17">
        <v>0</v>
      </c>
      <c r="W26" s="17">
        <v>1214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1808</v>
      </c>
      <c r="AF26" s="17">
        <v>0</v>
      </c>
      <c r="AG26" s="17">
        <v>0</v>
      </c>
      <c r="AH26" s="17">
        <v>0</v>
      </c>
      <c r="AI26" s="17">
        <v>0</v>
      </c>
      <c r="AJ26" s="17"/>
    </row>
    <row r="27" spans="1:36" s="18" customFormat="1" ht="13.5" hidden="1" customHeight="1" x14ac:dyDescent="0.25">
      <c r="A27" s="10" t="s">
        <v>263</v>
      </c>
      <c r="B27" s="22" t="s">
        <v>263</v>
      </c>
      <c r="C27" s="11" t="s">
        <v>32</v>
      </c>
      <c r="D27" s="11" t="s">
        <v>29</v>
      </c>
      <c r="E27" s="12">
        <v>43829</v>
      </c>
      <c r="F27" s="14">
        <v>354</v>
      </c>
      <c r="G27" s="14">
        <f t="shared" si="7"/>
        <v>354</v>
      </c>
      <c r="H27" s="15">
        <v>7.0103</v>
      </c>
      <c r="I27" s="16">
        <f t="shared" si="0"/>
        <v>504.9712565796043</v>
      </c>
      <c r="J27" s="16">
        <f t="shared" si="1"/>
        <v>24238.620315821005</v>
      </c>
      <c r="K27" s="16">
        <f t="shared" si="2"/>
        <v>0</v>
      </c>
      <c r="L27" s="16">
        <f t="shared" si="3"/>
        <v>36105.444845441707</v>
      </c>
      <c r="M27" s="16">
        <f t="shared" si="8"/>
        <v>10</v>
      </c>
      <c r="N27" s="16">
        <f t="shared" si="4"/>
        <v>480</v>
      </c>
      <c r="O27" s="16">
        <f t="shared" si="5"/>
        <v>0</v>
      </c>
      <c r="P27" s="16">
        <f t="shared" si="6"/>
        <v>715</v>
      </c>
      <c r="Q27" s="37">
        <v>0</v>
      </c>
      <c r="R27" s="37">
        <f>VLOOKUP(B27,[1]Sheet2!$B:$C,2,0)</f>
        <v>10</v>
      </c>
      <c r="S27" s="37">
        <v>0</v>
      </c>
      <c r="T27" s="37">
        <v>0</v>
      </c>
      <c r="U27" s="17">
        <v>0</v>
      </c>
      <c r="V27" s="17">
        <v>0</v>
      </c>
      <c r="W27" s="17">
        <v>480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715</v>
      </c>
      <c r="AF27" s="17">
        <v>0</v>
      </c>
      <c r="AG27" s="17">
        <v>0</v>
      </c>
      <c r="AH27" s="17">
        <v>0</v>
      </c>
      <c r="AI27" s="17">
        <v>0</v>
      </c>
      <c r="AJ27" s="17"/>
    </row>
    <row r="28" spans="1:36" ht="14.5" hidden="1" customHeight="1" x14ac:dyDescent="0.25">
      <c r="A28" s="35" t="s">
        <v>38</v>
      </c>
      <c r="B28" s="19" t="s">
        <v>39</v>
      </c>
      <c r="C28" s="11" t="s">
        <v>40</v>
      </c>
      <c r="D28" s="11" t="s">
        <v>29</v>
      </c>
      <c r="E28" s="12">
        <v>43829</v>
      </c>
      <c r="F28" s="14">
        <v>72.907600000000002</v>
      </c>
      <c r="G28" s="13">
        <v>72.135480000000001</v>
      </c>
      <c r="H28" s="15">
        <v>7.0103</v>
      </c>
      <c r="I28" s="16">
        <f t="shared" si="0"/>
        <v>0</v>
      </c>
      <c r="J28" s="16">
        <f t="shared" si="1"/>
        <v>0</v>
      </c>
      <c r="K28" s="16">
        <f t="shared" si="2"/>
        <v>0</v>
      </c>
      <c r="L28" s="16">
        <f t="shared" si="3"/>
        <v>0</v>
      </c>
      <c r="M28" s="16">
        <f t="shared" si="8"/>
        <v>0</v>
      </c>
      <c r="N28" s="16">
        <f t="shared" si="4"/>
        <v>0</v>
      </c>
      <c r="O28" s="16">
        <f t="shared" si="5"/>
        <v>0</v>
      </c>
      <c r="P28" s="16">
        <f t="shared" si="6"/>
        <v>0</v>
      </c>
      <c r="Q28" s="37">
        <v>0</v>
      </c>
      <c r="R28" s="37">
        <v>0</v>
      </c>
      <c r="S28" s="37">
        <v>0</v>
      </c>
      <c r="T28" s="3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/>
    </row>
    <row r="29" spans="1:36" s="18" customFormat="1" ht="13" hidden="1" customHeight="1" x14ac:dyDescent="0.25">
      <c r="A29" s="34" t="s">
        <v>41</v>
      </c>
      <c r="B29" s="34" t="s">
        <v>41</v>
      </c>
      <c r="C29" s="11" t="s">
        <v>40</v>
      </c>
      <c r="D29" s="11" t="s">
        <v>29</v>
      </c>
      <c r="E29" s="12">
        <v>43829</v>
      </c>
      <c r="F29" s="14">
        <v>6.4600000000000005E-2</v>
      </c>
      <c r="G29" s="13">
        <v>6.2659999999999993E-2</v>
      </c>
      <c r="H29" s="15">
        <v>7.0103</v>
      </c>
      <c r="I29" s="16">
        <f t="shared" si="0"/>
        <v>24419.782320300132</v>
      </c>
      <c r="J29" s="16">
        <f t="shared" si="1"/>
        <v>12663.423616462662</v>
      </c>
      <c r="K29" s="16">
        <f t="shared" si="2"/>
        <v>23922.578555966618</v>
      </c>
      <c r="L29" s="16">
        <f t="shared" si="3"/>
        <v>26048.782430381681</v>
      </c>
      <c r="M29" s="16">
        <f t="shared" si="8"/>
        <v>2650000</v>
      </c>
      <c r="N29" s="16">
        <f t="shared" si="4"/>
        <v>1416763.4627910662</v>
      </c>
      <c r="O29" s="16">
        <f t="shared" si="5"/>
        <v>2676419.6050254195</v>
      </c>
      <c r="P29" s="16">
        <f t="shared" si="6"/>
        <v>2914295.874109555</v>
      </c>
      <c r="Q29" s="37">
        <v>974000</v>
      </c>
      <c r="R29" s="37">
        <f>VLOOKUP(B29,[1]Sheet2!$B:$C,2,0)</f>
        <v>493000</v>
      </c>
      <c r="S29" s="37">
        <v>753000</v>
      </c>
      <c r="T29" s="37">
        <v>413000</v>
      </c>
      <c r="U29" s="17">
        <v>17000</v>
      </c>
      <c r="V29" s="17">
        <v>206420.44601977005</v>
      </c>
      <c r="W29" s="17">
        <v>503190.74529911322</v>
      </c>
      <c r="X29" s="17">
        <v>401513.13104880106</v>
      </c>
      <c r="Y29" s="17">
        <v>118247.59252716973</v>
      </c>
      <c r="Z29" s="17">
        <v>187391.54789621208</v>
      </c>
      <c r="AA29" s="17">
        <v>672350.0744466309</v>
      </c>
      <c r="AB29" s="17">
        <v>671176.46031034924</v>
      </c>
      <c r="AC29" s="17">
        <v>675893.66698938934</v>
      </c>
      <c r="AD29" s="17">
        <v>656999.40327905014</v>
      </c>
      <c r="AE29" s="17">
        <v>535560.25758204167</v>
      </c>
      <c r="AF29" s="17">
        <v>693797.88815385802</v>
      </c>
      <c r="AG29" s="17">
        <v>693797.88815385802</v>
      </c>
      <c r="AH29" s="17">
        <v>693797.88815385802</v>
      </c>
      <c r="AI29" s="17">
        <v>297341.95206593908</v>
      </c>
      <c r="AJ29" s="17"/>
    </row>
    <row r="30" spans="1:36" s="18" customFormat="1" ht="13" hidden="1" customHeight="1" x14ac:dyDescent="0.25">
      <c r="A30" s="34" t="s">
        <v>42</v>
      </c>
      <c r="B30" s="34" t="s">
        <v>42</v>
      </c>
      <c r="C30" s="11" t="s">
        <v>40</v>
      </c>
      <c r="D30" s="11" t="s">
        <v>29</v>
      </c>
      <c r="E30" s="12">
        <v>43829</v>
      </c>
      <c r="F30" s="14">
        <v>0.33389999999999997</v>
      </c>
      <c r="G30" s="13">
        <v>0.32390999999999998</v>
      </c>
      <c r="H30" s="15">
        <v>7.0103</v>
      </c>
      <c r="I30" s="16">
        <f t="shared" si="0"/>
        <v>72064.062878906741</v>
      </c>
      <c r="J30" s="16">
        <f t="shared" si="1"/>
        <v>30618.068801127767</v>
      </c>
      <c r="K30" s="16">
        <f t="shared" si="2"/>
        <v>57840.847649979522</v>
      </c>
      <c r="L30" s="16">
        <f t="shared" si="3"/>
        <v>62981.657788197852</v>
      </c>
      <c r="M30" s="16">
        <f t="shared" si="8"/>
        <v>1513000</v>
      </c>
      <c r="N30" s="16">
        <f t="shared" si="4"/>
        <v>662658.91055091226</v>
      </c>
      <c r="O30" s="16">
        <f t="shared" si="5"/>
        <v>1251834.4425323438</v>
      </c>
      <c r="P30" s="16">
        <f t="shared" si="6"/>
        <v>1363095.6611176049</v>
      </c>
      <c r="Q30" s="37">
        <v>501000</v>
      </c>
      <c r="R30" s="37">
        <f>VLOOKUP(B30,[1]Sheet2!$B:$C,2,0)</f>
        <v>200000</v>
      </c>
      <c r="S30" s="37">
        <v>604000</v>
      </c>
      <c r="T30" s="37">
        <v>177000</v>
      </c>
      <c r="U30" s="17">
        <v>31000</v>
      </c>
      <c r="V30" s="17">
        <v>96548.47225197425</v>
      </c>
      <c r="W30" s="17">
        <v>235356.03496035785</v>
      </c>
      <c r="X30" s="17">
        <v>187798.64174964381</v>
      </c>
      <c r="Y30" s="17">
        <v>55307.62395929893</v>
      </c>
      <c r="Z30" s="17">
        <v>87648.137629637378</v>
      </c>
      <c r="AA30" s="17">
        <v>314476.46663890139</v>
      </c>
      <c r="AB30" s="17">
        <v>313927.53529970424</v>
      </c>
      <c r="AC30" s="17">
        <v>316133.90151458251</v>
      </c>
      <c r="AD30" s="17">
        <v>307296.53907915566</v>
      </c>
      <c r="AE30" s="17">
        <v>250496.13865996394</v>
      </c>
      <c r="AF30" s="17">
        <v>324508.19405014534</v>
      </c>
      <c r="AG30" s="17">
        <v>324508.19405014534</v>
      </c>
      <c r="AH30" s="17">
        <v>324508.19405014534</v>
      </c>
      <c r="AI30" s="17">
        <v>139074.94030720514</v>
      </c>
      <c r="AJ30" s="17"/>
    </row>
    <row r="31" spans="1:36" s="18" customFormat="1" ht="13.5" hidden="1" customHeight="1" x14ac:dyDescent="0.25">
      <c r="A31" s="21" t="s">
        <v>43</v>
      </c>
      <c r="B31" s="10" t="s">
        <v>44</v>
      </c>
      <c r="C31" s="11" t="s">
        <v>40</v>
      </c>
      <c r="D31" s="11" t="s">
        <v>29</v>
      </c>
      <c r="E31" s="12">
        <v>43829</v>
      </c>
      <c r="F31" s="14">
        <v>0.13356999999999999</v>
      </c>
      <c r="G31" s="13">
        <v>0.12823000000000001</v>
      </c>
      <c r="H31" s="15">
        <v>7.0103</v>
      </c>
      <c r="I31" s="16">
        <f t="shared" si="0"/>
        <v>30333.0014407372</v>
      </c>
      <c r="J31" s="16">
        <f t="shared" si="1"/>
        <v>12121.129209868835</v>
      </c>
      <c r="K31" s="16">
        <f t="shared" si="2"/>
        <v>22898.125695893534</v>
      </c>
      <c r="L31" s="16">
        <f t="shared" si="3"/>
        <v>24933.277694978886</v>
      </c>
      <c r="M31" s="16">
        <f t="shared" si="8"/>
        <v>1592000</v>
      </c>
      <c r="N31" s="16">
        <f t="shared" si="4"/>
        <v>662658.91055091226</v>
      </c>
      <c r="O31" s="16">
        <f t="shared" si="5"/>
        <v>1251834.4425323438</v>
      </c>
      <c r="P31" s="16">
        <f t="shared" si="6"/>
        <v>1363095.6611176049</v>
      </c>
      <c r="Q31" s="37">
        <v>511000</v>
      </c>
      <c r="R31" s="37">
        <f>VLOOKUP(B31,[1]Sheet2!$B:$C,2,0)</f>
        <v>59000</v>
      </c>
      <c r="S31" s="37">
        <v>564000</v>
      </c>
      <c r="T31" s="37">
        <v>455000</v>
      </c>
      <c r="U31" s="17">
        <v>3000</v>
      </c>
      <c r="V31" s="17">
        <v>96548.47225197425</v>
      </c>
      <c r="W31" s="17">
        <v>235356.03496035785</v>
      </c>
      <c r="X31" s="17">
        <v>187798.64174964381</v>
      </c>
      <c r="Y31" s="17">
        <v>55307.62395929893</v>
      </c>
      <c r="Z31" s="17">
        <v>87648.137629637378</v>
      </c>
      <c r="AA31" s="17">
        <v>314476.46663890139</v>
      </c>
      <c r="AB31" s="17">
        <v>313927.53529970424</v>
      </c>
      <c r="AC31" s="17">
        <v>316133.90151458251</v>
      </c>
      <c r="AD31" s="17">
        <v>307296.53907915566</v>
      </c>
      <c r="AE31" s="17">
        <v>250496.13865996394</v>
      </c>
      <c r="AF31" s="17">
        <v>324508.19405014534</v>
      </c>
      <c r="AG31" s="17">
        <v>324508.19405014534</v>
      </c>
      <c r="AH31" s="17">
        <v>324508.19405014534</v>
      </c>
      <c r="AI31" s="17">
        <v>139074.94030720514</v>
      </c>
      <c r="AJ31" s="17"/>
    </row>
    <row r="32" spans="1:36" s="18" customFormat="1" ht="13.5" hidden="1" customHeight="1" x14ac:dyDescent="0.25">
      <c r="A32" s="10" t="s">
        <v>175</v>
      </c>
      <c r="B32" s="22" t="s">
        <v>254</v>
      </c>
      <c r="C32" s="11" t="s">
        <v>40</v>
      </c>
      <c r="D32" s="11" t="s">
        <v>29</v>
      </c>
      <c r="E32" s="12">
        <v>43829</v>
      </c>
      <c r="F32" s="14">
        <v>10.9</v>
      </c>
      <c r="G32" s="14">
        <f t="shared" si="7"/>
        <v>10.9</v>
      </c>
      <c r="H32" s="15">
        <v>7.0103</v>
      </c>
      <c r="I32" s="16">
        <f t="shared" si="0"/>
        <v>2517.3102434988518</v>
      </c>
      <c r="J32" s="16">
        <f t="shared" si="1"/>
        <v>1971.5561388243016</v>
      </c>
      <c r="K32" s="16">
        <f t="shared" si="2"/>
        <v>46.64564997218379</v>
      </c>
      <c r="L32" s="16">
        <f t="shared" si="3"/>
        <v>0</v>
      </c>
      <c r="M32" s="16">
        <f t="shared" si="8"/>
        <v>1619</v>
      </c>
      <c r="N32" s="16">
        <f t="shared" si="4"/>
        <v>1268</v>
      </c>
      <c r="O32" s="16">
        <f t="shared" si="5"/>
        <v>30</v>
      </c>
      <c r="P32" s="16">
        <f t="shared" si="6"/>
        <v>0</v>
      </c>
      <c r="Q32" s="37">
        <v>139</v>
      </c>
      <c r="R32" s="37">
        <f>VLOOKUP(B32,[1]Sheet2!$B:$C,2,0)</f>
        <v>430</v>
      </c>
      <c r="S32" s="37">
        <v>450</v>
      </c>
      <c r="T32" s="37">
        <v>400</v>
      </c>
      <c r="U32" s="17">
        <v>200</v>
      </c>
      <c r="V32" s="17">
        <v>308</v>
      </c>
      <c r="W32" s="17">
        <v>461</v>
      </c>
      <c r="X32" s="17">
        <v>465</v>
      </c>
      <c r="Y32" s="17">
        <v>34</v>
      </c>
      <c r="Z32" s="17">
        <v>0</v>
      </c>
      <c r="AA32" s="17">
        <v>30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/>
    </row>
    <row r="33" spans="1:36" ht="14" hidden="1" customHeight="1" x14ac:dyDescent="0.25">
      <c r="A33" s="21" t="s">
        <v>45</v>
      </c>
      <c r="B33" s="22" t="s">
        <v>45</v>
      </c>
      <c r="C33" s="11" t="s">
        <v>40</v>
      </c>
      <c r="D33" s="11" t="s">
        <v>29</v>
      </c>
      <c r="E33" s="12">
        <v>43829</v>
      </c>
      <c r="F33" s="14">
        <v>386.33</v>
      </c>
      <c r="G33" s="14">
        <f t="shared" si="7"/>
        <v>386.33</v>
      </c>
      <c r="H33" s="15">
        <v>7.0103</v>
      </c>
      <c r="I33" s="16">
        <f t="shared" si="0"/>
        <v>137772.27793389728</v>
      </c>
      <c r="J33" s="16">
        <f t="shared" si="1"/>
        <v>87078.940508802698</v>
      </c>
      <c r="K33" s="16">
        <f t="shared" si="2"/>
        <v>136953.11993554793</v>
      </c>
      <c r="L33" s="16">
        <f t="shared" si="3"/>
        <v>0</v>
      </c>
      <c r="M33" s="16">
        <f t="shared" si="8"/>
        <v>2500</v>
      </c>
      <c r="N33" s="16">
        <f t="shared" si="4"/>
        <v>1580.1244962826072</v>
      </c>
      <c r="O33" s="16">
        <f t="shared" si="5"/>
        <v>2485.1356526393797</v>
      </c>
      <c r="P33" s="16">
        <f t="shared" si="6"/>
        <v>0</v>
      </c>
      <c r="Q33" s="37">
        <v>800</v>
      </c>
      <c r="R33" s="37">
        <f>VLOOKUP(B33,[1]Sheet2!$B:$C,2,0)</f>
        <v>600</v>
      </c>
      <c r="S33" s="37">
        <v>700</v>
      </c>
      <c r="T33" s="37">
        <v>400</v>
      </c>
      <c r="U33" s="17">
        <v>0</v>
      </c>
      <c r="V33" s="17">
        <v>227.84672972860386</v>
      </c>
      <c r="W33" s="17">
        <v>543.01520211630395</v>
      </c>
      <c r="X33" s="17">
        <v>450.71115544011752</v>
      </c>
      <c r="Y33" s="17">
        <v>162.83171675489268</v>
      </c>
      <c r="Z33" s="17">
        <v>195.71969224268929</v>
      </c>
      <c r="AA33" s="17">
        <v>633.61701165704267</v>
      </c>
      <c r="AB33" s="17">
        <v>614.14694445158841</v>
      </c>
      <c r="AC33" s="17">
        <v>622.5438395076286</v>
      </c>
      <c r="AD33" s="17">
        <v>614.82785702311992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/>
    </row>
    <row r="34" spans="1:36" ht="14" hidden="1" customHeight="1" x14ac:dyDescent="0.25">
      <c r="A34" s="21" t="s">
        <v>46</v>
      </c>
      <c r="B34" s="22" t="s">
        <v>46</v>
      </c>
      <c r="C34" s="11" t="s">
        <v>40</v>
      </c>
      <c r="D34" s="11" t="s">
        <v>29</v>
      </c>
      <c r="E34" s="12">
        <v>43829</v>
      </c>
      <c r="F34" s="14">
        <v>43.999600000000001</v>
      </c>
      <c r="G34" s="14">
        <f t="shared" si="7"/>
        <v>43.999600000000001</v>
      </c>
      <c r="H34" s="15">
        <v>7.0103</v>
      </c>
      <c r="I34" s="16">
        <f t="shared" si="0"/>
        <v>64785.22619574055</v>
      </c>
      <c r="J34" s="16">
        <f t="shared" si="1"/>
        <v>46316.589575767786</v>
      </c>
      <c r="K34" s="16">
        <f t="shared" si="2"/>
        <v>76447.69436991986</v>
      </c>
      <c r="L34" s="16">
        <f t="shared" si="3"/>
        <v>0</v>
      </c>
      <c r="M34" s="16">
        <f t="shared" si="8"/>
        <v>10322</v>
      </c>
      <c r="N34" s="16">
        <f t="shared" si="4"/>
        <v>7379.4577201384764</v>
      </c>
      <c r="O34" s="16">
        <f t="shared" si="5"/>
        <v>12180.139634029609</v>
      </c>
      <c r="P34" s="16">
        <f t="shared" si="6"/>
        <v>0</v>
      </c>
      <c r="Q34" s="37">
        <v>3053</v>
      </c>
      <c r="R34" s="37">
        <f>VLOOKUP(B34,[1]Sheet2!$B:$C,2,0)</f>
        <v>2000</v>
      </c>
      <c r="S34" s="37">
        <v>4139</v>
      </c>
      <c r="T34" s="37">
        <v>600</v>
      </c>
      <c r="U34" s="17">
        <v>530</v>
      </c>
      <c r="V34" s="17">
        <v>1078.989104772038</v>
      </c>
      <c r="W34" s="17">
        <v>2620.1723619300942</v>
      </c>
      <c r="X34" s="17">
        <v>2126.0302016325354</v>
      </c>
      <c r="Y34" s="17">
        <v>690.60852987214821</v>
      </c>
      <c r="Z34" s="17">
        <v>863.6575219316602</v>
      </c>
      <c r="AA34" s="17">
        <v>3064.9003786088233</v>
      </c>
      <c r="AB34" s="17">
        <v>3017.2151751846172</v>
      </c>
      <c r="AC34" s="17">
        <v>3051.6843619300939</v>
      </c>
      <c r="AD34" s="17">
        <v>3046.3397183060724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/>
    </row>
    <row r="35" spans="1:36" ht="14" hidden="1" customHeight="1" x14ac:dyDescent="0.25">
      <c r="A35" s="34" t="s">
        <v>47</v>
      </c>
      <c r="B35" s="34" t="s">
        <v>47</v>
      </c>
      <c r="C35" s="11" t="s">
        <v>40</v>
      </c>
      <c r="D35" s="11" t="s">
        <v>29</v>
      </c>
      <c r="E35" s="12">
        <v>43829</v>
      </c>
      <c r="F35" s="14">
        <v>6.4600000000000005E-2</v>
      </c>
      <c r="G35" s="13">
        <v>6.2659999999999993E-2</v>
      </c>
      <c r="H35" s="15">
        <v>7.0103</v>
      </c>
      <c r="I35" s="16">
        <f t="shared" si="0"/>
        <v>16163.131392379786</v>
      </c>
      <c r="J35" s="16">
        <f t="shared" si="1"/>
        <v>10096.722916635968</v>
      </c>
      <c r="K35" s="16">
        <f t="shared" si="2"/>
        <v>15042.025563045618</v>
      </c>
      <c r="L35" s="16">
        <f t="shared" si="3"/>
        <v>0</v>
      </c>
      <c r="M35" s="16">
        <f t="shared" si="8"/>
        <v>1754000</v>
      </c>
      <c r="N35" s="16">
        <f t="shared" si="4"/>
        <v>1129605.1174990924</v>
      </c>
      <c r="O35" s="16">
        <f t="shared" si="5"/>
        <v>1682877.6221611665</v>
      </c>
      <c r="P35" s="16">
        <f t="shared" si="6"/>
        <v>0</v>
      </c>
      <c r="Q35" s="37">
        <v>465000</v>
      </c>
      <c r="R35" s="37">
        <f>VLOOKUP(B35,[1]Sheet2!$B:$C,2,0)</f>
        <v>500000</v>
      </c>
      <c r="S35" s="37">
        <v>381000</v>
      </c>
      <c r="T35" s="37">
        <v>408000</v>
      </c>
      <c r="U35" s="17">
        <v>0</v>
      </c>
      <c r="V35" s="17">
        <v>163484.18289212178</v>
      </c>
      <c r="W35" s="17">
        <v>400518.64549771009</v>
      </c>
      <c r="X35" s="17">
        <v>334896.23731385864</v>
      </c>
      <c r="Y35" s="17">
        <v>106620.99622769153</v>
      </c>
      <c r="Z35" s="17">
        <v>124085.05556771038</v>
      </c>
      <c r="AA35" s="17">
        <v>432201.44758418173</v>
      </c>
      <c r="AB35" s="17">
        <v>414438.82243843947</v>
      </c>
      <c r="AC35" s="17">
        <v>420426.73347490549</v>
      </c>
      <c r="AD35" s="17">
        <v>415810.61866363999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</row>
    <row r="36" spans="1:36" ht="14" hidden="1" customHeight="1" x14ac:dyDescent="0.25">
      <c r="A36" s="10" t="s">
        <v>48</v>
      </c>
      <c r="B36" s="10" t="s">
        <v>48</v>
      </c>
      <c r="C36" s="11" t="s">
        <v>40</v>
      </c>
      <c r="D36" s="11" t="s">
        <v>29</v>
      </c>
      <c r="E36" s="12">
        <v>43829</v>
      </c>
      <c r="F36" s="14">
        <v>316.8</v>
      </c>
      <c r="G36" s="14">
        <f t="shared" si="7"/>
        <v>316.8</v>
      </c>
      <c r="H36" s="15">
        <v>7.0103</v>
      </c>
      <c r="I36" s="16">
        <f t="shared" si="0"/>
        <v>20245.410324807781</v>
      </c>
      <c r="J36" s="16">
        <f t="shared" si="1"/>
        <v>337.57583487839327</v>
      </c>
      <c r="K36" s="16">
        <f t="shared" si="2"/>
        <v>1353.4341689460668</v>
      </c>
      <c r="L36" s="16">
        <f t="shared" si="3"/>
        <v>11444.137526109465</v>
      </c>
      <c r="M36" s="16">
        <f t="shared" si="8"/>
        <v>448</v>
      </c>
      <c r="N36" s="16">
        <f t="shared" si="4"/>
        <v>7.4700374850000006</v>
      </c>
      <c r="O36" s="16">
        <f t="shared" si="5"/>
        <v>29.949430412129459</v>
      </c>
      <c r="P36" s="16">
        <f t="shared" si="6"/>
        <v>253.2412793538042</v>
      </c>
      <c r="Q36" s="37">
        <v>203</v>
      </c>
      <c r="R36" s="37">
        <f>VLOOKUP(B36,[1]Sheet2!$B:$C,2,0)</f>
        <v>79</v>
      </c>
      <c r="S36" s="37">
        <v>166</v>
      </c>
      <c r="T36" s="37">
        <v>0</v>
      </c>
      <c r="U36" s="17">
        <v>0</v>
      </c>
      <c r="V36" s="17">
        <v>7.4700374850000006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29.949430412129459</v>
      </c>
      <c r="AE36" s="17">
        <v>70.974493160435784</v>
      </c>
      <c r="AF36" s="17">
        <v>85.057833556905251</v>
      </c>
      <c r="AG36" s="17">
        <v>85.057833556905251</v>
      </c>
      <c r="AH36" s="17">
        <v>12.151119079557894</v>
      </c>
      <c r="AI36" s="17">
        <v>0</v>
      </c>
    </row>
    <row r="37" spans="1:36" ht="14" hidden="1" customHeight="1" x14ac:dyDescent="0.25">
      <c r="A37" s="10" t="s">
        <v>50</v>
      </c>
      <c r="B37" s="10" t="s">
        <v>51</v>
      </c>
      <c r="C37" s="11" t="s">
        <v>40</v>
      </c>
      <c r="D37" s="11" t="s">
        <v>29</v>
      </c>
      <c r="E37" s="12">
        <v>43829</v>
      </c>
      <c r="F37" s="14">
        <v>4.9000000000000002E-2</v>
      </c>
      <c r="G37" s="14">
        <f t="shared" si="7"/>
        <v>4.9000000000000002E-2</v>
      </c>
      <c r="H37" s="15">
        <v>7.0103</v>
      </c>
      <c r="I37" s="16">
        <f t="shared" si="0"/>
        <v>1845.284795229876</v>
      </c>
      <c r="J37" s="16">
        <f t="shared" si="1"/>
        <v>1081.5619229291613</v>
      </c>
      <c r="K37" s="16">
        <f t="shared" si="2"/>
        <v>1845.6550254690303</v>
      </c>
      <c r="L37" s="16">
        <f t="shared" si="3"/>
        <v>1638.0788885913955</v>
      </c>
      <c r="M37" s="16">
        <f t="shared" si="8"/>
        <v>264000</v>
      </c>
      <c r="N37" s="16">
        <f t="shared" si="4"/>
        <v>154736.19486347551</v>
      </c>
      <c r="O37" s="16">
        <f t="shared" si="5"/>
        <v>264052.96785807231</v>
      </c>
      <c r="P37" s="16">
        <f t="shared" si="6"/>
        <v>234355.60066718896</v>
      </c>
      <c r="Q37" s="37">
        <v>156000</v>
      </c>
      <c r="R37" s="37">
        <f>VLOOKUP(B37,[1]Sheet2!$B:$C,2,0)</f>
        <v>78000</v>
      </c>
      <c r="S37" s="37">
        <v>30000</v>
      </c>
      <c r="T37" s="37">
        <v>0</v>
      </c>
      <c r="U37" s="17">
        <v>0</v>
      </c>
      <c r="V37" s="17">
        <v>22987.731488565296</v>
      </c>
      <c r="W37" s="17">
        <v>56037.151181037589</v>
      </c>
      <c r="X37" s="17">
        <v>44713.962321343759</v>
      </c>
      <c r="Y37" s="17">
        <v>13168.481895071174</v>
      </c>
      <c r="Z37" s="17">
        <v>17828.867977457718</v>
      </c>
      <c r="AA37" s="17">
        <v>65672.076699197758</v>
      </c>
      <c r="AB37" s="17">
        <v>65522.17616588778</v>
      </c>
      <c r="AC37" s="17">
        <v>66062.393963667084</v>
      </c>
      <c r="AD37" s="17">
        <v>66796.321029319675</v>
      </c>
      <c r="AE37" s="17">
        <v>64493.662918436901</v>
      </c>
      <c r="AF37" s="17">
        <v>79268.904282750969</v>
      </c>
      <c r="AG37" s="17">
        <v>79268.904282750969</v>
      </c>
      <c r="AH37" s="17">
        <v>11324.129183250137</v>
      </c>
      <c r="AI37" s="17">
        <v>0</v>
      </c>
    </row>
    <row r="38" spans="1:36" ht="14" hidden="1" customHeight="1" x14ac:dyDescent="0.25">
      <c r="A38" s="10" t="s">
        <v>52</v>
      </c>
      <c r="B38" s="10" t="s">
        <v>53</v>
      </c>
      <c r="C38" s="11" t="s">
        <v>40</v>
      </c>
      <c r="D38" s="11" t="s">
        <v>29</v>
      </c>
      <c r="E38" s="12">
        <v>43829</v>
      </c>
      <c r="F38" s="14">
        <v>0.17661049999999998</v>
      </c>
      <c r="G38" s="14">
        <f t="shared" si="7"/>
        <v>0.17661049999999998</v>
      </c>
      <c r="H38" s="15">
        <v>7.0103</v>
      </c>
      <c r="I38" s="16">
        <f t="shared" si="0"/>
        <v>2033.0752392907575</v>
      </c>
      <c r="J38" s="16">
        <f t="shared" si="1"/>
        <v>2719.4133716895094</v>
      </c>
      <c r="K38" s="16">
        <f t="shared" si="2"/>
        <v>3942.8859929266155</v>
      </c>
      <c r="L38" s="16">
        <f t="shared" si="3"/>
        <v>3499.43961141626</v>
      </c>
      <c r="M38" s="16">
        <f t="shared" si="8"/>
        <v>80700</v>
      </c>
      <c r="N38" s="16">
        <f t="shared" si="4"/>
        <v>107943.20586576093</v>
      </c>
      <c r="O38" s="16">
        <f t="shared" si="5"/>
        <v>156507.19337872582</v>
      </c>
      <c r="P38" s="16">
        <f t="shared" si="6"/>
        <v>138905.22651774052</v>
      </c>
      <c r="Q38" s="37">
        <v>30700</v>
      </c>
      <c r="R38" s="37">
        <f>VLOOKUP(B38,[1]Sheet2!$B:$C,2,0)</f>
        <v>20000</v>
      </c>
      <c r="S38" s="37">
        <v>20000</v>
      </c>
      <c r="T38" s="37">
        <v>10000</v>
      </c>
      <c r="U38" s="17">
        <v>0</v>
      </c>
      <c r="V38" s="17">
        <v>16350.107480039645</v>
      </c>
      <c r="W38" s="17">
        <v>39856.627224871845</v>
      </c>
      <c r="X38" s="17">
        <v>31802.968038671886</v>
      </c>
      <c r="Y38" s="17">
        <v>9366.1305570960212</v>
      </c>
      <c r="Z38" s="17">
        <v>10567.372565081527</v>
      </c>
      <c r="AA38" s="17">
        <v>38924.585816692401</v>
      </c>
      <c r="AB38" s="17">
        <v>38835.73806790691</v>
      </c>
      <c r="AC38" s="17">
        <v>39155.931292885623</v>
      </c>
      <c r="AD38" s="17">
        <v>39590.938201240882</v>
      </c>
      <c r="AE38" s="17">
        <v>38226.126583449382</v>
      </c>
      <c r="AF38" s="17">
        <v>46983.579969335864</v>
      </c>
      <c r="AG38" s="17">
        <v>46983.579969335864</v>
      </c>
      <c r="AH38" s="17">
        <v>6711.9399956194093</v>
      </c>
      <c r="AI38" s="17">
        <v>0</v>
      </c>
    </row>
    <row r="39" spans="1:36" ht="14" hidden="1" customHeight="1" x14ac:dyDescent="0.25">
      <c r="A39" s="10" t="s">
        <v>54</v>
      </c>
      <c r="B39" s="10" t="s">
        <v>55</v>
      </c>
      <c r="C39" s="11" t="s">
        <v>40</v>
      </c>
      <c r="D39" s="11" t="s">
        <v>29</v>
      </c>
      <c r="E39" s="12">
        <v>43829</v>
      </c>
      <c r="F39" s="14">
        <v>0.17661049999999998</v>
      </c>
      <c r="G39" s="14">
        <f t="shared" si="7"/>
        <v>0.17661049999999998</v>
      </c>
      <c r="H39" s="15">
        <v>7.0103</v>
      </c>
      <c r="I39" s="16">
        <f t="shared" si="0"/>
        <v>2106.1349442962496</v>
      </c>
      <c r="J39" s="16">
        <f t="shared" si="1"/>
        <v>2719.4133716895094</v>
      </c>
      <c r="K39" s="16">
        <f t="shared" si="2"/>
        <v>3942.8859929266155</v>
      </c>
      <c r="L39" s="16">
        <f t="shared" si="3"/>
        <v>3499.43961141626</v>
      </c>
      <c r="M39" s="16">
        <f t="shared" si="8"/>
        <v>83600</v>
      </c>
      <c r="N39" s="16">
        <f t="shared" si="4"/>
        <v>107943.20586576093</v>
      </c>
      <c r="O39" s="16">
        <f t="shared" si="5"/>
        <v>156507.19337872582</v>
      </c>
      <c r="P39" s="16">
        <f t="shared" si="6"/>
        <v>138905.22651774052</v>
      </c>
      <c r="Q39" s="37">
        <v>30600</v>
      </c>
      <c r="R39" s="37">
        <f>VLOOKUP(B39,[1]Sheet2!$B:$C,2,0)</f>
        <v>20000</v>
      </c>
      <c r="S39" s="37">
        <v>20000</v>
      </c>
      <c r="T39" s="37">
        <v>13000</v>
      </c>
      <c r="U39" s="17">
        <v>0</v>
      </c>
      <c r="V39" s="17">
        <v>16350.107480039645</v>
      </c>
      <c r="W39" s="17">
        <v>39856.627224871845</v>
      </c>
      <c r="X39" s="17">
        <v>31802.968038671886</v>
      </c>
      <c r="Y39" s="17">
        <v>9366.1305570960212</v>
      </c>
      <c r="Z39" s="17">
        <v>10567.372565081527</v>
      </c>
      <c r="AA39" s="17">
        <v>38924.585816692401</v>
      </c>
      <c r="AB39" s="17">
        <v>38835.73806790691</v>
      </c>
      <c r="AC39" s="17">
        <v>39155.931292885623</v>
      </c>
      <c r="AD39" s="17">
        <v>39590.938201240882</v>
      </c>
      <c r="AE39" s="17">
        <v>38226.126583449382</v>
      </c>
      <c r="AF39" s="17">
        <v>46983.579969335864</v>
      </c>
      <c r="AG39" s="17">
        <v>46983.579969335864</v>
      </c>
      <c r="AH39" s="17">
        <v>6711.9399956194093</v>
      </c>
      <c r="AI39" s="17">
        <v>0</v>
      </c>
    </row>
    <row r="40" spans="1:36" ht="14" hidden="1" customHeight="1" x14ac:dyDescent="0.25">
      <c r="A40" s="10" t="s">
        <v>56</v>
      </c>
      <c r="B40" s="10" t="s">
        <v>57</v>
      </c>
      <c r="C40" s="11" t="s">
        <v>40</v>
      </c>
      <c r="D40" s="11" t="s">
        <v>29</v>
      </c>
      <c r="E40" s="12">
        <v>43829</v>
      </c>
      <c r="F40" s="14">
        <v>0.17661049999999998</v>
      </c>
      <c r="G40" s="14">
        <f t="shared" si="7"/>
        <v>0.17661049999999998</v>
      </c>
      <c r="H40" s="15">
        <v>7.0103</v>
      </c>
      <c r="I40" s="16">
        <f t="shared" si="0"/>
        <v>1934.8225325592341</v>
      </c>
      <c r="J40" s="16">
        <f t="shared" si="1"/>
        <v>2719.4133716895094</v>
      </c>
      <c r="K40" s="16">
        <f t="shared" si="2"/>
        <v>3942.8859929266155</v>
      </c>
      <c r="L40" s="16">
        <f t="shared" si="3"/>
        <v>3499.43961141626</v>
      </c>
      <c r="M40" s="16">
        <f t="shared" si="8"/>
        <v>76800</v>
      </c>
      <c r="N40" s="16">
        <f t="shared" si="4"/>
        <v>107943.20586576093</v>
      </c>
      <c r="O40" s="16">
        <f t="shared" si="5"/>
        <v>156507.19337872582</v>
      </c>
      <c r="P40" s="16">
        <f t="shared" si="6"/>
        <v>138905.22651774052</v>
      </c>
      <c r="Q40" s="37">
        <v>30000</v>
      </c>
      <c r="R40" s="37">
        <f>VLOOKUP(B40,[1]Sheet2!$B:$C,2,0)</f>
        <v>10000</v>
      </c>
      <c r="S40" s="37">
        <v>20000</v>
      </c>
      <c r="T40" s="37">
        <v>10000</v>
      </c>
      <c r="U40" s="17">
        <v>6800</v>
      </c>
      <c r="V40" s="17">
        <v>16350.107480039645</v>
      </c>
      <c r="W40" s="17">
        <v>39856.627224871845</v>
      </c>
      <c r="X40" s="17">
        <v>31802.968038671886</v>
      </c>
      <c r="Y40" s="17">
        <v>9366.1305570960212</v>
      </c>
      <c r="Z40" s="17">
        <v>10567.372565081527</v>
      </c>
      <c r="AA40" s="17">
        <v>38924.585816692401</v>
      </c>
      <c r="AB40" s="17">
        <v>38835.73806790691</v>
      </c>
      <c r="AC40" s="17">
        <v>39155.931292885623</v>
      </c>
      <c r="AD40" s="17">
        <v>39590.938201240882</v>
      </c>
      <c r="AE40" s="17">
        <v>38226.126583449382</v>
      </c>
      <c r="AF40" s="17">
        <v>46983.579969335864</v>
      </c>
      <c r="AG40" s="17">
        <v>46983.579969335864</v>
      </c>
      <c r="AH40" s="17">
        <v>6711.9399956194093</v>
      </c>
      <c r="AI40" s="17">
        <v>0</v>
      </c>
    </row>
    <row r="41" spans="1:36" ht="14" hidden="1" customHeight="1" x14ac:dyDescent="0.25">
      <c r="A41" s="19" t="s">
        <v>58</v>
      </c>
      <c r="B41" s="19" t="s">
        <v>58</v>
      </c>
      <c r="C41" s="11" t="s">
        <v>40</v>
      </c>
      <c r="D41" s="11" t="s">
        <v>29</v>
      </c>
      <c r="E41" s="12">
        <v>43829</v>
      </c>
      <c r="F41" s="14">
        <v>1.9800000000000002E-2</v>
      </c>
      <c r="G41" s="14">
        <f t="shared" si="7"/>
        <v>1.9800000000000002E-2</v>
      </c>
      <c r="H41" s="15">
        <v>7.0103</v>
      </c>
      <c r="I41" s="16">
        <f t="shared" si="0"/>
        <v>0</v>
      </c>
      <c r="J41" s="16">
        <f t="shared" si="1"/>
        <v>0</v>
      </c>
      <c r="K41" s="16">
        <f t="shared" si="2"/>
        <v>0</v>
      </c>
      <c r="L41" s="16">
        <f t="shared" si="3"/>
        <v>0</v>
      </c>
      <c r="M41" s="16">
        <f t="shared" si="8"/>
        <v>0</v>
      </c>
      <c r="N41" s="16">
        <f t="shared" si="4"/>
        <v>0</v>
      </c>
      <c r="O41" s="16">
        <f t="shared" si="5"/>
        <v>0</v>
      </c>
      <c r="P41" s="16">
        <f t="shared" si="6"/>
        <v>0</v>
      </c>
      <c r="Q41" s="37">
        <v>0</v>
      </c>
      <c r="R41" s="37">
        <v>0</v>
      </c>
      <c r="S41" s="37">
        <v>0</v>
      </c>
      <c r="T41" s="37">
        <v>0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0</v>
      </c>
      <c r="AI41" s="17">
        <v>0</v>
      </c>
    </row>
    <row r="42" spans="1:36" ht="14" hidden="1" customHeight="1" x14ac:dyDescent="0.25">
      <c r="A42" s="19" t="s">
        <v>59</v>
      </c>
      <c r="B42" s="19" t="s">
        <v>59</v>
      </c>
      <c r="C42" s="11" t="s">
        <v>40</v>
      </c>
      <c r="D42" s="11" t="s">
        <v>29</v>
      </c>
      <c r="E42" s="12">
        <v>43829</v>
      </c>
      <c r="F42" s="14">
        <v>2.5739999999999999E-2</v>
      </c>
      <c r="G42" s="14">
        <f t="shared" si="7"/>
        <v>2.5739999999999999E-2</v>
      </c>
      <c r="H42" s="15">
        <v>7.0103</v>
      </c>
      <c r="I42" s="16">
        <f t="shared" si="0"/>
        <v>0</v>
      </c>
      <c r="J42" s="16">
        <f t="shared" si="1"/>
        <v>0</v>
      </c>
      <c r="K42" s="16">
        <f t="shared" si="2"/>
        <v>0</v>
      </c>
      <c r="L42" s="16">
        <f t="shared" si="3"/>
        <v>0</v>
      </c>
      <c r="M42" s="16">
        <f t="shared" si="8"/>
        <v>0</v>
      </c>
      <c r="N42" s="16">
        <f t="shared" si="4"/>
        <v>0</v>
      </c>
      <c r="O42" s="16">
        <f t="shared" si="5"/>
        <v>0</v>
      </c>
      <c r="P42" s="16">
        <f t="shared" si="6"/>
        <v>0</v>
      </c>
      <c r="Q42" s="37">
        <v>0</v>
      </c>
      <c r="R42" s="37">
        <v>0</v>
      </c>
      <c r="S42" s="37">
        <v>0</v>
      </c>
      <c r="T42" s="3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</row>
    <row r="43" spans="1:36" ht="14" hidden="1" customHeight="1" x14ac:dyDescent="0.25">
      <c r="A43" s="19" t="s">
        <v>60</v>
      </c>
      <c r="B43" s="19" t="s">
        <v>60</v>
      </c>
      <c r="C43" s="11" t="s">
        <v>40</v>
      </c>
      <c r="D43" s="11" t="s">
        <v>29</v>
      </c>
      <c r="E43" s="12">
        <v>43829</v>
      </c>
      <c r="F43" s="14">
        <v>2.5244999999999997E-2</v>
      </c>
      <c r="G43" s="14">
        <f t="shared" si="7"/>
        <v>2.5244999999999997E-2</v>
      </c>
      <c r="H43" s="15">
        <v>7.0103</v>
      </c>
      <c r="I43" s="16">
        <f t="shared" si="0"/>
        <v>0</v>
      </c>
      <c r="J43" s="16">
        <f t="shared" si="1"/>
        <v>0</v>
      </c>
      <c r="K43" s="16">
        <f t="shared" si="2"/>
        <v>0</v>
      </c>
      <c r="L43" s="16">
        <f t="shared" si="3"/>
        <v>0</v>
      </c>
      <c r="M43" s="16">
        <f t="shared" si="8"/>
        <v>0</v>
      </c>
      <c r="N43" s="16">
        <f t="shared" si="4"/>
        <v>0</v>
      </c>
      <c r="O43" s="16">
        <f t="shared" si="5"/>
        <v>0</v>
      </c>
      <c r="P43" s="16">
        <f t="shared" si="6"/>
        <v>0</v>
      </c>
      <c r="Q43" s="37">
        <v>0</v>
      </c>
      <c r="R43" s="37">
        <v>0</v>
      </c>
      <c r="S43" s="37">
        <v>0</v>
      </c>
      <c r="T43" s="37">
        <v>0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0</v>
      </c>
    </row>
    <row r="44" spans="1:36" ht="14" hidden="1" customHeight="1" x14ac:dyDescent="0.25">
      <c r="A44" s="10" t="s">
        <v>61</v>
      </c>
      <c r="B44" s="10" t="s">
        <v>62</v>
      </c>
      <c r="C44" s="11" t="s">
        <v>40</v>
      </c>
      <c r="D44" s="11" t="s">
        <v>29</v>
      </c>
      <c r="E44" s="12">
        <v>43829</v>
      </c>
      <c r="F44" s="14">
        <v>7.3599999999999999E-2</v>
      </c>
      <c r="G44" s="14">
        <f t="shared" si="7"/>
        <v>7.3599999999999999E-2</v>
      </c>
      <c r="H44" s="15">
        <v>7.0103</v>
      </c>
      <c r="I44" s="16">
        <f t="shared" si="0"/>
        <v>16609.160806242242</v>
      </c>
      <c r="J44" s="16">
        <f t="shared" si="1"/>
        <v>9316.2999934709878</v>
      </c>
      <c r="K44" s="16">
        <f t="shared" si="2"/>
        <v>14605.720703249945</v>
      </c>
      <c r="L44" s="16">
        <f t="shared" si="3"/>
        <v>12963.052361627513</v>
      </c>
      <c r="M44" s="16">
        <f t="shared" si="8"/>
        <v>1582000</v>
      </c>
      <c r="N44" s="16">
        <f t="shared" si="4"/>
        <v>887364.91636181611</v>
      </c>
      <c r="O44" s="16">
        <f t="shared" si="5"/>
        <v>1391175.0522553409</v>
      </c>
      <c r="P44" s="16">
        <f t="shared" si="6"/>
        <v>1234713.1246021381</v>
      </c>
      <c r="Q44" s="37">
        <v>404000</v>
      </c>
      <c r="R44" s="37">
        <f>VLOOKUP(B44,[1]Sheet2!$B:$C,2,0)</f>
        <v>400000</v>
      </c>
      <c r="S44" s="37">
        <v>478000</v>
      </c>
      <c r="T44" s="37">
        <v>200000</v>
      </c>
      <c r="U44" s="17">
        <v>100000</v>
      </c>
      <c r="V44" s="17">
        <v>133223.09798550824</v>
      </c>
      <c r="W44" s="17">
        <v>324757.70331377059</v>
      </c>
      <c r="X44" s="17">
        <v>259135.2951299191</v>
      </c>
      <c r="Y44" s="17">
        <v>76316.619354115741</v>
      </c>
      <c r="Z44" s="17">
        <v>93932.200578502467</v>
      </c>
      <c r="AA44" s="17">
        <v>345996.31837059918</v>
      </c>
      <c r="AB44" s="17">
        <v>345206.56060361705</v>
      </c>
      <c r="AC44" s="17">
        <v>348052.72260342777</v>
      </c>
      <c r="AD44" s="17">
        <v>351919.45067769679</v>
      </c>
      <c r="AE44" s="17">
        <v>339787.79185288341</v>
      </c>
      <c r="AF44" s="17">
        <v>417631.82194965222</v>
      </c>
      <c r="AG44" s="17">
        <v>417631.82194965222</v>
      </c>
      <c r="AH44" s="17">
        <v>59661.688849950311</v>
      </c>
      <c r="AI44" s="17">
        <v>0</v>
      </c>
    </row>
    <row r="45" spans="1:36" ht="14" hidden="1" customHeight="1" x14ac:dyDescent="0.25">
      <c r="A45" s="10" t="s">
        <v>63</v>
      </c>
      <c r="B45" s="10" t="s">
        <v>64</v>
      </c>
      <c r="C45" s="11" t="s">
        <v>40</v>
      </c>
      <c r="D45" s="11" t="s">
        <v>29</v>
      </c>
      <c r="E45" s="12">
        <v>43829</v>
      </c>
      <c r="F45" s="14">
        <v>0.33949999999999997</v>
      </c>
      <c r="G45" s="14">
        <f t="shared" si="7"/>
        <v>0.33949999999999997</v>
      </c>
      <c r="H45" s="15">
        <v>7.0103</v>
      </c>
      <c r="I45" s="16">
        <f t="shared" si="0"/>
        <v>20272.270801534884</v>
      </c>
      <c r="J45" s="16">
        <f t="shared" si="1"/>
        <v>17037.952190166074</v>
      </c>
      <c r="K45" s="16">
        <f t="shared" si="2"/>
        <v>24703.380419513993</v>
      </c>
      <c r="L45" s="16">
        <f t="shared" si="3"/>
        <v>21925.053915080582</v>
      </c>
      <c r="M45" s="16">
        <f t="shared" si="8"/>
        <v>418600</v>
      </c>
      <c r="N45" s="16">
        <f t="shared" si="4"/>
        <v>351814.89319210965</v>
      </c>
      <c r="O45" s="16">
        <f t="shared" si="5"/>
        <v>510097.51916029153</v>
      </c>
      <c r="P45" s="16">
        <f t="shared" si="6"/>
        <v>452728.14568745048</v>
      </c>
      <c r="Q45" s="37">
        <v>120000</v>
      </c>
      <c r="R45" s="37">
        <f>VLOOKUP(B45,[1]Sheet2!$B:$C,2,0)</f>
        <v>100000</v>
      </c>
      <c r="S45" s="37">
        <v>149500</v>
      </c>
      <c r="T45" s="37">
        <v>49100</v>
      </c>
      <c r="U45" s="17">
        <v>0</v>
      </c>
      <c r="V45" s="17">
        <v>53289.239194203292</v>
      </c>
      <c r="W45" s="17">
        <v>129903.08132550825</v>
      </c>
      <c r="X45" s="17">
        <v>103654.11805196763</v>
      </c>
      <c r="Y45" s="17">
        <v>30526.647741646291</v>
      </c>
      <c r="Z45" s="17">
        <v>34441.806878784235</v>
      </c>
      <c r="AA45" s="17">
        <v>126865.31673588633</v>
      </c>
      <c r="AB45" s="17">
        <v>126575.73888799292</v>
      </c>
      <c r="AC45" s="17">
        <v>127619.33162125686</v>
      </c>
      <c r="AD45" s="17">
        <v>129037.13191515546</v>
      </c>
      <c r="AE45" s="17">
        <v>124588.85701272389</v>
      </c>
      <c r="AF45" s="17">
        <v>153131.66804820576</v>
      </c>
      <c r="AG45" s="17">
        <v>153131.66804820576</v>
      </c>
      <c r="AH45" s="17">
        <v>21875.952578315111</v>
      </c>
      <c r="AI45" s="17">
        <v>0</v>
      </c>
    </row>
    <row r="46" spans="1:36" ht="14.5" hidden="1" customHeight="1" x14ac:dyDescent="0.25">
      <c r="A46" s="10" t="s">
        <v>66</v>
      </c>
      <c r="B46" s="10" t="s">
        <v>66</v>
      </c>
      <c r="C46" s="11" t="s">
        <v>40</v>
      </c>
      <c r="D46" s="11" t="s">
        <v>29</v>
      </c>
      <c r="E46" s="12">
        <v>43829</v>
      </c>
      <c r="F46" s="14">
        <v>0.17661049999999998</v>
      </c>
      <c r="G46" s="14">
        <f t="shared" si="7"/>
        <v>0.17661049999999998</v>
      </c>
      <c r="H46" s="15">
        <v>7.0103</v>
      </c>
      <c r="I46" s="16">
        <f t="shared" si="0"/>
        <v>493.78283383022114</v>
      </c>
      <c r="J46" s="16">
        <f t="shared" si="1"/>
        <v>1917.7165011097998</v>
      </c>
      <c r="K46" s="16">
        <f t="shared" si="2"/>
        <v>2645.6414185673925</v>
      </c>
      <c r="L46" s="16">
        <f t="shared" si="3"/>
        <v>2066.1814409121134</v>
      </c>
      <c r="M46" s="16">
        <f t="shared" si="8"/>
        <v>19600</v>
      </c>
      <c r="N46" s="16">
        <f t="shared" si="4"/>
        <v>76121.000663777246</v>
      </c>
      <c r="O46" s="16">
        <f t="shared" si="5"/>
        <v>105014.93420030517</v>
      </c>
      <c r="P46" s="16">
        <f t="shared" si="6"/>
        <v>82014.10309820871</v>
      </c>
      <c r="Q46" s="37">
        <v>0</v>
      </c>
      <c r="R46" s="37">
        <v>0</v>
      </c>
      <c r="S46" s="37">
        <v>10000</v>
      </c>
      <c r="T46" s="37">
        <v>9600</v>
      </c>
      <c r="U46" s="17">
        <v>0</v>
      </c>
      <c r="V46" s="17">
        <v>10660.812003055144</v>
      </c>
      <c r="W46" s="17">
        <v>26787.84887100149</v>
      </c>
      <c r="X46" s="17">
        <v>23201.684751239947</v>
      </c>
      <c r="Y46" s="17">
        <v>8191.5957239646596</v>
      </c>
      <c r="Z46" s="17">
        <v>7279.0593145160055</v>
      </c>
      <c r="AA46" s="17">
        <v>25188.533698325176</v>
      </c>
      <c r="AB46" s="17">
        <v>26576.03767323292</v>
      </c>
      <c r="AC46" s="17">
        <v>26896.230898211626</v>
      </c>
      <c r="AD46" s="17">
        <v>26354.131930535452</v>
      </c>
      <c r="AE46" s="17">
        <v>22681.586809995479</v>
      </c>
      <c r="AF46" s="17">
        <v>27688.507601166173</v>
      </c>
      <c r="AG46" s="17">
        <v>27688.507601166173</v>
      </c>
      <c r="AH46" s="17">
        <v>3955.5010858808819</v>
      </c>
      <c r="AI46" s="17">
        <v>0</v>
      </c>
    </row>
    <row r="47" spans="1:36" ht="14.5" hidden="1" customHeight="1" x14ac:dyDescent="0.25">
      <c r="A47" s="10" t="s">
        <v>67</v>
      </c>
      <c r="B47" s="10" t="s">
        <v>67</v>
      </c>
      <c r="C47" s="11" t="s">
        <v>40</v>
      </c>
      <c r="D47" s="11" t="s">
        <v>29</v>
      </c>
      <c r="E47" s="12">
        <v>43829</v>
      </c>
      <c r="F47" s="14">
        <v>0.17661049999999998</v>
      </c>
      <c r="G47" s="14">
        <f t="shared" si="7"/>
        <v>0.17661049999999998</v>
      </c>
      <c r="H47" s="15">
        <v>7.0103</v>
      </c>
      <c r="I47" s="16">
        <f t="shared" si="0"/>
        <v>634.86364349599864</v>
      </c>
      <c r="J47" s="16">
        <f t="shared" si="1"/>
        <v>1917.7165011097998</v>
      </c>
      <c r="K47" s="16">
        <f t="shared" si="2"/>
        <v>2645.6414185673925</v>
      </c>
      <c r="L47" s="16">
        <f t="shared" si="3"/>
        <v>2066.1814409121134</v>
      </c>
      <c r="M47" s="16">
        <f t="shared" si="8"/>
        <v>25200</v>
      </c>
      <c r="N47" s="16">
        <f t="shared" si="4"/>
        <v>76121.000663777246</v>
      </c>
      <c r="O47" s="16">
        <f t="shared" si="5"/>
        <v>105014.93420030517</v>
      </c>
      <c r="P47" s="16">
        <f t="shared" si="6"/>
        <v>82014.10309820871</v>
      </c>
      <c r="Q47" s="37">
        <v>0</v>
      </c>
      <c r="R47" s="37">
        <v>0</v>
      </c>
      <c r="S47" s="37">
        <v>15000</v>
      </c>
      <c r="T47" s="37">
        <v>10200</v>
      </c>
      <c r="U47" s="17">
        <v>0</v>
      </c>
      <c r="V47" s="17">
        <v>10660.812003055144</v>
      </c>
      <c r="W47" s="17">
        <v>26787.84887100149</v>
      </c>
      <c r="X47" s="17">
        <v>23201.684751239947</v>
      </c>
      <c r="Y47" s="17">
        <v>8191.5957239646596</v>
      </c>
      <c r="Z47" s="17">
        <v>7279.0593145160055</v>
      </c>
      <c r="AA47" s="17">
        <v>25188.533698325176</v>
      </c>
      <c r="AB47" s="17">
        <v>26576.03767323292</v>
      </c>
      <c r="AC47" s="17">
        <v>26896.230898211626</v>
      </c>
      <c r="AD47" s="17">
        <v>26354.131930535452</v>
      </c>
      <c r="AE47" s="17">
        <v>22681.586809995479</v>
      </c>
      <c r="AF47" s="17">
        <v>27688.507601166173</v>
      </c>
      <c r="AG47" s="17">
        <v>27688.507601166173</v>
      </c>
      <c r="AH47" s="17">
        <v>3955.5010858808819</v>
      </c>
      <c r="AI47" s="17">
        <v>0</v>
      </c>
    </row>
    <row r="48" spans="1:36" ht="14.5" hidden="1" customHeight="1" x14ac:dyDescent="0.25">
      <c r="A48" s="10" t="s">
        <v>68</v>
      </c>
      <c r="B48" s="10" t="s">
        <v>68</v>
      </c>
      <c r="C48" s="11" t="s">
        <v>40</v>
      </c>
      <c r="D48" s="11" t="s">
        <v>29</v>
      </c>
      <c r="E48" s="12">
        <v>43829</v>
      </c>
      <c r="F48" s="14">
        <v>0.17661049999999998</v>
      </c>
      <c r="G48" s="14">
        <f t="shared" si="7"/>
        <v>0.17661049999999998</v>
      </c>
      <c r="H48" s="15">
        <v>7.0103</v>
      </c>
      <c r="I48" s="16">
        <f t="shared" si="0"/>
        <v>758.30935195355391</v>
      </c>
      <c r="J48" s="16">
        <f t="shared" si="1"/>
        <v>1917.7165011097998</v>
      </c>
      <c r="K48" s="16">
        <f t="shared" si="2"/>
        <v>2645.6414185673925</v>
      </c>
      <c r="L48" s="16">
        <f t="shared" si="3"/>
        <v>2066.1814409121134</v>
      </c>
      <c r="M48" s="16">
        <f t="shared" si="8"/>
        <v>30100</v>
      </c>
      <c r="N48" s="16">
        <f t="shared" si="4"/>
        <v>76121.000663777246</v>
      </c>
      <c r="O48" s="16">
        <f t="shared" si="5"/>
        <v>105014.93420030517</v>
      </c>
      <c r="P48" s="16">
        <f t="shared" si="6"/>
        <v>82014.10309820871</v>
      </c>
      <c r="Q48" s="37">
        <v>0</v>
      </c>
      <c r="R48" s="37">
        <v>0</v>
      </c>
      <c r="S48" s="37">
        <v>15000</v>
      </c>
      <c r="T48" s="37">
        <v>10100</v>
      </c>
      <c r="U48" s="17">
        <v>5000</v>
      </c>
      <c r="V48" s="17">
        <v>10660.812003055144</v>
      </c>
      <c r="W48" s="17">
        <v>26787.84887100149</v>
      </c>
      <c r="X48" s="17">
        <v>23201.684751239947</v>
      </c>
      <c r="Y48" s="17">
        <v>8191.5957239646596</v>
      </c>
      <c r="Z48" s="17">
        <v>7279.0593145160055</v>
      </c>
      <c r="AA48" s="17">
        <v>25188.533698325176</v>
      </c>
      <c r="AB48" s="17">
        <v>26576.03767323292</v>
      </c>
      <c r="AC48" s="17">
        <v>26896.230898211626</v>
      </c>
      <c r="AD48" s="17">
        <v>26354.131930535452</v>
      </c>
      <c r="AE48" s="17">
        <v>22681.586809995479</v>
      </c>
      <c r="AF48" s="17">
        <v>27688.507601166173</v>
      </c>
      <c r="AG48" s="17">
        <v>27688.507601166173</v>
      </c>
      <c r="AH48" s="17">
        <v>3955.5010858808819</v>
      </c>
      <c r="AI48" s="17">
        <v>0</v>
      </c>
    </row>
    <row r="49" spans="1:35" ht="14.5" hidden="1" customHeight="1" x14ac:dyDescent="0.25">
      <c r="A49" s="10" t="s">
        <v>69</v>
      </c>
      <c r="B49" s="10" t="s">
        <v>69</v>
      </c>
      <c r="C49" s="11" t="s">
        <v>40</v>
      </c>
      <c r="D49" s="11" t="s">
        <v>29</v>
      </c>
      <c r="E49" s="12">
        <v>43829</v>
      </c>
      <c r="F49" s="14">
        <v>0.17661049999999998</v>
      </c>
      <c r="G49" s="14">
        <f t="shared" si="7"/>
        <v>0.17661049999999998</v>
      </c>
      <c r="H49" s="15">
        <v>7.0103</v>
      </c>
      <c r="I49" s="16">
        <f t="shared" si="0"/>
        <v>282.16161933155496</v>
      </c>
      <c r="J49" s="16">
        <f t="shared" si="1"/>
        <v>1917.7165011097998</v>
      </c>
      <c r="K49" s="16">
        <f t="shared" si="2"/>
        <v>2645.6414185673925</v>
      </c>
      <c r="L49" s="16">
        <f t="shared" si="3"/>
        <v>2066.1814409121134</v>
      </c>
      <c r="M49" s="16">
        <f t="shared" si="8"/>
        <v>11200</v>
      </c>
      <c r="N49" s="16">
        <f t="shared" si="4"/>
        <v>76121.000663777246</v>
      </c>
      <c r="O49" s="16">
        <f t="shared" si="5"/>
        <v>105014.93420030517</v>
      </c>
      <c r="P49" s="16">
        <f t="shared" si="6"/>
        <v>82014.10309820871</v>
      </c>
      <c r="Q49" s="37">
        <v>0</v>
      </c>
      <c r="R49" s="37">
        <v>0</v>
      </c>
      <c r="S49" s="37">
        <v>11200</v>
      </c>
      <c r="T49" s="37">
        <v>0</v>
      </c>
      <c r="U49" s="17">
        <v>0</v>
      </c>
      <c r="V49" s="17">
        <v>10660.812003055144</v>
      </c>
      <c r="W49" s="17">
        <v>26787.84887100149</v>
      </c>
      <c r="X49" s="17">
        <v>23201.684751239947</v>
      </c>
      <c r="Y49" s="17">
        <v>8191.5957239646596</v>
      </c>
      <c r="Z49" s="17">
        <v>7279.0593145160055</v>
      </c>
      <c r="AA49" s="17">
        <v>25188.533698325176</v>
      </c>
      <c r="AB49" s="17">
        <v>26576.03767323292</v>
      </c>
      <c r="AC49" s="17">
        <v>26896.230898211626</v>
      </c>
      <c r="AD49" s="17">
        <v>26354.131930535452</v>
      </c>
      <c r="AE49" s="17">
        <v>22681.586809995479</v>
      </c>
      <c r="AF49" s="17">
        <v>27688.507601166173</v>
      </c>
      <c r="AG49" s="17">
        <v>27688.507601166173</v>
      </c>
      <c r="AH49" s="17">
        <v>3955.5010858808819</v>
      </c>
      <c r="AI49" s="17">
        <v>0</v>
      </c>
    </row>
    <row r="50" spans="1:35" ht="14.5" hidden="1" customHeight="1" x14ac:dyDescent="0.25">
      <c r="A50" s="10" t="s">
        <v>70</v>
      </c>
      <c r="B50" s="10" t="s">
        <v>70</v>
      </c>
      <c r="C50" s="11" t="s">
        <v>40</v>
      </c>
      <c r="D50" s="11" t="s">
        <v>29</v>
      </c>
      <c r="E50" s="12">
        <v>43829</v>
      </c>
      <c r="F50" s="14">
        <v>0.17661049999999998</v>
      </c>
      <c r="G50" s="14">
        <f t="shared" si="7"/>
        <v>0.17661049999999998</v>
      </c>
      <c r="H50" s="15">
        <v>7.0103</v>
      </c>
      <c r="I50" s="16">
        <f t="shared" si="0"/>
        <v>196.50541346304723</v>
      </c>
      <c r="J50" s="16">
        <f t="shared" si="1"/>
        <v>1917.7165011097998</v>
      </c>
      <c r="K50" s="16">
        <f t="shared" si="2"/>
        <v>2645.6414185673925</v>
      </c>
      <c r="L50" s="16">
        <f t="shared" si="3"/>
        <v>2066.1814409121134</v>
      </c>
      <c r="M50" s="16">
        <f t="shared" si="8"/>
        <v>7800</v>
      </c>
      <c r="N50" s="16">
        <f t="shared" si="4"/>
        <v>76121.000663777246</v>
      </c>
      <c r="O50" s="16">
        <f t="shared" si="5"/>
        <v>105014.93420030517</v>
      </c>
      <c r="P50" s="16">
        <f t="shared" si="6"/>
        <v>82014.10309820871</v>
      </c>
      <c r="Q50" s="37">
        <v>0</v>
      </c>
      <c r="R50" s="37">
        <v>0</v>
      </c>
      <c r="S50" s="37">
        <v>7800</v>
      </c>
      <c r="T50" s="37">
        <v>0</v>
      </c>
      <c r="U50" s="17">
        <v>0</v>
      </c>
      <c r="V50" s="17">
        <v>10660.812003055144</v>
      </c>
      <c r="W50" s="17">
        <v>26787.84887100149</v>
      </c>
      <c r="X50" s="17">
        <v>23201.684751239947</v>
      </c>
      <c r="Y50" s="17">
        <v>8191.5957239646596</v>
      </c>
      <c r="Z50" s="17">
        <v>7279.0593145160055</v>
      </c>
      <c r="AA50" s="17">
        <v>25188.533698325176</v>
      </c>
      <c r="AB50" s="17">
        <v>26576.03767323292</v>
      </c>
      <c r="AC50" s="17">
        <v>26896.230898211626</v>
      </c>
      <c r="AD50" s="17">
        <v>26354.131930535452</v>
      </c>
      <c r="AE50" s="17">
        <v>22681.586809995479</v>
      </c>
      <c r="AF50" s="17">
        <v>27688.507601166173</v>
      </c>
      <c r="AG50" s="17">
        <v>27688.507601166173</v>
      </c>
      <c r="AH50" s="17">
        <v>3955.5010858808819</v>
      </c>
      <c r="AI50" s="17">
        <v>0</v>
      </c>
    </row>
    <row r="51" spans="1:35" ht="14.5" hidden="1" customHeight="1" x14ac:dyDescent="0.25">
      <c r="A51" s="10" t="s">
        <v>71</v>
      </c>
      <c r="B51" s="10" t="s">
        <v>71</v>
      </c>
      <c r="C51" s="11" t="s">
        <v>40</v>
      </c>
      <c r="D51" s="11" t="s">
        <v>29</v>
      </c>
      <c r="E51" s="12">
        <v>43829</v>
      </c>
      <c r="F51" s="14">
        <v>0.17661049999999998</v>
      </c>
      <c r="G51" s="14">
        <f t="shared" si="7"/>
        <v>0.17661049999999998</v>
      </c>
      <c r="H51" s="15">
        <v>7.0103</v>
      </c>
      <c r="I51" s="16">
        <f t="shared" si="0"/>
        <v>148.63871018358699</v>
      </c>
      <c r="J51" s="16">
        <f t="shared" si="1"/>
        <v>1917.7165011097998</v>
      </c>
      <c r="K51" s="16">
        <f t="shared" si="2"/>
        <v>2645.6414185673925</v>
      </c>
      <c r="L51" s="16">
        <f t="shared" si="3"/>
        <v>2066.1814409121134</v>
      </c>
      <c r="M51" s="16">
        <f t="shared" si="8"/>
        <v>5900</v>
      </c>
      <c r="N51" s="16">
        <f t="shared" si="4"/>
        <v>76121.000663777246</v>
      </c>
      <c r="O51" s="16">
        <f t="shared" si="5"/>
        <v>105014.93420030517</v>
      </c>
      <c r="P51" s="16">
        <f t="shared" si="6"/>
        <v>82014.10309820871</v>
      </c>
      <c r="Q51" s="37">
        <v>0</v>
      </c>
      <c r="R51" s="37">
        <v>0</v>
      </c>
      <c r="S51" s="37">
        <v>0</v>
      </c>
      <c r="T51" s="37">
        <v>5900</v>
      </c>
      <c r="U51" s="17">
        <v>0</v>
      </c>
      <c r="V51" s="17">
        <v>10660.812003055144</v>
      </c>
      <c r="W51" s="17">
        <v>26787.84887100149</v>
      </c>
      <c r="X51" s="17">
        <v>23201.684751239947</v>
      </c>
      <c r="Y51" s="17">
        <v>8191.5957239646596</v>
      </c>
      <c r="Z51" s="17">
        <v>7279.0593145160055</v>
      </c>
      <c r="AA51" s="17">
        <v>25188.533698325176</v>
      </c>
      <c r="AB51" s="17">
        <v>26576.03767323292</v>
      </c>
      <c r="AC51" s="17">
        <v>26896.230898211626</v>
      </c>
      <c r="AD51" s="17">
        <v>26354.131930535452</v>
      </c>
      <c r="AE51" s="17">
        <v>22681.586809995479</v>
      </c>
      <c r="AF51" s="17">
        <v>27688.507601166173</v>
      </c>
      <c r="AG51" s="17">
        <v>27688.507601166173</v>
      </c>
      <c r="AH51" s="17">
        <v>3955.5010858808819</v>
      </c>
      <c r="AI51" s="17">
        <v>0</v>
      </c>
    </row>
    <row r="52" spans="1:35" s="24" customFormat="1" ht="13" hidden="1" customHeight="1" x14ac:dyDescent="0.25">
      <c r="A52" s="34" t="s">
        <v>72</v>
      </c>
      <c r="B52" s="34" t="s">
        <v>72</v>
      </c>
      <c r="C52" s="10" t="s">
        <v>40</v>
      </c>
      <c r="D52" s="10" t="s">
        <v>29</v>
      </c>
      <c r="E52" s="12">
        <v>43829</v>
      </c>
      <c r="F52" s="14">
        <v>0.27650000000000002</v>
      </c>
      <c r="G52" s="14">
        <f t="shared" si="7"/>
        <v>0.27650000000000002</v>
      </c>
      <c r="H52" s="15">
        <v>7.0103</v>
      </c>
      <c r="I52" s="16">
        <f t="shared" si="0"/>
        <v>14672.410595837555</v>
      </c>
      <c r="J52" s="16">
        <f t="shared" si="1"/>
        <v>115.28141824955098</v>
      </c>
      <c r="K52" s="16">
        <f t="shared" si="2"/>
        <v>462.19484448497616</v>
      </c>
      <c r="L52" s="16">
        <f t="shared" si="3"/>
        <v>3908.1482391299241</v>
      </c>
      <c r="M52" s="16">
        <f t="shared" si="8"/>
        <v>372000</v>
      </c>
      <c r="N52" s="16">
        <f t="shared" si="4"/>
        <v>2922.8113068890675</v>
      </c>
      <c r="O52" s="16">
        <f t="shared" si="5"/>
        <v>11718.352688220717</v>
      </c>
      <c r="P52" s="16">
        <f t="shared" si="6"/>
        <v>99086.045572414121</v>
      </c>
      <c r="Q52" s="37">
        <v>138000</v>
      </c>
      <c r="R52" s="37">
        <f>VLOOKUP(B52,[1]Sheet2!$B:$C,2,0)</f>
        <v>49800</v>
      </c>
      <c r="S52" s="37">
        <v>77800</v>
      </c>
      <c r="T52" s="37">
        <v>106400</v>
      </c>
      <c r="U52" s="17">
        <v>0</v>
      </c>
      <c r="V52" s="23">
        <v>2922.8113068890675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11718.352688220717</v>
      </c>
      <c r="AE52" s="17">
        <v>27770.282482062066</v>
      </c>
      <c r="AF52" s="17">
        <v>33280.689442164294</v>
      </c>
      <c r="AG52" s="17">
        <v>33280.689442164294</v>
      </c>
      <c r="AH52" s="17">
        <v>4754.3842060234711</v>
      </c>
      <c r="AI52" s="17">
        <v>0</v>
      </c>
    </row>
    <row r="53" spans="1:35" ht="14" hidden="1" customHeight="1" x14ac:dyDescent="0.25">
      <c r="A53" s="19" t="s">
        <v>49</v>
      </c>
      <c r="B53" s="19" t="s">
        <v>49</v>
      </c>
      <c r="C53" s="11" t="s">
        <v>40</v>
      </c>
      <c r="D53" s="11" t="s">
        <v>29</v>
      </c>
      <c r="E53" s="12">
        <v>43829</v>
      </c>
      <c r="F53" s="14">
        <v>4.4999999999999998E-2</v>
      </c>
      <c r="G53" s="14">
        <f t="shared" si="7"/>
        <v>4.4999999999999998E-2</v>
      </c>
      <c r="H53" s="15">
        <v>7.0103</v>
      </c>
      <c r="I53" s="16">
        <f t="shared" si="0"/>
        <v>0</v>
      </c>
      <c r="J53" s="16">
        <f t="shared" si="1"/>
        <v>0</v>
      </c>
      <c r="K53" s="16">
        <f t="shared" si="2"/>
        <v>0</v>
      </c>
      <c r="L53" s="16">
        <f t="shared" si="3"/>
        <v>0</v>
      </c>
      <c r="M53" s="16">
        <f t="shared" si="8"/>
        <v>0</v>
      </c>
      <c r="N53" s="16">
        <f t="shared" si="4"/>
        <v>0</v>
      </c>
      <c r="O53" s="16">
        <f t="shared" si="5"/>
        <v>0</v>
      </c>
      <c r="P53" s="16">
        <f t="shared" si="6"/>
        <v>0</v>
      </c>
      <c r="Q53" s="37">
        <v>0</v>
      </c>
      <c r="R53" s="37">
        <v>0</v>
      </c>
      <c r="S53" s="37">
        <v>0</v>
      </c>
      <c r="T53" s="37">
        <v>0</v>
      </c>
      <c r="U53" s="17">
        <v>0</v>
      </c>
      <c r="V53" s="23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0</v>
      </c>
    </row>
    <row r="54" spans="1:35" s="24" customFormat="1" ht="13" hidden="1" customHeight="1" x14ac:dyDescent="0.25">
      <c r="A54" s="19" t="s">
        <v>65</v>
      </c>
      <c r="B54" s="19" t="s">
        <v>65</v>
      </c>
      <c r="C54" s="11" t="s">
        <v>40</v>
      </c>
      <c r="D54" s="11" t="s">
        <v>29</v>
      </c>
      <c r="E54" s="12">
        <v>43829</v>
      </c>
      <c r="F54" s="14">
        <v>0.27439999999999998</v>
      </c>
      <c r="G54" s="14">
        <f t="shared" si="7"/>
        <v>0.27439999999999998</v>
      </c>
      <c r="H54" s="15">
        <v>7.0103</v>
      </c>
      <c r="I54" s="16">
        <f t="shared" si="0"/>
        <v>0</v>
      </c>
      <c r="J54" s="16">
        <f>N54*G54/H54</f>
        <v>0</v>
      </c>
      <c r="K54" s="16">
        <f t="shared" si="2"/>
        <v>0</v>
      </c>
      <c r="L54" s="16">
        <f t="shared" si="3"/>
        <v>0</v>
      </c>
      <c r="M54" s="16">
        <f t="shared" si="8"/>
        <v>0</v>
      </c>
      <c r="N54" s="16">
        <f t="shared" si="4"/>
        <v>0</v>
      </c>
      <c r="O54" s="16">
        <f t="shared" si="5"/>
        <v>0</v>
      </c>
      <c r="P54" s="16">
        <f t="shared" si="6"/>
        <v>0</v>
      </c>
      <c r="Q54" s="37">
        <v>0</v>
      </c>
      <c r="R54" s="37">
        <v>0</v>
      </c>
      <c r="S54" s="37">
        <v>0</v>
      </c>
      <c r="T54" s="37">
        <v>0</v>
      </c>
      <c r="U54" s="17">
        <v>0</v>
      </c>
      <c r="V54" s="23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</row>
    <row r="55" spans="1:35" s="24" customFormat="1" ht="13" hidden="1" customHeight="1" x14ac:dyDescent="0.25">
      <c r="A55" s="10" t="s">
        <v>178</v>
      </c>
      <c r="B55" s="22" t="s">
        <v>257</v>
      </c>
      <c r="C55" s="11" t="s">
        <v>184</v>
      </c>
      <c r="D55" s="11" t="s">
        <v>29</v>
      </c>
      <c r="E55" s="12">
        <v>43829</v>
      </c>
      <c r="F55" s="15">
        <v>2.92</v>
      </c>
      <c r="G55" s="15">
        <f t="shared" si="7"/>
        <v>2.92</v>
      </c>
      <c r="H55" s="15">
        <v>7.0103</v>
      </c>
      <c r="I55" s="16">
        <f t="shared" si="0"/>
        <v>427.77627205683069</v>
      </c>
      <c r="J55" s="16">
        <f t="shared" si="1"/>
        <v>409.03242371938433</v>
      </c>
      <c r="K55" s="16">
        <f>O55*G55/H55</f>
        <v>698.93727800522095</v>
      </c>
      <c r="L55" s="16">
        <f t="shared" si="3"/>
        <v>0</v>
      </c>
      <c r="M55" s="16">
        <f t="shared" si="8"/>
        <v>1027</v>
      </c>
      <c r="N55" s="16">
        <f t="shared" si="4"/>
        <v>982</v>
      </c>
      <c r="O55" s="16">
        <f t="shared" si="5"/>
        <v>1678</v>
      </c>
      <c r="P55" s="16">
        <f t="shared" si="6"/>
        <v>0</v>
      </c>
      <c r="Q55" s="37">
        <v>0</v>
      </c>
      <c r="R55" s="37">
        <v>0</v>
      </c>
      <c r="S55" s="37">
        <v>0</v>
      </c>
      <c r="T55" s="37">
        <v>277</v>
      </c>
      <c r="U55" s="23">
        <v>750</v>
      </c>
      <c r="V55" s="23">
        <v>0</v>
      </c>
      <c r="W55" s="17">
        <v>982</v>
      </c>
      <c r="X55" s="17">
        <v>0</v>
      </c>
      <c r="Y55" s="17">
        <v>0</v>
      </c>
      <c r="Z55" s="17">
        <v>0</v>
      </c>
      <c r="AA55" s="17">
        <v>1678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0</v>
      </c>
    </row>
    <row r="56" spans="1:35" ht="14" customHeight="1" x14ac:dyDescent="0.25">
      <c r="A56" s="10" t="s">
        <v>220</v>
      </c>
      <c r="B56" s="10" t="s">
        <v>220</v>
      </c>
      <c r="C56" s="11" t="s">
        <v>93</v>
      </c>
      <c r="D56" s="11" t="s">
        <v>8</v>
      </c>
      <c r="E56" s="12">
        <v>43829</v>
      </c>
      <c r="F56" s="14">
        <v>1.2526999999999999</v>
      </c>
      <c r="G56" s="14">
        <f t="shared" si="7"/>
        <v>1.2526999999999999</v>
      </c>
      <c r="H56" s="15">
        <v>7.0103</v>
      </c>
      <c r="I56" s="16">
        <f t="shared" si="0"/>
        <v>1786.942070952741</v>
      </c>
      <c r="J56" s="16">
        <f t="shared" si="1"/>
        <v>10632.78686824637</v>
      </c>
      <c r="K56" s="16">
        <f t="shared" si="2"/>
        <v>14167.72959722901</v>
      </c>
      <c r="L56" s="16">
        <f t="shared" si="3"/>
        <v>45215.157670596382</v>
      </c>
      <c r="M56" s="16">
        <f t="shared" si="8"/>
        <v>10000</v>
      </c>
      <c r="N56" s="16">
        <f t="shared" si="4"/>
        <v>59502.694805194813</v>
      </c>
      <c r="O56" s="16">
        <f t="shared" si="5"/>
        <v>79284.772727272721</v>
      </c>
      <c r="P56" s="16">
        <f t="shared" si="6"/>
        <v>253030.90909090909</v>
      </c>
      <c r="Q56" s="37">
        <v>0</v>
      </c>
      <c r="R56" s="37">
        <v>0</v>
      </c>
      <c r="S56" s="37">
        <v>10000</v>
      </c>
      <c r="T56" s="37">
        <v>0</v>
      </c>
      <c r="U56" s="17">
        <v>0</v>
      </c>
      <c r="V56" s="17">
        <v>7685.1948051948066</v>
      </c>
      <c r="W56" s="17">
        <v>16150.909090909094</v>
      </c>
      <c r="X56" s="17">
        <v>35666.590909090912</v>
      </c>
      <c r="Y56" s="17">
        <v>0</v>
      </c>
      <c r="Z56" s="17">
        <v>0</v>
      </c>
      <c r="AA56" s="17">
        <v>0</v>
      </c>
      <c r="AB56" s="17">
        <v>17372.954545454544</v>
      </c>
      <c r="AC56" s="17">
        <v>24226.363636363636</v>
      </c>
      <c r="AD56" s="17">
        <v>37685.454545454544</v>
      </c>
      <c r="AE56" s="17">
        <v>40377.272727272735</v>
      </c>
      <c r="AF56" s="17">
        <v>53836.363636363632</v>
      </c>
      <c r="AG56" s="17">
        <v>53836.363636363632</v>
      </c>
      <c r="AH56" s="17">
        <v>56528.181818181816</v>
      </c>
      <c r="AI56" s="17">
        <v>48452.727272727272</v>
      </c>
    </row>
    <row r="57" spans="1:35" ht="14" customHeight="1" x14ac:dyDescent="0.25">
      <c r="A57" s="10" t="s">
        <v>221</v>
      </c>
      <c r="B57" s="10" t="s">
        <v>217</v>
      </c>
      <c r="C57" s="11" t="s">
        <v>93</v>
      </c>
      <c r="D57" s="11" t="s">
        <v>8</v>
      </c>
      <c r="E57" s="12">
        <v>43829</v>
      </c>
      <c r="F57" s="14">
        <v>1.7775000000000001</v>
      </c>
      <c r="G57" s="14">
        <f t="shared" si="7"/>
        <v>1.7775000000000001</v>
      </c>
      <c r="H57" s="15">
        <v>7.0103</v>
      </c>
      <c r="I57" s="16">
        <f t="shared" si="0"/>
        <v>27536.125415460108</v>
      </c>
      <c r="J57" s="16">
        <f t="shared" si="1"/>
        <v>11734.515722320275</v>
      </c>
      <c r="K57" s="16">
        <f t="shared" si="2"/>
        <v>15635.735745325383</v>
      </c>
      <c r="L57" s="16">
        <f t="shared" si="3"/>
        <v>49900.179994890634</v>
      </c>
      <c r="M57" s="16">
        <f t="shared" si="8"/>
        <v>108600</v>
      </c>
      <c r="N57" s="16">
        <f t="shared" si="4"/>
        <v>46279.873737373739</v>
      </c>
      <c r="O57" s="16">
        <f t="shared" si="5"/>
        <v>61665.934343434332</v>
      </c>
      <c r="P57" s="16">
        <f t="shared" si="6"/>
        <v>196801.81818181818</v>
      </c>
      <c r="Q57" s="37">
        <v>0</v>
      </c>
      <c r="R57" s="37">
        <f>VLOOKUP(B57,[1]Sheet2!$B:$C,2,0)</f>
        <v>5000</v>
      </c>
      <c r="S57" s="37">
        <v>58200</v>
      </c>
      <c r="T57" s="37">
        <v>35400</v>
      </c>
      <c r="U57" s="17">
        <v>10000</v>
      </c>
      <c r="V57" s="17">
        <v>5977.3737373737385</v>
      </c>
      <c r="W57" s="17">
        <v>12561.818181818182</v>
      </c>
      <c r="X57" s="17">
        <v>27740.681818181816</v>
      </c>
      <c r="Y57" s="17">
        <v>0</v>
      </c>
      <c r="Z57" s="17">
        <v>0</v>
      </c>
      <c r="AA57" s="17">
        <v>0</v>
      </c>
      <c r="AB57" s="17">
        <v>13512.297979797979</v>
      </c>
      <c r="AC57" s="17">
        <v>18842.727272727268</v>
      </c>
      <c r="AD57" s="17">
        <v>29310.909090909088</v>
      </c>
      <c r="AE57" s="17">
        <v>31404.545454545456</v>
      </c>
      <c r="AF57" s="17">
        <v>41872.727272727272</v>
      </c>
      <c r="AG57" s="17">
        <v>41872.727272727272</v>
      </c>
      <c r="AH57" s="17">
        <v>43966.363636363632</v>
      </c>
      <c r="AI57" s="17">
        <v>37685.454545454537</v>
      </c>
    </row>
    <row r="58" spans="1:35" ht="14" customHeight="1" x14ac:dyDescent="0.25">
      <c r="A58" s="22" t="s">
        <v>233</v>
      </c>
      <c r="B58" s="10" t="s">
        <v>233</v>
      </c>
      <c r="C58" s="11" t="s">
        <v>93</v>
      </c>
      <c r="D58" s="11" t="s">
        <v>8</v>
      </c>
      <c r="E58" s="12">
        <v>43829</v>
      </c>
      <c r="F58" s="14">
        <v>0.77980000000000005</v>
      </c>
      <c r="G58" s="14">
        <f t="shared" si="7"/>
        <v>0.77980000000000005</v>
      </c>
      <c r="H58" s="15">
        <v>7.0103</v>
      </c>
      <c r="I58" s="16">
        <f t="shared" si="0"/>
        <v>6852.1575396202734</v>
      </c>
      <c r="J58" s="16">
        <f t="shared" si="1"/>
        <v>5096.5229854642457</v>
      </c>
      <c r="K58" s="16">
        <f t="shared" si="2"/>
        <v>6350.626326976022</v>
      </c>
      <c r="L58" s="16">
        <f t="shared" si="3"/>
        <v>21211.47658730725</v>
      </c>
      <c r="M58" s="16">
        <f t="shared" si="8"/>
        <v>61600</v>
      </c>
      <c r="N58" s="16">
        <f t="shared" si="4"/>
        <v>45817.074999999997</v>
      </c>
      <c r="O58" s="16">
        <f t="shared" si="5"/>
        <v>57091.3</v>
      </c>
      <c r="P58" s="16">
        <f t="shared" si="6"/>
        <v>190688.4</v>
      </c>
      <c r="Q58" s="37">
        <v>0</v>
      </c>
      <c r="R58" s="37">
        <f>VLOOKUP(B58,[1]Sheet2!$B:$C,2,0)</f>
        <v>10000</v>
      </c>
      <c r="S58" s="37">
        <v>6600</v>
      </c>
      <c r="T58" s="37">
        <v>45000</v>
      </c>
      <c r="U58" s="17">
        <v>0</v>
      </c>
      <c r="V58" s="17">
        <v>5917.5999999999995</v>
      </c>
      <c r="W58" s="17">
        <v>12436.199999999999</v>
      </c>
      <c r="X58" s="17">
        <v>27463.274999999998</v>
      </c>
      <c r="Y58" s="17">
        <v>0</v>
      </c>
      <c r="Z58" s="17">
        <v>0</v>
      </c>
      <c r="AA58" s="17">
        <v>0</v>
      </c>
      <c r="AB58" s="17">
        <v>13564.599999999999</v>
      </c>
      <c r="AC58" s="17">
        <v>14508.9</v>
      </c>
      <c r="AD58" s="17">
        <v>29017.8</v>
      </c>
      <c r="AE58" s="17">
        <v>29017.8</v>
      </c>
      <c r="AF58" s="17">
        <v>39381.299999999996</v>
      </c>
      <c r="AG58" s="17">
        <v>41454</v>
      </c>
      <c r="AH58" s="17">
        <v>43526.7</v>
      </c>
      <c r="AI58" s="17">
        <v>37308.6</v>
      </c>
    </row>
    <row r="59" spans="1:35" ht="14" customHeight="1" x14ac:dyDescent="0.25">
      <c r="A59" s="22" t="s">
        <v>240</v>
      </c>
      <c r="B59" s="10" t="s">
        <v>239</v>
      </c>
      <c r="C59" s="11" t="s">
        <v>93</v>
      </c>
      <c r="D59" s="11" t="s">
        <v>8</v>
      </c>
      <c r="E59" s="12">
        <v>43829</v>
      </c>
      <c r="F59" s="14">
        <v>0.1129</v>
      </c>
      <c r="G59" s="14">
        <f t="shared" si="7"/>
        <v>0.1129</v>
      </c>
      <c r="H59" s="15">
        <v>7.0103</v>
      </c>
      <c r="I59" s="16">
        <f t="shared" si="0"/>
        <v>2087.1917036360783</v>
      </c>
      <c r="J59" s="16">
        <f t="shared" si="1"/>
        <v>2319.0458709735267</v>
      </c>
      <c r="K59" s="16">
        <f t="shared" si="2"/>
        <v>2889.6943668601916</v>
      </c>
      <c r="L59" s="16">
        <f t="shared" si="3"/>
        <v>9651.7542130864585</v>
      </c>
      <c r="M59" s="16">
        <f t="shared" si="8"/>
        <v>129600</v>
      </c>
      <c r="N59" s="16">
        <f t="shared" si="4"/>
        <v>143996.52142857143</v>
      </c>
      <c r="O59" s="16">
        <f t="shared" si="5"/>
        <v>179429.8</v>
      </c>
      <c r="P59" s="16">
        <f t="shared" si="6"/>
        <v>599306.4</v>
      </c>
      <c r="Q59" s="37">
        <v>0</v>
      </c>
      <c r="R59" s="37">
        <f>VLOOKUP(B59,[1]Sheet2!$B:$C,2,0)</f>
        <v>28800</v>
      </c>
      <c r="S59" s="37">
        <v>52800</v>
      </c>
      <c r="T59" s="37">
        <v>48000</v>
      </c>
      <c r="U59" s="17">
        <v>0</v>
      </c>
      <c r="V59" s="17">
        <v>18598.17142857143</v>
      </c>
      <c r="W59" s="17">
        <v>39085.200000000004</v>
      </c>
      <c r="X59" s="17">
        <v>86313.150000000009</v>
      </c>
      <c r="Y59" s="17">
        <v>0</v>
      </c>
      <c r="Z59" s="17">
        <v>0</v>
      </c>
      <c r="AA59" s="17">
        <v>0</v>
      </c>
      <c r="AB59" s="17">
        <v>42631.600000000006</v>
      </c>
      <c r="AC59" s="17">
        <v>45599.4</v>
      </c>
      <c r="AD59" s="17">
        <v>91198.8</v>
      </c>
      <c r="AE59" s="17">
        <v>91198.8</v>
      </c>
      <c r="AF59" s="17">
        <v>123769.8</v>
      </c>
      <c r="AG59" s="17">
        <v>130284.00000000001</v>
      </c>
      <c r="AH59" s="17">
        <v>136798.20000000001</v>
      </c>
      <c r="AI59" s="17">
        <v>117255.6</v>
      </c>
    </row>
    <row r="60" spans="1:35" ht="14" customHeight="1" x14ac:dyDescent="0.25">
      <c r="A60" s="22" t="s">
        <v>234</v>
      </c>
      <c r="B60" s="10" t="s">
        <v>234</v>
      </c>
      <c r="C60" s="11" t="s">
        <v>93</v>
      </c>
      <c r="D60" s="11" t="s">
        <v>8</v>
      </c>
      <c r="E60" s="12">
        <v>43829</v>
      </c>
      <c r="F60" s="14">
        <v>4.7600000000000003E-2</v>
      </c>
      <c r="G60" s="14">
        <f t="shared" si="7"/>
        <v>4.7600000000000003E-2</v>
      </c>
      <c r="H60" s="15">
        <v>7.0103</v>
      </c>
      <c r="I60" s="16">
        <f t="shared" si="0"/>
        <v>1290.101707487554</v>
      </c>
      <c r="J60" s="16">
        <f t="shared" si="1"/>
        <v>799.96718828010228</v>
      </c>
      <c r="K60" s="16">
        <f t="shared" si="2"/>
        <v>996.81541731452307</v>
      </c>
      <c r="L60" s="16">
        <f t="shared" si="3"/>
        <v>3329.4238705904172</v>
      </c>
      <c r="M60" s="16">
        <f t="shared" si="8"/>
        <v>190000</v>
      </c>
      <c r="N60" s="16">
        <f t="shared" si="4"/>
        <v>117815.33571428573</v>
      </c>
      <c r="O60" s="16">
        <f t="shared" si="5"/>
        <v>146806.20000000001</v>
      </c>
      <c r="P60" s="16">
        <f t="shared" si="6"/>
        <v>490341.60000000003</v>
      </c>
      <c r="Q60" s="37">
        <v>0</v>
      </c>
      <c r="R60" s="37">
        <f>VLOOKUP(B60,[1]Sheet2!$B:$C,2,0)</f>
        <v>35000</v>
      </c>
      <c r="S60" s="37">
        <v>65000</v>
      </c>
      <c r="T60" s="37">
        <v>90000</v>
      </c>
      <c r="U60" s="17">
        <v>0</v>
      </c>
      <c r="V60" s="17">
        <v>15216.685714285715</v>
      </c>
      <c r="W60" s="17">
        <v>31978.799999999999</v>
      </c>
      <c r="X60" s="17">
        <v>70619.850000000006</v>
      </c>
      <c r="Y60" s="17">
        <v>0</v>
      </c>
      <c r="Z60" s="17">
        <v>0</v>
      </c>
      <c r="AA60" s="17">
        <v>0</v>
      </c>
      <c r="AB60" s="17">
        <v>34880.400000000001</v>
      </c>
      <c r="AC60" s="17">
        <v>37308.6</v>
      </c>
      <c r="AD60" s="17">
        <v>74617.2</v>
      </c>
      <c r="AE60" s="17">
        <v>74617.2</v>
      </c>
      <c r="AF60" s="17">
        <v>101266.2</v>
      </c>
      <c r="AG60" s="17">
        <v>106596</v>
      </c>
      <c r="AH60" s="17">
        <v>111925.8</v>
      </c>
      <c r="AI60" s="17">
        <v>95936.400000000009</v>
      </c>
    </row>
    <row r="61" spans="1:35" ht="14" customHeight="1" x14ac:dyDescent="0.25">
      <c r="A61" s="10" t="s">
        <v>222</v>
      </c>
      <c r="B61" s="20" t="s">
        <v>14</v>
      </c>
      <c r="C61" s="11" t="s">
        <v>93</v>
      </c>
      <c r="D61" s="11" t="s">
        <v>8</v>
      </c>
      <c r="E61" s="12">
        <v>43829</v>
      </c>
      <c r="F61" s="14">
        <v>3.78E-2</v>
      </c>
      <c r="G61" s="14">
        <f t="shared" si="7"/>
        <v>3.78E-2</v>
      </c>
      <c r="H61" s="15">
        <v>7.0103</v>
      </c>
      <c r="I61" s="16">
        <f t="shared" si="0"/>
        <v>388.22874912628561</v>
      </c>
      <c r="J61" s="16">
        <f t="shared" si="1"/>
        <v>847.02408170834349</v>
      </c>
      <c r="K61" s="16">
        <f t="shared" si="2"/>
        <v>1055.451618333024</v>
      </c>
      <c r="L61" s="16">
        <f t="shared" si="3"/>
        <v>3525.2723335663236</v>
      </c>
      <c r="M61" s="16">
        <f t="shared" si="8"/>
        <v>72000</v>
      </c>
      <c r="N61" s="16">
        <f t="shared" si="4"/>
        <v>157087.11428571428</v>
      </c>
      <c r="O61" s="16">
        <f t="shared" si="5"/>
        <v>195741.59999999998</v>
      </c>
      <c r="P61" s="16">
        <f t="shared" si="6"/>
        <v>653788.79999999993</v>
      </c>
      <c r="Q61" s="37">
        <v>0</v>
      </c>
      <c r="R61" s="37">
        <v>0</v>
      </c>
      <c r="S61" s="37">
        <v>24000</v>
      </c>
      <c r="T61" s="37">
        <v>48000</v>
      </c>
      <c r="U61" s="17">
        <v>0</v>
      </c>
      <c r="V61" s="17">
        <v>20288.914285714287</v>
      </c>
      <c r="W61" s="17">
        <v>42638.400000000001</v>
      </c>
      <c r="X61" s="17">
        <v>94159.8</v>
      </c>
      <c r="Y61" s="17">
        <v>0</v>
      </c>
      <c r="Z61" s="17">
        <v>0</v>
      </c>
      <c r="AA61" s="17">
        <v>0</v>
      </c>
      <c r="AB61" s="17">
        <v>46507.199999999997</v>
      </c>
      <c r="AC61" s="17">
        <v>49744.799999999996</v>
      </c>
      <c r="AD61" s="17">
        <v>99489.599999999991</v>
      </c>
      <c r="AE61" s="17">
        <v>99489.599999999991</v>
      </c>
      <c r="AF61" s="17">
        <v>135021.6</v>
      </c>
      <c r="AG61" s="17">
        <v>142128</v>
      </c>
      <c r="AH61" s="17">
        <v>149234.4</v>
      </c>
      <c r="AI61" s="17">
        <v>127915.2</v>
      </c>
    </row>
    <row r="62" spans="1:35" ht="14" customHeight="1" x14ac:dyDescent="0.25">
      <c r="A62" s="10" t="s">
        <v>223</v>
      </c>
      <c r="B62" s="20" t="s">
        <v>15</v>
      </c>
      <c r="C62" s="11" t="s">
        <v>93</v>
      </c>
      <c r="D62" s="11" t="s">
        <v>8</v>
      </c>
      <c r="E62" s="12">
        <v>43829</v>
      </c>
      <c r="F62" s="14">
        <v>6.3E-2</v>
      </c>
      <c r="G62" s="14">
        <f t="shared" si="7"/>
        <v>6.3E-2</v>
      </c>
      <c r="H62" s="15">
        <v>7.0103</v>
      </c>
      <c r="I62" s="16">
        <f t="shared" si="0"/>
        <v>503.25948960814799</v>
      </c>
      <c r="J62" s="16">
        <f t="shared" si="1"/>
        <v>823.49563499422277</v>
      </c>
      <c r="K62" s="16">
        <f t="shared" si="2"/>
        <v>1026.1335178237737</v>
      </c>
      <c r="L62" s="16">
        <f t="shared" si="3"/>
        <v>3427.3481020783702</v>
      </c>
      <c r="M62" s="16">
        <f t="shared" si="8"/>
        <v>56000</v>
      </c>
      <c r="N62" s="16">
        <f t="shared" si="4"/>
        <v>91634.15</v>
      </c>
      <c r="O62" s="16">
        <f t="shared" si="5"/>
        <v>114182.6</v>
      </c>
      <c r="P62" s="16">
        <f t="shared" si="6"/>
        <v>381376.8</v>
      </c>
      <c r="Q62" s="37">
        <v>0</v>
      </c>
      <c r="R62" s="37">
        <v>0</v>
      </c>
      <c r="S62" s="37">
        <v>28000</v>
      </c>
      <c r="T62" s="37">
        <v>28000</v>
      </c>
      <c r="U62" s="17">
        <v>0</v>
      </c>
      <c r="V62" s="17">
        <v>11835.199999999999</v>
      </c>
      <c r="W62" s="17">
        <v>24872.399999999998</v>
      </c>
      <c r="X62" s="17">
        <v>54926.549999999996</v>
      </c>
      <c r="Y62" s="17">
        <v>0</v>
      </c>
      <c r="Z62" s="17">
        <v>0</v>
      </c>
      <c r="AA62" s="17">
        <v>0</v>
      </c>
      <c r="AB62" s="17">
        <v>27129.199999999997</v>
      </c>
      <c r="AC62" s="17">
        <v>29017.8</v>
      </c>
      <c r="AD62" s="17">
        <v>58035.6</v>
      </c>
      <c r="AE62" s="17">
        <v>58035.6</v>
      </c>
      <c r="AF62" s="17">
        <v>78762.599999999991</v>
      </c>
      <c r="AG62" s="17">
        <v>82908</v>
      </c>
      <c r="AH62" s="17">
        <v>87053.4</v>
      </c>
      <c r="AI62" s="17">
        <v>74617.2</v>
      </c>
    </row>
    <row r="63" spans="1:35" ht="14" customHeight="1" x14ac:dyDescent="0.25">
      <c r="A63" s="10" t="s">
        <v>224</v>
      </c>
      <c r="B63" s="10" t="s">
        <v>218</v>
      </c>
      <c r="C63" s="11" t="s">
        <v>93</v>
      </c>
      <c r="D63" s="11" t="s">
        <v>8</v>
      </c>
      <c r="E63" s="12">
        <v>43829</v>
      </c>
      <c r="F63" s="14">
        <v>1.3095000000000001</v>
      </c>
      <c r="G63" s="14">
        <f t="shared" si="7"/>
        <v>1.3095000000000001</v>
      </c>
      <c r="H63" s="15">
        <v>7.0103</v>
      </c>
      <c r="I63" s="16">
        <f t="shared" si="0"/>
        <v>31008.230746187757</v>
      </c>
      <c r="J63" s="16">
        <f t="shared" si="1"/>
        <v>16054.854603087741</v>
      </c>
      <c r="K63" s="16">
        <f t="shared" si="2"/>
        <v>21392.400840711005</v>
      </c>
      <c r="L63" s="16">
        <f t="shared" si="3"/>
        <v>68272.108832069178</v>
      </c>
      <c r="M63" s="16">
        <f t="shared" si="8"/>
        <v>166000</v>
      </c>
      <c r="N63" s="16">
        <f t="shared" si="4"/>
        <v>85948.336940836947</v>
      </c>
      <c r="O63" s="16">
        <f t="shared" si="5"/>
        <v>114522.44949494948</v>
      </c>
      <c r="P63" s="16">
        <f t="shared" si="6"/>
        <v>365489.09090909088</v>
      </c>
      <c r="Q63" s="37">
        <v>0</v>
      </c>
      <c r="R63" s="37">
        <f>VLOOKUP(B63,[1]Sheet2!$B:$C,2,0)</f>
        <v>35000</v>
      </c>
      <c r="S63" s="37">
        <v>57600</v>
      </c>
      <c r="T63" s="37">
        <v>73400</v>
      </c>
      <c r="U63" s="17">
        <v>0</v>
      </c>
      <c r="V63" s="17">
        <v>11100.836940836944</v>
      </c>
      <c r="W63" s="17">
        <v>23329.090909090912</v>
      </c>
      <c r="X63" s="17">
        <v>51518.409090909096</v>
      </c>
      <c r="Y63" s="17">
        <v>0</v>
      </c>
      <c r="Z63" s="17">
        <v>0</v>
      </c>
      <c r="AA63" s="17">
        <v>0</v>
      </c>
      <c r="AB63" s="17">
        <v>25094.267676767675</v>
      </c>
      <c r="AC63" s="17">
        <v>34993.63636363636</v>
      </c>
      <c r="AD63" s="17">
        <v>54434.545454545456</v>
      </c>
      <c r="AE63" s="17">
        <v>58322.727272727279</v>
      </c>
      <c r="AF63" s="17">
        <v>77763.636363636368</v>
      </c>
      <c r="AG63" s="17">
        <v>77763.636363636368</v>
      </c>
      <c r="AH63" s="17">
        <v>81651.818181818177</v>
      </c>
      <c r="AI63" s="17">
        <v>69987.272727272721</v>
      </c>
    </row>
    <row r="64" spans="1:35" ht="14" customHeight="1" x14ac:dyDescent="0.25">
      <c r="A64" s="22" t="s">
        <v>225</v>
      </c>
      <c r="B64" s="10" t="s">
        <v>219</v>
      </c>
      <c r="C64" s="11" t="s">
        <v>93</v>
      </c>
      <c r="D64" s="11" t="s">
        <v>8</v>
      </c>
      <c r="E64" s="12">
        <v>43829</v>
      </c>
      <c r="F64" s="14">
        <v>1.4141999999999999</v>
      </c>
      <c r="G64" s="14">
        <f t="shared" si="7"/>
        <v>1.4141999999999999</v>
      </c>
      <c r="H64" s="15">
        <v>7.0103</v>
      </c>
      <c r="I64" s="16">
        <f t="shared" si="0"/>
        <v>28545.040868436441</v>
      </c>
      <c r="J64" s="16">
        <f t="shared" si="1"/>
        <v>16004.776018811654</v>
      </c>
      <c r="K64" s="16">
        <f t="shared" si="2"/>
        <v>21325.673288524806</v>
      </c>
      <c r="L64" s="16">
        <f t="shared" si="3"/>
        <v>68059.153271873976</v>
      </c>
      <c r="M64" s="16">
        <f t="shared" si="8"/>
        <v>141500</v>
      </c>
      <c r="N64" s="16">
        <f t="shared" si="4"/>
        <v>79336.926406926417</v>
      </c>
      <c r="O64" s="16">
        <f t="shared" si="5"/>
        <v>105713.0303030303</v>
      </c>
      <c r="P64" s="16">
        <f t="shared" si="6"/>
        <v>337374.54545454541</v>
      </c>
      <c r="Q64" s="37">
        <v>0</v>
      </c>
      <c r="R64" s="37">
        <f>VLOOKUP(B64,[1]Sheet2!$B:$C,2,0)</f>
        <v>25000</v>
      </c>
      <c r="S64" s="37">
        <v>56700</v>
      </c>
      <c r="T64" s="37">
        <v>59800</v>
      </c>
      <c r="U64" s="17">
        <v>0</v>
      </c>
      <c r="V64" s="17">
        <v>10246.92640692641</v>
      </c>
      <c r="W64" s="17">
        <v>21534.545454545456</v>
      </c>
      <c r="X64" s="17">
        <v>47555.454545454544</v>
      </c>
      <c r="Y64" s="17">
        <v>0</v>
      </c>
      <c r="Z64" s="17">
        <v>0</v>
      </c>
      <c r="AA64" s="17">
        <v>0</v>
      </c>
      <c r="AB64" s="17">
        <v>23163.939393939392</v>
      </c>
      <c r="AC64" s="17">
        <v>32301.818181818177</v>
      </c>
      <c r="AD64" s="17">
        <v>50247.272727272728</v>
      </c>
      <c r="AE64" s="17">
        <v>53836.36363636364</v>
      </c>
      <c r="AF64" s="17">
        <v>71781.818181818177</v>
      </c>
      <c r="AG64" s="17">
        <v>71781.818181818177</v>
      </c>
      <c r="AH64" s="17">
        <v>75370.909090909088</v>
      </c>
      <c r="AI64" s="17">
        <v>64603.636363636353</v>
      </c>
    </row>
    <row r="65" spans="1:35" ht="14" customHeight="1" x14ac:dyDescent="0.25">
      <c r="A65" s="10" t="s">
        <v>226</v>
      </c>
      <c r="B65" s="10" t="s">
        <v>226</v>
      </c>
      <c r="C65" s="11" t="s">
        <v>232</v>
      </c>
      <c r="D65" s="11" t="s">
        <v>8</v>
      </c>
      <c r="E65" s="12">
        <v>43829</v>
      </c>
      <c r="F65" s="14">
        <v>0.54900000000000004</v>
      </c>
      <c r="G65" s="14">
        <f t="shared" si="7"/>
        <v>0.54900000000000004</v>
      </c>
      <c r="H65" s="15">
        <v>7.0103</v>
      </c>
      <c r="I65" s="16">
        <f t="shared" si="0"/>
        <v>23431.351012082225</v>
      </c>
      <c r="J65" s="16">
        <f t="shared" si="1"/>
        <v>17773.811929793104</v>
      </c>
      <c r="K65" s="16">
        <f t="shared" si="2"/>
        <v>11295.52444260588</v>
      </c>
      <c r="L65" s="16">
        <f t="shared" si="3"/>
        <v>25371.955551117644</v>
      </c>
      <c r="M65" s="16">
        <f t="shared" si="8"/>
        <v>299200</v>
      </c>
      <c r="N65" s="16">
        <f t="shared" si="4"/>
        <v>226957.65714285715</v>
      </c>
      <c r="O65" s="16">
        <f t="shared" si="5"/>
        <v>144235</v>
      </c>
      <c r="P65" s="16">
        <f t="shared" si="6"/>
        <v>323980</v>
      </c>
      <c r="Q65" s="37">
        <v>30000</v>
      </c>
      <c r="R65" s="37">
        <f>VLOOKUP(B65,[1]Sheet2!$B:$C,2,0)</f>
        <v>7800</v>
      </c>
      <c r="S65" s="37">
        <v>120000</v>
      </c>
      <c r="T65" s="37">
        <v>141400</v>
      </c>
      <c r="U65" s="17">
        <v>0</v>
      </c>
      <c r="V65" s="17">
        <v>28054.857142857145</v>
      </c>
      <c r="W65" s="17">
        <v>44284.799999999996</v>
      </c>
      <c r="X65" s="17">
        <v>154618</v>
      </c>
      <c r="Y65" s="17">
        <v>0</v>
      </c>
      <c r="Z65" s="17">
        <v>0</v>
      </c>
      <c r="AA65" s="17">
        <v>0</v>
      </c>
      <c r="AB65" s="17">
        <v>2227</v>
      </c>
      <c r="AC65" s="17">
        <v>71004</v>
      </c>
      <c r="AD65" s="17">
        <v>71004</v>
      </c>
      <c r="AE65" s="17">
        <v>71004</v>
      </c>
      <c r="AF65" s="17">
        <v>71004</v>
      </c>
      <c r="AG65" s="17">
        <v>71004</v>
      </c>
      <c r="AH65" s="17">
        <v>60528</v>
      </c>
      <c r="AI65" s="17">
        <v>50440</v>
      </c>
    </row>
    <row r="66" spans="1:35" ht="14" customHeight="1" x14ac:dyDescent="0.25">
      <c r="A66" s="10" t="s">
        <v>227</v>
      </c>
      <c r="B66" s="10" t="s">
        <v>227</v>
      </c>
      <c r="C66" s="11" t="s">
        <v>232</v>
      </c>
      <c r="D66" s="11" t="s">
        <v>8</v>
      </c>
      <c r="E66" s="12">
        <v>43829</v>
      </c>
      <c r="F66" s="14">
        <v>5.8900000000000001E-2</v>
      </c>
      <c r="G66" s="14">
        <f t="shared" si="7"/>
        <v>5.8900000000000001E-2</v>
      </c>
      <c r="H66" s="15">
        <v>7.0103</v>
      </c>
      <c r="I66" s="16">
        <f t="shared" ref="I66:I83" si="9">M66*F66/H66</f>
        <v>2974.2807012538692</v>
      </c>
      <c r="J66" s="16">
        <f t="shared" si="1"/>
        <v>1906.8807334513911</v>
      </c>
      <c r="K66" s="16">
        <f t="shared" si="2"/>
        <v>1211.851347303254</v>
      </c>
      <c r="L66" s="16">
        <f t="shared" si="3"/>
        <v>2722.0549762492333</v>
      </c>
      <c r="M66" s="16">
        <f t="shared" si="8"/>
        <v>354000</v>
      </c>
      <c r="N66" s="16">
        <f t="shared" si="4"/>
        <v>226957.65714285715</v>
      </c>
      <c r="O66" s="16">
        <f t="shared" si="5"/>
        <v>144235</v>
      </c>
      <c r="P66" s="16">
        <f t="shared" si="6"/>
        <v>323980</v>
      </c>
      <c r="Q66" s="37">
        <v>30000</v>
      </c>
      <c r="R66" s="37">
        <f>VLOOKUP(B66,[1]Sheet2!$B:$C,2,0)</f>
        <v>66000</v>
      </c>
      <c r="S66" s="37">
        <v>126000</v>
      </c>
      <c r="T66" s="37">
        <v>132000</v>
      </c>
      <c r="U66" s="17">
        <v>0</v>
      </c>
      <c r="V66" s="17">
        <v>28054.857142857145</v>
      </c>
      <c r="W66" s="17">
        <v>44284.799999999996</v>
      </c>
      <c r="X66" s="17">
        <v>154618</v>
      </c>
      <c r="Y66" s="17">
        <v>0</v>
      </c>
      <c r="Z66" s="17">
        <v>0</v>
      </c>
      <c r="AA66" s="17">
        <v>0</v>
      </c>
      <c r="AB66" s="17">
        <v>2227</v>
      </c>
      <c r="AC66" s="17">
        <v>71004</v>
      </c>
      <c r="AD66" s="17">
        <v>71004</v>
      </c>
      <c r="AE66" s="17">
        <v>71004</v>
      </c>
      <c r="AF66" s="17">
        <v>71004</v>
      </c>
      <c r="AG66" s="17">
        <v>71004</v>
      </c>
      <c r="AH66" s="17">
        <v>60528</v>
      </c>
      <c r="AI66" s="17">
        <v>50440</v>
      </c>
    </row>
    <row r="67" spans="1:35" ht="14" customHeight="1" x14ac:dyDescent="0.25">
      <c r="A67" s="10" t="s">
        <v>228</v>
      </c>
      <c r="B67" s="10" t="s">
        <v>228</v>
      </c>
      <c r="C67" s="11" t="s">
        <v>232</v>
      </c>
      <c r="D67" s="11" t="s">
        <v>8</v>
      </c>
      <c r="E67" s="12">
        <v>43829</v>
      </c>
      <c r="F67" s="14">
        <v>5.8900000000000001E-2</v>
      </c>
      <c r="G67" s="14">
        <f t="shared" ref="G67:G73" si="10">F67</f>
        <v>5.8900000000000001E-2</v>
      </c>
      <c r="H67" s="15">
        <v>7.0103</v>
      </c>
      <c r="I67" s="16">
        <f t="shared" si="9"/>
        <v>3049.8980072179506</v>
      </c>
      <c r="J67" s="16">
        <f t="shared" ref="J67:J83" si="11">N67*G67/H67</f>
        <v>1906.8807334513911</v>
      </c>
      <c r="K67" s="16">
        <f>O67*G67/H67</f>
        <v>1211.851347303254</v>
      </c>
      <c r="L67" s="16">
        <f t="shared" ref="L67:L83" si="12">P67*G67/H67</f>
        <v>2722.0549762492333</v>
      </c>
      <c r="M67" s="16">
        <f t="shared" ref="M67:M83" si="13">SUM(Q67:U67)</f>
        <v>363000</v>
      </c>
      <c r="N67" s="16">
        <f t="shared" si="4"/>
        <v>226957.65714285715</v>
      </c>
      <c r="O67" s="16">
        <f t="shared" si="5"/>
        <v>144235</v>
      </c>
      <c r="P67" s="16">
        <f t="shared" ref="P67:P83" si="14">SUM(AE67:AI67)</f>
        <v>323980</v>
      </c>
      <c r="Q67" s="37">
        <v>42000</v>
      </c>
      <c r="R67" s="37">
        <f>VLOOKUP(B67,[1]Sheet2!$B:$C,2,0)</f>
        <v>54000</v>
      </c>
      <c r="S67" s="37">
        <v>126000</v>
      </c>
      <c r="T67" s="37">
        <v>120000</v>
      </c>
      <c r="U67" s="17">
        <v>21000</v>
      </c>
      <c r="V67" s="17">
        <v>28054.857142857145</v>
      </c>
      <c r="W67" s="17">
        <v>44284.799999999996</v>
      </c>
      <c r="X67" s="17">
        <v>154618</v>
      </c>
      <c r="Y67" s="17">
        <v>0</v>
      </c>
      <c r="Z67" s="17">
        <v>0</v>
      </c>
      <c r="AA67" s="17">
        <v>0</v>
      </c>
      <c r="AB67" s="17">
        <v>2227</v>
      </c>
      <c r="AC67" s="17">
        <v>71004</v>
      </c>
      <c r="AD67" s="17">
        <v>71004</v>
      </c>
      <c r="AE67" s="17">
        <v>71004</v>
      </c>
      <c r="AF67" s="17">
        <v>71004</v>
      </c>
      <c r="AG67" s="17">
        <v>71004</v>
      </c>
      <c r="AH67" s="17">
        <v>60528</v>
      </c>
      <c r="AI67" s="17">
        <v>50440</v>
      </c>
    </row>
    <row r="68" spans="1:35" ht="14" customHeight="1" x14ac:dyDescent="0.25">
      <c r="A68" s="10" t="s">
        <v>229</v>
      </c>
      <c r="B68" s="10" t="s">
        <v>229</v>
      </c>
      <c r="C68" s="11" t="s">
        <v>232</v>
      </c>
      <c r="D68" s="11" t="s">
        <v>8</v>
      </c>
      <c r="E68" s="12">
        <v>43829</v>
      </c>
      <c r="F68" s="14">
        <v>0.14499999999999999</v>
      </c>
      <c r="G68" s="14">
        <f t="shared" si="10"/>
        <v>0.14499999999999999</v>
      </c>
      <c r="H68" s="15">
        <v>7.0103</v>
      </c>
      <c r="I68" s="16">
        <f t="shared" si="9"/>
        <v>7944.4602941386238</v>
      </c>
      <c r="J68" s="16">
        <f t="shared" si="11"/>
        <v>6578.7774804828005</v>
      </c>
      <c r="K68" s="16">
        <f t="shared" ref="K68:K83" si="15">O68*G68/H68</f>
        <v>3580.0022823559621</v>
      </c>
      <c r="L68" s="16">
        <f t="shared" si="12"/>
        <v>8041.3848194799075</v>
      </c>
      <c r="M68" s="16">
        <f t="shared" si="13"/>
        <v>384090</v>
      </c>
      <c r="N68" s="16">
        <f t="shared" ref="N68:N83" si="16">SUM(V68:Z68)</f>
        <v>318063.47428571433</v>
      </c>
      <c r="O68" s="16">
        <f t="shared" ref="O68:O72" si="17">SUM(AA68:AD68)</f>
        <v>173082</v>
      </c>
      <c r="P68" s="16">
        <f t="shared" si="14"/>
        <v>388776</v>
      </c>
      <c r="Q68" s="37">
        <v>46890</v>
      </c>
      <c r="R68" s="37">
        <f>VLOOKUP(B68,[1]Sheet2!$B:$C,2,0)</f>
        <v>67200</v>
      </c>
      <c r="S68" s="37">
        <v>76800</v>
      </c>
      <c r="T68" s="37">
        <v>193200</v>
      </c>
      <c r="U68" s="17">
        <v>0</v>
      </c>
      <c r="V68" s="17">
        <v>39380.114285714284</v>
      </c>
      <c r="W68" s="17">
        <v>63141.760000000002</v>
      </c>
      <c r="X68" s="17">
        <v>215541.6</v>
      </c>
      <c r="Y68" s="17">
        <v>0</v>
      </c>
      <c r="Z68" s="17">
        <v>0</v>
      </c>
      <c r="AA68" s="17">
        <v>0</v>
      </c>
      <c r="AB68" s="17">
        <v>2672.4</v>
      </c>
      <c r="AC68" s="17">
        <v>85204.800000000003</v>
      </c>
      <c r="AD68" s="17">
        <v>85204.800000000003</v>
      </c>
      <c r="AE68" s="17">
        <v>85204.800000000003</v>
      </c>
      <c r="AF68" s="17">
        <v>85204.800000000003</v>
      </c>
      <c r="AG68" s="17">
        <v>85204.800000000003</v>
      </c>
      <c r="AH68" s="17">
        <v>72633.599999999991</v>
      </c>
      <c r="AI68" s="17">
        <v>60528</v>
      </c>
    </row>
    <row r="69" spans="1:35" ht="14" customHeight="1" x14ac:dyDescent="0.25">
      <c r="A69" s="10" t="s">
        <v>230</v>
      </c>
      <c r="B69" s="10" t="s">
        <v>230</v>
      </c>
      <c r="C69" s="11" t="s">
        <v>232</v>
      </c>
      <c r="D69" s="11" t="s">
        <v>8</v>
      </c>
      <c r="E69" s="12">
        <v>43829</v>
      </c>
      <c r="F69" s="14">
        <v>0.2261</v>
      </c>
      <c r="G69" s="13">
        <v>0.21829999999999999</v>
      </c>
      <c r="H69" s="15">
        <v>7.0103</v>
      </c>
      <c r="I69" s="16">
        <f t="shared" si="9"/>
        <v>6250.5427727771994</v>
      </c>
      <c r="J69" s="16">
        <f t="shared" si="11"/>
        <v>3533.7187106319066</v>
      </c>
      <c r="K69" s="16">
        <f t="shared" si="15"/>
        <v>2245.7313167767425</v>
      </c>
      <c r="L69" s="16">
        <f t="shared" si="12"/>
        <v>5044.3514542886896</v>
      </c>
      <c r="M69" s="16">
        <f t="shared" si="13"/>
        <v>193800</v>
      </c>
      <c r="N69" s="16">
        <f t="shared" si="16"/>
        <v>113478.82857142857</v>
      </c>
      <c r="O69" s="16">
        <f t="shared" si="17"/>
        <v>72117.5</v>
      </c>
      <c r="P69" s="16">
        <f t="shared" si="14"/>
        <v>161990</v>
      </c>
      <c r="Q69" s="37">
        <v>27800</v>
      </c>
      <c r="R69" s="37">
        <f>VLOOKUP(B69,[1]Sheet2!$B:$C,2,0)</f>
        <v>30000</v>
      </c>
      <c r="S69" s="37">
        <v>56000</v>
      </c>
      <c r="T69" s="37">
        <v>80000</v>
      </c>
      <c r="U69" s="17">
        <v>0</v>
      </c>
      <c r="V69" s="17">
        <v>14027.428571428572</v>
      </c>
      <c r="W69" s="17">
        <v>22142.399999999998</v>
      </c>
      <c r="X69" s="17">
        <v>77309</v>
      </c>
      <c r="Y69" s="17">
        <v>0</v>
      </c>
      <c r="Z69" s="17">
        <v>0</v>
      </c>
      <c r="AA69" s="17">
        <v>0</v>
      </c>
      <c r="AB69" s="17">
        <v>1113.5</v>
      </c>
      <c r="AC69" s="17">
        <v>35502</v>
      </c>
      <c r="AD69" s="17">
        <v>35502</v>
      </c>
      <c r="AE69" s="17">
        <v>35502</v>
      </c>
      <c r="AF69" s="17">
        <v>35502</v>
      </c>
      <c r="AG69" s="17">
        <v>35502</v>
      </c>
      <c r="AH69" s="17">
        <v>30264</v>
      </c>
      <c r="AI69" s="17">
        <v>25220</v>
      </c>
    </row>
    <row r="70" spans="1:35" ht="14" customHeight="1" x14ac:dyDescent="0.25">
      <c r="A70" s="10" t="s">
        <v>231</v>
      </c>
      <c r="B70" s="10" t="s">
        <v>231</v>
      </c>
      <c r="C70" s="11" t="s">
        <v>232</v>
      </c>
      <c r="D70" s="11" t="s">
        <v>8</v>
      </c>
      <c r="E70" s="12">
        <v>43829</v>
      </c>
      <c r="F70" s="14">
        <v>9.6799999999999997E-2</v>
      </c>
      <c r="G70" s="14">
        <f t="shared" si="10"/>
        <v>9.6799999999999997E-2</v>
      </c>
      <c r="H70" s="15">
        <v>7.0103</v>
      </c>
      <c r="I70" s="16">
        <f t="shared" si="9"/>
        <v>14338.49050682567</v>
      </c>
      <c r="J70" s="16">
        <f t="shared" si="11"/>
        <v>12535.555517697429</v>
      </c>
      <c r="K70" s="16">
        <f>O70*G70/H70</f>
        <v>7966.5338145300484</v>
      </c>
      <c r="L70" s="16">
        <f t="shared" si="12"/>
        <v>17894.391966107014</v>
      </c>
      <c r="M70" s="16">
        <f t="shared" si="13"/>
        <v>1038400</v>
      </c>
      <c r="N70" s="16">
        <f t="shared" si="16"/>
        <v>907830.62857142859</v>
      </c>
      <c r="O70" s="16">
        <f t="shared" si="17"/>
        <v>576940</v>
      </c>
      <c r="P70" s="16">
        <f t="shared" si="14"/>
        <v>1295920</v>
      </c>
      <c r="Q70" s="37">
        <v>10000</v>
      </c>
      <c r="R70" s="37">
        <f>VLOOKUP(B70,[1]Sheet2!$B:$C,2,0)</f>
        <v>98400</v>
      </c>
      <c r="S70" s="37">
        <v>345000</v>
      </c>
      <c r="T70" s="37">
        <v>465000</v>
      </c>
      <c r="U70" s="17">
        <v>120000</v>
      </c>
      <c r="V70" s="17">
        <v>112219.42857142858</v>
      </c>
      <c r="W70" s="17">
        <v>177139.19999999998</v>
      </c>
      <c r="X70" s="17">
        <v>618472</v>
      </c>
      <c r="Y70" s="17">
        <v>0</v>
      </c>
      <c r="Z70" s="17">
        <v>0</v>
      </c>
      <c r="AA70" s="17">
        <v>0</v>
      </c>
      <c r="AB70" s="17">
        <v>8908</v>
      </c>
      <c r="AC70" s="17">
        <v>284016</v>
      </c>
      <c r="AD70" s="17">
        <v>284016</v>
      </c>
      <c r="AE70" s="17">
        <v>284016</v>
      </c>
      <c r="AF70" s="17">
        <v>284016</v>
      </c>
      <c r="AG70" s="17">
        <v>284016</v>
      </c>
      <c r="AH70" s="17">
        <v>242112</v>
      </c>
      <c r="AI70" s="17">
        <v>201760</v>
      </c>
    </row>
    <row r="71" spans="1:35" ht="14" hidden="1" customHeight="1" x14ac:dyDescent="0.25">
      <c r="A71" s="10" t="s">
        <v>245</v>
      </c>
      <c r="B71" s="22" t="s">
        <v>245</v>
      </c>
      <c r="C71" s="11" t="s">
        <v>247</v>
      </c>
      <c r="D71" s="11" t="s">
        <v>29</v>
      </c>
      <c r="E71" s="12">
        <v>43829</v>
      </c>
      <c r="F71" s="14">
        <v>63.21</v>
      </c>
      <c r="G71" s="13">
        <v>62.5779</v>
      </c>
      <c r="H71" s="15">
        <v>7.0103</v>
      </c>
      <c r="I71" s="16">
        <f t="shared" si="9"/>
        <v>3606.693008858394</v>
      </c>
      <c r="J71" s="16">
        <f>N71*G71/H71</f>
        <v>803.78382274051182</v>
      </c>
      <c r="K71" s="16">
        <f t="shared" si="15"/>
        <v>9878.7718248862366</v>
      </c>
      <c r="L71" s="16">
        <f t="shared" si="12"/>
        <v>8219.1381583053535</v>
      </c>
      <c r="M71" s="16">
        <f t="shared" si="13"/>
        <v>400</v>
      </c>
      <c r="N71" s="16">
        <f t="shared" si="16"/>
        <v>90.044020853333365</v>
      </c>
      <c r="O71" s="16">
        <f t="shared" si="17"/>
        <v>1106.6711111111108</v>
      </c>
      <c r="P71" s="16">
        <f t="shared" si="14"/>
        <v>920.7503644444447</v>
      </c>
      <c r="Q71" s="37">
        <v>0</v>
      </c>
      <c r="R71" s="37">
        <v>0</v>
      </c>
      <c r="S71" s="37">
        <v>200</v>
      </c>
      <c r="T71" s="37">
        <v>200</v>
      </c>
      <c r="U71" s="17">
        <v>0</v>
      </c>
      <c r="V71" s="17">
        <v>12.382300000000001</v>
      </c>
      <c r="W71" s="17">
        <v>30.969053333333331</v>
      </c>
      <c r="X71" s="17">
        <v>35.4134755555556</v>
      </c>
      <c r="Y71" s="17">
        <v>0</v>
      </c>
      <c r="Z71" s="17">
        <v>11.279191964444443</v>
      </c>
      <c r="AA71" s="17">
        <v>192.56077333333334</v>
      </c>
      <c r="AB71" s="17">
        <v>303.22788444444399</v>
      </c>
      <c r="AC71" s="17">
        <v>309.8679111111112</v>
      </c>
      <c r="AD71" s="17">
        <v>301.0145422222223</v>
      </c>
      <c r="AE71" s="17">
        <v>256.74769777777777</v>
      </c>
      <c r="AF71" s="17">
        <v>309.8679111111112</v>
      </c>
      <c r="AG71" s="17">
        <v>309.8679111111112</v>
      </c>
      <c r="AH71" s="17">
        <v>44.266844444444452</v>
      </c>
      <c r="AI71" s="17">
        <v>0</v>
      </c>
    </row>
    <row r="72" spans="1:35" ht="14" hidden="1" customHeight="1" x14ac:dyDescent="0.25">
      <c r="A72" s="10" t="s">
        <v>246</v>
      </c>
      <c r="B72" s="22" t="s">
        <v>246</v>
      </c>
      <c r="C72" s="11" t="s">
        <v>247</v>
      </c>
      <c r="D72" s="11" t="s">
        <v>29</v>
      </c>
      <c r="E72" s="12">
        <v>43829</v>
      </c>
      <c r="F72" s="14">
        <v>63.21</v>
      </c>
      <c r="G72" s="13">
        <v>62.5779</v>
      </c>
      <c r="H72" s="15">
        <v>7.0103</v>
      </c>
      <c r="I72" s="16">
        <f t="shared" si="9"/>
        <v>3606.693008858394</v>
      </c>
      <c r="J72" s="16">
        <f t="shared" si="11"/>
        <v>727.17390467595374</v>
      </c>
      <c r="K72" s="16">
        <f t="shared" si="15"/>
        <v>9291.1707210035329</v>
      </c>
      <c r="L72" s="16">
        <f t="shared" si="12"/>
        <v>8116.6044097804925</v>
      </c>
      <c r="M72" s="16">
        <f t="shared" si="13"/>
        <v>400</v>
      </c>
      <c r="N72" s="16">
        <f t="shared" si="16"/>
        <v>81.461781618588006</v>
      </c>
      <c r="O72" s="16">
        <f t="shared" si="17"/>
        <v>1040.8449964836</v>
      </c>
      <c r="P72" s="16">
        <f t="shared" si="14"/>
        <v>909.26400364800008</v>
      </c>
      <c r="Q72" s="37">
        <v>0</v>
      </c>
      <c r="R72" s="37">
        <v>0</v>
      </c>
      <c r="S72" s="37">
        <v>200</v>
      </c>
      <c r="T72" s="37">
        <v>200</v>
      </c>
      <c r="U72" s="17">
        <v>0</v>
      </c>
      <c r="V72" s="17">
        <v>12.036524272499999</v>
      </c>
      <c r="W72" s="17">
        <v>30.309419342999998</v>
      </c>
      <c r="X72" s="17">
        <v>34.971692447999999</v>
      </c>
      <c r="Y72" s="17">
        <v>0</v>
      </c>
      <c r="Z72" s="17">
        <v>4.1441455550879995</v>
      </c>
      <c r="AA72" s="17">
        <v>142.50964672560002</v>
      </c>
      <c r="AB72" s="17">
        <v>295.07365503</v>
      </c>
      <c r="AC72" s="17">
        <v>306.00230892000008</v>
      </c>
      <c r="AD72" s="17">
        <v>297.25938580800005</v>
      </c>
      <c r="AE72" s="17">
        <v>253.54477024799999</v>
      </c>
      <c r="AF72" s="17">
        <v>306.00230892000008</v>
      </c>
      <c r="AG72" s="17">
        <v>306.00230892000008</v>
      </c>
      <c r="AH72" s="17">
        <v>43.714615560000006</v>
      </c>
      <c r="AI72" s="17">
        <v>0</v>
      </c>
    </row>
    <row r="73" spans="1:35" ht="14" hidden="1" customHeight="1" x14ac:dyDescent="0.25">
      <c r="A73" s="10" t="s">
        <v>261</v>
      </c>
      <c r="B73" s="10" t="s">
        <v>261</v>
      </c>
      <c r="C73" s="11" t="s">
        <v>165</v>
      </c>
      <c r="D73" s="11" t="s">
        <v>29</v>
      </c>
      <c r="E73" s="12">
        <v>43829</v>
      </c>
      <c r="F73" s="14">
        <v>8.8999999999999996E-2</v>
      </c>
      <c r="G73" s="14">
        <f t="shared" si="10"/>
        <v>8.8999999999999996E-2</v>
      </c>
      <c r="H73" s="15">
        <v>7.0103</v>
      </c>
      <c r="I73" s="16">
        <f t="shared" si="9"/>
        <v>0</v>
      </c>
      <c r="J73" s="16">
        <f t="shared" si="11"/>
        <v>0</v>
      </c>
      <c r="K73" s="16">
        <f t="shared" si="15"/>
        <v>19.043407557451179</v>
      </c>
      <c r="L73" s="16">
        <f t="shared" si="12"/>
        <v>0</v>
      </c>
      <c r="M73" s="16">
        <f t="shared" si="13"/>
        <v>0</v>
      </c>
      <c r="N73" s="16">
        <f t="shared" si="16"/>
        <v>0</v>
      </c>
      <c r="O73" s="16">
        <f t="shared" ref="O73" si="18">SUM(AA73:AD73)</f>
        <v>1500</v>
      </c>
      <c r="P73" s="16">
        <f t="shared" si="14"/>
        <v>0</v>
      </c>
      <c r="Q73" s="37">
        <v>0</v>
      </c>
      <c r="R73" s="37">
        <v>0</v>
      </c>
      <c r="S73" s="37">
        <v>0</v>
      </c>
      <c r="T73" s="37">
        <v>0</v>
      </c>
      <c r="U73" s="17">
        <v>0</v>
      </c>
      <c r="V73" s="17">
        <v>0</v>
      </c>
      <c r="W73" s="17">
        <v>0</v>
      </c>
      <c r="X73" s="17">
        <v>0</v>
      </c>
      <c r="Y73" s="17">
        <v>0</v>
      </c>
      <c r="Z73" s="17">
        <v>0</v>
      </c>
      <c r="AA73" s="17">
        <v>1500</v>
      </c>
      <c r="AB73" s="17">
        <v>0</v>
      </c>
      <c r="AC73" s="17">
        <v>0</v>
      </c>
      <c r="AD73" s="17">
        <v>0</v>
      </c>
      <c r="AE73" s="17">
        <v>0</v>
      </c>
      <c r="AF73" s="17">
        <v>0</v>
      </c>
      <c r="AG73" s="17">
        <v>0</v>
      </c>
      <c r="AH73" s="17">
        <v>0</v>
      </c>
      <c r="AI73" s="17">
        <v>0</v>
      </c>
    </row>
    <row r="74" spans="1:35" ht="14" hidden="1" customHeight="1" x14ac:dyDescent="0.25">
      <c r="A74" s="10" t="s">
        <v>162</v>
      </c>
      <c r="B74" s="10" t="s">
        <v>162</v>
      </c>
      <c r="C74" s="11" t="s">
        <v>265</v>
      </c>
      <c r="D74" s="11" t="s">
        <v>29</v>
      </c>
      <c r="E74" s="12">
        <v>43829</v>
      </c>
      <c r="F74" s="14">
        <v>1.6210000000000002E-2</v>
      </c>
      <c r="G74" s="14">
        <v>1.6210000000000002E-2</v>
      </c>
      <c r="H74" s="15">
        <v>7.0103</v>
      </c>
      <c r="I74" s="16">
        <f t="shared" si="9"/>
        <v>113.30328231316778</v>
      </c>
      <c r="J74" s="16">
        <f t="shared" si="11"/>
        <v>127.04373322111752</v>
      </c>
      <c r="K74" s="16">
        <f t="shared" si="15"/>
        <v>304.71391652283074</v>
      </c>
      <c r="L74" s="16">
        <f t="shared" si="12"/>
        <v>116.98212427428214</v>
      </c>
      <c r="M74" s="16">
        <f t="shared" si="13"/>
        <v>49000</v>
      </c>
      <c r="N74" s="16">
        <f t="shared" si="16"/>
        <v>54942.3</v>
      </c>
      <c r="O74" s="16">
        <f t="shared" ref="O74:O83" si="19">SUM(AA74:AD74)</f>
        <v>131778.9</v>
      </c>
      <c r="P74" s="16">
        <f t="shared" si="14"/>
        <v>50590.979999999996</v>
      </c>
      <c r="Q74" s="37">
        <v>0</v>
      </c>
      <c r="R74" s="37">
        <v>0</v>
      </c>
      <c r="S74" s="37">
        <v>15000</v>
      </c>
      <c r="T74" s="37">
        <v>20000</v>
      </c>
      <c r="U74" s="17">
        <v>14000</v>
      </c>
      <c r="V74" s="17">
        <v>6426</v>
      </c>
      <c r="W74" s="17">
        <v>23041.800000000003</v>
      </c>
      <c r="X74" s="17">
        <v>20930.400000000001</v>
      </c>
      <c r="Y74" s="17">
        <v>0</v>
      </c>
      <c r="Z74" s="17">
        <v>4544.1000000000004</v>
      </c>
      <c r="AA74" s="17">
        <v>36352.799999999996</v>
      </c>
      <c r="AB74" s="17">
        <v>31808.699999999997</v>
      </c>
      <c r="AC74" s="17">
        <v>31808.699999999997</v>
      </c>
      <c r="AD74" s="17">
        <v>31808.699999999997</v>
      </c>
      <c r="AE74" s="17">
        <v>21508.74</v>
      </c>
      <c r="AF74" s="17">
        <v>25446.959999999999</v>
      </c>
      <c r="AG74" s="17">
        <v>3635.28</v>
      </c>
      <c r="AH74" s="17">
        <v>0</v>
      </c>
      <c r="AI74" s="17">
        <v>0</v>
      </c>
    </row>
    <row r="75" spans="1:35" ht="14" hidden="1" customHeight="1" x14ac:dyDescent="0.25">
      <c r="A75" s="10" t="s">
        <v>238</v>
      </c>
      <c r="B75" s="10" t="s">
        <v>238</v>
      </c>
      <c r="C75" s="11" t="s">
        <v>265</v>
      </c>
      <c r="D75" s="11" t="s">
        <v>29</v>
      </c>
      <c r="E75" s="12">
        <v>43829</v>
      </c>
      <c r="F75" s="14">
        <v>0.15049999999999999</v>
      </c>
      <c r="G75" s="14">
        <v>0.15049999999999999</v>
      </c>
      <c r="H75" s="15">
        <v>7.0103</v>
      </c>
      <c r="I75" s="16">
        <f t="shared" si="9"/>
        <v>352.08193657903371</v>
      </c>
      <c r="J75" s="16">
        <f t="shared" si="11"/>
        <v>393.06942641541735</v>
      </c>
      <c r="K75" s="16">
        <f t="shared" si="15"/>
        <v>336.91665121321489</v>
      </c>
      <c r="L75" s="16">
        <f t="shared" si="12"/>
        <v>393.0694264154173</v>
      </c>
      <c r="M75" s="16">
        <f t="shared" si="13"/>
        <v>16400</v>
      </c>
      <c r="N75" s="16">
        <f t="shared" si="16"/>
        <v>18309.200000000004</v>
      </c>
      <c r="O75" s="16">
        <f t="shared" si="19"/>
        <v>15693.600000000002</v>
      </c>
      <c r="P75" s="16">
        <f t="shared" si="14"/>
        <v>18309.2</v>
      </c>
      <c r="Q75" s="37">
        <v>0</v>
      </c>
      <c r="R75" s="37">
        <v>0</v>
      </c>
      <c r="S75" s="37">
        <v>11400</v>
      </c>
      <c r="T75" s="37">
        <v>5000</v>
      </c>
      <c r="U75" s="17">
        <v>0</v>
      </c>
      <c r="V75" s="17">
        <v>1307.8000000000002</v>
      </c>
      <c r="W75" s="17">
        <v>9154.6000000000022</v>
      </c>
      <c r="X75" s="17">
        <v>7846.8000000000011</v>
      </c>
      <c r="Y75" s="17">
        <v>0</v>
      </c>
      <c r="Z75" s="17">
        <v>0</v>
      </c>
      <c r="AA75" s="17">
        <v>0</v>
      </c>
      <c r="AB75" s="17">
        <v>0</v>
      </c>
      <c r="AC75" s="17">
        <v>6539.0000000000009</v>
      </c>
      <c r="AD75" s="17">
        <v>9154.6000000000022</v>
      </c>
      <c r="AE75" s="17">
        <v>7846.8000000000011</v>
      </c>
      <c r="AF75" s="17">
        <v>9154.6000000000022</v>
      </c>
      <c r="AG75" s="17">
        <v>1307.8000000000002</v>
      </c>
      <c r="AH75" s="17">
        <v>0</v>
      </c>
      <c r="AI75" s="17">
        <v>0</v>
      </c>
    </row>
    <row r="76" spans="1:35" ht="14" hidden="1" customHeight="1" x14ac:dyDescent="0.25">
      <c r="A76" s="10" t="s">
        <v>200</v>
      </c>
      <c r="B76" s="10" t="s">
        <v>200</v>
      </c>
      <c r="C76" s="11" t="s">
        <v>297</v>
      </c>
      <c r="D76" s="11" t="s">
        <v>8</v>
      </c>
      <c r="E76" s="12">
        <v>43829</v>
      </c>
      <c r="F76" s="14"/>
      <c r="G76" s="14">
        <v>2.2709999999999999</v>
      </c>
      <c r="H76" s="15">
        <v>7.0103</v>
      </c>
      <c r="I76" s="16">
        <f t="shared" si="9"/>
        <v>0</v>
      </c>
      <c r="J76" s="16">
        <f t="shared" si="11"/>
        <v>0</v>
      </c>
      <c r="K76" s="16">
        <f t="shared" si="15"/>
        <v>13673.880090723647</v>
      </c>
      <c r="L76" s="16">
        <f t="shared" si="12"/>
        <v>61863.409668630447</v>
      </c>
      <c r="M76" s="16">
        <f t="shared" si="13"/>
        <v>5122</v>
      </c>
      <c r="N76" s="16">
        <f t="shared" si="16"/>
        <v>0</v>
      </c>
      <c r="O76" s="16">
        <f t="shared" si="19"/>
        <v>42209.599999999999</v>
      </c>
      <c r="P76" s="16">
        <f t="shared" si="14"/>
        <v>190964.80000000002</v>
      </c>
      <c r="Q76" s="37">
        <v>0</v>
      </c>
      <c r="R76" s="37">
        <v>0</v>
      </c>
      <c r="S76" s="37">
        <v>0</v>
      </c>
      <c r="T76" s="37">
        <v>5122</v>
      </c>
      <c r="U76" s="17">
        <v>0</v>
      </c>
      <c r="V76" s="17">
        <v>0</v>
      </c>
      <c r="W76" s="17">
        <v>0</v>
      </c>
      <c r="X76" s="17">
        <v>0</v>
      </c>
      <c r="Y76" s="17">
        <v>0</v>
      </c>
      <c r="Z76" s="17">
        <v>0</v>
      </c>
      <c r="AA76" s="17">
        <v>0</v>
      </c>
      <c r="AB76" s="17">
        <v>0</v>
      </c>
      <c r="AC76" s="17">
        <v>16880</v>
      </c>
      <c r="AD76" s="17">
        <v>25329.599999999999</v>
      </c>
      <c r="AE76" s="17">
        <v>36280</v>
      </c>
      <c r="AF76" s="17">
        <v>39264</v>
      </c>
      <c r="AG76" s="17">
        <v>40425.599999999999</v>
      </c>
      <c r="AH76" s="17">
        <v>40473.599999999999</v>
      </c>
      <c r="AI76" s="17">
        <v>34521.599999999999</v>
      </c>
    </row>
    <row r="77" spans="1:35" ht="14" hidden="1" customHeight="1" x14ac:dyDescent="0.25">
      <c r="A77" s="10" t="s">
        <v>199</v>
      </c>
      <c r="B77" s="10" t="s">
        <v>199</v>
      </c>
      <c r="C77" s="11" t="s">
        <v>297</v>
      </c>
      <c r="D77" s="11" t="s">
        <v>8</v>
      </c>
      <c r="E77" s="12">
        <v>43829</v>
      </c>
      <c r="F77" s="14"/>
      <c r="G77" s="14">
        <v>0.73699999999999999</v>
      </c>
      <c r="H77" s="15">
        <v>7.0103</v>
      </c>
      <c r="I77" s="16">
        <f t="shared" si="9"/>
        <v>0</v>
      </c>
      <c r="J77" s="16">
        <f t="shared" si="11"/>
        <v>0</v>
      </c>
      <c r="K77" s="16">
        <f t="shared" si="15"/>
        <v>3017.5260881845288</v>
      </c>
      <c r="L77" s="16">
        <f t="shared" si="12"/>
        <v>13651.900655892043</v>
      </c>
      <c r="M77" s="16">
        <f t="shared" si="13"/>
        <v>4500</v>
      </c>
      <c r="N77" s="16">
        <f t="shared" si="16"/>
        <v>0</v>
      </c>
      <c r="O77" s="16">
        <f t="shared" si="19"/>
        <v>28702.528000000002</v>
      </c>
      <c r="P77" s="16">
        <f t="shared" si="14"/>
        <v>129856.06399999998</v>
      </c>
      <c r="Q77" s="37">
        <v>0</v>
      </c>
      <c r="R77" s="37">
        <v>0</v>
      </c>
      <c r="S77" s="37">
        <v>0</v>
      </c>
      <c r="T77" s="37">
        <v>4500</v>
      </c>
      <c r="U77" s="17">
        <v>0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>
        <v>0</v>
      </c>
      <c r="AB77" s="17">
        <v>0</v>
      </c>
      <c r="AC77" s="17">
        <v>11478.400000000001</v>
      </c>
      <c r="AD77" s="17">
        <v>17224.128000000001</v>
      </c>
      <c r="AE77" s="17">
        <v>24670.400000000001</v>
      </c>
      <c r="AF77" s="17">
        <v>26699.52</v>
      </c>
      <c r="AG77" s="17">
        <v>27489.407999999999</v>
      </c>
      <c r="AH77" s="17">
        <v>27522.048000000003</v>
      </c>
      <c r="AI77" s="17">
        <v>23474.688000000002</v>
      </c>
    </row>
    <row r="78" spans="1:35" ht="14" hidden="1" customHeight="1" x14ac:dyDescent="0.25">
      <c r="A78" s="10" t="s">
        <v>202</v>
      </c>
      <c r="B78" s="10" t="s">
        <v>202</v>
      </c>
      <c r="C78" s="11" t="s">
        <v>297</v>
      </c>
      <c r="D78" s="11" t="s">
        <v>8</v>
      </c>
      <c r="E78" s="12">
        <v>43829</v>
      </c>
      <c r="F78" s="14"/>
      <c r="G78" s="14">
        <v>1.45</v>
      </c>
      <c r="H78" s="15">
        <v>7.0103</v>
      </c>
      <c r="I78" s="16">
        <f t="shared" si="9"/>
        <v>0</v>
      </c>
      <c r="J78" s="16">
        <f t="shared" si="11"/>
        <v>0</v>
      </c>
      <c r="K78" s="16">
        <f t="shared" si="15"/>
        <v>3465.276137415296</v>
      </c>
      <c r="L78" s="16">
        <f t="shared" si="12"/>
        <v>13825.970707242142</v>
      </c>
      <c r="M78" s="16">
        <f t="shared" si="13"/>
        <v>576</v>
      </c>
      <c r="N78" s="16">
        <f t="shared" si="16"/>
        <v>0</v>
      </c>
      <c r="O78" s="16">
        <f t="shared" si="19"/>
        <v>16753.534693877551</v>
      </c>
      <c r="P78" s="16">
        <f t="shared" si="14"/>
        <v>66844.277551020408</v>
      </c>
      <c r="Q78" s="37">
        <v>0</v>
      </c>
      <c r="R78" s="37">
        <v>0</v>
      </c>
      <c r="S78" s="37">
        <v>0</v>
      </c>
      <c r="T78" s="37">
        <v>576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7">
        <v>0</v>
      </c>
      <c r="AB78" s="17">
        <v>0</v>
      </c>
      <c r="AC78" s="17">
        <v>6480.8163265306121</v>
      </c>
      <c r="AD78" s="17">
        <v>10272.718367346939</v>
      </c>
      <c r="AE78" s="17">
        <v>12961.632653061228</v>
      </c>
      <c r="AF78" s="17">
        <v>13822.040816326531</v>
      </c>
      <c r="AG78" s="17">
        <v>14041.861224489798</v>
      </c>
      <c r="AH78" s="17">
        <v>14041.861224489798</v>
      </c>
      <c r="AI78" s="17">
        <v>11976.881632653063</v>
      </c>
    </row>
    <row r="79" spans="1:35" ht="14" hidden="1" customHeight="1" x14ac:dyDescent="0.25">
      <c r="A79" s="10" t="s">
        <v>268</v>
      </c>
      <c r="B79" s="10" t="s">
        <v>299</v>
      </c>
      <c r="C79" s="11" t="s">
        <v>297</v>
      </c>
      <c r="D79" s="11" t="s">
        <v>8</v>
      </c>
      <c r="E79" s="12">
        <v>43829</v>
      </c>
      <c r="F79" s="14"/>
      <c r="G79" s="13">
        <v>0.12039999999999999</v>
      </c>
      <c r="H79" s="15">
        <v>7.0103</v>
      </c>
      <c r="I79" s="16">
        <f t="shared" si="9"/>
        <v>0</v>
      </c>
      <c r="J79" s="16">
        <f t="shared" si="11"/>
        <v>0</v>
      </c>
      <c r="K79" s="16">
        <f t="shared" si="15"/>
        <v>492.95812892458241</v>
      </c>
      <c r="L79" s="16">
        <f t="shared" si="12"/>
        <v>2230.2426580317529</v>
      </c>
      <c r="M79" s="16">
        <f t="shared" si="13"/>
        <v>0</v>
      </c>
      <c r="N79" s="16">
        <f t="shared" si="16"/>
        <v>0</v>
      </c>
      <c r="O79" s="16">
        <f t="shared" si="19"/>
        <v>28702.528000000002</v>
      </c>
      <c r="P79" s="16">
        <f t="shared" si="14"/>
        <v>129856.06399999998</v>
      </c>
      <c r="Q79" s="37">
        <v>0</v>
      </c>
      <c r="R79" s="37">
        <v>0</v>
      </c>
      <c r="S79" s="37">
        <v>0</v>
      </c>
      <c r="T79" s="37">
        <v>0</v>
      </c>
      <c r="U79" s="17">
        <v>0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>
        <v>0</v>
      </c>
      <c r="AB79" s="17">
        <v>0</v>
      </c>
      <c r="AC79" s="17">
        <v>11478.400000000001</v>
      </c>
      <c r="AD79" s="17">
        <v>17224.128000000001</v>
      </c>
      <c r="AE79" s="17">
        <v>24670.400000000001</v>
      </c>
      <c r="AF79" s="17">
        <v>26699.52</v>
      </c>
      <c r="AG79" s="17">
        <v>27489.407999999999</v>
      </c>
      <c r="AH79" s="17">
        <v>27522.048000000003</v>
      </c>
      <c r="AI79" s="17">
        <v>23474.688000000002</v>
      </c>
    </row>
    <row r="80" spans="1:35" ht="14" hidden="1" customHeight="1" x14ac:dyDescent="0.25">
      <c r="A80" s="10" t="s">
        <v>269</v>
      </c>
      <c r="B80" s="10" t="s">
        <v>269</v>
      </c>
      <c r="C80" s="11" t="s">
        <v>297</v>
      </c>
      <c r="D80" s="11" t="s">
        <v>8</v>
      </c>
      <c r="E80" s="12">
        <v>43829</v>
      </c>
      <c r="F80" s="14"/>
      <c r="G80" s="13">
        <v>0.1246</v>
      </c>
      <c r="H80" s="15">
        <v>7.0103</v>
      </c>
      <c r="I80" s="16">
        <f t="shared" si="9"/>
        <v>0</v>
      </c>
      <c r="J80" s="16">
        <f t="shared" si="11"/>
        <v>0</v>
      </c>
      <c r="K80" s="16">
        <f t="shared" si="15"/>
        <v>510.15434272427717</v>
      </c>
      <c r="L80" s="16">
        <f t="shared" si="12"/>
        <v>2308.0418205212327</v>
      </c>
      <c r="M80" s="16">
        <f t="shared" si="13"/>
        <v>0</v>
      </c>
      <c r="N80" s="16">
        <f t="shared" si="16"/>
        <v>0</v>
      </c>
      <c r="O80" s="16">
        <f t="shared" si="19"/>
        <v>28702.528000000002</v>
      </c>
      <c r="P80" s="16">
        <f t="shared" si="14"/>
        <v>129856.06399999998</v>
      </c>
      <c r="Q80" s="37">
        <v>0</v>
      </c>
      <c r="R80" s="37">
        <v>0</v>
      </c>
      <c r="S80" s="37">
        <v>0</v>
      </c>
      <c r="T80" s="37">
        <v>0</v>
      </c>
      <c r="U80" s="17">
        <v>0</v>
      </c>
      <c r="V80" s="17">
        <v>0</v>
      </c>
      <c r="W80" s="17">
        <v>0</v>
      </c>
      <c r="X80" s="17">
        <v>0</v>
      </c>
      <c r="Y80" s="17">
        <v>0</v>
      </c>
      <c r="Z80" s="17">
        <v>0</v>
      </c>
      <c r="AA80" s="17">
        <v>0</v>
      </c>
      <c r="AB80" s="17">
        <v>0</v>
      </c>
      <c r="AC80" s="17">
        <v>11478.400000000001</v>
      </c>
      <c r="AD80" s="17">
        <v>17224.128000000001</v>
      </c>
      <c r="AE80" s="17">
        <v>24670.400000000001</v>
      </c>
      <c r="AF80" s="17">
        <v>26699.52</v>
      </c>
      <c r="AG80" s="17">
        <v>27489.407999999999</v>
      </c>
      <c r="AH80" s="17">
        <v>27522.048000000003</v>
      </c>
      <c r="AI80" s="17">
        <v>23474.688000000002</v>
      </c>
    </row>
    <row r="81" spans="1:35" ht="14" hidden="1" customHeight="1" x14ac:dyDescent="0.25">
      <c r="A81" s="10" t="s">
        <v>196</v>
      </c>
      <c r="B81" s="10" t="s">
        <v>196</v>
      </c>
      <c r="C81" s="11" t="s">
        <v>297</v>
      </c>
      <c r="D81" s="11" t="s">
        <v>8</v>
      </c>
      <c r="E81" s="12">
        <v>43829</v>
      </c>
      <c r="F81" s="14"/>
      <c r="G81" s="14">
        <v>1.45</v>
      </c>
      <c r="H81" s="15">
        <v>7.0103</v>
      </c>
      <c r="I81" s="16">
        <f t="shared" si="9"/>
        <v>0</v>
      </c>
      <c r="J81" s="16">
        <f t="shared" si="11"/>
        <v>0</v>
      </c>
      <c r="K81" s="16">
        <f t="shared" si="15"/>
        <v>3465.276137415296</v>
      </c>
      <c r="L81" s="16">
        <f t="shared" si="12"/>
        <v>13825.970707242142</v>
      </c>
      <c r="M81" s="16">
        <f t="shared" si="13"/>
        <v>0</v>
      </c>
      <c r="N81" s="16">
        <f t="shared" si="16"/>
        <v>0</v>
      </c>
      <c r="O81" s="16">
        <f t="shared" si="19"/>
        <v>16753.534693877551</v>
      </c>
      <c r="P81" s="16">
        <f t="shared" si="14"/>
        <v>66844.277551020408</v>
      </c>
      <c r="Q81" s="37">
        <v>0</v>
      </c>
      <c r="R81" s="37">
        <v>0</v>
      </c>
      <c r="S81" s="37">
        <v>0</v>
      </c>
      <c r="T81" s="37">
        <v>0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7">
        <v>0</v>
      </c>
      <c r="AB81" s="17">
        <v>0</v>
      </c>
      <c r="AC81" s="17">
        <v>6480.8163265306121</v>
      </c>
      <c r="AD81" s="17">
        <v>10272.718367346939</v>
      </c>
      <c r="AE81" s="17">
        <v>12961.632653061228</v>
      </c>
      <c r="AF81" s="17">
        <v>13822.040816326531</v>
      </c>
      <c r="AG81" s="17">
        <v>14041.861224489798</v>
      </c>
      <c r="AH81" s="17">
        <v>14041.861224489798</v>
      </c>
      <c r="AI81" s="17">
        <v>11976.881632653063</v>
      </c>
    </row>
    <row r="82" spans="1:35" ht="14" hidden="1" customHeight="1" x14ac:dyDescent="0.25">
      <c r="A82" s="10" t="s">
        <v>267</v>
      </c>
      <c r="B82" s="10" t="s">
        <v>267</v>
      </c>
      <c r="C82" s="11" t="s">
        <v>297</v>
      </c>
      <c r="D82" s="11" t="s">
        <v>8</v>
      </c>
      <c r="E82" s="12">
        <v>43829</v>
      </c>
      <c r="F82" s="14"/>
      <c r="G82" s="13">
        <v>0.15090000000000001</v>
      </c>
      <c r="H82" s="15">
        <v>7.0103</v>
      </c>
      <c r="I82" s="16">
        <f t="shared" si="9"/>
        <v>0</v>
      </c>
      <c r="J82" s="16">
        <f t="shared" si="11"/>
        <v>0</v>
      </c>
      <c r="K82" s="16">
        <f t="shared" si="15"/>
        <v>908.58146441664405</v>
      </c>
      <c r="L82" s="16">
        <f t="shared" si="12"/>
        <v>4110.6070096857484</v>
      </c>
      <c r="M82" s="16">
        <f t="shared" si="13"/>
        <v>0</v>
      </c>
      <c r="N82" s="16">
        <f t="shared" si="16"/>
        <v>0</v>
      </c>
      <c r="O82" s="16">
        <f t="shared" si="19"/>
        <v>42209.599999999999</v>
      </c>
      <c r="P82" s="16">
        <f t="shared" si="14"/>
        <v>190964.80000000002</v>
      </c>
      <c r="Q82" s="37">
        <v>0</v>
      </c>
      <c r="R82" s="37">
        <v>0</v>
      </c>
      <c r="S82" s="37">
        <v>0</v>
      </c>
      <c r="T82" s="37">
        <v>0</v>
      </c>
      <c r="U82" s="17">
        <v>0</v>
      </c>
      <c r="V82" s="17">
        <v>0</v>
      </c>
      <c r="W82" s="17">
        <v>0</v>
      </c>
      <c r="X82" s="17">
        <v>0</v>
      </c>
      <c r="Y82" s="17">
        <v>0</v>
      </c>
      <c r="Z82" s="17">
        <v>0</v>
      </c>
      <c r="AA82" s="17">
        <v>0</v>
      </c>
      <c r="AB82" s="17">
        <v>0</v>
      </c>
      <c r="AC82" s="17">
        <v>16880</v>
      </c>
      <c r="AD82" s="17">
        <v>25329.599999999999</v>
      </c>
      <c r="AE82" s="17">
        <v>36280</v>
      </c>
      <c r="AF82" s="17">
        <v>39264</v>
      </c>
      <c r="AG82" s="17">
        <v>40425.599999999999</v>
      </c>
      <c r="AH82" s="17">
        <v>40473.599999999999</v>
      </c>
      <c r="AI82" s="17">
        <v>34521.599999999999</v>
      </c>
    </row>
    <row r="83" spans="1:35" ht="14" hidden="1" customHeight="1" x14ac:dyDescent="0.25">
      <c r="A83" s="10" t="s">
        <v>270</v>
      </c>
      <c r="B83" s="10" t="s">
        <v>270</v>
      </c>
      <c r="C83" s="11" t="s">
        <v>297</v>
      </c>
      <c r="D83" s="11" t="s">
        <v>8</v>
      </c>
      <c r="E83" s="12">
        <v>43829</v>
      </c>
      <c r="F83" s="14"/>
      <c r="G83" s="13">
        <v>0.14699999999999999</v>
      </c>
      <c r="H83" s="15">
        <v>7.0103</v>
      </c>
      <c r="I83" s="16">
        <f t="shared" si="9"/>
        <v>0</v>
      </c>
      <c r="J83" s="16">
        <f t="shared" si="11"/>
        <v>0</v>
      </c>
      <c r="K83" s="16">
        <f t="shared" si="15"/>
        <v>601.8674829893157</v>
      </c>
      <c r="L83" s="16">
        <f t="shared" si="12"/>
        <v>2722.9706871317912</v>
      </c>
      <c r="M83" s="16">
        <f t="shared" si="13"/>
        <v>0</v>
      </c>
      <c r="N83" s="16">
        <f t="shared" si="16"/>
        <v>0</v>
      </c>
      <c r="O83" s="16">
        <f t="shared" si="19"/>
        <v>28702.528000000002</v>
      </c>
      <c r="P83" s="16">
        <f t="shared" si="14"/>
        <v>129856.06399999998</v>
      </c>
      <c r="Q83" s="37">
        <v>0</v>
      </c>
      <c r="R83" s="37">
        <v>0</v>
      </c>
      <c r="S83" s="37">
        <v>0</v>
      </c>
      <c r="T83" s="37">
        <v>0</v>
      </c>
      <c r="U83" s="17">
        <v>0</v>
      </c>
      <c r="V83" s="17">
        <v>0</v>
      </c>
      <c r="W83" s="17">
        <v>0</v>
      </c>
      <c r="X83" s="17">
        <v>0</v>
      </c>
      <c r="Y83" s="17">
        <v>0</v>
      </c>
      <c r="Z83" s="17">
        <v>0</v>
      </c>
      <c r="AA83" s="17">
        <v>0</v>
      </c>
      <c r="AB83" s="17">
        <v>0</v>
      </c>
      <c r="AC83" s="17">
        <v>11478.400000000001</v>
      </c>
      <c r="AD83" s="17">
        <v>17224.128000000001</v>
      </c>
      <c r="AE83" s="17">
        <v>24670.400000000001</v>
      </c>
      <c r="AF83" s="17">
        <v>26699.52</v>
      </c>
      <c r="AG83" s="17">
        <v>27489.407999999999</v>
      </c>
      <c r="AH83" s="17">
        <v>27522.048000000003</v>
      </c>
      <c r="AI83" s="17">
        <v>23474.688000000002</v>
      </c>
    </row>
    <row r="84" spans="1:35" ht="14" customHeight="1" x14ac:dyDescent="0.25">
      <c r="A84" s="10"/>
      <c r="B84" s="10"/>
      <c r="C84" s="11"/>
      <c r="D84" s="11"/>
      <c r="E84" s="12"/>
      <c r="F84" s="14"/>
      <c r="G84" s="14"/>
      <c r="H84" s="15"/>
      <c r="I84" s="16"/>
      <c r="J84" s="16"/>
      <c r="K84" s="16"/>
      <c r="L84" s="16"/>
      <c r="M84" s="16"/>
      <c r="N84" s="16"/>
      <c r="O84" s="16"/>
      <c r="P84" s="16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</row>
    <row r="85" spans="1:35" x14ac:dyDescent="0.25">
      <c r="M85" s="16"/>
      <c r="N85" s="16"/>
      <c r="O85" s="16"/>
      <c r="P85" s="16"/>
    </row>
    <row r="86" spans="1:35" x14ac:dyDescent="0.25">
      <c r="H86" s="25" t="s">
        <v>186</v>
      </c>
      <c r="I86" s="27">
        <v>5443</v>
      </c>
      <c r="M86" s="16"/>
      <c r="N86" s="16"/>
      <c r="O86" s="16"/>
      <c r="P86" s="16"/>
    </row>
    <row r="87" spans="1:35" x14ac:dyDescent="0.25">
      <c r="H87" s="25" t="s">
        <v>73</v>
      </c>
      <c r="I87" s="27">
        <v>682</v>
      </c>
      <c r="M87" s="16"/>
      <c r="N87" s="16"/>
      <c r="O87" s="16"/>
      <c r="P87" s="16"/>
    </row>
    <row r="88" spans="1:35" x14ac:dyDescent="0.25">
      <c r="H88" s="25" t="s">
        <v>74</v>
      </c>
      <c r="I88" s="27">
        <f>SUM(I2:I87)</f>
        <v>918083.94100463297</v>
      </c>
      <c r="J88" s="27">
        <f t="shared" ref="J88:K88" si="20">SUM(J2:J87)</f>
        <v>593161.93700538366</v>
      </c>
      <c r="K88" s="27">
        <f t="shared" si="20"/>
        <v>676276.96499413694</v>
      </c>
      <c r="L88" s="27">
        <f>SUM(L2:L87)</f>
        <v>902221.66767395695</v>
      </c>
    </row>
  </sheetData>
  <autoFilter ref="A1:AJ83">
    <filterColumn colId="2">
      <filters>
        <filter val="M105"/>
        <filter val="M106"/>
        <filter val="M111"/>
        <filter val="M115"/>
      </filters>
    </filterColumn>
  </autoFilter>
  <phoneticPr fontId="4" type="noConversion"/>
  <conditionalFormatting sqref="A1">
    <cfRule type="duplicateValues" dxfId="39" priority="1"/>
  </conditionalFormatting>
  <conditionalFormatting sqref="B1">
    <cfRule type="duplicateValues" dxfId="38" priority="2"/>
  </conditionalFormatting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84"/>
  <sheetViews>
    <sheetView zoomScale="85" zoomScaleNormal="85" workbookViewId="0">
      <pane xSplit="8" ySplit="1" topLeftCell="O70" activePane="bottomRight" state="frozen"/>
      <selection pane="topRight" activeCell="I1" sqref="I1"/>
      <selection pane="bottomLeft" activeCell="A2" sqref="A2"/>
      <selection pane="bottomRight" activeCell="B76" sqref="B76:B77"/>
    </sheetView>
  </sheetViews>
  <sheetFormatPr defaultRowHeight="14" x14ac:dyDescent="0.25"/>
  <cols>
    <col min="1" max="1" width="16.26953125" bestFit="1" customWidth="1"/>
    <col min="2" max="2" width="18.6328125" bestFit="1" customWidth="1"/>
    <col min="3" max="3" width="12.6328125" bestFit="1" customWidth="1"/>
    <col min="4" max="4" width="8.6328125" customWidth="1"/>
    <col min="5" max="5" width="10.90625" bestFit="1" customWidth="1"/>
    <col min="6" max="7" width="9.54296875" style="26" customWidth="1"/>
    <col min="8" max="8" width="14" customWidth="1"/>
    <col min="9" max="14" width="9.90625" customWidth="1"/>
    <col min="15" max="18" width="11.54296875" customWidth="1"/>
    <col min="19" max="28" width="11.1796875" customWidth="1"/>
  </cols>
  <sheetData>
    <row r="1" spans="1:28" s="9" customFormat="1" ht="43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264</v>
      </c>
      <c r="G1" s="4" t="s">
        <v>310</v>
      </c>
      <c r="H1" s="5" t="s">
        <v>5</v>
      </c>
      <c r="I1" s="6" t="s">
        <v>237</v>
      </c>
      <c r="J1" s="6" t="s">
        <v>255</v>
      </c>
      <c r="K1" s="6" t="s">
        <v>301</v>
      </c>
      <c r="L1" s="7" t="s">
        <v>236</v>
      </c>
      <c r="M1" s="7" t="s">
        <v>256</v>
      </c>
      <c r="N1" s="7" t="s">
        <v>300</v>
      </c>
      <c r="O1" s="36" t="s">
        <v>213</v>
      </c>
      <c r="P1" s="8" t="s">
        <v>206</v>
      </c>
      <c r="Q1" s="8" t="s">
        <v>207</v>
      </c>
      <c r="R1" s="8" t="s">
        <v>208</v>
      </c>
      <c r="S1" s="8" t="s">
        <v>209</v>
      </c>
      <c r="T1" s="8" t="s">
        <v>250</v>
      </c>
      <c r="U1" s="8" t="s">
        <v>251</v>
      </c>
      <c r="V1" s="8" t="s">
        <v>252</v>
      </c>
      <c r="W1" s="8" t="s">
        <v>253</v>
      </c>
      <c r="X1" s="8" t="s">
        <v>302</v>
      </c>
      <c r="Y1" s="8" t="s">
        <v>303</v>
      </c>
      <c r="Z1" s="8" t="s">
        <v>304</v>
      </c>
      <c r="AA1" s="8" t="s">
        <v>305</v>
      </c>
      <c r="AB1" s="8" t="s">
        <v>306</v>
      </c>
    </row>
    <row r="2" spans="1:28" s="18" customFormat="1" ht="13" customHeight="1" x14ac:dyDescent="0.25">
      <c r="A2" s="10" t="s">
        <v>6</v>
      </c>
      <c r="B2" s="10" t="s">
        <v>6</v>
      </c>
      <c r="C2" s="11" t="s">
        <v>7</v>
      </c>
      <c r="D2" s="11" t="s">
        <v>8</v>
      </c>
      <c r="E2" s="12">
        <v>43836</v>
      </c>
      <c r="F2" s="14">
        <v>1.2526999999999999</v>
      </c>
      <c r="G2" s="14">
        <v>1.2526999999999999</v>
      </c>
      <c r="H2" s="15">
        <v>7.0103</v>
      </c>
      <c r="I2" s="16">
        <f t="shared" ref="I2:I33" si="0">L2*F2/H2</f>
        <v>5317.99402778696</v>
      </c>
      <c r="J2" s="16">
        <f>M2*G2/H2</f>
        <v>6526.6290341021786</v>
      </c>
      <c r="K2" s="16">
        <f>N2*G2/H2</f>
        <v>3867.6320202086986</v>
      </c>
      <c r="L2" s="16">
        <f>SUM(O2:S2)</f>
        <v>29760.304568527921</v>
      </c>
      <c r="M2" s="16">
        <f>SUM(T2:W2)</f>
        <v>36524.010152284267</v>
      </c>
      <c r="N2" s="16">
        <f>SUM(X2:AB2)</f>
        <v>21643.85786802031</v>
      </c>
      <c r="O2" s="37">
        <v>0</v>
      </c>
      <c r="P2" s="17">
        <v>20291.116751269037</v>
      </c>
      <c r="Q2" s="17">
        <v>9469.187817258884</v>
      </c>
      <c r="R2" s="17">
        <v>0</v>
      </c>
      <c r="S2" s="17">
        <v>0</v>
      </c>
      <c r="T2" s="17">
        <v>14880.152284263959</v>
      </c>
      <c r="U2" s="17">
        <v>0</v>
      </c>
      <c r="V2" s="17">
        <v>5410.9644670050766</v>
      </c>
      <c r="W2" s="17">
        <v>16232.89340101523</v>
      </c>
      <c r="X2" s="17">
        <v>21643.85786802031</v>
      </c>
      <c r="Y2" s="17">
        <v>0</v>
      </c>
      <c r="Z2" s="17">
        <v>0</v>
      </c>
      <c r="AA2" s="17">
        <v>0</v>
      </c>
      <c r="AB2" s="17">
        <v>0</v>
      </c>
    </row>
    <row r="3" spans="1:28" s="18" customFormat="1" ht="13" customHeight="1" x14ac:dyDescent="0.25">
      <c r="A3" s="10" t="s">
        <v>9</v>
      </c>
      <c r="B3" s="10" t="s">
        <v>9</v>
      </c>
      <c r="C3" s="11" t="s">
        <v>7</v>
      </c>
      <c r="D3" s="11" t="s">
        <v>8</v>
      </c>
      <c r="E3" s="12">
        <v>43836</v>
      </c>
      <c r="F3" s="13">
        <v>1.742</v>
      </c>
      <c r="G3" s="14">
        <v>1.742</v>
      </c>
      <c r="H3" s="15">
        <v>7.0103</v>
      </c>
      <c r="I3" s="16">
        <f t="shared" si="0"/>
        <v>8236.7239618629319</v>
      </c>
      <c r="J3" s="16">
        <f t="shared" ref="J3:J66" si="1">M3*G3/H3</f>
        <v>7059.0382056395474</v>
      </c>
      <c r="K3" s="16">
        <f t="shared" ref="K3:K66" si="2">N3*G3/H3</f>
        <v>4183.1337514901034</v>
      </c>
      <c r="L3" s="16">
        <f t="shared" ref="L3:L67" si="3">SUM(O3:S3)</f>
        <v>33146.903553299489</v>
      </c>
      <c r="M3" s="16">
        <f t="shared" ref="M3:M67" si="4">SUM(T3:W3)</f>
        <v>28407.563451776648</v>
      </c>
      <c r="N3" s="16">
        <f t="shared" ref="N3:N66" si="5">SUM(X3:AB3)</f>
        <v>16834.111675126907</v>
      </c>
      <c r="O3" s="37">
        <v>10000</v>
      </c>
      <c r="P3" s="17">
        <v>15781.979695431472</v>
      </c>
      <c r="Q3" s="17">
        <v>7364.9238578680197</v>
      </c>
      <c r="R3" s="17">
        <v>0</v>
      </c>
      <c r="S3" s="17">
        <v>0</v>
      </c>
      <c r="T3" s="17">
        <v>11573.451776649745</v>
      </c>
      <c r="U3" s="17">
        <v>0</v>
      </c>
      <c r="V3" s="17">
        <v>4208.5279187817259</v>
      </c>
      <c r="W3" s="17">
        <v>12625.583756345179</v>
      </c>
      <c r="X3" s="17">
        <v>16834.111675126907</v>
      </c>
      <c r="Y3" s="17">
        <v>0</v>
      </c>
      <c r="Z3" s="17">
        <v>0</v>
      </c>
      <c r="AA3" s="17">
        <v>0</v>
      </c>
      <c r="AB3" s="17">
        <v>0</v>
      </c>
    </row>
    <row r="4" spans="1:28" s="18" customFormat="1" ht="13" customHeight="1" x14ac:dyDescent="0.25">
      <c r="A4" s="10" t="s">
        <v>10</v>
      </c>
      <c r="B4" s="10" t="s">
        <v>11</v>
      </c>
      <c r="C4" s="11" t="s">
        <v>7</v>
      </c>
      <c r="D4" s="11" t="s">
        <v>8</v>
      </c>
      <c r="E4" s="12">
        <v>43836</v>
      </c>
      <c r="F4" s="14">
        <v>0.74980000000000002</v>
      </c>
      <c r="G4" s="14">
        <v>0.74980000000000002</v>
      </c>
      <c r="H4" s="15">
        <v>7.0103</v>
      </c>
      <c r="I4" s="16">
        <f t="shared" si="0"/>
        <v>5433.7595178523034</v>
      </c>
      <c r="J4" s="16">
        <f t="shared" si="1"/>
        <v>2881.9645350412961</v>
      </c>
      <c r="K4" s="16">
        <f t="shared" si="2"/>
        <v>2216.8957961856127</v>
      </c>
      <c r="L4" s="16">
        <f t="shared" si="3"/>
        <v>50803.26</v>
      </c>
      <c r="M4" s="16">
        <f t="shared" si="4"/>
        <v>26945.1</v>
      </c>
      <c r="N4" s="16">
        <f t="shared" si="5"/>
        <v>20727</v>
      </c>
      <c r="O4" s="37">
        <v>22200</v>
      </c>
      <c r="P4" s="17">
        <v>14508.9</v>
      </c>
      <c r="Q4" s="17">
        <v>14094.359999999999</v>
      </c>
      <c r="R4" s="17">
        <v>0</v>
      </c>
      <c r="S4" s="17">
        <v>0</v>
      </c>
      <c r="T4" s="17">
        <v>10363.5</v>
      </c>
      <c r="U4" s="17">
        <v>0</v>
      </c>
      <c r="V4" s="17">
        <v>4145.3999999999996</v>
      </c>
      <c r="W4" s="17">
        <v>12436.199999999999</v>
      </c>
      <c r="X4" s="17">
        <v>16581.599999999999</v>
      </c>
      <c r="Y4" s="17">
        <v>4145.3999999999996</v>
      </c>
      <c r="Z4" s="17">
        <v>0</v>
      </c>
      <c r="AA4" s="17">
        <v>0</v>
      </c>
      <c r="AB4" s="17">
        <v>0</v>
      </c>
    </row>
    <row r="5" spans="1:28" s="18" customFormat="1" ht="13" customHeight="1" x14ac:dyDescent="0.25">
      <c r="A5" s="10" t="s">
        <v>12</v>
      </c>
      <c r="B5" s="10" t="s">
        <v>12</v>
      </c>
      <c r="C5" s="11" t="s">
        <v>7</v>
      </c>
      <c r="D5" s="11" t="s">
        <v>8</v>
      </c>
      <c r="E5" s="12">
        <v>43836</v>
      </c>
      <c r="F5" s="14">
        <v>0.1115</v>
      </c>
      <c r="G5" s="14">
        <v>0.1115</v>
      </c>
      <c r="H5" s="15">
        <v>7.0103</v>
      </c>
      <c r="I5" s="16">
        <f t="shared" si="0"/>
        <v>2956.7064947291842</v>
      </c>
      <c r="J5" s="16">
        <f t="shared" si="1"/>
        <v>1346.9227993095876</v>
      </c>
      <c r="K5" s="16">
        <f t="shared" si="2"/>
        <v>1036.094461007375</v>
      </c>
      <c r="L5" s="16">
        <f t="shared" si="3"/>
        <v>185895.96</v>
      </c>
      <c r="M5" s="16">
        <f t="shared" si="4"/>
        <v>84684.6</v>
      </c>
      <c r="N5" s="16">
        <f t="shared" si="5"/>
        <v>65142.000000000007</v>
      </c>
      <c r="O5" s="37">
        <v>96000</v>
      </c>
      <c r="P5" s="17">
        <v>45599.4</v>
      </c>
      <c r="Q5" s="17">
        <v>44296.560000000005</v>
      </c>
      <c r="R5" s="17">
        <v>0</v>
      </c>
      <c r="S5" s="17">
        <v>0</v>
      </c>
      <c r="T5" s="17">
        <v>32571.000000000004</v>
      </c>
      <c r="U5" s="17">
        <v>0</v>
      </c>
      <c r="V5" s="17">
        <v>13028.400000000001</v>
      </c>
      <c r="W5" s="17">
        <v>39085.200000000004</v>
      </c>
      <c r="X5" s="17">
        <v>52113.600000000006</v>
      </c>
      <c r="Y5" s="17">
        <v>13028.400000000001</v>
      </c>
      <c r="Z5" s="17">
        <v>0</v>
      </c>
      <c r="AA5" s="17">
        <v>0</v>
      </c>
      <c r="AB5" s="17">
        <v>0</v>
      </c>
    </row>
    <row r="6" spans="1:28" s="18" customFormat="1" ht="13" customHeight="1" x14ac:dyDescent="0.25">
      <c r="A6" s="10" t="s">
        <v>13</v>
      </c>
      <c r="B6" s="20" t="s">
        <v>13</v>
      </c>
      <c r="C6" s="11" t="s">
        <v>7</v>
      </c>
      <c r="D6" s="11" t="s">
        <v>8</v>
      </c>
      <c r="E6" s="12">
        <v>43836</v>
      </c>
      <c r="F6" s="14">
        <v>4.53E-2</v>
      </c>
      <c r="G6" s="14">
        <v>4.53E-2</v>
      </c>
      <c r="H6" s="15">
        <v>7.0103</v>
      </c>
      <c r="I6" s="16">
        <f t="shared" si="0"/>
        <v>701.44946321840723</v>
      </c>
      <c r="J6" s="16">
        <f t="shared" si="1"/>
        <v>447.72965778925294</v>
      </c>
      <c r="K6" s="16">
        <f t="shared" si="2"/>
        <v>344.40742906865609</v>
      </c>
      <c r="L6" s="16">
        <f t="shared" si="3"/>
        <v>108551.24</v>
      </c>
      <c r="M6" s="16">
        <f t="shared" si="4"/>
        <v>69287.399999999994</v>
      </c>
      <c r="N6" s="16">
        <f t="shared" si="5"/>
        <v>53298</v>
      </c>
      <c r="O6" s="37">
        <v>35000</v>
      </c>
      <c r="P6" s="17">
        <v>37308.6</v>
      </c>
      <c r="Q6" s="17">
        <v>36242.639999999999</v>
      </c>
      <c r="R6" s="17">
        <v>0</v>
      </c>
      <c r="S6" s="17">
        <v>0</v>
      </c>
      <c r="T6" s="17">
        <v>26649</v>
      </c>
      <c r="U6" s="17">
        <v>0</v>
      </c>
      <c r="V6" s="17">
        <v>10659.6</v>
      </c>
      <c r="W6" s="17">
        <v>31978.799999999999</v>
      </c>
      <c r="X6" s="17">
        <v>42638.400000000001</v>
      </c>
      <c r="Y6" s="17">
        <v>10659.6</v>
      </c>
      <c r="Z6" s="17">
        <v>0</v>
      </c>
      <c r="AA6" s="17">
        <v>0</v>
      </c>
      <c r="AB6" s="17">
        <v>0</v>
      </c>
    </row>
    <row r="7" spans="1:28" s="18" customFormat="1" ht="13" customHeight="1" x14ac:dyDescent="0.25">
      <c r="A7" s="10" t="s">
        <v>14</v>
      </c>
      <c r="B7" s="20" t="s">
        <v>14</v>
      </c>
      <c r="C7" s="11" t="s">
        <v>7</v>
      </c>
      <c r="D7" s="11" t="s">
        <v>8</v>
      </c>
      <c r="E7" s="12">
        <v>43836</v>
      </c>
      <c r="F7" s="14">
        <v>3.78E-2</v>
      </c>
      <c r="G7" s="14">
        <v>3.78E-2</v>
      </c>
      <c r="H7" s="15">
        <v>7.0103</v>
      </c>
      <c r="I7" s="16">
        <f t="shared" si="0"/>
        <v>528.79085003494856</v>
      </c>
      <c r="J7" s="16">
        <f t="shared" si="1"/>
        <v>498.13630800393713</v>
      </c>
      <c r="K7" s="16">
        <f t="shared" si="2"/>
        <v>383.18177538764388</v>
      </c>
      <c r="L7" s="16">
        <f t="shared" si="3"/>
        <v>98068.319999999992</v>
      </c>
      <c r="M7" s="16">
        <f t="shared" si="4"/>
        <v>92383.200000000012</v>
      </c>
      <c r="N7" s="16">
        <f t="shared" si="5"/>
        <v>71064</v>
      </c>
      <c r="O7" s="37">
        <v>0</v>
      </c>
      <c r="P7" s="17">
        <v>49744.799999999996</v>
      </c>
      <c r="Q7" s="17">
        <v>48323.519999999997</v>
      </c>
      <c r="R7" s="17">
        <v>0</v>
      </c>
      <c r="S7" s="17">
        <v>0</v>
      </c>
      <c r="T7" s="17">
        <v>35532</v>
      </c>
      <c r="U7" s="17">
        <v>0</v>
      </c>
      <c r="V7" s="17">
        <v>14212.8</v>
      </c>
      <c r="W7" s="17">
        <v>42638.400000000001</v>
      </c>
      <c r="X7" s="17">
        <v>56851.199999999997</v>
      </c>
      <c r="Y7" s="17">
        <v>14212.8</v>
      </c>
      <c r="Z7" s="17">
        <v>0</v>
      </c>
      <c r="AA7" s="17">
        <v>0</v>
      </c>
      <c r="AB7" s="17">
        <v>0</v>
      </c>
    </row>
    <row r="8" spans="1:28" s="11" customFormat="1" ht="13" customHeight="1" x14ac:dyDescent="0.25">
      <c r="A8" s="10" t="s">
        <v>15</v>
      </c>
      <c r="B8" s="20" t="s">
        <v>75</v>
      </c>
      <c r="C8" s="11" t="s">
        <v>7</v>
      </c>
      <c r="D8" s="11" t="s">
        <v>8</v>
      </c>
      <c r="E8" s="12">
        <v>43836</v>
      </c>
      <c r="F8" s="14">
        <v>6.3E-2</v>
      </c>
      <c r="G8" s="14">
        <v>6.3E-2</v>
      </c>
      <c r="H8" s="15">
        <v>7.0103</v>
      </c>
      <c r="I8" s="16">
        <f t="shared" si="0"/>
        <v>765.73196011582957</v>
      </c>
      <c r="J8" s="16">
        <f t="shared" si="1"/>
        <v>484.29918833716101</v>
      </c>
      <c r="K8" s="16">
        <f t="shared" si="2"/>
        <v>372.53783718243153</v>
      </c>
      <c r="L8" s="16">
        <f t="shared" si="3"/>
        <v>85206.52</v>
      </c>
      <c r="M8" s="16">
        <f t="shared" si="4"/>
        <v>53890.2</v>
      </c>
      <c r="N8" s="16">
        <f t="shared" si="5"/>
        <v>41454</v>
      </c>
      <c r="O8" s="37">
        <v>28000</v>
      </c>
      <c r="P8" s="17">
        <v>29017.8</v>
      </c>
      <c r="Q8" s="17">
        <v>28188.719999999998</v>
      </c>
      <c r="R8" s="17">
        <v>0</v>
      </c>
      <c r="S8" s="17">
        <v>0</v>
      </c>
      <c r="T8" s="17">
        <v>20727</v>
      </c>
      <c r="U8" s="17">
        <v>0</v>
      </c>
      <c r="V8" s="17">
        <v>8290.7999999999993</v>
      </c>
      <c r="W8" s="17">
        <v>24872.399999999998</v>
      </c>
      <c r="X8" s="17">
        <v>33163.199999999997</v>
      </c>
      <c r="Y8" s="17">
        <v>8290.7999999999993</v>
      </c>
      <c r="Z8" s="17">
        <v>0</v>
      </c>
      <c r="AA8" s="17">
        <v>0</v>
      </c>
      <c r="AB8" s="17">
        <v>0</v>
      </c>
    </row>
    <row r="9" spans="1:28" s="18" customFormat="1" ht="13" customHeight="1" x14ac:dyDescent="0.25">
      <c r="A9" s="10" t="s">
        <v>195</v>
      </c>
      <c r="B9" s="10" t="s">
        <v>16</v>
      </c>
      <c r="C9" s="11" t="s">
        <v>7</v>
      </c>
      <c r="D9" s="11" t="s">
        <v>8</v>
      </c>
      <c r="E9" s="12">
        <v>43836</v>
      </c>
      <c r="F9" s="14">
        <v>1.3095000000000001</v>
      </c>
      <c r="G9" s="14">
        <v>1.3095000000000001</v>
      </c>
      <c r="H9" s="15">
        <v>7.0103</v>
      </c>
      <c r="I9" s="16">
        <f t="shared" si="0"/>
        <v>13016.060907043886</v>
      </c>
      <c r="J9" s="16">
        <f t="shared" si="1"/>
        <v>9096.7464624749773</v>
      </c>
      <c r="K9" s="16">
        <f t="shared" si="2"/>
        <v>5390.6645703555423</v>
      </c>
      <c r="L9" s="16">
        <f t="shared" si="3"/>
        <v>69680.406091370562</v>
      </c>
      <c r="M9" s="16">
        <f t="shared" si="4"/>
        <v>48698.680203045689</v>
      </c>
      <c r="N9" s="16">
        <f t="shared" si="5"/>
        <v>28858.477157360412</v>
      </c>
      <c r="O9" s="37">
        <v>30000</v>
      </c>
      <c r="P9" s="17">
        <v>27054.822335025383</v>
      </c>
      <c r="Q9" s="17">
        <v>12625.583756345177</v>
      </c>
      <c r="R9" s="17">
        <v>0</v>
      </c>
      <c r="S9" s="17">
        <v>0</v>
      </c>
      <c r="T9" s="17">
        <v>19840.203045685277</v>
      </c>
      <c r="U9" s="17">
        <v>0</v>
      </c>
      <c r="V9" s="17">
        <v>7214.6192893401012</v>
      </c>
      <c r="W9" s="17">
        <v>21643.857868020306</v>
      </c>
      <c r="X9" s="17">
        <v>28858.477157360412</v>
      </c>
      <c r="Y9" s="17">
        <v>0</v>
      </c>
      <c r="Z9" s="17">
        <v>0</v>
      </c>
      <c r="AA9" s="17">
        <v>0</v>
      </c>
      <c r="AB9" s="17">
        <v>0</v>
      </c>
    </row>
    <row r="10" spans="1:28" s="18" customFormat="1" ht="13" customHeight="1" x14ac:dyDescent="0.25">
      <c r="A10" s="10" t="s">
        <v>17</v>
      </c>
      <c r="B10" s="10" t="s">
        <v>18</v>
      </c>
      <c r="C10" s="11" t="s">
        <v>7</v>
      </c>
      <c r="D10" s="11" t="s">
        <v>8</v>
      </c>
      <c r="E10" s="12">
        <v>43836</v>
      </c>
      <c r="F10" s="14">
        <v>1.3095000000000001</v>
      </c>
      <c r="G10" s="14">
        <v>1.3095000000000001</v>
      </c>
      <c r="H10" s="15">
        <v>7.0103</v>
      </c>
      <c r="I10" s="16">
        <f t="shared" si="0"/>
        <v>10214.112345641379</v>
      </c>
      <c r="J10" s="16">
        <f t="shared" si="1"/>
        <v>9096.7464624749773</v>
      </c>
      <c r="K10" s="16">
        <f t="shared" si="2"/>
        <v>5390.6645703555423</v>
      </c>
      <c r="L10" s="16">
        <f t="shared" si="3"/>
        <v>54680.406091370562</v>
      </c>
      <c r="M10" s="16">
        <f t="shared" si="4"/>
        <v>48698.680203045689</v>
      </c>
      <c r="N10" s="16">
        <f t="shared" si="5"/>
        <v>28858.477157360412</v>
      </c>
      <c r="O10" s="37">
        <v>15000</v>
      </c>
      <c r="P10" s="17">
        <v>27054.822335025383</v>
      </c>
      <c r="Q10" s="17">
        <v>12625.583756345177</v>
      </c>
      <c r="R10" s="17">
        <v>0</v>
      </c>
      <c r="S10" s="17">
        <v>0</v>
      </c>
      <c r="T10" s="17">
        <v>19840.203045685277</v>
      </c>
      <c r="U10" s="17">
        <v>0</v>
      </c>
      <c r="V10" s="17">
        <v>7214.6192893401012</v>
      </c>
      <c r="W10" s="17">
        <v>21643.857868020306</v>
      </c>
      <c r="X10" s="17">
        <v>28858.477157360412</v>
      </c>
      <c r="Y10" s="17">
        <v>0</v>
      </c>
      <c r="Z10" s="17">
        <v>0</v>
      </c>
      <c r="AA10" s="17">
        <v>0</v>
      </c>
      <c r="AB10" s="17">
        <v>0</v>
      </c>
    </row>
    <row r="11" spans="1:28" s="18" customFormat="1" ht="13" customHeight="1" x14ac:dyDescent="0.25">
      <c r="A11" s="10" t="s">
        <v>19</v>
      </c>
      <c r="B11" s="10" t="s">
        <v>19</v>
      </c>
      <c r="C11" s="11" t="s">
        <v>22</v>
      </c>
      <c r="D11" s="11" t="s">
        <v>8</v>
      </c>
      <c r="E11" s="12">
        <v>43836</v>
      </c>
      <c r="F11" s="13">
        <v>1.7282999999999999</v>
      </c>
      <c r="G11" s="14">
        <v>1.7282999999999999</v>
      </c>
      <c r="H11" s="15">
        <v>7.0103</v>
      </c>
      <c r="I11" s="16">
        <f t="shared" si="0"/>
        <v>14786.748830292569</v>
      </c>
      <c r="J11" s="16">
        <f t="shared" si="1"/>
        <v>18482.896737657447</v>
      </c>
      <c r="K11" s="16">
        <f t="shared" si="2"/>
        <v>19032.982950087728</v>
      </c>
      <c r="L11" s="16">
        <f t="shared" si="3"/>
        <v>59977.75</v>
      </c>
      <c r="M11" s="16">
        <f t="shared" si="4"/>
        <v>74970</v>
      </c>
      <c r="N11" s="16">
        <f t="shared" si="5"/>
        <v>77201.25</v>
      </c>
      <c r="O11" s="37">
        <v>0</v>
      </c>
      <c r="P11" s="17">
        <v>21035</v>
      </c>
      <c r="Q11" s="17">
        <v>38942.75</v>
      </c>
      <c r="R11" s="17">
        <v>0</v>
      </c>
      <c r="S11" s="17">
        <v>0</v>
      </c>
      <c r="T11" s="17">
        <v>18742.5</v>
      </c>
      <c r="U11" s="17">
        <v>18742.5</v>
      </c>
      <c r="V11" s="17">
        <v>18742.5</v>
      </c>
      <c r="W11" s="17">
        <v>18742.5</v>
      </c>
      <c r="X11" s="17">
        <v>18742.5</v>
      </c>
      <c r="Y11" s="17">
        <v>18742.5</v>
      </c>
      <c r="Z11" s="17">
        <v>18742.5</v>
      </c>
      <c r="AA11" s="17">
        <v>15618.749999999998</v>
      </c>
      <c r="AB11" s="17">
        <v>5355</v>
      </c>
    </row>
    <row r="12" spans="1:28" s="18" customFormat="1" ht="13" x14ac:dyDescent="0.25">
      <c r="A12" s="10" t="s">
        <v>20</v>
      </c>
      <c r="B12" s="10" t="s">
        <v>20</v>
      </c>
      <c r="C12" s="11" t="s">
        <v>22</v>
      </c>
      <c r="D12" s="11" t="s">
        <v>8</v>
      </c>
      <c r="E12" s="12">
        <v>43836</v>
      </c>
      <c r="F12" s="13">
        <v>2.0083000000000002</v>
      </c>
      <c r="G12" s="14">
        <v>2.0083000000000002</v>
      </c>
      <c r="H12" s="15">
        <v>7.0103</v>
      </c>
      <c r="I12" s="16">
        <f t="shared" si="0"/>
        <v>22501.737700241076</v>
      </c>
      <c r="J12" s="16">
        <f t="shared" si="1"/>
        <v>24545.475086658207</v>
      </c>
      <c r="K12" s="16">
        <f t="shared" si="2"/>
        <v>25275.995178523033</v>
      </c>
      <c r="L12" s="16">
        <f t="shared" si="3"/>
        <v>78546</v>
      </c>
      <c r="M12" s="16">
        <f t="shared" si="4"/>
        <v>85680</v>
      </c>
      <c r="N12" s="16">
        <f t="shared" si="5"/>
        <v>88230</v>
      </c>
      <c r="O12" s="37">
        <v>10000</v>
      </c>
      <c r="P12" s="17">
        <v>24040</v>
      </c>
      <c r="Q12" s="17">
        <v>44506</v>
      </c>
      <c r="R12" s="17">
        <v>0</v>
      </c>
      <c r="S12" s="17">
        <v>0</v>
      </c>
      <c r="T12" s="17">
        <v>21420</v>
      </c>
      <c r="U12" s="17">
        <v>21420</v>
      </c>
      <c r="V12" s="17">
        <v>21420</v>
      </c>
      <c r="W12" s="17">
        <v>21420</v>
      </c>
      <c r="X12" s="17">
        <v>21420</v>
      </c>
      <c r="Y12" s="17">
        <v>21420</v>
      </c>
      <c r="Z12" s="17">
        <v>21420</v>
      </c>
      <c r="AA12" s="17">
        <v>17850</v>
      </c>
      <c r="AB12" s="17">
        <v>6120</v>
      </c>
    </row>
    <row r="13" spans="1:28" s="18" customFormat="1" ht="13" customHeight="1" x14ac:dyDescent="0.25">
      <c r="A13" s="10" t="s">
        <v>21</v>
      </c>
      <c r="B13" s="10" t="s">
        <v>21</v>
      </c>
      <c r="C13" s="11" t="s">
        <v>22</v>
      </c>
      <c r="D13" s="11" t="s">
        <v>8</v>
      </c>
      <c r="E13" s="12">
        <v>43836</v>
      </c>
      <c r="F13" s="14">
        <v>0.2898</v>
      </c>
      <c r="G13" s="14">
        <v>0.2898</v>
      </c>
      <c r="H13" s="15">
        <v>7.0103</v>
      </c>
      <c r="I13" s="16">
        <f t="shared" si="0"/>
        <v>6397.1955836412135</v>
      </c>
      <c r="J13" s="16">
        <f t="shared" si="1"/>
        <v>5312.9104317932179</v>
      </c>
      <c r="K13" s="16">
        <f t="shared" si="2"/>
        <v>5471.032766072778</v>
      </c>
      <c r="L13" s="16">
        <f t="shared" si="3"/>
        <v>154749</v>
      </c>
      <c r="M13" s="16">
        <f t="shared" si="4"/>
        <v>128520</v>
      </c>
      <c r="N13" s="16">
        <f t="shared" si="5"/>
        <v>132345</v>
      </c>
      <c r="O13" s="37">
        <v>48000</v>
      </c>
      <c r="P13" s="17">
        <v>39990</v>
      </c>
      <c r="Q13" s="17">
        <v>66759</v>
      </c>
      <c r="R13" s="17">
        <v>0</v>
      </c>
      <c r="S13" s="17">
        <v>0</v>
      </c>
      <c r="T13" s="17">
        <v>32130</v>
      </c>
      <c r="U13" s="17">
        <v>32130</v>
      </c>
      <c r="V13" s="17">
        <v>32130</v>
      </c>
      <c r="W13" s="17">
        <v>32130</v>
      </c>
      <c r="X13" s="17">
        <v>32130</v>
      </c>
      <c r="Y13" s="17">
        <v>32130</v>
      </c>
      <c r="Z13" s="17">
        <v>32130</v>
      </c>
      <c r="AA13" s="17">
        <v>26775</v>
      </c>
      <c r="AB13" s="17">
        <v>9180</v>
      </c>
    </row>
    <row r="14" spans="1:28" s="18" customFormat="1" ht="13" customHeight="1" x14ac:dyDescent="0.25">
      <c r="A14" s="10" t="s">
        <v>23</v>
      </c>
      <c r="B14" s="10" t="s">
        <v>23</v>
      </c>
      <c r="C14" s="11" t="s">
        <v>22</v>
      </c>
      <c r="D14" s="11" t="s">
        <v>8</v>
      </c>
      <c r="E14" s="12">
        <v>43836</v>
      </c>
      <c r="F14" s="14">
        <v>0.35993094272380449</v>
      </c>
      <c r="G14" s="14">
        <v>0.35993094272380449</v>
      </c>
      <c r="H14" s="15">
        <v>7.0103</v>
      </c>
      <c r="I14" s="16">
        <f t="shared" si="0"/>
        <v>5337.5063803560342</v>
      </c>
      <c r="J14" s="16">
        <f t="shared" si="1"/>
        <v>5498.852255355614</v>
      </c>
      <c r="K14" s="16">
        <f t="shared" si="2"/>
        <v>5662.5085724792934</v>
      </c>
      <c r="L14" s="16">
        <f t="shared" si="3"/>
        <v>103957.5</v>
      </c>
      <c r="M14" s="16">
        <f t="shared" si="4"/>
        <v>107100</v>
      </c>
      <c r="N14" s="16">
        <f t="shared" si="5"/>
        <v>110287.5</v>
      </c>
      <c r="O14" s="37">
        <v>15000</v>
      </c>
      <c r="P14" s="17">
        <v>33325</v>
      </c>
      <c r="Q14" s="17">
        <v>55632.5</v>
      </c>
      <c r="R14" s="17">
        <v>0</v>
      </c>
      <c r="S14" s="17">
        <v>0</v>
      </c>
      <c r="T14" s="17">
        <v>26775</v>
      </c>
      <c r="U14" s="17">
        <v>26775</v>
      </c>
      <c r="V14" s="17">
        <v>26775</v>
      </c>
      <c r="W14" s="17">
        <v>26775</v>
      </c>
      <c r="X14" s="17">
        <v>26775</v>
      </c>
      <c r="Y14" s="17">
        <v>26775</v>
      </c>
      <c r="Z14" s="17">
        <v>26775</v>
      </c>
      <c r="AA14" s="17">
        <v>22312.5</v>
      </c>
      <c r="AB14" s="17">
        <v>7650</v>
      </c>
    </row>
    <row r="15" spans="1:28" s="18" customFormat="1" ht="13" customHeight="1" x14ac:dyDescent="0.25">
      <c r="A15" s="10" t="s">
        <v>24</v>
      </c>
      <c r="B15" s="10" t="s">
        <v>24</v>
      </c>
      <c r="C15" s="11" t="s">
        <v>22</v>
      </c>
      <c r="D15" s="11" t="s">
        <v>8</v>
      </c>
      <c r="E15" s="12">
        <v>43836</v>
      </c>
      <c r="F15" s="14">
        <v>0.34920500063063509</v>
      </c>
      <c r="G15" s="14">
        <v>0.34920500063063509</v>
      </c>
      <c r="H15" s="15">
        <v>7.0103</v>
      </c>
      <c r="I15" s="16">
        <f t="shared" si="0"/>
        <v>4431.2517072878081</v>
      </c>
      <c r="J15" s="16">
        <f t="shared" si="1"/>
        <v>5334.986458146016</v>
      </c>
      <c r="K15" s="16">
        <f t="shared" si="2"/>
        <v>5493.765817019409</v>
      </c>
      <c r="L15" s="16">
        <f t="shared" si="3"/>
        <v>88957.5</v>
      </c>
      <c r="M15" s="16">
        <f t="shared" si="4"/>
        <v>107100</v>
      </c>
      <c r="N15" s="16">
        <f t="shared" si="5"/>
        <v>110287.5</v>
      </c>
      <c r="O15" s="37">
        <v>0</v>
      </c>
      <c r="P15" s="17">
        <v>33325</v>
      </c>
      <c r="Q15" s="17">
        <v>55632.5</v>
      </c>
      <c r="R15" s="17">
        <v>0</v>
      </c>
      <c r="S15" s="17">
        <v>0</v>
      </c>
      <c r="T15" s="17">
        <v>26775</v>
      </c>
      <c r="U15" s="17">
        <v>26775</v>
      </c>
      <c r="V15" s="17">
        <v>26775</v>
      </c>
      <c r="W15" s="17">
        <v>26775</v>
      </c>
      <c r="X15" s="17">
        <v>26775</v>
      </c>
      <c r="Y15" s="17">
        <v>26775</v>
      </c>
      <c r="Z15" s="17">
        <v>26775</v>
      </c>
      <c r="AA15" s="17">
        <v>22312.5</v>
      </c>
      <c r="AB15" s="17">
        <v>7650</v>
      </c>
    </row>
    <row r="16" spans="1:28" s="18" customFormat="1" ht="13" customHeight="1" x14ac:dyDescent="0.25">
      <c r="A16" s="10" t="s">
        <v>25</v>
      </c>
      <c r="B16" s="10" t="s">
        <v>25</v>
      </c>
      <c r="C16" s="11" t="s">
        <v>22</v>
      </c>
      <c r="D16" s="11" t="s">
        <v>8</v>
      </c>
      <c r="E16" s="12">
        <v>43836</v>
      </c>
      <c r="F16" s="14">
        <v>0.22456128895200003</v>
      </c>
      <c r="G16" s="14">
        <v>0.22456128895200003</v>
      </c>
      <c r="H16" s="15">
        <v>7.0103</v>
      </c>
      <c r="I16" s="16">
        <f t="shared" si="0"/>
        <v>10113.042033939289</v>
      </c>
      <c r="J16" s="16">
        <f t="shared" si="1"/>
        <v>7547.6271918277753</v>
      </c>
      <c r="K16" s="16">
        <f t="shared" si="2"/>
        <v>7772.2589534893168</v>
      </c>
      <c r="L16" s="16">
        <f t="shared" si="3"/>
        <v>315706.5</v>
      </c>
      <c r="M16" s="16">
        <f t="shared" si="4"/>
        <v>235620.00000000003</v>
      </c>
      <c r="N16" s="16">
        <f t="shared" si="5"/>
        <v>242632.50000000003</v>
      </c>
      <c r="O16" s="37">
        <v>120000</v>
      </c>
      <c r="P16" s="17">
        <v>73315</v>
      </c>
      <c r="Q16" s="17">
        <v>122391.50000000001</v>
      </c>
      <c r="R16" s="17">
        <v>0</v>
      </c>
      <c r="S16" s="17">
        <v>0</v>
      </c>
      <c r="T16" s="17">
        <v>58905.000000000007</v>
      </c>
      <c r="U16" s="17">
        <v>58905.000000000007</v>
      </c>
      <c r="V16" s="17">
        <v>58905.000000000007</v>
      </c>
      <c r="W16" s="17">
        <v>58905.000000000007</v>
      </c>
      <c r="X16" s="17">
        <v>58905.000000000007</v>
      </c>
      <c r="Y16" s="17">
        <v>58905.000000000007</v>
      </c>
      <c r="Z16" s="17">
        <v>58905.000000000007</v>
      </c>
      <c r="AA16" s="17">
        <v>49087.500000000007</v>
      </c>
      <c r="AB16" s="17">
        <v>16830.000000000004</v>
      </c>
    </row>
    <row r="17" spans="1:29" s="18" customFormat="1" ht="13" customHeight="1" x14ac:dyDescent="0.25">
      <c r="A17" s="10" t="s">
        <v>26</v>
      </c>
      <c r="B17" s="10" t="s">
        <v>26</v>
      </c>
      <c r="C17" s="11" t="s">
        <v>22</v>
      </c>
      <c r="D17" s="11" t="s">
        <v>8</v>
      </c>
      <c r="E17" s="12">
        <v>43836</v>
      </c>
      <c r="F17" s="14">
        <v>0.22456128895200003</v>
      </c>
      <c r="G17" s="14">
        <v>0.22456128895200003</v>
      </c>
      <c r="H17" s="15">
        <v>7.0103</v>
      </c>
      <c r="I17" s="16">
        <f t="shared" si="0"/>
        <v>10113.042033939289</v>
      </c>
      <c r="J17" s="16">
        <f t="shared" si="1"/>
        <v>7547.6271918277753</v>
      </c>
      <c r="K17" s="16">
        <f t="shared" si="2"/>
        <v>7772.2589534893168</v>
      </c>
      <c r="L17" s="16">
        <f t="shared" si="3"/>
        <v>315706.5</v>
      </c>
      <c r="M17" s="16">
        <f t="shared" si="4"/>
        <v>235620.00000000003</v>
      </c>
      <c r="N17" s="16">
        <f t="shared" si="5"/>
        <v>242632.50000000003</v>
      </c>
      <c r="O17" s="37">
        <v>120000</v>
      </c>
      <c r="P17" s="17">
        <v>73315</v>
      </c>
      <c r="Q17" s="17">
        <v>122391.50000000001</v>
      </c>
      <c r="R17" s="17">
        <v>0</v>
      </c>
      <c r="S17" s="17">
        <v>0</v>
      </c>
      <c r="T17" s="17">
        <v>58905.000000000007</v>
      </c>
      <c r="U17" s="17">
        <v>58905.000000000007</v>
      </c>
      <c r="V17" s="17">
        <v>58905.000000000007</v>
      </c>
      <c r="W17" s="17">
        <v>58905.000000000007</v>
      </c>
      <c r="X17" s="17">
        <v>58905.000000000007</v>
      </c>
      <c r="Y17" s="17">
        <v>58905.000000000007</v>
      </c>
      <c r="Z17" s="17">
        <v>58905.000000000007</v>
      </c>
      <c r="AA17" s="17">
        <v>49087.500000000007</v>
      </c>
      <c r="AB17" s="17">
        <v>16830.000000000004</v>
      </c>
    </row>
    <row r="18" spans="1:29" s="18" customFormat="1" ht="13" customHeight="1" x14ac:dyDescent="0.25">
      <c r="A18" s="10" t="s">
        <v>13</v>
      </c>
      <c r="B18" s="20" t="s">
        <v>13</v>
      </c>
      <c r="C18" s="11" t="s">
        <v>22</v>
      </c>
      <c r="D18" s="11" t="s">
        <v>8</v>
      </c>
      <c r="E18" s="12">
        <v>43836</v>
      </c>
      <c r="F18" s="14">
        <v>4.53E-2</v>
      </c>
      <c r="G18" s="14">
        <v>4.53E-2</v>
      </c>
      <c r="H18" s="15">
        <v>7.0103</v>
      </c>
      <c r="I18" s="16">
        <f t="shared" si="0"/>
        <v>1680.8973296435245</v>
      </c>
      <c r="J18" s="16">
        <f t="shared" si="1"/>
        <v>1245.7289987589688</v>
      </c>
      <c r="K18" s="16">
        <f t="shared" si="2"/>
        <v>1282.8042665791763</v>
      </c>
      <c r="L18" s="16">
        <f t="shared" si="3"/>
        <v>260123.5</v>
      </c>
      <c r="M18" s="16">
        <f t="shared" si="4"/>
        <v>192780</v>
      </c>
      <c r="N18" s="16">
        <f t="shared" si="5"/>
        <v>198517.5</v>
      </c>
      <c r="O18" s="37">
        <v>100000</v>
      </c>
      <c r="P18" s="17">
        <v>59985</v>
      </c>
      <c r="Q18" s="17">
        <v>100138.5</v>
      </c>
      <c r="R18" s="17">
        <v>0</v>
      </c>
      <c r="S18" s="17">
        <v>0</v>
      </c>
      <c r="T18" s="17">
        <v>48195</v>
      </c>
      <c r="U18" s="17">
        <v>48195</v>
      </c>
      <c r="V18" s="17">
        <v>48195</v>
      </c>
      <c r="W18" s="17">
        <v>48195</v>
      </c>
      <c r="X18" s="17">
        <v>48195</v>
      </c>
      <c r="Y18" s="17">
        <v>48195</v>
      </c>
      <c r="Z18" s="17">
        <v>48195</v>
      </c>
      <c r="AA18" s="17">
        <v>40162.5</v>
      </c>
      <c r="AB18" s="17">
        <v>13770</v>
      </c>
    </row>
    <row r="19" spans="1:29" s="18" customFormat="1" ht="13" customHeight="1" x14ac:dyDescent="0.25">
      <c r="A19" s="10" t="s">
        <v>14</v>
      </c>
      <c r="B19" s="20" t="s">
        <v>14</v>
      </c>
      <c r="C19" s="11" t="s">
        <v>22</v>
      </c>
      <c r="D19" s="11" t="s">
        <v>8</v>
      </c>
      <c r="E19" s="12">
        <v>43836</v>
      </c>
      <c r="F19" s="14">
        <v>3.78E-2</v>
      </c>
      <c r="G19" s="14">
        <v>3.78E-2</v>
      </c>
      <c r="H19" s="15">
        <v>7.0103</v>
      </c>
      <c r="I19" s="16">
        <f t="shared" si="0"/>
        <v>1151.1952983467183</v>
      </c>
      <c r="J19" s="16">
        <f t="shared" si="1"/>
        <v>1385.9766343808394</v>
      </c>
      <c r="K19" s="16">
        <f t="shared" si="2"/>
        <v>1427.2259389755075</v>
      </c>
      <c r="L19" s="16">
        <f t="shared" si="3"/>
        <v>213498</v>
      </c>
      <c r="M19" s="16">
        <f t="shared" si="4"/>
        <v>257040</v>
      </c>
      <c r="N19" s="16">
        <f t="shared" si="5"/>
        <v>264690</v>
      </c>
      <c r="O19" s="37">
        <v>0</v>
      </c>
      <c r="P19" s="17">
        <v>79980</v>
      </c>
      <c r="Q19" s="17">
        <v>133518</v>
      </c>
      <c r="R19" s="17">
        <v>0</v>
      </c>
      <c r="S19" s="17">
        <v>0</v>
      </c>
      <c r="T19" s="17">
        <v>64260</v>
      </c>
      <c r="U19" s="17">
        <v>64260</v>
      </c>
      <c r="V19" s="17">
        <v>64260</v>
      </c>
      <c r="W19" s="17">
        <v>64260</v>
      </c>
      <c r="X19" s="17">
        <v>64260</v>
      </c>
      <c r="Y19" s="17">
        <v>64260</v>
      </c>
      <c r="Z19" s="17">
        <v>64260</v>
      </c>
      <c r="AA19" s="17">
        <v>53550</v>
      </c>
      <c r="AB19" s="17">
        <v>18360</v>
      </c>
    </row>
    <row r="20" spans="1:29" s="18" customFormat="1" ht="13" customHeight="1" x14ac:dyDescent="0.25">
      <c r="A20" s="10" t="s">
        <v>27</v>
      </c>
      <c r="B20" s="10" t="s">
        <v>27</v>
      </c>
      <c r="C20" s="11" t="s">
        <v>22</v>
      </c>
      <c r="D20" s="11" t="s">
        <v>8</v>
      </c>
      <c r="E20" s="12">
        <v>43836</v>
      </c>
      <c r="F20" s="14">
        <v>1.6667000000000001</v>
      </c>
      <c r="G20" s="14">
        <v>1.6667000000000001</v>
      </c>
      <c r="H20" s="15">
        <v>7.0103</v>
      </c>
      <c r="I20" s="16">
        <f t="shared" si="0"/>
        <v>23937.281250445772</v>
      </c>
      <c r="J20" s="16">
        <f t="shared" si="1"/>
        <v>25463.04295108626</v>
      </c>
      <c r="K20" s="16">
        <f t="shared" si="2"/>
        <v>26220.87161034478</v>
      </c>
      <c r="L20" s="16">
        <f t="shared" si="3"/>
        <v>100682.5</v>
      </c>
      <c r="M20" s="16">
        <f t="shared" si="4"/>
        <v>107100</v>
      </c>
      <c r="N20" s="16">
        <f t="shared" si="5"/>
        <v>110287.5</v>
      </c>
      <c r="O20" s="37">
        <v>15000</v>
      </c>
      <c r="P20" s="17">
        <v>30050</v>
      </c>
      <c r="Q20" s="17">
        <v>55632.5</v>
      </c>
      <c r="R20" s="17">
        <v>0</v>
      </c>
      <c r="S20" s="17">
        <v>0</v>
      </c>
      <c r="T20" s="17">
        <v>26775</v>
      </c>
      <c r="U20" s="17">
        <v>26775</v>
      </c>
      <c r="V20" s="17">
        <v>26775</v>
      </c>
      <c r="W20" s="17">
        <v>26775</v>
      </c>
      <c r="X20" s="17">
        <v>26775</v>
      </c>
      <c r="Y20" s="17">
        <v>26775</v>
      </c>
      <c r="Z20" s="17">
        <v>26775</v>
      </c>
      <c r="AA20" s="17">
        <v>22312.5</v>
      </c>
      <c r="AB20" s="17">
        <v>7650</v>
      </c>
    </row>
    <row r="21" spans="1:29" s="18" customFormat="1" ht="13" customHeight="1" x14ac:dyDescent="0.25">
      <c r="A21" s="10" t="s">
        <v>28</v>
      </c>
      <c r="B21" s="10" t="s">
        <v>314</v>
      </c>
      <c r="C21" s="11" t="s">
        <v>22</v>
      </c>
      <c r="D21" s="11" t="s">
        <v>8</v>
      </c>
      <c r="E21" s="12">
        <v>43836</v>
      </c>
      <c r="F21" s="14">
        <v>1.6517999999999999</v>
      </c>
      <c r="G21" s="14">
        <v>1.6517999999999999</v>
      </c>
      <c r="H21" s="15">
        <v>7.0103</v>
      </c>
      <c r="I21" s="16">
        <f t="shared" si="0"/>
        <v>18170.023843487437</v>
      </c>
      <c r="J21" s="16">
        <f t="shared" si="1"/>
        <v>22711.867109824118</v>
      </c>
      <c r="K21" s="16">
        <f t="shared" si="2"/>
        <v>23387.815535711736</v>
      </c>
      <c r="L21" s="16">
        <f t="shared" si="3"/>
        <v>77114.25</v>
      </c>
      <c r="M21" s="16">
        <f t="shared" si="4"/>
        <v>96390</v>
      </c>
      <c r="N21" s="16">
        <f t="shared" si="5"/>
        <v>99258.75</v>
      </c>
      <c r="O21" s="37">
        <v>0</v>
      </c>
      <c r="P21" s="17">
        <v>27045</v>
      </c>
      <c r="Q21" s="17">
        <v>50069.25</v>
      </c>
      <c r="R21" s="17">
        <v>0</v>
      </c>
      <c r="S21" s="17">
        <v>0</v>
      </c>
      <c r="T21" s="17">
        <v>24097.5</v>
      </c>
      <c r="U21" s="17">
        <v>24097.5</v>
      </c>
      <c r="V21" s="17">
        <v>24097.5</v>
      </c>
      <c r="W21" s="17">
        <v>24097.5</v>
      </c>
      <c r="X21" s="17">
        <v>24097.5</v>
      </c>
      <c r="Y21" s="17">
        <v>24097.5</v>
      </c>
      <c r="Z21" s="17">
        <v>24097.5</v>
      </c>
      <c r="AA21" s="17">
        <v>20081.25</v>
      </c>
      <c r="AB21" s="17">
        <v>6885</v>
      </c>
    </row>
    <row r="22" spans="1:29" s="18" customFormat="1" ht="13" customHeight="1" x14ac:dyDescent="0.25">
      <c r="A22" s="10" t="s">
        <v>30</v>
      </c>
      <c r="B22" s="10" t="s">
        <v>30</v>
      </c>
      <c r="C22" s="11" t="s">
        <v>32</v>
      </c>
      <c r="D22" s="11" t="s">
        <v>29</v>
      </c>
      <c r="E22" s="12">
        <v>43836</v>
      </c>
      <c r="F22" s="14">
        <v>2.3800000000000002E-2</v>
      </c>
      <c r="G22" s="13">
        <v>2.29E-2</v>
      </c>
      <c r="H22" s="15">
        <v>7.0103</v>
      </c>
      <c r="I22" s="16">
        <f t="shared" si="0"/>
        <v>567.2100170249297</v>
      </c>
      <c r="J22" s="16">
        <f t="shared" si="1"/>
        <v>0</v>
      </c>
      <c r="K22" s="16">
        <f t="shared" si="2"/>
        <v>637.58078528857448</v>
      </c>
      <c r="L22" s="16">
        <f t="shared" si="3"/>
        <v>167071.94883822958</v>
      </c>
      <c r="M22" s="16">
        <f t="shared" si="4"/>
        <v>0</v>
      </c>
      <c r="N22" s="16">
        <f t="shared" si="5"/>
        <v>195180.4619698032</v>
      </c>
      <c r="O22" s="37">
        <v>0</v>
      </c>
      <c r="P22" s="17">
        <v>74219.107706964001</v>
      </c>
      <c r="Q22" s="17">
        <v>66323.45795090399</v>
      </c>
      <c r="R22" s="17">
        <v>26529.383180361598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43583.986653451204</v>
      </c>
      <c r="Y22" s="17">
        <v>44215.638633936003</v>
      </c>
      <c r="Z22" s="17">
        <v>44215.638633936003</v>
      </c>
      <c r="AA22" s="17">
        <v>44215.638633936003</v>
      </c>
      <c r="AB22" s="17">
        <v>18949.559414544001</v>
      </c>
    </row>
    <row r="23" spans="1:29" s="18" customFormat="1" ht="13" customHeight="1" x14ac:dyDescent="0.25">
      <c r="A23" s="10" t="s">
        <v>31</v>
      </c>
      <c r="B23" s="10" t="s">
        <v>31</v>
      </c>
      <c r="C23" s="11" t="s">
        <v>32</v>
      </c>
      <c r="D23" s="11" t="s">
        <v>29</v>
      </c>
      <c r="E23" s="12">
        <v>43836</v>
      </c>
      <c r="F23" s="14">
        <v>3.04E-2</v>
      </c>
      <c r="G23" s="13">
        <v>2.86E-2</v>
      </c>
      <c r="H23" s="15">
        <v>7.0103</v>
      </c>
      <c r="I23" s="16">
        <f t="shared" si="0"/>
        <v>724.5035511578933</v>
      </c>
      <c r="J23" s="16">
        <f t="shared" si="1"/>
        <v>0</v>
      </c>
      <c r="K23" s="16">
        <f t="shared" si="2"/>
        <v>796.27993271848163</v>
      </c>
      <c r="L23" s="16">
        <f t="shared" si="3"/>
        <v>167071.94883822958</v>
      </c>
      <c r="M23" s="16">
        <f t="shared" si="4"/>
        <v>0</v>
      </c>
      <c r="N23" s="16">
        <f t="shared" si="5"/>
        <v>195180.4619698032</v>
      </c>
      <c r="O23" s="37">
        <v>0</v>
      </c>
      <c r="P23" s="17">
        <v>74219.107706964001</v>
      </c>
      <c r="Q23" s="17">
        <v>66323.45795090399</v>
      </c>
      <c r="R23" s="17">
        <v>26529.383180361598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43583.986653451204</v>
      </c>
      <c r="Y23" s="17">
        <v>44215.638633936003</v>
      </c>
      <c r="Z23" s="17">
        <v>44215.638633936003</v>
      </c>
      <c r="AA23" s="17">
        <v>44215.638633936003</v>
      </c>
      <c r="AB23" s="17">
        <v>18949.559414544001</v>
      </c>
    </row>
    <row r="24" spans="1:29" s="18" customFormat="1" ht="13" customHeight="1" x14ac:dyDescent="0.25">
      <c r="A24" s="10" t="s">
        <v>33</v>
      </c>
      <c r="B24" s="10" t="s">
        <v>34</v>
      </c>
      <c r="C24" s="11" t="s">
        <v>32</v>
      </c>
      <c r="D24" s="11" t="s">
        <v>29</v>
      </c>
      <c r="E24" s="12">
        <v>43836</v>
      </c>
      <c r="F24" s="13">
        <v>0.98780000000000001</v>
      </c>
      <c r="G24" s="13">
        <v>0.9677</v>
      </c>
      <c r="H24" s="15">
        <v>7.0103</v>
      </c>
      <c r="I24" s="16">
        <f t="shared" si="0"/>
        <v>36435.068497209002</v>
      </c>
      <c r="J24" s="16">
        <f t="shared" si="1"/>
        <v>0</v>
      </c>
      <c r="K24" s="16">
        <f t="shared" si="2"/>
        <v>34345.223188500691</v>
      </c>
      <c r="L24" s="16">
        <f t="shared" si="3"/>
        <v>258575.38032596101</v>
      </c>
      <c r="M24" s="16">
        <f t="shared" si="4"/>
        <v>0</v>
      </c>
      <c r="N24" s="16">
        <f t="shared" si="5"/>
        <v>248806.777015962</v>
      </c>
      <c r="O24" s="37">
        <v>45600</v>
      </c>
      <c r="P24" s="17">
        <v>94610.991260114984</v>
      </c>
      <c r="Q24" s="17">
        <v>84545.992189889992</v>
      </c>
      <c r="R24" s="17">
        <v>33818.396875956001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55558.794867642006</v>
      </c>
      <c r="Y24" s="17">
        <v>56363.994793260004</v>
      </c>
      <c r="Z24" s="17">
        <v>56363.994793260004</v>
      </c>
      <c r="AA24" s="17">
        <v>56363.994793260004</v>
      </c>
      <c r="AB24" s="17">
        <v>24155.997768540001</v>
      </c>
    </row>
    <row r="25" spans="1:29" s="18" customFormat="1" ht="13" customHeight="1" x14ac:dyDescent="0.25">
      <c r="A25" s="19" t="s">
        <v>35</v>
      </c>
      <c r="B25" s="19" t="s">
        <v>36</v>
      </c>
      <c r="C25" s="11" t="s">
        <v>32</v>
      </c>
      <c r="D25" s="11" t="s">
        <v>29</v>
      </c>
      <c r="E25" s="12">
        <v>43836</v>
      </c>
      <c r="F25" s="14">
        <v>3.3700000000000001E-2</v>
      </c>
      <c r="G25" s="14">
        <v>3.3700000000000001E-2</v>
      </c>
      <c r="H25" s="15">
        <v>7.0103</v>
      </c>
      <c r="I25" s="16">
        <f t="shared" si="0"/>
        <v>0</v>
      </c>
      <c r="J25" s="16">
        <f t="shared" si="1"/>
        <v>0</v>
      </c>
      <c r="K25" s="16">
        <f t="shared" si="2"/>
        <v>0</v>
      </c>
      <c r="L25" s="16">
        <f t="shared" si="3"/>
        <v>0</v>
      </c>
      <c r="M25" s="16">
        <f t="shared" si="4"/>
        <v>0</v>
      </c>
      <c r="N25" s="16">
        <f t="shared" si="5"/>
        <v>0</v>
      </c>
      <c r="O25" s="3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/>
    </row>
    <row r="26" spans="1:29" s="18" customFormat="1" ht="13.5" customHeight="1" x14ac:dyDescent="0.25">
      <c r="A26" s="10" t="s">
        <v>37</v>
      </c>
      <c r="B26" s="10" t="s">
        <v>298</v>
      </c>
      <c r="C26" s="11" t="s">
        <v>32</v>
      </c>
      <c r="D26" s="11" t="s">
        <v>29</v>
      </c>
      <c r="E26" s="12">
        <v>43836</v>
      </c>
      <c r="F26" s="14">
        <v>3.7</v>
      </c>
      <c r="G26" s="14">
        <v>3.7</v>
      </c>
      <c r="H26" s="15">
        <v>7.0103</v>
      </c>
      <c r="I26" s="16">
        <f t="shared" si="0"/>
        <v>640.7429068656121</v>
      </c>
      <c r="J26" s="16">
        <f t="shared" si="1"/>
        <v>0</v>
      </c>
      <c r="K26" s="16">
        <f t="shared" si="2"/>
        <v>954.25302768783081</v>
      </c>
      <c r="L26" s="16">
        <f t="shared" si="3"/>
        <v>1214</v>
      </c>
      <c r="M26" s="16">
        <f t="shared" si="4"/>
        <v>0</v>
      </c>
      <c r="N26" s="16">
        <f t="shared" si="5"/>
        <v>1808</v>
      </c>
      <c r="O26" s="37">
        <v>0</v>
      </c>
      <c r="P26" s="17">
        <v>1214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1808</v>
      </c>
      <c r="Y26" s="17">
        <v>0</v>
      </c>
      <c r="Z26" s="17">
        <v>0</v>
      </c>
      <c r="AA26" s="17">
        <v>0</v>
      </c>
      <c r="AB26" s="17">
        <v>0</v>
      </c>
      <c r="AC26" s="17"/>
    </row>
    <row r="27" spans="1:29" s="18" customFormat="1" ht="13.5" customHeight="1" x14ac:dyDescent="0.25">
      <c r="A27" s="10" t="s">
        <v>263</v>
      </c>
      <c r="B27" s="22" t="s">
        <v>263</v>
      </c>
      <c r="C27" s="11" t="s">
        <v>32</v>
      </c>
      <c r="D27" s="11" t="s">
        <v>29</v>
      </c>
      <c r="E27" s="12">
        <v>43836</v>
      </c>
      <c r="F27" s="14">
        <v>354</v>
      </c>
      <c r="G27" s="14">
        <v>354</v>
      </c>
      <c r="H27" s="15">
        <v>7.0103</v>
      </c>
      <c r="I27" s="16">
        <f t="shared" si="0"/>
        <v>24238.620315821005</v>
      </c>
      <c r="J27" s="16">
        <f t="shared" si="1"/>
        <v>0</v>
      </c>
      <c r="K27" s="16">
        <f t="shared" si="2"/>
        <v>36105.444845441707</v>
      </c>
      <c r="L27" s="16">
        <f t="shared" si="3"/>
        <v>480</v>
      </c>
      <c r="M27" s="16">
        <f t="shared" si="4"/>
        <v>0</v>
      </c>
      <c r="N27" s="16">
        <f t="shared" si="5"/>
        <v>715</v>
      </c>
      <c r="O27" s="37">
        <v>0</v>
      </c>
      <c r="P27" s="17">
        <v>480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715</v>
      </c>
      <c r="Y27" s="17">
        <v>0</v>
      </c>
      <c r="Z27" s="17">
        <v>0</v>
      </c>
      <c r="AA27" s="17">
        <v>0</v>
      </c>
      <c r="AB27" s="17">
        <v>0</v>
      </c>
      <c r="AC27" s="17"/>
    </row>
    <row r="28" spans="1:29" ht="14.5" customHeight="1" x14ac:dyDescent="0.25">
      <c r="A28" s="35" t="s">
        <v>38</v>
      </c>
      <c r="B28" s="19" t="s">
        <v>39</v>
      </c>
      <c r="C28" s="11" t="s">
        <v>40</v>
      </c>
      <c r="D28" s="11" t="s">
        <v>29</v>
      </c>
      <c r="E28" s="12">
        <v>43836</v>
      </c>
      <c r="F28" s="13">
        <v>72.135480000000001</v>
      </c>
      <c r="G28" s="14">
        <v>72.135480000000001</v>
      </c>
      <c r="H28" s="15">
        <v>7.0103</v>
      </c>
      <c r="I28" s="16">
        <f t="shared" si="0"/>
        <v>0</v>
      </c>
      <c r="J28" s="16">
        <f t="shared" si="1"/>
        <v>0</v>
      </c>
      <c r="K28" s="16">
        <f t="shared" si="2"/>
        <v>0</v>
      </c>
      <c r="L28" s="16">
        <f t="shared" si="3"/>
        <v>0</v>
      </c>
      <c r="M28" s="16">
        <f t="shared" si="4"/>
        <v>0</v>
      </c>
      <c r="N28" s="16">
        <f t="shared" si="5"/>
        <v>0</v>
      </c>
      <c r="O28" s="3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/>
    </row>
    <row r="29" spans="1:29" s="18" customFormat="1" ht="13" customHeight="1" x14ac:dyDescent="0.25">
      <c r="A29" s="34" t="s">
        <v>41</v>
      </c>
      <c r="B29" s="34" t="s">
        <v>41</v>
      </c>
      <c r="C29" s="11" t="s">
        <v>40</v>
      </c>
      <c r="D29" s="11" t="s">
        <v>29</v>
      </c>
      <c r="E29" s="12">
        <v>43836</v>
      </c>
      <c r="F29" s="13">
        <v>6.2659999999999993E-2</v>
      </c>
      <c r="G29" s="14">
        <v>6.2659999999999993E-2</v>
      </c>
      <c r="H29" s="15">
        <v>7.0103</v>
      </c>
      <c r="I29" s="16">
        <f t="shared" si="0"/>
        <v>17484.925288519637</v>
      </c>
      <c r="J29" s="16">
        <f t="shared" si="1"/>
        <v>10284.767596667927</v>
      </c>
      <c r="K29" s="16">
        <f t="shared" si="2"/>
        <v>27859.901183232909</v>
      </c>
      <c r="L29" s="16">
        <f t="shared" si="3"/>
        <v>1956185.3135989343</v>
      </c>
      <c r="M29" s="16">
        <f t="shared" si="4"/>
        <v>1150643.2537970184</v>
      </c>
      <c r="N29" s="16">
        <f t="shared" si="5"/>
        <v>3116920.9266648209</v>
      </c>
      <c r="O29" s="37">
        <v>575000</v>
      </c>
      <c r="P29" s="17">
        <v>630055.43006930244</v>
      </c>
      <c r="Q29" s="17">
        <v>533360.11921781139</v>
      </c>
      <c r="R29" s="17">
        <v>159835.94620234668</v>
      </c>
      <c r="S29" s="17">
        <v>57933.818109473999</v>
      </c>
      <c r="T29" s="17">
        <v>242812.65661150718</v>
      </c>
      <c r="U29" s="17">
        <v>252461.34921318031</v>
      </c>
      <c r="V29" s="17">
        <v>274752.65678038757</v>
      </c>
      <c r="W29" s="17">
        <v>380616.59119194333</v>
      </c>
      <c r="X29" s="17">
        <v>437252.65798000956</v>
      </c>
      <c r="Y29" s="17">
        <v>692083.17218714964</v>
      </c>
      <c r="Z29" s="17">
        <v>809541.21590666496</v>
      </c>
      <c r="AA29" s="17">
        <v>821544.22767362278</v>
      </c>
      <c r="AB29" s="17">
        <v>356499.65291737393</v>
      </c>
      <c r="AC29" s="17"/>
    </row>
    <row r="30" spans="1:29" s="18" customFormat="1" ht="13" customHeight="1" x14ac:dyDescent="0.25">
      <c r="A30" s="34" t="s">
        <v>42</v>
      </c>
      <c r="B30" s="34" t="s">
        <v>42</v>
      </c>
      <c r="C30" s="11" t="s">
        <v>40</v>
      </c>
      <c r="D30" s="11" t="s">
        <v>29</v>
      </c>
      <c r="E30" s="12">
        <v>43836</v>
      </c>
      <c r="F30" s="13">
        <v>0.32390999999999998</v>
      </c>
      <c r="G30" s="14">
        <v>0.32390999999999998</v>
      </c>
      <c r="H30" s="15">
        <v>7.0103</v>
      </c>
      <c r="I30" s="16">
        <f t="shared" si="0"/>
        <v>42139.030853730721</v>
      </c>
      <c r="J30" s="16">
        <f t="shared" si="1"/>
        <v>24866.871030754523</v>
      </c>
      <c r="K30" s="16">
        <f t="shared" si="2"/>
        <v>67360.644092479895</v>
      </c>
      <c r="L30" s="16">
        <f t="shared" si="3"/>
        <v>912004.09988548816</v>
      </c>
      <c r="M30" s="16">
        <f t="shared" si="4"/>
        <v>538187.23098051455</v>
      </c>
      <c r="N30" s="16">
        <f t="shared" si="5"/>
        <v>1457868.9243355002</v>
      </c>
      <c r="O30" s="37">
        <v>266000</v>
      </c>
      <c r="P30" s="17">
        <v>290090.94166870939</v>
      </c>
      <c r="Q30" s="17">
        <v>250082.4115651738</v>
      </c>
      <c r="R30" s="17">
        <v>78733.519908582835</v>
      </c>
      <c r="S30" s="17">
        <v>27097.226743022155</v>
      </c>
      <c r="T30" s="17">
        <v>113570.10166056405</v>
      </c>
      <c r="U30" s="17">
        <v>118083.05833652843</v>
      </c>
      <c r="V30" s="17">
        <v>128509.31083046309</v>
      </c>
      <c r="W30" s="17">
        <v>178024.76015295897</v>
      </c>
      <c r="X30" s="17">
        <v>204514.99320974079</v>
      </c>
      <c r="Y30" s="17">
        <v>323706.17462753493</v>
      </c>
      <c r="Z30" s="17">
        <v>378644.50507634471</v>
      </c>
      <c r="AA30" s="17">
        <v>384258.64103461721</v>
      </c>
      <c r="AB30" s="17">
        <v>166744.6103872626</v>
      </c>
      <c r="AC30" s="17"/>
    </row>
    <row r="31" spans="1:29" s="18" customFormat="1" ht="13.5" customHeight="1" x14ac:dyDescent="0.25">
      <c r="A31" s="21" t="s">
        <v>43</v>
      </c>
      <c r="B31" s="10" t="s">
        <v>44</v>
      </c>
      <c r="C31" s="11" t="s">
        <v>40</v>
      </c>
      <c r="D31" s="11" t="s">
        <v>29</v>
      </c>
      <c r="E31" s="12">
        <v>43836</v>
      </c>
      <c r="F31" s="13">
        <v>0.12823000000000001</v>
      </c>
      <c r="G31" s="14">
        <v>0.12823000000000001</v>
      </c>
      <c r="H31" s="15">
        <v>7.0103</v>
      </c>
      <c r="I31" s="16">
        <f t="shared" si="0"/>
        <v>11816.485133063656</v>
      </c>
      <c r="J31" s="16">
        <f t="shared" si="1"/>
        <v>9844.3359954112348</v>
      </c>
      <c r="K31" s="16">
        <f t="shared" si="2"/>
        <v>26666.837677066775</v>
      </c>
      <c r="L31" s="16">
        <f t="shared" si="3"/>
        <v>646004.09988548816</v>
      </c>
      <c r="M31" s="16">
        <f t="shared" si="4"/>
        <v>538187.23098051455</v>
      </c>
      <c r="N31" s="16">
        <f t="shared" si="5"/>
        <v>1457868.9243355002</v>
      </c>
      <c r="O31" s="37">
        <v>0</v>
      </c>
      <c r="P31" s="17">
        <v>290090.94166870939</v>
      </c>
      <c r="Q31" s="17">
        <v>250082.4115651738</v>
      </c>
      <c r="R31" s="17">
        <v>78733.519908582835</v>
      </c>
      <c r="S31" s="17">
        <v>27097.226743022155</v>
      </c>
      <c r="T31" s="17">
        <v>113570.10166056405</v>
      </c>
      <c r="U31" s="17">
        <v>118083.05833652843</v>
      </c>
      <c r="V31" s="17">
        <v>128509.31083046309</v>
      </c>
      <c r="W31" s="17">
        <v>178024.76015295897</v>
      </c>
      <c r="X31" s="17">
        <v>204514.99320974079</v>
      </c>
      <c r="Y31" s="17">
        <v>323706.17462753493</v>
      </c>
      <c r="Z31" s="17">
        <v>378644.50507634471</v>
      </c>
      <c r="AA31" s="17">
        <v>384258.64103461721</v>
      </c>
      <c r="AB31" s="17">
        <v>166744.6103872626</v>
      </c>
      <c r="AC31" s="17"/>
    </row>
    <row r="32" spans="1:29" s="18" customFormat="1" ht="13.5" customHeight="1" x14ac:dyDescent="0.25">
      <c r="A32" s="10" t="s">
        <v>175</v>
      </c>
      <c r="B32" s="22" t="s">
        <v>254</v>
      </c>
      <c r="C32" s="11" t="s">
        <v>40</v>
      </c>
      <c r="D32" s="11" t="s">
        <v>29</v>
      </c>
      <c r="E32" s="12">
        <v>43836</v>
      </c>
      <c r="F32" s="14">
        <v>10.9</v>
      </c>
      <c r="G32" s="14">
        <v>10.9</v>
      </c>
      <c r="H32" s="15">
        <v>7.0103</v>
      </c>
      <c r="I32" s="16">
        <f t="shared" si="0"/>
        <v>1648.1462990171606</v>
      </c>
      <c r="J32" s="16">
        <f t="shared" si="1"/>
        <v>46.64564997218379</v>
      </c>
      <c r="K32" s="16">
        <f t="shared" si="2"/>
        <v>0</v>
      </c>
      <c r="L32" s="16">
        <f t="shared" si="3"/>
        <v>1060</v>
      </c>
      <c r="M32" s="16">
        <f t="shared" si="4"/>
        <v>30</v>
      </c>
      <c r="N32" s="16">
        <f t="shared" si="5"/>
        <v>0</v>
      </c>
      <c r="O32" s="37">
        <v>100</v>
      </c>
      <c r="P32" s="17">
        <v>461</v>
      </c>
      <c r="Q32" s="17">
        <v>465</v>
      </c>
      <c r="R32" s="17">
        <v>34</v>
      </c>
      <c r="S32" s="17">
        <v>0</v>
      </c>
      <c r="T32" s="17">
        <v>30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/>
    </row>
    <row r="33" spans="1:29" ht="14" customHeight="1" x14ac:dyDescent="0.25">
      <c r="A33" s="21" t="s">
        <v>45</v>
      </c>
      <c r="B33" s="22" t="s">
        <v>45</v>
      </c>
      <c r="C33" s="11" t="s">
        <v>40</v>
      </c>
      <c r="D33" s="11" t="s">
        <v>29</v>
      </c>
      <c r="E33" s="12">
        <v>43836</v>
      </c>
      <c r="F33" s="14">
        <v>386.33</v>
      </c>
      <c r="G33" s="14">
        <v>386.33</v>
      </c>
      <c r="H33" s="15">
        <v>7.0103</v>
      </c>
      <c r="I33" s="16">
        <f t="shared" si="0"/>
        <v>80033.446436359081</v>
      </c>
      <c r="J33" s="16">
        <f t="shared" si="1"/>
        <v>136953.11993554793</v>
      </c>
      <c r="K33" s="16">
        <f t="shared" si="2"/>
        <v>0</v>
      </c>
      <c r="L33" s="16">
        <f t="shared" si="3"/>
        <v>1452.2777665540034</v>
      </c>
      <c r="M33" s="16">
        <f t="shared" si="4"/>
        <v>2485.1356526393797</v>
      </c>
      <c r="N33" s="16">
        <f t="shared" si="5"/>
        <v>0</v>
      </c>
      <c r="O33" s="37">
        <v>100</v>
      </c>
      <c r="P33" s="17">
        <v>543.01520211630395</v>
      </c>
      <c r="Q33" s="17">
        <v>450.71115544011752</v>
      </c>
      <c r="R33" s="17">
        <v>162.83171675489268</v>
      </c>
      <c r="S33" s="17">
        <v>195.71969224268929</v>
      </c>
      <c r="T33" s="17">
        <v>633.61701165704267</v>
      </c>
      <c r="U33" s="17">
        <v>614.14694445158841</v>
      </c>
      <c r="V33" s="17">
        <v>622.5438395076286</v>
      </c>
      <c r="W33" s="17">
        <v>614.82785702311992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/>
    </row>
    <row r="34" spans="1:29" ht="14" customHeight="1" x14ac:dyDescent="0.25">
      <c r="A34" s="21" t="s">
        <v>46</v>
      </c>
      <c r="B34" s="22" t="s">
        <v>46</v>
      </c>
      <c r="C34" s="11" t="s">
        <v>40</v>
      </c>
      <c r="D34" s="11" t="s">
        <v>29</v>
      </c>
      <c r="E34" s="12">
        <v>43836</v>
      </c>
      <c r="F34" s="14">
        <v>43.999600000000001</v>
      </c>
      <c r="G34" s="14">
        <v>43.999600000000001</v>
      </c>
      <c r="H34" s="15">
        <v>7.0103</v>
      </c>
      <c r="I34" s="16">
        <f t="shared" ref="I34:I65" si="6">L34*F34/H34</f>
        <v>45820.820633735661</v>
      </c>
      <c r="J34" s="16">
        <f t="shared" si="1"/>
        <v>76447.69436991986</v>
      </c>
      <c r="K34" s="16">
        <f t="shared" si="2"/>
        <v>0</v>
      </c>
      <c r="L34" s="16">
        <f t="shared" si="3"/>
        <v>7300.4686153664379</v>
      </c>
      <c r="M34" s="16">
        <f t="shared" si="4"/>
        <v>12180.139634029609</v>
      </c>
      <c r="N34" s="16">
        <f t="shared" si="5"/>
        <v>0</v>
      </c>
      <c r="O34" s="37">
        <v>1000</v>
      </c>
      <c r="P34" s="17">
        <v>2620.1723619300942</v>
      </c>
      <c r="Q34" s="17">
        <v>2126.0302016325354</v>
      </c>
      <c r="R34" s="17">
        <v>690.60852987214821</v>
      </c>
      <c r="S34" s="17">
        <v>863.6575219316602</v>
      </c>
      <c r="T34" s="17">
        <v>3064.9003786088233</v>
      </c>
      <c r="U34" s="17">
        <v>3017.2151751846172</v>
      </c>
      <c r="V34" s="17">
        <v>3051.6843619300939</v>
      </c>
      <c r="W34" s="17">
        <v>3046.3397183060724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/>
    </row>
    <row r="35" spans="1:29" ht="14" customHeight="1" x14ac:dyDescent="0.25">
      <c r="A35" s="34" t="s">
        <v>47</v>
      </c>
      <c r="B35" s="34" t="s">
        <v>47</v>
      </c>
      <c r="C35" s="11" t="s">
        <v>40</v>
      </c>
      <c r="D35" s="11" t="s">
        <v>29</v>
      </c>
      <c r="E35" s="12">
        <v>43836</v>
      </c>
      <c r="F35" s="13">
        <v>6.2659999999999993E-2</v>
      </c>
      <c r="G35" s="14">
        <v>6.2659999999999993E-2</v>
      </c>
      <c r="H35" s="15">
        <v>7.0103</v>
      </c>
      <c r="I35" s="16">
        <f t="shared" si="6"/>
        <v>9529.2837342870862</v>
      </c>
      <c r="J35" s="16">
        <f t="shared" si="1"/>
        <v>15042.025563045618</v>
      </c>
      <c r="K35" s="16">
        <f t="shared" si="2"/>
        <v>0</v>
      </c>
      <c r="L35" s="16">
        <f t="shared" si="3"/>
        <v>1066120.9346069705</v>
      </c>
      <c r="M35" s="16">
        <f t="shared" si="4"/>
        <v>1682877.6221611665</v>
      </c>
      <c r="N35" s="16">
        <f t="shared" si="5"/>
        <v>0</v>
      </c>
      <c r="O35" s="37">
        <v>100000</v>
      </c>
      <c r="P35" s="17">
        <v>400518.64549771009</v>
      </c>
      <c r="Q35" s="17">
        <v>334896.23731385864</v>
      </c>
      <c r="R35" s="17">
        <v>106620.99622769153</v>
      </c>
      <c r="S35" s="17">
        <v>124085.05556771038</v>
      </c>
      <c r="T35" s="17">
        <v>432201.44758418173</v>
      </c>
      <c r="U35" s="17">
        <v>414438.82243843947</v>
      </c>
      <c r="V35" s="17">
        <v>420426.73347490549</v>
      </c>
      <c r="W35" s="17">
        <v>415810.61866363999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</row>
    <row r="36" spans="1:29" ht="14" customHeight="1" x14ac:dyDescent="0.25">
      <c r="A36" s="10" t="s">
        <v>48</v>
      </c>
      <c r="B36" s="10" t="s">
        <v>48</v>
      </c>
      <c r="C36" s="11" t="s">
        <v>40</v>
      </c>
      <c r="D36" s="11" t="s">
        <v>29</v>
      </c>
      <c r="E36" s="12">
        <v>43836</v>
      </c>
      <c r="F36" s="14">
        <v>316.8</v>
      </c>
      <c r="G36" s="14">
        <v>316.8</v>
      </c>
      <c r="H36" s="15">
        <v>7.0103</v>
      </c>
      <c r="I36" s="16">
        <f t="shared" si="6"/>
        <v>0</v>
      </c>
      <c r="J36" s="16">
        <f t="shared" si="1"/>
        <v>1353.4341689460668</v>
      </c>
      <c r="K36" s="16">
        <f t="shared" si="2"/>
        <v>11444.137526109465</v>
      </c>
      <c r="L36" s="16">
        <f t="shared" si="3"/>
        <v>0</v>
      </c>
      <c r="M36" s="16">
        <f t="shared" si="4"/>
        <v>29.949430412129459</v>
      </c>
      <c r="N36" s="16">
        <f t="shared" si="5"/>
        <v>253.2412793538042</v>
      </c>
      <c r="O36" s="3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29.949430412129459</v>
      </c>
      <c r="X36" s="17">
        <v>70.974493160435784</v>
      </c>
      <c r="Y36" s="17">
        <v>85.057833556905251</v>
      </c>
      <c r="Z36" s="17">
        <v>85.057833556905251</v>
      </c>
      <c r="AA36" s="17">
        <v>12.151119079557894</v>
      </c>
      <c r="AB36" s="17">
        <v>0</v>
      </c>
    </row>
    <row r="37" spans="1:29" ht="14" customHeight="1" x14ac:dyDescent="0.25">
      <c r="A37" s="10" t="s">
        <v>50</v>
      </c>
      <c r="B37" s="10" t="s">
        <v>51</v>
      </c>
      <c r="C37" s="11" t="s">
        <v>40</v>
      </c>
      <c r="D37" s="11" t="s">
        <v>29</v>
      </c>
      <c r="E37" s="12">
        <v>43836</v>
      </c>
      <c r="F37" s="14">
        <v>4.9000000000000002E-2</v>
      </c>
      <c r="G37" s="14">
        <v>4.9000000000000002E-2</v>
      </c>
      <c r="H37" s="15">
        <v>7.0103</v>
      </c>
      <c r="I37" s="16">
        <f t="shared" si="6"/>
        <v>920.88422825993212</v>
      </c>
      <c r="J37" s="16">
        <f t="shared" si="1"/>
        <v>1845.6550254690303</v>
      </c>
      <c r="K37" s="16">
        <f t="shared" si="2"/>
        <v>1638.0788885913955</v>
      </c>
      <c r="L37" s="16">
        <f t="shared" si="3"/>
        <v>131748.46337491024</v>
      </c>
      <c r="M37" s="16">
        <f t="shared" si="4"/>
        <v>264052.96785807231</v>
      </c>
      <c r="N37" s="16">
        <f t="shared" si="5"/>
        <v>234355.60066718896</v>
      </c>
      <c r="O37" s="37">
        <v>0</v>
      </c>
      <c r="P37" s="17">
        <v>56037.151181037589</v>
      </c>
      <c r="Q37" s="17">
        <v>44713.962321343759</v>
      </c>
      <c r="R37" s="17">
        <v>13168.481895071174</v>
      </c>
      <c r="S37" s="17">
        <v>17828.867977457718</v>
      </c>
      <c r="T37" s="17">
        <v>65672.076699197758</v>
      </c>
      <c r="U37" s="17">
        <v>65522.17616588778</v>
      </c>
      <c r="V37" s="17">
        <v>66062.393963667084</v>
      </c>
      <c r="W37" s="17">
        <v>66796.321029319675</v>
      </c>
      <c r="X37" s="17">
        <v>64493.662918436901</v>
      </c>
      <c r="Y37" s="17">
        <v>79268.904282750969</v>
      </c>
      <c r="Z37" s="17">
        <v>79268.904282750969</v>
      </c>
      <c r="AA37" s="17">
        <v>11324.129183250137</v>
      </c>
      <c r="AB37" s="17">
        <v>0</v>
      </c>
    </row>
    <row r="38" spans="1:29" ht="14" customHeight="1" x14ac:dyDescent="0.25">
      <c r="A38" s="10" t="s">
        <v>52</v>
      </c>
      <c r="B38" s="10" t="s">
        <v>53</v>
      </c>
      <c r="C38" s="11" t="s">
        <v>40</v>
      </c>
      <c r="D38" s="11" t="s">
        <v>29</v>
      </c>
      <c r="E38" s="12">
        <v>43836</v>
      </c>
      <c r="F38" s="14">
        <v>0.17661049999999998</v>
      </c>
      <c r="G38" s="14">
        <v>0.17661049999999998</v>
      </c>
      <c r="H38" s="15">
        <v>7.0103</v>
      </c>
      <c r="I38" s="16">
        <f t="shared" si="6"/>
        <v>2307.5050857240672</v>
      </c>
      <c r="J38" s="16">
        <f t="shared" si="1"/>
        <v>3942.8859929266155</v>
      </c>
      <c r="K38" s="16">
        <f t="shared" si="2"/>
        <v>3499.43961141626</v>
      </c>
      <c r="L38" s="16">
        <f t="shared" si="3"/>
        <v>91593.098385721285</v>
      </c>
      <c r="M38" s="16">
        <f t="shared" si="4"/>
        <v>156507.19337872582</v>
      </c>
      <c r="N38" s="16">
        <f t="shared" si="5"/>
        <v>138905.22651774052</v>
      </c>
      <c r="O38" s="37">
        <v>0</v>
      </c>
      <c r="P38" s="17">
        <v>39856.627224871845</v>
      </c>
      <c r="Q38" s="17">
        <v>31802.968038671886</v>
      </c>
      <c r="R38" s="17">
        <v>9366.1305570960212</v>
      </c>
      <c r="S38" s="17">
        <v>10567.372565081527</v>
      </c>
      <c r="T38" s="17">
        <v>38924.585816692401</v>
      </c>
      <c r="U38" s="17">
        <v>38835.73806790691</v>
      </c>
      <c r="V38" s="17">
        <v>39155.931292885623</v>
      </c>
      <c r="W38" s="17">
        <v>39590.938201240882</v>
      </c>
      <c r="X38" s="17">
        <v>38226.126583449382</v>
      </c>
      <c r="Y38" s="17">
        <v>46983.579969335864</v>
      </c>
      <c r="Z38" s="17">
        <v>46983.579969335864</v>
      </c>
      <c r="AA38" s="17">
        <v>6711.9399956194093</v>
      </c>
      <c r="AB38" s="17">
        <v>0</v>
      </c>
    </row>
    <row r="39" spans="1:29" ht="14" customHeight="1" x14ac:dyDescent="0.25">
      <c r="A39" s="10" t="s">
        <v>54</v>
      </c>
      <c r="B39" s="10" t="s">
        <v>55</v>
      </c>
      <c r="C39" s="11" t="s">
        <v>40</v>
      </c>
      <c r="D39" s="11" t="s">
        <v>29</v>
      </c>
      <c r="E39" s="12">
        <v>43836</v>
      </c>
      <c r="F39" s="14">
        <v>0.17661049999999998</v>
      </c>
      <c r="G39" s="14">
        <v>0.17661049999999998</v>
      </c>
      <c r="H39" s="15">
        <v>7.0103</v>
      </c>
      <c r="I39" s="16">
        <f t="shared" si="6"/>
        <v>2599.7439057460347</v>
      </c>
      <c r="J39" s="16">
        <f t="shared" si="1"/>
        <v>3942.8859929266155</v>
      </c>
      <c r="K39" s="16">
        <f t="shared" si="2"/>
        <v>3499.43961141626</v>
      </c>
      <c r="L39" s="16">
        <f t="shared" si="3"/>
        <v>103193.09838572129</v>
      </c>
      <c r="M39" s="16">
        <f t="shared" si="4"/>
        <v>156507.19337872582</v>
      </c>
      <c r="N39" s="16">
        <f t="shared" si="5"/>
        <v>138905.22651774052</v>
      </c>
      <c r="O39" s="37">
        <v>11600</v>
      </c>
      <c r="P39" s="17">
        <v>39856.627224871845</v>
      </c>
      <c r="Q39" s="17">
        <v>31802.968038671886</v>
      </c>
      <c r="R39" s="17">
        <v>9366.1305570960212</v>
      </c>
      <c r="S39" s="17">
        <v>10567.372565081527</v>
      </c>
      <c r="T39" s="17">
        <v>38924.585816692401</v>
      </c>
      <c r="U39" s="17">
        <v>38835.73806790691</v>
      </c>
      <c r="V39" s="17">
        <v>39155.931292885623</v>
      </c>
      <c r="W39" s="17">
        <v>39590.938201240882</v>
      </c>
      <c r="X39" s="17">
        <v>38226.126583449382</v>
      </c>
      <c r="Y39" s="17">
        <v>46983.579969335864</v>
      </c>
      <c r="Z39" s="17">
        <v>46983.579969335864</v>
      </c>
      <c r="AA39" s="17">
        <v>6711.9399956194093</v>
      </c>
      <c r="AB39" s="17">
        <v>0</v>
      </c>
    </row>
    <row r="40" spans="1:29" ht="14" customHeight="1" x14ac:dyDescent="0.25">
      <c r="A40" s="10" t="s">
        <v>56</v>
      </c>
      <c r="B40" s="10" t="s">
        <v>57</v>
      </c>
      <c r="C40" s="11" t="s">
        <v>40</v>
      </c>
      <c r="D40" s="11" t="s">
        <v>29</v>
      </c>
      <c r="E40" s="12">
        <v>43836</v>
      </c>
      <c r="F40" s="14">
        <v>0.17661049999999998</v>
      </c>
      <c r="G40" s="14">
        <v>0.17661049999999998</v>
      </c>
      <c r="H40" s="15">
        <v>7.0103</v>
      </c>
      <c r="I40" s="16">
        <f t="shared" si="6"/>
        <v>2509.0490995323207</v>
      </c>
      <c r="J40" s="16">
        <f t="shared" si="1"/>
        <v>3942.8859929266155</v>
      </c>
      <c r="K40" s="16">
        <f t="shared" si="2"/>
        <v>3499.43961141626</v>
      </c>
      <c r="L40" s="16">
        <f t="shared" si="3"/>
        <v>99593.098385721285</v>
      </c>
      <c r="M40" s="16">
        <f t="shared" si="4"/>
        <v>156507.19337872582</v>
      </c>
      <c r="N40" s="16">
        <f t="shared" si="5"/>
        <v>138905.22651774052</v>
      </c>
      <c r="O40" s="37">
        <v>8000</v>
      </c>
      <c r="P40" s="17">
        <v>39856.627224871845</v>
      </c>
      <c r="Q40" s="17">
        <v>31802.968038671886</v>
      </c>
      <c r="R40" s="17">
        <v>9366.1305570960212</v>
      </c>
      <c r="S40" s="17">
        <v>10567.372565081527</v>
      </c>
      <c r="T40" s="17">
        <v>38924.585816692401</v>
      </c>
      <c r="U40" s="17">
        <v>38835.73806790691</v>
      </c>
      <c r="V40" s="17">
        <v>39155.931292885623</v>
      </c>
      <c r="W40" s="17">
        <v>39590.938201240882</v>
      </c>
      <c r="X40" s="17">
        <v>38226.126583449382</v>
      </c>
      <c r="Y40" s="17">
        <v>46983.579969335864</v>
      </c>
      <c r="Z40" s="17">
        <v>46983.579969335864</v>
      </c>
      <c r="AA40" s="17">
        <v>6711.9399956194093</v>
      </c>
      <c r="AB40" s="17">
        <v>0</v>
      </c>
    </row>
    <row r="41" spans="1:29" ht="14" customHeight="1" x14ac:dyDescent="0.25">
      <c r="A41" s="19" t="s">
        <v>58</v>
      </c>
      <c r="B41" s="19" t="s">
        <v>58</v>
      </c>
      <c r="C41" s="11" t="s">
        <v>40</v>
      </c>
      <c r="D41" s="11" t="s">
        <v>29</v>
      </c>
      <c r="E41" s="12">
        <v>43836</v>
      </c>
      <c r="F41" s="14">
        <v>1.9800000000000002E-2</v>
      </c>
      <c r="G41" s="14">
        <v>1.9800000000000002E-2</v>
      </c>
      <c r="H41" s="15">
        <v>7.0103</v>
      </c>
      <c r="I41" s="16">
        <f t="shared" si="6"/>
        <v>0</v>
      </c>
      <c r="J41" s="16">
        <f t="shared" si="1"/>
        <v>0</v>
      </c>
      <c r="K41" s="16">
        <f t="shared" si="2"/>
        <v>0</v>
      </c>
      <c r="L41" s="16">
        <f t="shared" si="3"/>
        <v>0</v>
      </c>
      <c r="M41" s="16">
        <f t="shared" si="4"/>
        <v>0</v>
      </c>
      <c r="N41" s="16">
        <f t="shared" si="5"/>
        <v>0</v>
      </c>
      <c r="O41" s="3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7">
        <v>0</v>
      </c>
    </row>
    <row r="42" spans="1:29" ht="14" customHeight="1" x14ac:dyDescent="0.25">
      <c r="A42" s="19" t="s">
        <v>59</v>
      </c>
      <c r="B42" s="19" t="s">
        <v>59</v>
      </c>
      <c r="C42" s="11" t="s">
        <v>40</v>
      </c>
      <c r="D42" s="11" t="s">
        <v>29</v>
      </c>
      <c r="E42" s="12">
        <v>43836</v>
      </c>
      <c r="F42" s="14">
        <v>2.5739999999999999E-2</v>
      </c>
      <c r="G42" s="14">
        <v>2.5739999999999999E-2</v>
      </c>
      <c r="H42" s="15">
        <v>7.0103</v>
      </c>
      <c r="I42" s="16">
        <f t="shared" si="6"/>
        <v>0</v>
      </c>
      <c r="J42" s="16">
        <f t="shared" si="1"/>
        <v>0</v>
      </c>
      <c r="K42" s="16">
        <f t="shared" si="2"/>
        <v>0</v>
      </c>
      <c r="L42" s="16">
        <f t="shared" si="3"/>
        <v>0</v>
      </c>
      <c r="M42" s="16">
        <f t="shared" si="4"/>
        <v>0</v>
      </c>
      <c r="N42" s="16">
        <f t="shared" si="5"/>
        <v>0</v>
      </c>
      <c r="O42" s="3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</row>
    <row r="43" spans="1:29" ht="14" customHeight="1" x14ac:dyDescent="0.25">
      <c r="A43" s="19" t="s">
        <v>60</v>
      </c>
      <c r="B43" s="19" t="s">
        <v>60</v>
      </c>
      <c r="C43" s="11" t="s">
        <v>40</v>
      </c>
      <c r="D43" s="11" t="s">
        <v>29</v>
      </c>
      <c r="E43" s="12">
        <v>43836</v>
      </c>
      <c r="F43" s="14">
        <v>2.5244999999999997E-2</v>
      </c>
      <c r="G43" s="14">
        <v>2.5244999999999997E-2</v>
      </c>
      <c r="H43" s="15">
        <v>7.0103</v>
      </c>
      <c r="I43" s="16">
        <f t="shared" si="6"/>
        <v>0</v>
      </c>
      <c r="J43" s="16">
        <f t="shared" si="1"/>
        <v>0</v>
      </c>
      <c r="K43" s="16">
        <f t="shared" si="2"/>
        <v>0</v>
      </c>
      <c r="L43" s="16">
        <f t="shared" si="3"/>
        <v>0</v>
      </c>
      <c r="M43" s="16">
        <f t="shared" si="4"/>
        <v>0</v>
      </c>
      <c r="N43" s="16">
        <f t="shared" si="5"/>
        <v>0</v>
      </c>
      <c r="O43" s="3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>
        <v>0</v>
      </c>
      <c r="AB43" s="17">
        <v>0</v>
      </c>
    </row>
    <row r="44" spans="1:29" ht="14" customHeight="1" x14ac:dyDescent="0.25">
      <c r="A44" s="10" t="s">
        <v>61</v>
      </c>
      <c r="B44" s="10" t="s">
        <v>62</v>
      </c>
      <c r="C44" s="11" t="s">
        <v>40</v>
      </c>
      <c r="D44" s="11" t="s">
        <v>29</v>
      </c>
      <c r="E44" s="12">
        <v>43836</v>
      </c>
      <c r="F44" s="14">
        <v>7.3599999999999999E-2</v>
      </c>
      <c r="G44" s="14">
        <v>7.3599999999999999E-2</v>
      </c>
      <c r="H44" s="15">
        <v>7.0103</v>
      </c>
      <c r="I44" s="16">
        <f t="shared" si="6"/>
        <v>9492.4379602151512</v>
      </c>
      <c r="J44" s="16">
        <f t="shared" si="1"/>
        <v>14605.720703249945</v>
      </c>
      <c r="K44" s="16">
        <f t="shared" si="2"/>
        <v>12963.052361627513</v>
      </c>
      <c r="L44" s="16">
        <f t="shared" si="3"/>
        <v>904141.81837630796</v>
      </c>
      <c r="M44" s="16">
        <f t="shared" si="4"/>
        <v>1391175.0522553409</v>
      </c>
      <c r="N44" s="16">
        <f t="shared" si="5"/>
        <v>1234713.1246021381</v>
      </c>
      <c r="O44" s="37">
        <v>150000</v>
      </c>
      <c r="P44" s="17">
        <v>324757.70331377059</v>
      </c>
      <c r="Q44" s="17">
        <v>259135.2951299191</v>
      </c>
      <c r="R44" s="17">
        <v>76316.619354115741</v>
      </c>
      <c r="S44" s="17">
        <v>93932.200578502467</v>
      </c>
      <c r="T44" s="17">
        <v>345996.31837059918</v>
      </c>
      <c r="U44" s="17">
        <v>345206.56060361705</v>
      </c>
      <c r="V44" s="17">
        <v>348052.72260342777</v>
      </c>
      <c r="W44" s="17">
        <v>351919.45067769679</v>
      </c>
      <c r="X44" s="17">
        <v>339787.79185288341</v>
      </c>
      <c r="Y44" s="17">
        <v>417631.82194965222</v>
      </c>
      <c r="Z44" s="17">
        <v>417631.82194965222</v>
      </c>
      <c r="AA44" s="17">
        <v>59661.688849950311</v>
      </c>
      <c r="AB44" s="17">
        <v>0</v>
      </c>
    </row>
    <row r="45" spans="1:29" ht="14" customHeight="1" x14ac:dyDescent="0.25">
      <c r="A45" s="10" t="s">
        <v>63</v>
      </c>
      <c r="B45" s="10" t="s">
        <v>64</v>
      </c>
      <c r="C45" s="11" t="s">
        <v>40</v>
      </c>
      <c r="D45" s="11" t="s">
        <v>29</v>
      </c>
      <c r="E45" s="12">
        <v>43836</v>
      </c>
      <c r="F45" s="14">
        <v>0.33949999999999997</v>
      </c>
      <c r="G45" s="14">
        <v>0.33949999999999997</v>
      </c>
      <c r="H45" s="15">
        <v>7.0103</v>
      </c>
      <c r="I45" s="16">
        <f t="shared" si="6"/>
        <v>15910.083667216695</v>
      </c>
      <c r="J45" s="16">
        <f t="shared" si="1"/>
        <v>24703.380419513993</v>
      </c>
      <c r="K45" s="16">
        <f t="shared" si="2"/>
        <v>21925.053915080582</v>
      </c>
      <c r="L45" s="16">
        <f t="shared" si="3"/>
        <v>328525.65399790637</v>
      </c>
      <c r="M45" s="16">
        <f t="shared" si="4"/>
        <v>510097.51916029153</v>
      </c>
      <c r="N45" s="16">
        <f t="shared" si="5"/>
        <v>452728.14568745048</v>
      </c>
      <c r="O45" s="37">
        <v>30000</v>
      </c>
      <c r="P45" s="17">
        <v>129903.08132550825</v>
      </c>
      <c r="Q45" s="17">
        <v>103654.11805196763</v>
      </c>
      <c r="R45" s="17">
        <v>30526.647741646291</v>
      </c>
      <c r="S45" s="17">
        <v>34441.806878784235</v>
      </c>
      <c r="T45" s="17">
        <v>126865.31673588633</v>
      </c>
      <c r="U45" s="17">
        <v>126575.73888799292</v>
      </c>
      <c r="V45" s="17">
        <v>127619.33162125686</v>
      </c>
      <c r="W45" s="17">
        <v>129037.13191515546</v>
      </c>
      <c r="X45" s="17">
        <v>124588.85701272389</v>
      </c>
      <c r="Y45" s="17">
        <v>153131.66804820576</v>
      </c>
      <c r="Z45" s="17">
        <v>153131.66804820576</v>
      </c>
      <c r="AA45" s="17">
        <v>21875.952578315111</v>
      </c>
      <c r="AB45" s="17">
        <v>0</v>
      </c>
    </row>
    <row r="46" spans="1:29" ht="14.5" customHeight="1" x14ac:dyDescent="0.25">
      <c r="A46" s="10" t="s">
        <v>66</v>
      </c>
      <c r="B46" s="10" t="s">
        <v>66</v>
      </c>
      <c r="C46" s="11" t="s">
        <v>40</v>
      </c>
      <c r="D46" s="11" t="s">
        <v>29</v>
      </c>
      <c r="E46" s="12">
        <v>43836</v>
      </c>
      <c r="F46" s="14">
        <v>0.17661049999999998</v>
      </c>
      <c r="G46" s="14">
        <v>0.17661049999999998</v>
      </c>
      <c r="H46" s="15">
        <v>7.0103</v>
      </c>
      <c r="I46" s="16">
        <f t="shared" si="6"/>
        <v>2042.1494728420264</v>
      </c>
      <c r="J46" s="16">
        <f t="shared" si="1"/>
        <v>2645.6414185673925</v>
      </c>
      <c r="K46" s="16">
        <f t="shared" si="2"/>
        <v>2066.1814409121134</v>
      </c>
      <c r="L46" s="16">
        <f t="shared" si="3"/>
        <v>81060.188660722095</v>
      </c>
      <c r="M46" s="16">
        <f t="shared" si="4"/>
        <v>105014.93420030517</v>
      </c>
      <c r="N46" s="16">
        <f t="shared" si="5"/>
        <v>82014.10309820871</v>
      </c>
      <c r="O46" s="37">
        <v>15600</v>
      </c>
      <c r="P46" s="17">
        <v>26787.84887100149</v>
      </c>
      <c r="Q46" s="17">
        <v>23201.684751239947</v>
      </c>
      <c r="R46" s="17">
        <v>8191.5957239646596</v>
      </c>
      <c r="S46" s="17">
        <v>7279.0593145160055</v>
      </c>
      <c r="T46" s="17">
        <v>25188.533698325176</v>
      </c>
      <c r="U46" s="17">
        <v>26576.03767323292</v>
      </c>
      <c r="V46" s="17">
        <v>26896.230898211626</v>
      </c>
      <c r="W46" s="17">
        <v>26354.131930535452</v>
      </c>
      <c r="X46" s="17">
        <v>22681.586809995479</v>
      </c>
      <c r="Y46" s="17">
        <v>27688.507601166173</v>
      </c>
      <c r="Z46" s="17">
        <v>27688.507601166173</v>
      </c>
      <c r="AA46" s="17">
        <v>3955.5010858808819</v>
      </c>
      <c r="AB46" s="17">
        <v>0</v>
      </c>
    </row>
    <row r="47" spans="1:29" ht="14.5" customHeight="1" x14ac:dyDescent="0.25">
      <c r="A47" s="10" t="s">
        <v>67</v>
      </c>
      <c r="B47" s="10" t="s">
        <v>67</v>
      </c>
      <c r="C47" s="11" t="s">
        <v>40</v>
      </c>
      <c r="D47" s="11" t="s">
        <v>29</v>
      </c>
      <c r="E47" s="12">
        <v>43836</v>
      </c>
      <c r="F47" s="14">
        <v>0.17661049999999998</v>
      </c>
      <c r="G47" s="14">
        <v>0.17661049999999998</v>
      </c>
      <c r="H47" s="15">
        <v>7.0103</v>
      </c>
      <c r="I47" s="16">
        <f t="shared" si="6"/>
        <v>2027.0336718064077</v>
      </c>
      <c r="J47" s="16">
        <f>M47*G47/H47</f>
        <v>2645.6414185673925</v>
      </c>
      <c r="K47" s="16">
        <f>N47*G47/H47</f>
        <v>2066.1814409121134</v>
      </c>
      <c r="L47" s="16">
        <f t="shared" si="3"/>
        <v>80460.188660722109</v>
      </c>
      <c r="M47" s="16">
        <f t="shared" si="4"/>
        <v>105014.93420030517</v>
      </c>
      <c r="N47" s="16">
        <f t="shared" si="5"/>
        <v>82014.10309820871</v>
      </c>
      <c r="O47" s="37">
        <v>15000</v>
      </c>
      <c r="P47" s="17">
        <v>26787.84887100149</v>
      </c>
      <c r="Q47" s="17">
        <v>23201.684751239947</v>
      </c>
      <c r="R47" s="17">
        <v>8191.5957239646596</v>
      </c>
      <c r="S47" s="17">
        <v>7279.0593145160055</v>
      </c>
      <c r="T47" s="17">
        <v>25188.533698325176</v>
      </c>
      <c r="U47" s="17">
        <v>26576.03767323292</v>
      </c>
      <c r="V47" s="17">
        <v>26896.230898211626</v>
      </c>
      <c r="W47" s="17">
        <v>26354.131930535452</v>
      </c>
      <c r="X47" s="17">
        <v>22681.586809995479</v>
      </c>
      <c r="Y47" s="17">
        <v>27688.507601166173</v>
      </c>
      <c r="Z47" s="17">
        <v>27688.507601166173</v>
      </c>
      <c r="AA47" s="17">
        <v>3955.5010858808819</v>
      </c>
      <c r="AB47" s="17">
        <v>0</v>
      </c>
    </row>
    <row r="48" spans="1:29" ht="14.5" customHeight="1" x14ac:dyDescent="0.25">
      <c r="A48" s="10" t="s">
        <v>68</v>
      </c>
      <c r="B48" s="10" t="s">
        <v>68</v>
      </c>
      <c r="C48" s="11" t="s">
        <v>40</v>
      </c>
      <c r="D48" s="11" t="s">
        <v>29</v>
      </c>
      <c r="E48" s="12">
        <v>43836</v>
      </c>
      <c r="F48" s="14">
        <v>0.17661049999999998</v>
      </c>
      <c r="G48" s="14">
        <v>0.17661049999999998</v>
      </c>
      <c r="H48" s="15">
        <v>7.0103</v>
      </c>
      <c r="I48" s="16">
        <f t="shared" si="6"/>
        <v>2120.2477781927246</v>
      </c>
      <c r="J48" s="16">
        <f t="shared" si="1"/>
        <v>2645.6414185673925</v>
      </c>
      <c r="K48" s="16">
        <f t="shared" si="2"/>
        <v>2066.1814409121134</v>
      </c>
      <c r="L48" s="16">
        <f t="shared" si="3"/>
        <v>84160.188660722095</v>
      </c>
      <c r="M48" s="16">
        <f t="shared" si="4"/>
        <v>105014.93420030517</v>
      </c>
      <c r="N48" s="16">
        <f t="shared" si="5"/>
        <v>82014.10309820871</v>
      </c>
      <c r="O48" s="37">
        <v>18700</v>
      </c>
      <c r="P48" s="17">
        <v>26787.84887100149</v>
      </c>
      <c r="Q48" s="17">
        <v>23201.684751239947</v>
      </c>
      <c r="R48" s="17">
        <v>8191.5957239646596</v>
      </c>
      <c r="S48" s="17">
        <v>7279.0593145160055</v>
      </c>
      <c r="T48" s="17">
        <v>25188.533698325176</v>
      </c>
      <c r="U48" s="17">
        <v>26576.03767323292</v>
      </c>
      <c r="V48" s="17">
        <v>26896.230898211626</v>
      </c>
      <c r="W48" s="17">
        <v>26354.131930535452</v>
      </c>
      <c r="X48" s="17">
        <v>22681.586809995479</v>
      </c>
      <c r="Y48" s="17">
        <v>27688.507601166173</v>
      </c>
      <c r="Z48" s="17">
        <v>27688.507601166173</v>
      </c>
      <c r="AA48" s="17">
        <v>3955.5010858808819</v>
      </c>
      <c r="AB48" s="17">
        <v>0</v>
      </c>
    </row>
    <row r="49" spans="1:28" ht="14.5" customHeight="1" x14ac:dyDescent="0.25">
      <c r="A49" s="10" t="s">
        <v>69</v>
      </c>
      <c r="B49" s="10" t="s">
        <v>69</v>
      </c>
      <c r="C49" s="11" t="s">
        <v>40</v>
      </c>
      <c r="D49" s="11" t="s">
        <v>29</v>
      </c>
      <c r="E49" s="12">
        <v>43836</v>
      </c>
      <c r="F49" s="14">
        <v>0.17661049999999998</v>
      </c>
      <c r="G49" s="14">
        <v>0.17661049999999998</v>
      </c>
      <c r="H49" s="15">
        <v>7.0103</v>
      </c>
      <c r="I49" s="16">
        <f t="shared" si="6"/>
        <v>1649.1386459159321</v>
      </c>
      <c r="J49" s="16">
        <f t="shared" si="1"/>
        <v>2645.6414185673925</v>
      </c>
      <c r="K49" s="16">
        <f t="shared" si="2"/>
        <v>2066.1814409121134</v>
      </c>
      <c r="L49" s="16">
        <f t="shared" si="3"/>
        <v>65460.188660722095</v>
      </c>
      <c r="M49" s="16">
        <f t="shared" si="4"/>
        <v>105014.93420030517</v>
      </c>
      <c r="N49" s="16">
        <f t="shared" si="5"/>
        <v>82014.10309820871</v>
      </c>
      <c r="O49" s="37">
        <v>0</v>
      </c>
      <c r="P49" s="17">
        <v>26787.84887100149</v>
      </c>
      <c r="Q49" s="17">
        <v>23201.684751239947</v>
      </c>
      <c r="R49" s="17">
        <v>8191.5957239646596</v>
      </c>
      <c r="S49" s="17">
        <v>7279.0593145160055</v>
      </c>
      <c r="T49" s="17">
        <v>25188.533698325176</v>
      </c>
      <c r="U49" s="17">
        <v>26576.03767323292</v>
      </c>
      <c r="V49" s="17">
        <v>26896.230898211626</v>
      </c>
      <c r="W49" s="17">
        <v>26354.131930535452</v>
      </c>
      <c r="X49" s="17">
        <v>22681.586809995479</v>
      </c>
      <c r="Y49" s="17">
        <v>27688.507601166173</v>
      </c>
      <c r="Z49" s="17">
        <v>27688.507601166173</v>
      </c>
      <c r="AA49" s="17">
        <v>3955.5010858808819</v>
      </c>
      <c r="AB49" s="17">
        <v>0</v>
      </c>
    </row>
    <row r="50" spans="1:28" ht="14.5" customHeight="1" x14ac:dyDescent="0.25">
      <c r="A50" s="10" t="s">
        <v>70</v>
      </c>
      <c r="B50" s="10" t="s">
        <v>70</v>
      </c>
      <c r="C50" s="11" t="s">
        <v>40</v>
      </c>
      <c r="D50" s="11" t="s">
        <v>29</v>
      </c>
      <c r="E50" s="12">
        <v>43836</v>
      </c>
      <c r="F50" s="14">
        <v>0.17661049999999998</v>
      </c>
      <c r="G50" s="14">
        <v>0.17661049999999998</v>
      </c>
      <c r="H50" s="15">
        <v>7.0103</v>
      </c>
      <c r="I50" s="16">
        <f t="shared" si="6"/>
        <v>1649.1386459159321</v>
      </c>
      <c r="J50" s="16">
        <f t="shared" si="1"/>
        <v>2645.6414185673925</v>
      </c>
      <c r="K50" s="16">
        <f t="shared" si="2"/>
        <v>2066.1814409121134</v>
      </c>
      <c r="L50" s="16">
        <f t="shared" si="3"/>
        <v>65460.188660722095</v>
      </c>
      <c r="M50" s="16">
        <f t="shared" si="4"/>
        <v>105014.93420030517</v>
      </c>
      <c r="N50" s="16">
        <f t="shared" si="5"/>
        <v>82014.10309820871</v>
      </c>
      <c r="O50" s="37">
        <v>0</v>
      </c>
      <c r="P50" s="17">
        <v>26787.84887100149</v>
      </c>
      <c r="Q50" s="17">
        <v>23201.684751239947</v>
      </c>
      <c r="R50" s="17">
        <v>8191.5957239646596</v>
      </c>
      <c r="S50" s="17">
        <v>7279.0593145160055</v>
      </c>
      <c r="T50" s="17">
        <v>25188.533698325176</v>
      </c>
      <c r="U50" s="17">
        <v>26576.03767323292</v>
      </c>
      <c r="V50" s="17">
        <v>26896.230898211626</v>
      </c>
      <c r="W50" s="17">
        <v>26354.131930535452</v>
      </c>
      <c r="X50" s="17">
        <v>22681.586809995479</v>
      </c>
      <c r="Y50" s="17">
        <v>27688.507601166173</v>
      </c>
      <c r="Z50" s="17">
        <v>27688.507601166173</v>
      </c>
      <c r="AA50" s="17">
        <v>3955.5010858808819</v>
      </c>
      <c r="AB50" s="17">
        <v>0</v>
      </c>
    </row>
    <row r="51" spans="1:28" ht="14.5" customHeight="1" x14ac:dyDescent="0.25">
      <c r="A51" s="10" t="s">
        <v>71</v>
      </c>
      <c r="B51" s="10" t="s">
        <v>71</v>
      </c>
      <c r="C51" s="11" t="s">
        <v>40</v>
      </c>
      <c r="D51" s="11" t="s">
        <v>29</v>
      </c>
      <c r="E51" s="12">
        <v>43836</v>
      </c>
      <c r="F51" s="14">
        <v>0.17661049999999998</v>
      </c>
      <c r="G51" s="14">
        <v>0.17661049999999998</v>
      </c>
      <c r="H51" s="15">
        <v>7.0103</v>
      </c>
      <c r="I51" s="16">
        <f t="shared" si="6"/>
        <v>1649.1386459159321</v>
      </c>
      <c r="J51" s="16">
        <f t="shared" si="1"/>
        <v>2645.6414185673925</v>
      </c>
      <c r="K51" s="16">
        <f t="shared" si="2"/>
        <v>2066.1814409121134</v>
      </c>
      <c r="L51" s="16">
        <f t="shared" si="3"/>
        <v>65460.188660722095</v>
      </c>
      <c r="M51" s="16">
        <f t="shared" si="4"/>
        <v>105014.93420030517</v>
      </c>
      <c r="N51" s="16">
        <f t="shared" si="5"/>
        <v>82014.10309820871</v>
      </c>
      <c r="O51" s="37">
        <v>0</v>
      </c>
      <c r="P51" s="17">
        <v>26787.84887100149</v>
      </c>
      <c r="Q51" s="17">
        <v>23201.684751239947</v>
      </c>
      <c r="R51" s="17">
        <v>8191.5957239646596</v>
      </c>
      <c r="S51" s="17">
        <v>7279.0593145160055</v>
      </c>
      <c r="T51" s="17">
        <v>25188.533698325176</v>
      </c>
      <c r="U51" s="17">
        <v>26576.03767323292</v>
      </c>
      <c r="V51" s="17">
        <v>26896.230898211626</v>
      </c>
      <c r="W51" s="17">
        <v>26354.131930535452</v>
      </c>
      <c r="X51" s="17">
        <v>22681.586809995479</v>
      </c>
      <c r="Y51" s="17">
        <v>27688.507601166173</v>
      </c>
      <c r="Z51" s="17">
        <v>27688.507601166173</v>
      </c>
      <c r="AA51" s="17">
        <v>3955.5010858808819</v>
      </c>
      <c r="AB51" s="17">
        <v>0</v>
      </c>
    </row>
    <row r="52" spans="1:28" s="24" customFormat="1" ht="13" customHeight="1" x14ac:dyDescent="0.25">
      <c r="A52" s="34" t="s">
        <v>72</v>
      </c>
      <c r="B52" s="34" t="s">
        <v>72</v>
      </c>
      <c r="C52" s="10" t="s">
        <v>40</v>
      </c>
      <c r="D52" s="10" t="s">
        <v>29</v>
      </c>
      <c r="E52" s="12">
        <v>43836</v>
      </c>
      <c r="F52" s="14">
        <v>0.27650000000000002</v>
      </c>
      <c r="G52" s="14">
        <v>0.27650000000000002</v>
      </c>
      <c r="H52" s="15">
        <v>7.0103</v>
      </c>
      <c r="I52" s="16">
        <f t="shared" si="6"/>
        <v>0</v>
      </c>
      <c r="J52" s="16">
        <f t="shared" si="1"/>
        <v>462.19484448497616</v>
      </c>
      <c r="K52" s="16">
        <f t="shared" si="2"/>
        <v>3908.1482391299241</v>
      </c>
      <c r="L52" s="16">
        <f t="shared" si="3"/>
        <v>0</v>
      </c>
      <c r="M52" s="16">
        <f t="shared" si="4"/>
        <v>11718.352688220717</v>
      </c>
      <c r="N52" s="16">
        <f t="shared" si="5"/>
        <v>99086.045572414121</v>
      </c>
      <c r="O52" s="37">
        <v>0</v>
      </c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>
        <v>0</v>
      </c>
      <c r="V52" s="17">
        <v>0</v>
      </c>
      <c r="W52" s="17">
        <v>11718.352688220717</v>
      </c>
      <c r="X52" s="17">
        <v>27770.282482062066</v>
      </c>
      <c r="Y52" s="17">
        <v>33280.689442164294</v>
      </c>
      <c r="Z52" s="17">
        <v>33280.689442164294</v>
      </c>
      <c r="AA52" s="17">
        <v>4754.3842060234711</v>
      </c>
      <c r="AB52" s="17">
        <v>0</v>
      </c>
    </row>
    <row r="53" spans="1:28" ht="14" customHeight="1" x14ac:dyDescent="0.25">
      <c r="A53" s="19" t="s">
        <v>49</v>
      </c>
      <c r="B53" s="19" t="s">
        <v>49</v>
      </c>
      <c r="C53" s="11" t="s">
        <v>40</v>
      </c>
      <c r="D53" s="11" t="s">
        <v>29</v>
      </c>
      <c r="E53" s="12">
        <v>43836</v>
      </c>
      <c r="F53" s="14">
        <v>4.4999999999999998E-2</v>
      </c>
      <c r="G53" s="14">
        <v>4.4999999999999998E-2</v>
      </c>
      <c r="H53" s="15">
        <v>7.0103</v>
      </c>
      <c r="I53" s="16">
        <f t="shared" si="6"/>
        <v>0</v>
      </c>
      <c r="J53" s="16">
        <f t="shared" si="1"/>
        <v>0</v>
      </c>
      <c r="K53" s="16">
        <f t="shared" si="2"/>
        <v>0</v>
      </c>
      <c r="L53" s="16">
        <f t="shared" si="3"/>
        <v>0</v>
      </c>
      <c r="M53" s="16">
        <f t="shared" si="4"/>
        <v>0</v>
      </c>
      <c r="N53" s="16">
        <f t="shared" si="5"/>
        <v>0</v>
      </c>
      <c r="O53" s="37">
        <v>0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>
        <v>0</v>
      </c>
    </row>
    <row r="54" spans="1:28" s="24" customFormat="1" ht="13" customHeight="1" x14ac:dyDescent="0.25">
      <c r="A54" s="19" t="s">
        <v>65</v>
      </c>
      <c r="B54" s="19" t="s">
        <v>65</v>
      </c>
      <c r="C54" s="11" t="s">
        <v>40</v>
      </c>
      <c r="D54" s="11" t="s">
        <v>29</v>
      </c>
      <c r="E54" s="12">
        <v>43836</v>
      </c>
      <c r="F54" s="14">
        <v>0.27439999999999998</v>
      </c>
      <c r="G54" s="14">
        <v>0.27439999999999998</v>
      </c>
      <c r="H54" s="15">
        <v>7.0103</v>
      </c>
      <c r="I54" s="16">
        <f t="shared" si="6"/>
        <v>0</v>
      </c>
      <c r="J54" s="16">
        <f t="shared" si="1"/>
        <v>0</v>
      </c>
      <c r="K54" s="16">
        <f t="shared" si="2"/>
        <v>0</v>
      </c>
      <c r="L54" s="16">
        <f t="shared" si="3"/>
        <v>0</v>
      </c>
      <c r="M54" s="16">
        <f t="shared" si="4"/>
        <v>0</v>
      </c>
      <c r="N54" s="16">
        <f t="shared" si="5"/>
        <v>0</v>
      </c>
      <c r="O54" s="3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</row>
    <row r="55" spans="1:28" s="24" customFormat="1" ht="13" customHeight="1" x14ac:dyDescent="0.25">
      <c r="A55" s="10" t="s">
        <v>178</v>
      </c>
      <c r="B55" s="22" t="s">
        <v>322</v>
      </c>
      <c r="C55" s="11" t="s">
        <v>184</v>
      </c>
      <c r="D55" s="11" t="s">
        <v>29</v>
      </c>
      <c r="E55" s="12">
        <v>43836</v>
      </c>
      <c r="F55" s="15">
        <v>2.92</v>
      </c>
      <c r="G55" s="14">
        <v>2.92</v>
      </c>
      <c r="H55" s="15">
        <v>7.0103</v>
      </c>
      <c r="I55" s="16">
        <f t="shared" si="6"/>
        <v>409.03242371938433</v>
      </c>
      <c r="J55" s="16">
        <f t="shared" si="1"/>
        <v>698.93727800522095</v>
      </c>
      <c r="K55" s="16">
        <f t="shared" si="2"/>
        <v>0</v>
      </c>
      <c r="L55" s="16">
        <f t="shared" si="3"/>
        <v>982</v>
      </c>
      <c r="M55" s="16">
        <f t="shared" si="4"/>
        <v>1678</v>
      </c>
      <c r="N55" s="16">
        <f t="shared" si="5"/>
        <v>0</v>
      </c>
      <c r="O55" s="37">
        <v>0</v>
      </c>
      <c r="P55" s="17">
        <v>982</v>
      </c>
      <c r="Q55" s="17">
        <v>0</v>
      </c>
      <c r="R55" s="17">
        <v>0</v>
      </c>
      <c r="S55" s="17">
        <v>0</v>
      </c>
      <c r="T55" s="17">
        <v>1678</v>
      </c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7">
        <v>0</v>
      </c>
    </row>
    <row r="56" spans="1:28" ht="14" customHeight="1" x14ac:dyDescent="0.25">
      <c r="A56" s="10" t="s">
        <v>220</v>
      </c>
      <c r="B56" s="10" t="s">
        <v>220</v>
      </c>
      <c r="C56" s="11" t="s">
        <v>93</v>
      </c>
      <c r="D56" s="11" t="s">
        <v>8</v>
      </c>
      <c r="E56" s="12">
        <v>43836</v>
      </c>
      <c r="F56" s="14">
        <v>1.2526999999999999</v>
      </c>
      <c r="G56" s="14">
        <v>1.2526999999999999</v>
      </c>
      <c r="H56" s="15">
        <v>7.0103</v>
      </c>
      <c r="I56" s="16">
        <f t="shared" si="6"/>
        <v>9259.4724557242407</v>
      </c>
      <c r="J56" s="16">
        <f t="shared" si="1"/>
        <v>30784.78820125711</v>
      </c>
      <c r="K56" s="16">
        <f t="shared" si="2"/>
        <v>41367.059145439242</v>
      </c>
      <c r="L56" s="16">
        <f t="shared" si="3"/>
        <v>51817.41818181819</v>
      </c>
      <c r="M56" s="16">
        <f t="shared" si="4"/>
        <v>172276.36363636365</v>
      </c>
      <c r="N56" s="16">
        <f t="shared" si="5"/>
        <v>231496.36363636362</v>
      </c>
      <c r="O56" s="37">
        <v>0</v>
      </c>
      <c r="P56" s="17">
        <v>16150.909090909094</v>
      </c>
      <c r="Q56" s="17">
        <v>35666.509090909094</v>
      </c>
      <c r="R56" s="17">
        <v>0</v>
      </c>
      <c r="S56" s="17">
        <v>0</v>
      </c>
      <c r="T56" s="17">
        <v>40377.272727272735</v>
      </c>
      <c r="U56" s="17">
        <v>37685.454545454544</v>
      </c>
      <c r="V56" s="17">
        <v>40377.272727272735</v>
      </c>
      <c r="W56" s="17">
        <v>53836.363636363632</v>
      </c>
      <c r="X56" s="17">
        <v>53836.363636363632</v>
      </c>
      <c r="Y56" s="17">
        <v>56528.181818181816</v>
      </c>
      <c r="Z56" s="17">
        <v>48452.727272727272</v>
      </c>
      <c r="AA56" s="17">
        <v>56528.181818181816</v>
      </c>
      <c r="AB56" s="17">
        <v>16150.90909090909</v>
      </c>
    </row>
    <row r="57" spans="1:28" ht="14" customHeight="1" x14ac:dyDescent="0.25">
      <c r="A57" s="10" t="s">
        <v>221</v>
      </c>
      <c r="B57" s="10" t="s">
        <v>217</v>
      </c>
      <c r="C57" s="11" t="s">
        <v>93</v>
      </c>
      <c r="D57" s="11" t="s">
        <v>8</v>
      </c>
      <c r="E57" s="12">
        <v>43836</v>
      </c>
      <c r="F57" s="14">
        <v>1.7775000000000001</v>
      </c>
      <c r="G57" s="14">
        <v>1.7775000000000001</v>
      </c>
      <c r="H57" s="15">
        <v>7.0103</v>
      </c>
      <c r="I57" s="16">
        <f t="shared" si="6"/>
        <v>15290.01335696955</v>
      </c>
      <c r="J57" s="16">
        <f t="shared" si="1"/>
        <v>33974.590634819157</v>
      </c>
      <c r="K57" s="16">
        <f t="shared" si="2"/>
        <v>45653.356165538229</v>
      </c>
      <c r="L57" s="16">
        <f t="shared" si="3"/>
        <v>60302.436363636363</v>
      </c>
      <c r="M57" s="16">
        <f t="shared" si="4"/>
        <v>133992.72727272726</v>
      </c>
      <c r="N57" s="16">
        <f t="shared" si="5"/>
        <v>180052.72727272724</v>
      </c>
      <c r="O57" s="37">
        <v>20000</v>
      </c>
      <c r="P57" s="17">
        <v>12561.818181818182</v>
      </c>
      <c r="Q57" s="17">
        <v>27740.618181818179</v>
      </c>
      <c r="R57" s="17">
        <v>0</v>
      </c>
      <c r="S57" s="17">
        <v>0</v>
      </c>
      <c r="T57" s="17">
        <v>31404.545454545456</v>
      </c>
      <c r="U57" s="17">
        <v>29310.909090909088</v>
      </c>
      <c r="V57" s="17">
        <v>31404.545454545456</v>
      </c>
      <c r="W57" s="17">
        <v>41872.727272727272</v>
      </c>
      <c r="X57" s="17">
        <v>41872.727272727272</v>
      </c>
      <c r="Y57" s="17">
        <v>43966.363636363632</v>
      </c>
      <c r="Z57" s="17">
        <v>37685.454545454537</v>
      </c>
      <c r="AA57" s="17">
        <v>43966.363636363632</v>
      </c>
      <c r="AB57" s="17">
        <v>12561.81818181818</v>
      </c>
    </row>
    <row r="58" spans="1:28" ht="14" customHeight="1" x14ac:dyDescent="0.25">
      <c r="A58" s="22" t="s">
        <v>233</v>
      </c>
      <c r="B58" s="10" t="s">
        <v>233</v>
      </c>
      <c r="C58" s="11" t="s">
        <v>93</v>
      </c>
      <c r="D58" s="11" t="s">
        <v>8</v>
      </c>
      <c r="E58" s="12">
        <v>43836</v>
      </c>
      <c r="F58" s="14">
        <v>0.77980000000000005</v>
      </c>
      <c r="G58" s="14">
        <v>0.77980000000000005</v>
      </c>
      <c r="H58" s="15">
        <v>7.0103</v>
      </c>
      <c r="I58" s="16">
        <f t="shared" si="6"/>
        <v>9138.508936850063</v>
      </c>
      <c r="J58" s="16">
        <f t="shared" si="1"/>
        <v>13833.571687374293</v>
      </c>
      <c r="K58" s="16">
        <f t="shared" si="2"/>
        <v>19828.119418569822</v>
      </c>
      <c r="L58" s="16">
        <f t="shared" si="3"/>
        <v>82154</v>
      </c>
      <c r="M58" s="16">
        <f t="shared" si="4"/>
        <v>124362</v>
      </c>
      <c r="N58" s="16">
        <f t="shared" si="5"/>
        <v>178252.2</v>
      </c>
      <c r="O58" s="37">
        <v>40000</v>
      </c>
      <c r="P58" s="17">
        <v>12436.199999999999</v>
      </c>
      <c r="Q58" s="17">
        <v>29717.8</v>
      </c>
      <c r="R58" s="17">
        <v>0</v>
      </c>
      <c r="S58" s="17">
        <v>0</v>
      </c>
      <c r="T58" s="17">
        <v>26945.1</v>
      </c>
      <c r="U58" s="17">
        <v>29017.8</v>
      </c>
      <c r="V58" s="17">
        <v>29017.8</v>
      </c>
      <c r="W58" s="17">
        <v>39381.299999999996</v>
      </c>
      <c r="X58" s="17">
        <v>41454</v>
      </c>
      <c r="Y58" s="17">
        <v>43526.7</v>
      </c>
      <c r="Z58" s="17">
        <v>37308.6</v>
      </c>
      <c r="AA58" s="17">
        <v>43526.7</v>
      </c>
      <c r="AB58" s="17">
        <v>12436.199999999999</v>
      </c>
    </row>
    <row r="59" spans="1:28" ht="14" customHeight="1" x14ac:dyDescent="0.25">
      <c r="A59" s="22" t="s">
        <v>240</v>
      </c>
      <c r="B59" s="10" t="s">
        <v>239</v>
      </c>
      <c r="C59" s="11" t="s">
        <v>93</v>
      </c>
      <c r="D59" s="11" t="s">
        <v>8</v>
      </c>
      <c r="E59" s="12">
        <v>43836</v>
      </c>
      <c r="F59" s="14">
        <v>0.1129</v>
      </c>
      <c r="G59" s="14">
        <v>0.1129</v>
      </c>
      <c r="H59" s="15">
        <v>7.0103</v>
      </c>
      <c r="I59" s="16">
        <f t="shared" si="6"/>
        <v>2906.672125301342</v>
      </c>
      <c r="J59" s="16">
        <f t="shared" si="1"/>
        <v>6294.6223128824722</v>
      </c>
      <c r="K59" s="16">
        <f t="shared" si="2"/>
        <v>9022.2919817982129</v>
      </c>
      <c r="L59" s="16">
        <f t="shared" si="3"/>
        <v>180484</v>
      </c>
      <c r="M59" s="16">
        <f t="shared" si="4"/>
        <v>390852</v>
      </c>
      <c r="N59" s="16">
        <f t="shared" si="5"/>
        <v>560221.20000000007</v>
      </c>
      <c r="O59" s="37">
        <v>48000</v>
      </c>
      <c r="P59" s="17">
        <v>39085.200000000004</v>
      </c>
      <c r="Q59" s="17">
        <v>93398.8</v>
      </c>
      <c r="R59" s="17">
        <v>0</v>
      </c>
      <c r="S59" s="17">
        <v>0</v>
      </c>
      <c r="T59" s="17">
        <v>84684.6</v>
      </c>
      <c r="U59" s="17">
        <v>91198.8</v>
      </c>
      <c r="V59" s="17">
        <v>91198.8</v>
      </c>
      <c r="W59" s="17">
        <v>123769.8</v>
      </c>
      <c r="X59" s="17">
        <v>130284.00000000001</v>
      </c>
      <c r="Y59" s="17">
        <v>136798.20000000001</v>
      </c>
      <c r="Z59" s="17">
        <v>117255.6</v>
      </c>
      <c r="AA59" s="17">
        <v>136798.20000000001</v>
      </c>
      <c r="AB59" s="17">
        <v>39085.200000000004</v>
      </c>
    </row>
    <row r="60" spans="1:28" ht="14" customHeight="1" x14ac:dyDescent="0.25">
      <c r="A60" s="22" t="s">
        <v>234</v>
      </c>
      <c r="B60" s="10" t="s">
        <v>234</v>
      </c>
      <c r="C60" s="11" t="s">
        <v>93</v>
      </c>
      <c r="D60" s="11" t="s">
        <v>8</v>
      </c>
      <c r="E60" s="12">
        <v>43836</v>
      </c>
      <c r="F60" s="14">
        <v>4.7600000000000003E-2</v>
      </c>
      <c r="G60" s="14">
        <v>4.7600000000000003E-2</v>
      </c>
      <c r="H60" s="15">
        <v>7.0103</v>
      </c>
      <c r="I60" s="16">
        <f t="shared" si="6"/>
        <v>1347.1106229405304</v>
      </c>
      <c r="J60" s="16">
        <f t="shared" si="1"/>
        <v>2171.3633938633157</v>
      </c>
      <c r="K60" s="16">
        <f t="shared" si="2"/>
        <v>3112.2875312040856</v>
      </c>
      <c r="L60" s="16">
        <f t="shared" si="3"/>
        <v>198396</v>
      </c>
      <c r="M60" s="16">
        <f t="shared" si="4"/>
        <v>319788</v>
      </c>
      <c r="N60" s="16">
        <f t="shared" si="5"/>
        <v>458362.8</v>
      </c>
      <c r="O60" s="37">
        <v>90000</v>
      </c>
      <c r="P60" s="17">
        <v>31978.799999999999</v>
      </c>
      <c r="Q60" s="17">
        <v>76417.2</v>
      </c>
      <c r="R60" s="17">
        <v>0</v>
      </c>
      <c r="S60" s="17">
        <v>0</v>
      </c>
      <c r="T60" s="17">
        <v>69287.400000000009</v>
      </c>
      <c r="U60" s="17">
        <v>74617.2</v>
      </c>
      <c r="V60" s="17">
        <v>74617.2</v>
      </c>
      <c r="W60" s="17">
        <v>101266.2</v>
      </c>
      <c r="X60" s="17">
        <v>106596</v>
      </c>
      <c r="Y60" s="17">
        <v>111925.8</v>
      </c>
      <c r="Z60" s="17">
        <v>95936.400000000009</v>
      </c>
      <c r="AA60" s="17">
        <v>111925.8</v>
      </c>
      <c r="AB60" s="17">
        <v>31978.799999999999</v>
      </c>
    </row>
    <row r="61" spans="1:28" ht="14" customHeight="1" x14ac:dyDescent="0.25">
      <c r="A61" s="10" t="s">
        <v>222</v>
      </c>
      <c r="B61" s="20" t="s">
        <v>14</v>
      </c>
      <c r="C61" s="11" t="s">
        <v>93</v>
      </c>
      <c r="D61" s="11" t="s">
        <v>8</v>
      </c>
      <c r="E61" s="12">
        <v>43836</v>
      </c>
      <c r="F61" s="14">
        <v>3.78E-2</v>
      </c>
      <c r="G61" s="14">
        <v>3.78E-2</v>
      </c>
      <c r="H61" s="15">
        <v>7.0103</v>
      </c>
      <c r="I61" s="16">
        <f t="shared" si="6"/>
        <v>941.06648788211635</v>
      </c>
      <c r="J61" s="16">
        <f t="shared" si="1"/>
        <v>2299.0906523258636</v>
      </c>
      <c r="K61" s="16">
        <f t="shared" si="2"/>
        <v>3295.3632683337378</v>
      </c>
      <c r="L61" s="16">
        <f t="shared" si="3"/>
        <v>174528</v>
      </c>
      <c r="M61" s="16">
        <f t="shared" si="4"/>
        <v>426384</v>
      </c>
      <c r="N61" s="16">
        <f t="shared" si="5"/>
        <v>611150.4</v>
      </c>
      <c r="O61" s="37">
        <v>30000</v>
      </c>
      <c r="P61" s="17">
        <v>42638.400000000001</v>
      </c>
      <c r="Q61" s="17">
        <v>101889.59999999999</v>
      </c>
      <c r="R61" s="17">
        <v>0</v>
      </c>
      <c r="S61" s="17">
        <v>0</v>
      </c>
      <c r="T61" s="17">
        <v>92383.2</v>
      </c>
      <c r="U61" s="17">
        <v>99489.599999999991</v>
      </c>
      <c r="V61" s="17">
        <v>99489.599999999991</v>
      </c>
      <c r="W61" s="17">
        <v>135021.6</v>
      </c>
      <c r="X61" s="17">
        <v>142128</v>
      </c>
      <c r="Y61" s="17">
        <v>149234.4</v>
      </c>
      <c r="Z61" s="17">
        <v>127915.2</v>
      </c>
      <c r="AA61" s="17">
        <v>149234.4</v>
      </c>
      <c r="AB61" s="17">
        <v>42638.400000000001</v>
      </c>
    </row>
    <row r="62" spans="1:28" ht="14" customHeight="1" x14ac:dyDescent="0.25">
      <c r="A62" s="10" t="s">
        <v>223</v>
      </c>
      <c r="B62" s="20" t="s">
        <v>15</v>
      </c>
      <c r="C62" s="11" t="s">
        <v>93</v>
      </c>
      <c r="D62" s="11" t="s">
        <v>8</v>
      </c>
      <c r="E62" s="12">
        <v>43836</v>
      </c>
      <c r="F62" s="14">
        <v>6.3E-2</v>
      </c>
      <c r="G62" s="14">
        <v>6.3E-2</v>
      </c>
      <c r="H62" s="15">
        <v>7.0103</v>
      </c>
      <c r="I62" s="16">
        <f t="shared" si="6"/>
        <v>1135.1017788111778</v>
      </c>
      <c r="J62" s="16">
        <f t="shared" si="1"/>
        <v>2235.2270230945896</v>
      </c>
      <c r="K62" s="16">
        <f t="shared" si="2"/>
        <v>3203.8253997689117</v>
      </c>
      <c r="L62" s="16">
        <f t="shared" si="3"/>
        <v>126308</v>
      </c>
      <c r="M62" s="16">
        <f t="shared" si="4"/>
        <v>248724</v>
      </c>
      <c r="N62" s="16">
        <f t="shared" si="5"/>
        <v>356504.4</v>
      </c>
      <c r="O62" s="37">
        <v>42000</v>
      </c>
      <c r="P62" s="17">
        <v>24872.399999999998</v>
      </c>
      <c r="Q62" s="17">
        <v>59435.6</v>
      </c>
      <c r="R62" s="17">
        <v>0</v>
      </c>
      <c r="S62" s="17">
        <v>0</v>
      </c>
      <c r="T62" s="17">
        <v>53890.2</v>
      </c>
      <c r="U62" s="17">
        <v>58035.6</v>
      </c>
      <c r="V62" s="17">
        <v>58035.6</v>
      </c>
      <c r="W62" s="17">
        <v>78762.599999999991</v>
      </c>
      <c r="X62" s="17">
        <v>82908</v>
      </c>
      <c r="Y62" s="17">
        <v>87053.4</v>
      </c>
      <c r="Z62" s="17">
        <v>74617.2</v>
      </c>
      <c r="AA62" s="17">
        <v>87053.4</v>
      </c>
      <c r="AB62" s="17">
        <v>24872.399999999998</v>
      </c>
    </row>
    <row r="63" spans="1:28" ht="14" customHeight="1" x14ac:dyDescent="0.25">
      <c r="A63" s="10" t="s">
        <v>224</v>
      </c>
      <c r="B63" s="10" t="s">
        <v>218</v>
      </c>
      <c r="C63" s="11" t="s">
        <v>93</v>
      </c>
      <c r="D63" s="11" t="s">
        <v>8</v>
      </c>
      <c r="E63" s="12">
        <v>43836</v>
      </c>
      <c r="F63" s="14">
        <v>1.3095000000000001</v>
      </c>
      <c r="G63" s="14">
        <v>1.3095000000000001</v>
      </c>
      <c r="H63" s="15">
        <v>7.0103</v>
      </c>
      <c r="I63" s="16">
        <f t="shared" si="6"/>
        <v>28626.085401610362</v>
      </c>
      <c r="J63" s="16">
        <f t="shared" si="1"/>
        <v>46483.137928217315</v>
      </c>
      <c r="K63" s="16">
        <f t="shared" si="2"/>
        <v>62461.716591042008</v>
      </c>
      <c r="L63" s="16">
        <f t="shared" si="3"/>
        <v>153247.38181818184</v>
      </c>
      <c r="M63" s="16">
        <f t="shared" si="4"/>
        <v>248843.63636363635</v>
      </c>
      <c r="N63" s="16">
        <f t="shared" si="5"/>
        <v>334383.63636363629</v>
      </c>
      <c r="O63" s="37">
        <v>78400</v>
      </c>
      <c r="P63" s="17">
        <v>23329.090909090912</v>
      </c>
      <c r="Q63" s="17">
        <v>51518.290909090909</v>
      </c>
      <c r="R63" s="17">
        <v>0</v>
      </c>
      <c r="S63" s="17">
        <v>0</v>
      </c>
      <c r="T63" s="17">
        <v>58322.727272727279</v>
      </c>
      <c r="U63" s="17">
        <v>54434.545454545456</v>
      </c>
      <c r="V63" s="17">
        <v>58322.727272727279</v>
      </c>
      <c r="W63" s="17">
        <v>77763.636363636368</v>
      </c>
      <c r="X63" s="17">
        <v>77763.636363636368</v>
      </c>
      <c r="Y63" s="17">
        <v>81651.818181818177</v>
      </c>
      <c r="Z63" s="17">
        <v>69987.272727272721</v>
      </c>
      <c r="AA63" s="17">
        <v>81651.818181818177</v>
      </c>
      <c r="AB63" s="17">
        <v>23329.090909090908</v>
      </c>
    </row>
    <row r="64" spans="1:28" ht="14" customHeight="1" x14ac:dyDescent="0.25">
      <c r="A64" s="22" t="s">
        <v>225</v>
      </c>
      <c r="B64" s="10" t="s">
        <v>219</v>
      </c>
      <c r="C64" s="11" t="s">
        <v>93</v>
      </c>
      <c r="D64" s="11" t="s">
        <v>8</v>
      </c>
      <c r="E64" s="12">
        <v>43836</v>
      </c>
      <c r="F64" s="14">
        <v>1.4141999999999999</v>
      </c>
      <c r="G64" s="14">
        <v>1.4141999999999999</v>
      </c>
      <c r="H64" s="15">
        <v>7.0103</v>
      </c>
      <c r="I64" s="16">
        <f t="shared" si="6"/>
        <v>28058.845373755237</v>
      </c>
      <c r="J64" s="16">
        <f t="shared" si="1"/>
        <v>46338.146908509945</v>
      </c>
      <c r="K64" s="16">
        <f t="shared" si="2"/>
        <v>62266.884908310232</v>
      </c>
      <c r="L64" s="16">
        <f t="shared" si="3"/>
        <v>139089.8909090909</v>
      </c>
      <c r="M64" s="16">
        <f t="shared" si="4"/>
        <v>229701.81818181818</v>
      </c>
      <c r="N64" s="16">
        <f t="shared" si="5"/>
        <v>308661.81818181818</v>
      </c>
      <c r="O64" s="37">
        <v>70000</v>
      </c>
      <c r="P64" s="17">
        <v>21534.545454545456</v>
      </c>
      <c r="Q64" s="17">
        <v>47555.345454545452</v>
      </c>
      <c r="R64" s="17">
        <v>0</v>
      </c>
      <c r="S64" s="17">
        <v>0</v>
      </c>
      <c r="T64" s="17">
        <v>53836.36363636364</v>
      </c>
      <c r="U64" s="17">
        <v>50247.272727272728</v>
      </c>
      <c r="V64" s="17">
        <v>53836.36363636364</v>
      </c>
      <c r="W64" s="17">
        <v>71781.818181818177</v>
      </c>
      <c r="X64" s="17">
        <v>71781.818181818177</v>
      </c>
      <c r="Y64" s="17">
        <v>75370.909090909088</v>
      </c>
      <c r="Z64" s="17">
        <v>64603.636363636353</v>
      </c>
      <c r="AA64" s="17">
        <v>75370.909090909088</v>
      </c>
      <c r="AB64" s="17">
        <v>21534.545454545452</v>
      </c>
    </row>
    <row r="65" spans="1:28" ht="14" customHeight="1" x14ac:dyDescent="0.25">
      <c r="A65" s="10" t="s">
        <v>226</v>
      </c>
      <c r="B65" s="10" t="s">
        <v>226</v>
      </c>
      <c r="C65" s="11" t="s">
        <v>232</v>
      </c>
      <c r="D65" s="11" t="s">
        <v>8</v>
      </c>
      <c r="E65" s="12">
        <v>43836</v>
      </c>
      <c r="F65" s="14">
        <v>0.54900000000000004</v>
      </c>
      <c r="G65" s="14">
        <v>0.54900000000000004</v>
      </c>
      <c r="H65" s="15">
        <v>7.0103</v>
      </c>
      <c r="I65" s="16">
        <f t="shared" si="6"/>
        <v>21021.649572771494</v>
      </c>
      <c r="J65" s="16">
        <f t="shared" si="1"/>
        <v>27802.801591943284</v>
      </c>
      <c r="K65" s="16">
        <f t="shared" si="2"/>
        <v>20345.313202410332</v>
      </c>
      <c r="L65" s="16">
        <f t="shared" si="3"/>
        <v>268430</v>
      </c>
      <c r="M65" s="16">
        <f t="shared" si="4"/>
        <v>355020</v>
      </c>
      <c r="N65" s="16">
        <f t="shared" si="5"/>
        <v>259793.71428571429</v>
      </c>
      <c r="O65" s="37">
        <v>65956</v>
      </c>
      <c r="P65" s="17">
        <v>54064</v>
      </c>
      <c r="Q65" s="17">
        <v>148410</v>
      </c>
      <c r="R65" s="17">
        <v>0</v>
      </c>
      <c r="S65" s="17">
        <v>0</v>
      </c>
      <c r="T65" s="17">
        <v>142008</v>
      </c>
      <c r="U65" s="17">
        <v>71004</v>
      </c>
      <c r="V65" s="17">
        <v>71004</v>
      </c>
      <c r="W65" s="17">
        <v>71004</v>
      </c>
      <c r="X65" s="17">
        <v>71004</v>
      </c>
      <c r="Y65" s="17">
        <v>60528</v>
      </c>
      <c r="Z65" s="17">
        <v>50440</v>
      </c>
      <c r="AA65" s="17">
        <v>60528</v>
      </c>
      <c r="AB65" s="17">
        <v>17293.714285714286</v>
      </c>
    </row>
    <row r="66" spans="1:28" ht="14" customHeight="1" x14ac:dyDescent="0.25">
      <c r="A66" s="10" t="s">
        <v>227</v>
      </c>
      <c r="B66" s="10" t="s">
        <v>227</v>
      </c>
      <c r="C66" s="11" t="s">
        <v>232</v>
      </c>
      <c r="D66" s="11" t="s">
        <v>8</v>
      </c>
      <c r="E66" s="12">
        <v>43836</v>
      </c>
      <c r="F66" s="14">
        <v>5.8900000000000001E-2</v>
      </c>
      <c r="G66" s="14">
        <v>5.8900000000000001E-2</v>
      </c>
      <c r="H66" s="15">
        <v>7.0103</v>
      </c>
      <c r="I66" s="16">
        <f t="shared" ref="I66:I80" si="7">L66*F66/H66</f>
        <v>2911.0478296221272</v>
      </c>
      <c r="J66" s="16">
        <f t="shared" si="1"/>
        <v>2982.8506625964651</v>
      </c>
      <c r="K66" s="16">
        <f t="shared" si="2"/>
        <v>2182.7667534097786</v>
      </c>
      <c r="L66" s="16">
        <f t="shared" si="3"/>
        <v>346474</v>
      </c>
      <c r="M66" s="16">
        <f t="shared" si="4"/>
        <v>355020</v>
      </c>
      <c r="N66" s="16">
        <f t="shared" si="5"/>
        <v>259793.71428571429</v>
      </c>
      <c r="O66" s="37">
        <v>144000</v>
      </c>
      <c r="P66" s="17">
        <v>54064</v>
      </c>
      <c r="Q66" s="17">
        <v>148410</v>
      </c>
      <c r="R66" s="17">
        <v>0</v>
      </c>
      <c r="S66" s="17">
        <v>0</v>
      </c>
      <c r="T66" s="17">
        <v>142008</v>
      </c>
      <c r="U66" s="17">
        <v>71004</v>
      </c>
      <c r="V66" s="17">
        <v>71004</v>
      </c>
      <c r="W66" s="17">
        <v>71004</v>
      </c>
      <c r="X66" s="17">
        <v>71004</v>
      </c>
      <c r="Y66" s="17">
        <v>60528</v>
      </c>
      <c r="Z66" s="17">
        <v>50440</v>
      </c>
      <c r="AA66" s="17">
        <v>60528</v>
      </c>
      <c r="AB66" s="17">
        <v>17293.714285714286</v>
      </c>
    </row>
    <row r="67" spans="1:28" ht="14" customHeight="1" x14ac:dyDescent="0.25">
      <c r="A67" s="10" t="s">
        <v>228</v>
      </c>
      <c r="B67" s="10" t="s">
        <v>228</v>
      </c>
      <c r="C67" s="11" t="s">
        <v>232</v>
      </c>
      <c r="D67" s="11" t="s">
        <v>8</v>
      </c>
      <c r="E67" s="12">
        <v>43836</v>
      </c>
      <c r="F67" s="14">
        <v>5.8900000000000001E-2</v>
      </c>
      <c r="G67" s="14">
        <v>5.8900000000000001E-2</v>
      </c>
      <c r="H67" s="15">
        <v>7.0103</v>
      </c>
      <c r="I67" s="16">
        <f t="shared" si="7"/>
        <v>2911.0478296221272</v>
      </c>
      <c r="J67" s="16">
        <f t="shared" ref="J67:J80" si="8">M67*G67/H67</f>
        <v>2982.8506625964651</v>
      </c>
      <c r="K67" s="16">
        <f t="shared" ref="K67:K80" si="9">N67*G67/H67</f>
        <v>2182.7667534097786</v>
      </c>
      <c r="L67" s="16">
        <f t="shared" si="3"/>
        <v>346474</v>
      </c>
      <c r="M67" s="16">
        <f t="shared" si="4"/>
        <v>355020</v>
      </c>
      <c r="N67" s="16">
        <f t="shared" ref="N67:N80" si="10">SUM(X67:AB67)</f>
        <v>259793.71428571429</v>
      </c>
      <c r="O67" s="37">
        <v>144000</v>
      </c>
      <c r="P67" s="17">
        <v>54064</v>
      </c>
      <c r="Q67" s="17">
        <v>148410</v>
      </c>
      <c r="R67" s="17">
        <v>0</v>
      </c>
      <c r="S67" s="17">
        <v>0</v>
      </c>
      <c r="T67" s="17">
        <v>142008</v>
      </c>
      <c r="U67" s="17">
        <v>71004</v>
      </c>
      <c r="V67" s="17">
        <v>71004</v>
      </c>
      <c r="W67" s="17">
        <v>71004</v>
      </c>
      <c r="X67" s="17">
        <v>71004</v>
      </c>
      <c r="Y67" s="17">
        <v>60528</v>
      </c>
      <c r="Z67" s="17">
        <v>50440</v>
      </c>
      <c r="AA67" s="17">
        <v>60528</v>
      </c>
      <c r="AB67" s="17">
        <v>17293.714285714286</v>
      </c>
    </row>
    <row r="68" spans="1:28" ht="14" customHeight="1" x14ac:dyDescent="0.25">
      <c r="A68" s="10" t="s">
        <v>229</v>
      </c>
      <c r="B68" s="10" t="s">
        <v>229</v>
      </c>
      <c r="C68" s="11" t="s">
        <v>232</v>
      </c>
      <c r="D68" s="11" t="s">
        <v>8</v>
      </c>
      <c r="E68" s="12">
        <v>43836</v>
      </c>
      <c r="F68" s="14">
        <v>0.14499999999999999</v>
      </c>
      <c r="G68" s="14">
        <v>0.14499999999999999</v>
      </c>
      <c r="H68" s="15">
        <v>7.0103</v>
      </c>
      <c r="I68" s="16">
        <f t="shared" si="7"/>
        <v>8781.7177581558553</v>
      </c>
      <c r="J68" s="16">
        <f t="shared" si="8"/>
        <v>8811.8168979929524</v>
      </c>
      <c r="K68" s="16">
        <f t="shared" si="9"/>
        <v>6448.2413428404325</v>
      </c>
      <c r="L68" s="16">
        <f t="shared" ref="L68:L80" si="11">SUM(O68:S68)</f>
        <v>424568.8</v>
      </c>
      <c r="M68" s="16">
        <f t="shared" ref="M68:M72" si="12">SUM(T68:W68)</f>
        <v>426024</v>
      </c>
      <c r="N68" s="16">
        <f t="shared" si="10"/>
        <v>311752.45714285714</v>
      </c>
      <c r="O68" s="37">
        <v>129600</v>
      </c>
      <c r="P68" s="17">
        <v>86876.800000000003</v>
      </c>
      <c r="Q68" s="17">
        <v>208092</v>
      </c>
      <c r="R68" s="17">
        <v>0</v>
      </c>
      <c r="S68" s="17">
        <v>0</v>
      </c>
      <c r="T68" s="17">
        <v>170409.60000000001</v>
      </c>
      <c r="U68" s="17">
        <v>85204.800000000003</v>
      </c>
      <c r="V68" s="17">
        <v>85204.800000000003</v>
      </c>
      <c r="W68" s="17">
        <v>85204.800000000003</v>
      </c>
      <c r="X68" s="17">
        <v>85204.800000000003</v>
      </c>
      <c r="Y68" s="17">
        <v>72633.599999999991</v>
      </c>
      <c r="Z68" s="17">
        <v>60528</v>
      </c>
      <c r="AA68" s="17">
        <v>72633.599999999991</v>
      </c>
      <c r="AB68" s="17">
        <v>20752.45714285714</v>
      </c>
    </row>
    <row r="69" spans="1:28" ht="14" customHeight="1" x14ac:dyDescent="0.25">
      <c r="A69" s="10" t="s">
        <v>230</v>
      </c>
      <c r="B69" s="10" t="s">
        <v>230</v>
      </c>
      <c r="C69" s="11" t="s">
        <v>232</v>
      </c>
      <c r="D69" s="11" t="s">
        <v>8</v>
      </c>
      <c r="E69" s="12">
        <v>43836</v>
      </c>
      <c r="F69" s="13">
        <v>0.21829999999999999</v>
      </c>
      <c r="G69" s="14">
        <v>0.21829999999999999</v>
      </c>
      <c r="H69" s="15">
        <v>7.0103</v>
      </c>
      <c r="I69" s="16">
        <f t="shared" si="7"/>
        <v>5643.7009971042608</v>
      </c>
      <c r="J69" s="16">
        <f t="shared" si="8"/>
        <v>5527.6426115858094</v>
      </c>
      <c r="K69" s="16">
        <f t="shared" si="9"/>
        <v>4044.9743825921446</v>
      </c>
      <c r="L69" s="16">
        <f t="shared" si="11"/>
        <v>181237</v>
      </c>
      <c r="M69" s="16">
        <f t="shared" si="12"/>
        <v>177510</v>
      </c>
      <c r="N69" s="16">
        <f t="shared" si="10"/>
        <v>129896.85714285714</v>
      </c>
      <c r="O69" s="37">
        <v>80000</v>
      </c>
      <c r="P69" s="17">
        <v>27032</v>
      </c>
      <c r="Q69" s="17">
        <v>74205</v>
      </c>
      <c r="R69" s="17">
        <v>0</v>
      </c>
      <c r="S69" s="17">
        <v>0</v>
      </c>
      <c r="T69" s="17">
        <v>71004</v>
      </c>
      <c r="U69" s="17">
        <v>35502</v>
      </c>
      <c r="V69" s="17">
        <v>35502</v>
      </c>
      <c r="W69" s="17">
        <v>35502</v>
      </c>
      <c r="X69" s="17">
        <v>35502</v>
      </c>
      <c r="Y69" s="17">
        <v>30264</v>
      </c>
      <c r="Z69" s="17">
        <v>25220</v>
      </c>
      <c r="AA69" s="17">
        <v>30264</v>
      </c>
      <c r="AB69" s="17">
        <v>8646.8571428571431</v>
      </c>
    </row>
    <row r="70" spans="1:28" ht="14" customHeight="1" x14ac:dyDescent="0.25">
      <c r="A70" s="10" t="s">
        <v>231</v>
      </c>
      <c r="B70" s="10" t="s">
        <v>231</v>
      </c>
      <c r="C70" s="11" t="s">
        <v>232</v>
      </c>
      <c r="D70" s="11" t="s">
        <v>8</v>
      </c>
      <c r="E70" s="12">
        <v>43836</v>
      </c>
      <c r="F70" s="14">
        <v>9.6799999999999997E-2</v>
      </c>
      <c r="G70" s="14">
        <v>9.6799999999999997E-2</v>
      </c>
      <c r="H70" s="15">
        <v>7.0103</v>
      </c>
      <c r="I70" s="16">
        <f t="shared" si="7"/>
        <v>13668.734975678644</v>
      </c>
      <c r="J70" s="16">
        <f t="shared" si="8"/>
        <v>19608.824729326847</v>
      </c>
      <c r="K70" s="16">
        <f t="shared" si="9"/>
        <v>14349.189930734572</v>
      </c>
      <c r="L70" s="16">
        <f t="shared" si="11"/>
        <v>989896</v>
      </c>
      <c r="M70" s="16">
        <f t="shared" si="12"/>
        <v>1420080</v>
      </c>
      <c r="N70" s="16">
        <f t="shared" si="10"/>
        <v>1039174.8571428572</v>
      </c>
      <c r="O70" s="37">
        <v>180000</v>
      </c>
      <c r="P70" s="17">
        <v>216256</v>
      </c>
      <c r="Q70" s="17">
        <v>593640</v>
      </c>
      <c r="R70" s="17">
        <v>0</v>
      </c>
      <c r="S70" s="17">
        <v>0</v>
      </c>
      <c r="T70" s="17">
        <v>568032</v>
      </c>
      <c r="U70" s="17">
        <v>284016</v>
      </c>
      <c r="V70" s="17">
        <v>284016</v>
      </c>
      <c r="W70" s="17">
        <v>284016</v>
      </c>
      <c r="X70" s="17">
        <v>284016</v>
      </c>
      <c r="Y70" s="17">
        <v>242112</v>
      </c>
      <c r="Z70" s="17">
        <v>201760</v>
      </c>
      <c r="AA70" s="17">
        <v>242112</v>
      </c>
      <c r="AB70" s="17">
        <v>69174.857142857145</v>
      </c>
    </row>
    <row r="71" spans="1:28" ht="14" customHeight="1" x14ac:dyDescent="0.25">
      <c r="A71" s="10" t="s">
        <v>245</v>
      </c>
      <c r="B71" s="22" t="s">
        <v>245</v>
      </c>
      <c r="C71" s="11" t="s">
        <v>247</v>
      </c>
      <c r="D71" s="11" t="s">
        <v>29</v>
      </c>
      <c r="E71" s="12">
        <v>43836</v>
      </c>
      <c r="F71" s="13">
        <v>62.5779</v>
      </c>
      <c r="G71" s="14">
        <v>62.5779</v>
      </c>
      <c r="H71" s="15">
        <v>7.0103</v>
      </c>
      <c r="I71" s="16">
        <f t="shared" si="7"/>
        <v>2478.5654538875383</v>
      </c>
      <c r="J71" s="16">
        <f t="shared" si="8"/>
        <v>9878.7718248862366</v>
      </c>
      <c r="K71" s="16">
        <f t="shared" si="9"/>
        <v>8219.1381583053535</v>
      </c>
      <c r="L71" s="16">
        <f t="shared" si="11"/>
        <v>277.66172085333341</v>
      </c>
      <c r="M71" s="16">
        <f t="shared" si="12"/>
        <v>1106.6711111111108</v>
      </c>
      <c r="N71" s="16">
        <f t="shared" si="10"/>
        <v>920.7503644444447</v>
      </c>
      <c r="O71" s="37">
        <v>200</v>
      </c>
      <c r="P71" s="17">
        <v>30.969053333333331</v>
      </c>
      <c r="Q71" s="17">
        <v>35.4134755555556</v>
      </c>
      <c r="R71" s="17">
        <v>0</v>
      </c>
      <c r="S71" s="17">
        <v>11.279191964444443</v>
      </c>
      <c r="T71" s="17">
        <v>192.56077333333334</v>
      </c>
      <c r="U71" s="17">
        <v>303.22788444444399</v>
      </c>
      <c r="V71" s="17">
        <v>309.8679111111112</v>
      </c>
      <c r="W71" s="17">
        <v>301.0145422222223</v>
      </c>
      <c r="X71" s="17">
        <v>256.74769777777777</v>
      </c>
      <c r="Y71" s="17">
        <v>309.8679111111112</v>
      </c>
      <c r="Z71" s="17">
        <v>309.8679111111112</v>
      </c>
      <c r="AA71" s="17">
        <v>44.266844444444452</v>
      </c>
      <c r="AB71" s="17">
        <v>0</v>
      </c>
    </row>
    <row r="72" spans="1:28" ht="14" customHeight="1" x14ac:dyDescent="0.25">
      <c r="A72" s="10" t="s">
        <v>246</v>
      </c>
      <c r="B72" s="22" t="s">
        <v>246</v>
      </c>
      <c r="C72" s="11" t="s">
        <v>247</v>
      </c>
      <c r="D72" s="11" t="s">
        <v>29</v>
      </c>
      <c r="E72" s="12">
        <v>43836</v>
      </c>
      <c r="F72" s="13">
        <v>62.5779</v>
      </c>
      <c r="G72" s="14">
        <v>62.5779</v>
      </c>
      <c r="H72" s="15">
        <v>7.0103</v>
      </c>
      <c r="I72" s="16">
        <f t="shared" si="7"/>
        <v>3297.6986450904756</v>
      </c>
      <c r="J72" s="16">
        <f t="shared" si="8"/>
        <v>9291.1707210035329</v>
      </c>
      <c r="K72" s="16">
        <f t="shared" si="9"/>
        <v>8116.6044097804925</v>
      </c>
      <c r="L72" s="16">
        <f t="shared" si="11"/>
        <v>369.42525734608802</v>
      </c>
      <c r="M72" s="16">
        <f t="shared" si="12"/>
        <v>1040.8449964836</v>
      </c>
      <c r="N72" s="16">
        <f t="shared" si="10"/>
        <v>909.26400364800008</v>
      </c>
      <c r="O72" s="37">
        <v>300</v>
      </c>
      <c r="P72" s="17">
        <v>30.309419342999998</v>
      </c>
      <c r="Q72" s="17">
        <v>34.971692447999999</v>
      </c>
      <c r="R72" s="17">
        <v>0</v>
      </c>
      <c r="S72" s="17">
        <v>4.1441455550879995</v>
      </c>
      <c r="T72" s="17">
        <v>142.50964672560002</v>
      </c>
      <c r="U72" s="17">
        <v>295.07365503</v>
      </c>
      <c r="V72" s="17">
        <v>306.00230892000008</v>
      </c>
      <c r="W72" s="17">
        <v>297.25938580800005</v>
      </c>
      <c r="X72" s="17">
        <v>253.54477024799999</v>
      </c>
      <c r="Y72" s="17">
        <v>306.00230892000008</v>
      </c>
      <c r="Z72" s="17">
        <v>306.00230892000008</v>
      </c>
      <c r="AA72" s="17">
        <v>43.714615560000006</v>
      </c>
      <c r="AB72" s="17">
        <v>0</v>
      </c>
    </row>
    <row r="73" spans="1:28" ht="14" customHeight="1" x14ac:dyDescent="0.25">
      <c r="A73" s="10" t="s">
        <v>261</v>
      </c>
      <c r="B73" s="10" t="s">
        <v>261</v>
      </c>
      <c r="C73" s="11" t="s">
        <v>165</v>
      </c>
      <c r="D73" s="11" t="s">
        <v>29</v>
      </c>
      <c r="E73" s="12">
        <v>43836</v>
      </c>
      <c r="F73" s="14">
        <v>8.8999999999999996E-2</v>
      </c>
      <c r="G73" s="14">
        <v>8.8999999999999996E-2</v>
      </c>
      <c r="H73" s="15">
        <v>7.0103</v>
      </c>
      <c r="I73" s="16">
        <f t="shared" si="7"/>
        <v>0</v>
      </c>
      <c r="J73" s="16">
        <f t="shared" si="8"/>
        <v>19.043407557451179</v>
      </c>
      <c r="K73" s="16">
        <f t="shared" si="9"/>
        <v>0</v>
      </c>
      <c r="L73" s="16">
        <f t="shared" si="11"/>
        <v>0</v>
      </c>
      <c r="M73" s="16">
        <f t="shared" ref="M73" si="13">SUM(T73:W73)</f>
        <v>1500</v>
      </c>
      <c r="N73" s="16">
        <f t="shared" si="10"/>
        <v>0</v>
      </c>
      <c r="O73" s="37">
        <v>0</v>
      </c>
      <c r="P73" s="17">
        <v>0</v>
      </c>
      <c r="Q73" s="17">
        <v>0</v>
      </c>
      <c r="R73" s="17">
        <v>0</v>
      </c>
      <c r="S73" s="17">
        <v>0</v>
      </c>
      <c r="T73" s="17">
        <v>1500</v>
      </c>
      <c r="U73" s="17">
        <v>0</v>
      </c>
      <c r="V73" s="17">
        <v>0</v>
      </c>
      <c r="W73" s="17">
        <v>0</v>
      </c>
      <c r="X73" s="17">
        <v>0</v>
      </c>
      <c r="Y73" s="17">
        <v>0</v>
      </c>
      <c r="Z73" s="17">
        <v>0</v>
      </c>
      <c r="AA73" s="17">
        <v>0</v>
      </c>
      <c r="AB73" s="17">
        <v>0</v>
      </c>
    </row>
    <row r="74" spans="1:28" ht="14" customHeight="1" x14ac:dyDescent="0.25">
      <c r="A74" s="10" t="s">
        <v>162</v>
      </c>
      <c r="B74" s="10" t="s">
        <v>162</v>
      </c>
      <c r="C74" s="11" t="s">
        <v>265</v>
      </c>
      <c r="D74" s="11" t="s">
        <v>29</v>
      </c>
      <c r="E74" s="12">
        <v>43836</v>
      </c>
      <c r="F74" s="14">
        <v>1.6210000000000002E-2</v>
      </c>
      <c r="G74" s="14">
        <v>1.6210000000000002E-2</v>
      </c>
      <c r="H74" s="15">
        <v>7.0103</v>
      </c>
      <c r="I74" s="16">
        <f t="shared" si="7"/>
        <v>215.47786999129855</v>
      </c>
      <c r="J74" s="16">
        <f t="shared" si="8"/>
        <v>243.78056745075102</v>
      </c>
      <c r="K74" s="16">
        <f t="shared" si="9"/>
        <v>135.85294780537211</v>
      </c>
      <c r="L74" s="16">
        <f t="shared" si="11"/>
        <v>93187.199999999997</v>
      </c>
      <c r="M74" s="16">
        <f t="shared" ref="M74:M80" si="14">SUM(T74:W74)</f>
        <v>105427.19999999998</v>
      </c>
      <c r="N74" s="16">
        <f t="shared" si="10"/>
        <v>58752</v>
      </c>
      <c r="O74" s="37">
        <v>0</v>
      </c>
      <c r="P74" s="17">
        <v>26927.999999999996</v>
      </c>
      <c r="Q74" s="17">
        <v>23500.799999999999</v>
      </c>
      <c r="R74" s="17">
        <v>11424</v>
      </c>
      <c r="S74" s="17">
        <v>31334.399999999998</v>
      </c>
      <c r="T74" s="17">
        <v>27417.599999999999</v>
      </c>
      <c r="U74" s="17">
        <v>27417.599999999999</v>
      </c>
      <c r="V74" s="17">
        <v>27417.599999999999</v>
      </c>
      <c r="W74" s="17">
        <v>23174.399999999998</v>
      </c>
      <c r="X74" s="17">
        <v>27417.599999999999</v>
      </c>
      <c r="Y74" s="17">
        <v>27417.599999999999</v>
      </c>
      <c r="Z74" s="17">
        <v>3916.8</v>
      </c>
      <c r="AA74" s="17">
        <v>0</v>
      </c>
      <c r="AB74" s="17">
        <v>0</v>
      </c>
    </row>
    <row r="75" spans="1:28" ht="14" customHeight="1" x14ac:dyDescent="0.25">
      <c r="A75" s="10" t="s">
        <v>238</v>
      </c>
      <c r="B75" s="10" t="s">
        <v>238</v>
      </c>
      <c r="C75" s="11" t="s">
        <v>265</v>
      </c>
      <c r="D75" s="11" t="s">
        <v>29</v>
      </c>
      <c r="E75" s="12">
        <v>43836</v>
      </c>
      <c r="F75" s="14">
        <v>0.15049999999999999</v>
      </c>
      <c r="G75" s="14">
        <v>0.15049999999999999</v>
      </c>
      <c r="H75" s="15">
        <v>7.0103</v>
      </c>
      <c r="I75" s="16">
        <f t="shared" si="7"/>
        <v>364.99303881431609</v>
      </c>
      <c r="J75" s="16">
        <f t="shared" si="8"/>
        <v>414.66664764703376</v>
      </c>
      <c r="K75" s="16">
        <f t="shared" si="9"/>
        <v>0</v>
      </c>
      <c r="L75" s="16">
        <f t="shared" si="11"/>
        <v>17001.400000000001</v>
      </c>
      <c r="M75" s="16">
        <f t="shared" si="14"/>
        <v>19315.200000000004</v>
      </c>
      <c r="N75" s="16">
        <f t="shared" si="10"/>
        <v>0</v>
      </c>
      <c r="O75" s="37">
        <v>0</v>
      </c>
      <c r="P75" s="17">
        <v>9154.6000000000022</v>
      </c>
      <c r="Q75" s="17">
        <v>7846.8000000000011</v>
      </c>
      <c r="R75" s="17">
        <v>0</v>
      </c>
      <c r="S75" s="17">
        <v>0</v>
      </c>
      <c r="T75" s="17">
        <v>0</v>
      </c>
      <c r="U75" s="17">
        <v>6539.0000000000009</v>
      </c>
      <c r="V75" s="17">
        <v>9154.6000000000022</v>
      </c>
      <c r="W75" s="17">
        <v>3621.6000000000004</v>
      </c>
      <c r="X75" s="17">
        <v>0</v>
      </c>
      <c r="Y75" s="17">
        <v>0</v>
      </c>
      <c r="Z75" s="17">
        <v>0</v>
      </c>
      <c r="AA75" s="17">
        <v>0</v>
      </c>
      <c r="AB75" s="17">
        <v>0</v>
      </c>
    </row>
    <row r="76" spans="1:28" ht="14" customHeight="1" x14ac:dyDescent="0.25">
      <c r="A76" s="10" t="s">
        <v>325</v>
      </c>
      <c r="B76" s="29" t="s">
        <v>325</v>
      </c>
      <c r="C76" s="11" t="s">
        <v>297</v>
      </c>
      <c r="D76" s="11" t="s">
        <v>8</v>
      </c>
      <c r="E76" s="12">
        <v>43836</v>
      </c>
      <c r="F76" s="14">
        <v>0.73699999999999999</v>
      </c>
      <c r="G76" s="14">
        <v>0.73699999999999999</v>
      </c>
      <c r="H76" s="15">
        <v>7.0103</v>
      </c>
      <c r="I76" s="16">
        <f t="shared" si="7"/>
        <v>0</v>
      </c>
      <c r="J76" s="16">
        <f t="shared" si="8"/>
        <v>3017.5260881845288</v>
      </c>
      <c r="K76" s="16">
        <f t="shared" si="9"/>
        <v>13651.900655892043</v>
      </c>
      <c r="L76" s="16">
        <f t="shared" si="11"/>
        <v>0</v>
      </c>
      <c r="M76" s="16">
        <f t="shared" si="14"/>
        <v>28702.528000000002</v>
      </c>
      <c r="N76" s="16">
        <f t="shared" si="10"/>
        <v>129856.06399999998</v>
      </c>
      <c r="O76" s="37">
        <v>0</v>
      </c>
      <c r="P76" s="17">
        <v>0</v>
      </c>
      <c r="Q76" s="17">
        <v>0</v>
      </c>
      <c r="R76" s="17">
        <v>0</v>
      </c>
      <c r="S76" s="17">
        <v>0</v>
      </c>
      <c r="T76" s="17">
        <v>0</v>
      </c>
      <c r="U76" s="17">
        <v>0</v>
      </c>
      <c r="V76" s="17">
        <v>11478.400000000001</v>
      </c>
      <c r="W76" s="17">
        <v>17224.128000000001</v>
      </c>
      <c r="X76" s="17">
        <v>24670.400000000001</v>
      </c>
      <c r="Y76" s="17">
        <v>26699.52</v>
      </c>
      <c r="Z76" s="17">
        <v>27489.407999999999</v>
      </c>
      <c r="AA76" s="17">
        <v>27522.048000000003</v>
      </c>
      <c r="AB76" s="17">
        <v>23474.688000000002</v>
      </c>
    </row>
    <row r="77" spans="1:28" ht="14" customHeight="1" x14ac:dyDescent="0.25">
      <c r="A77" s="10" t="s">
        <v>326</v>
      </c>
      <c r="B77" s="29" t="s">
        <v>326</v>
      </c>
      <c r="C77" s="11" t="s">
        <v>297</v>
      </c>
      <c r="D77" s="11" t="s">
        <v>8</v>
      </c>
      <c r="E77" s="12">
        <v>43836</v>
      </c>
      <c r="F77" s="13">
        <v>0.12039999999999999</v>
      </c>
      <c r="G77" s="14">
        <v>0.12039999999999999</v>
      </c>
      <c r="H77" s="15">
        <v>7.0103</v>
      </c>
      <c r="I77" s="16">
        <f t="shared" si="7"/>
        <v>0</v>
      </c>
      <c r="J77" s="16">
        <f t="shared" si="8"/>
        <v>492.95812892458241</v>
      </c>
      <c r="K77" s="16">
        <f t="shared" si="9"/>
        <v>2230.2426580317529</v>
      </c>
      <c r="L77" s="16">
        <f t="shared" si="11"/>
        <v>0</v>
      </c>
      <c r="M77" s="16">
        <f t="shared" si="14"/>
        <v>28702.528000000002</v>
      </c>
      <c r="N77" s="16">
        <f t="shared" si="10"/>
        <v>129856.06399999998</v>
      </c>
      <c r="O77" s="37">
        <v>0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17">
        <v>0</v>
      </c>
      <c r="V77" s="17">
        <v>11478.400000000001</v>
      </c>
      <c r="W77" s="17">
        <v>17224.128000000001</v>
      </c>
      <c r="X77" s="17">
        <v>24670.400000000001</v>
      </c>
      <c r="Y77" s="17">
        <v>26699.52</v>
      </c>
      <c r="Z77" s="17">
        <v>27489.407999999999</v>
      </c>
      <c r="AA77" s="17">
        <v>27522.048000000003</v>
      </c>
      <c r="AB77" s="17">
        <v>23474.688000000002</v>
      </c>
    </row>
    <row r="78" spans="1:28" ht="14" customHeight="1" x14ac:dyDescent="0.25">
      <c r="A78" s="10" t="s">
        <v>327</v>
      </c>
      <c r="B78" s="29" t="s">
        <v>327</v>
      </c>
      <c r="C78" s="11" t="s">
        <v>297</v>
      </c>
      <c r="D78" s="11" t="s">
        <v>8</v>
      </c>
      <c r="E78" s="12">
        <v>43836</v>
      </c>
      <c r="F78" s="13">
        <v>0.1246</v>
      </c>
      <c r="G78" s="14">
        <v>0.1246</v>
      </c>
      <c r="H78" s="15">
        <v>7.0103</v>
      </c>
      <c r="I78" s="16">
        <f t="shared" si="7"/>
        <v>0</v>
      </c>
      <c r="J78" s="16">
        <f t="shared" si="8"/>
        <v>510.15434272427717</v>
      </c>
      <c r="K78" s="16">
        <f t="shared" si="9"/>
        <v>2308.0418205212327</v>
      </c>
      <c r="L78" s="16">
        <f t="shared" si="11"/>
        <v>0</v>
      </c>
      <c r="M78" s="16">
        <f t="shared" si="14"/>
        <v>28702.528000000002</v>
      </c>
      <c r="N78" s="16">
        <f t="shared" si="10"/>
        <v>129856.06399999998</v>
      </c>
      <c r="O78" s="37">
        <v>0</v>
      </c>
      <c r="P78" s="17">
        <v>0</v>
      </c>
      <c r="Q78" s="17">
        <v>0</v>
      </c>
      <c r="R78" s="17">
        <v>0</v>
      </c>
      <c r="S78" s="17">
        <v>0</v>
      </c>
      <c r="T78" s="17">
        <v>0</v>
      </c>
      <c r="U78" s="17">
        <v>0</v>
      </c>
      <c r="V78" s="17">
        <v>11478.400000000001</v>
      </c>
      <c r="W78" s="17">
        <v>17224.128000000001</v>
      </c>
      <c r="X78" s="17">
        <v>24670.400000000001</v>
      </c>
      <c r="Y78" s="17">
        <v>26699.52</v>
      </c>
      <c r="Z78" s="17">
        <v>27489.407999999999</v>
      </c>
      <c r="AA78" s="17">
        <v>27522.048000000003</v>
      </c>
      <c r="AB78" s="17">
        <v>23474.688000000002</v>
      </c>
    </row>
    <row r="79" spans="1:28" ht="14" customHeight="1" x14ac:dyDescent="0.25">
      <c r="A79" s="10" t="s">
        <v>328</v>
      </c>
      <c r="B79" s="29" t="s">
        <v>328</v>
      </c>
      <c r="C79" s="11" t="s">
        <v>297</v>
      </c>
      <c r="D79" s="11" t="s">
        <v>8</v>
      </c>
      <c r="E79" s="12">
        <v>43836</v>
      </c>
      <c r="F79" s="13">
        <v>0.15090000000000001</v>
      </c>
      <c r="G79" s="14">
        <v>0.15090000000000001</v>
      </c>
      <c r="H79" s="15">
        <v>7.0103</v>
      </c>
      <c r="I79" s="16">
        <f t="shared" si="7"/>
        <v>0</v>
      </c>
      <c r="J79" s="16">
        <f t="shared" si="8"/>
        <v>908.58146441664405</v>
      </c>
      <c r="K79" s="16">
        <f t="shared" si="9"/>
        <v>4110.6070096857484</v>
      </c>
      <c r="L79" s="16">
        <f t="shared" si="11"/>
        <v>0</v>
      </c>
      <c r="M79" s="16">
        <f t="shared" si="14"/>
        <v>42209.599999999999</v>
      </c>
      <c r="N79" s="16">
        <f t="shared" si="10"/>
        <v>190964.80000000002</v>
      </c>
      <c r="O79" s="37">
        <v>0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>
        <v>16880</v>
      </c>
      <c r="W79" s="17">
        <v>25329.599999999999</v>
      </c>
      <c r="X79" s="17">
        <v>36280</v>
      </c>
      <c r="Y79" s="17">
        <v>39264</v>
      </c>
      <c r="Z79" s="17">
        <v>40425.599999999999</v>
      </c>
      <c r="AA79" s="17">
        <v>40473.599999999999</v>
      </c>
      <c r="AB79" s="17">
        <v>34521.599999999999</v>
      </c>
    </row>
    <row r="80" spans="1:28" ht="14" customHeight="1" x14ac:dyDescent="0.25">
      <c r="A80" s="10" t="s">
        <v>329</v>
      </c>
      <c r="B80" s="29" t="s">
        <v>329</v>
      </c>
      <c r="C80" s="11" t="s">
        <v>297</v>
      </c>
      <c r="D80" s="11" t="s">
        <v>8</v>
      </c>
      <c r="E80" s="12">
        <v>43836</v>
      </c>
      <c r="F80" s="13">
        <v>0.14699999999999999</v>
      </c>
      <c r="G80" s="14">
        <v>0.14699999999999999</v>
      </c>
      <c r="H80" s="15">
        <v>7.0103</v>
      </c>
      <c r="I80" s="16">
        <f t="shared" si="7"/>
        <v>0</v>
      </c>
      <c r="J80" s="16">
        <f t="shared" si="8"/>
        <v>601.8674829893157</v>
      </c>
      <c r="K80" s="16">
        <f t="shared" si="9"/>
        <v>2722.9706871317912</v>
      </c>
      <c r="L80" s="16">
        <f t="shared" si="11"/>
        <v>0</v>
      </c>
      <c r="M80" s="16">
        <f t="shared" si="14"/>
        <v>28702.528000000002</v>
      </c>
      <c r="N80" s="16">
        <f t="shared" si="10"/>
        <v>129856.06399999998</v>
      </c>
      <c r="O80" s="37">
        <v>0</v>
      </c>
      <c r="P80" s="17">
        <v>0</v>
      </c>
      <c r="Q80" s="17">
        <v>0</v>
      </c>
      <c r="R80" s="17">
        <v>0</v>
      </c>
      <c r="S80" s="17">
        <v>0</v>
      </c>
      <c r="T80" s="17">
        <v>0</v>
      </c>
      <c r="U80" s="17">
        <v>0</v>
      </c>
      <c r="V80" s="17">
        <v>11478.400000000001</v>
      </c>
      <c r="W80" s="17">
        <v>17224.128000000001</v>
      </c>
      <c r="X80" s="17">
        <v>24670.400000000001</v>
      </c>
      <c r="Y80" s="17">
        <v>26699.52</v>
      </c>
      <c r="Z80" s="17">
        <v>27489.407999999999</v>
      </c>
      <c r="AA80" s="17">
        <v>27522.048000000003</v>
      </c>
      <c r="AB80" s="17">
        <v>23474.688000000002</v>
      </c>
    </row>
    <row r="81" spans="3:14" x14ac:dyDescent="0.25">
      <c r="C81" s="11"/>
      <c r="D81" s="11"/>
      <c r="L81" s="16"/>
      <c r="M81" s="16"/>
      <c r="N81" s="16"/>
    </row>
    <row r="82" spans="3:14" ht="14.5" x14ac:dyDescent="0.3">
      <c r="H82" s="25" t="s">
        <v>186</v>
      </c>
      <c r="I82" s="40">
        <v>3240</v>
      </c>
      <c r="L82" s="16"/>
      <c r="M82" s="16"/>
      <c r="N82" s="16"/>
    </row>
    <row r="83" spans="3:14" ht="14.5" x14ac:dyDescent="0.3">
      <c r="H83" s="25" t="s">
        <v>73</v>
      </c>
      <c r="I83" s="40">
        <v>1634</v>
      </c>
      <c r="L83" s="16"/>
      <c r="M83" s="16"/>
      <c r="N83" s="16"/>
    </row>
    <row r="84" spans="3:14" x14ac:dyDescent="0.25">
      <c r="H84" s="25" t="s">
        <v>74</v>
      </c>
      <c r="I84" s="27">
        <f>SUM(I2:I83)</f>
        <v>645026.62892828346</v>
      </c>
      <c r="J84" s="27">
        <f t="shared" ref="J84" si="15">SUM(J2:J83)</f>
        <v>784882.33934583189</v>
      </c>
      <c r="K84" s="27">
        <f>SUM(K2:K83)</f>
        <v>762744.29101924622</v>
      </c>
    </row>
  </sheetData>
  <autoFilter ref="A1:AC80"/>
  <phoneticPr fontId="4" type="noConversion"/>
  <conditionalFormatting sqref="A1">
    <cfRule type="duplicateValues" dxfId="37" priority="1"/>
  </conditionalFormatting>
  <conditionalFormatting sqref="B1">
    <cfRule type="duplicateValues" dxfId="36" priority="2"/>
  </conditionalFormatting>
  <pageMargins left="0.7" right="0.7" top="0.75" bottom="0.75" header="0.3" footer="0.3"/>
  <pageSetup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85"/>
  <sheetViews>
    <sheetView zoomScale="85" zoomScaleNormal="85" workbookViewId="0">
      <pane xSplit="8" ySplit="1" topLeftCell="I67" activePane="bottomRight" state="frozen"/>
      <selection pane="topRight" activeCell="I1" sqref="I1"/>
      <selection pane="bottomLeft" activeCell="A2" sqref="A2"/>
      <selection pane="bottomRight" activeCell="J85" sqref="J85"/>
    </sheetView>
  </sheetViews>
  <sheetFormatPr defaultRowHeight="14" x14ac:dyDescent="0.25"/>
  <cols>
    <col min="1" max="1" width="16.26953125" bestFit="1" customWidth="1"/>
    <col min="2" max="2" width="18.6328125" bestFit="1" customWidth="1"/>
    <col min="3" max="3" width="12.6328125" bestFit="1" customWidth="1"/>
    <col min="4" max="4" width="8.6328125" customWidth="1"/>
    <col min="5" max="5" width="10.90625" bestFit="1" customWidth="1"/>
    <col min="6" max="7" width="9.54296875" style="26" customWidth="1"/>
    <col min="8" max="8" width="14" customWidth="1"/>
    <col min="9" max="14" width="9.90625" customWidth="1"/>
    <col min="15" max="18" width="11.54296875" customWidth="1"/>
    <col min="19" max="28" width="11.1796875" customWidth="1"/>
  </cols>
  <sheetData>
    <row r="1" spans="1:28" s="9" customFormat="1" ht="43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264</v>
      </c>
      <c r="G1" s="4" t="s">
        <v>310</v>
      </c>
      <c r="H1" s="5" t="s">
        <v>5</v>
      </c>
      <c r="I1" s="6" t="s">
        <v>237</v>
      </c>
      <c r="J1" s="6" t="s">
        <v>255</v>
      </c>
      <c r="K1" s="6" t="s">
        <v>301</v>
      </c>
      <c r="L1" s="7" t="s">
        <v>236</v>
      </c>
      <c r="M1" s="7" t="s">
        <v>256</v>
      </c>
      <c r="N1" s="7" t="s">
        <v>300</v>
      </c>
      <c r="O1" s="36" t="s">
        <v>213</v>
      </c>
      <c r="P1" s="36" t="s">
        <v>206</v>
      </c>
      <c r="Q1" s="8" t="s">
        <v>207</v>
      </c>
      <c r="R1" s="8" t="s">
        <v>208</v>
      </c>
      <c r="S1" s="8" t="s">
        <v>209</v>
      </c>
      <c r="T1" s="8" t="s">
        <v>250</v>
      </c>
      <c r="U1" s="8" t="s">
        <v>251</v>
      </c>
      <c r="V1" s="8" t="s">
        <v>252</v>
      </c>
      <c r="W1" s="8" t="s">
        <v>253</v>
      </c>
      <c r="X1" s="8" t="s">
        <v>302</v>
      </c>
      <c r="Y1" s="8" t="s">
        <v>303</v>
      </c>
      <c r="Z1" s="8" t="s">
        <v>304</v>
      </c>
      <c r="AA1" s="8" t="s">
        <v>305</v>
      </c>
      <c r="AB1" s="8" t="s">
        <v>306</v>
      </c>
    </row>
    <row r="2" spans="1:28" s="18" customFormat="1" ht="13" customHeight="1" x14ac:dyDescent="0.25">
      <c r="A2" s="10" t="s">
        <v>6</v>
      </c>
      <c r="B2" s="10" t="s">
        <v>6</v>
      </c>
      <c r="C2" s="11" t="s">
        <v>7</v>
      </c>
      <c r="D2" s="11" t="s">
        <v>8</v>
      </c>
      <c r="E2" s="12">
        <v>43843</v>
      </c>
      <c r="F2" s="14">
        <v>1.2526999999999999</v>
      </c>
      <c r="G2" s="13">
        <v>1.2402</v>
      </c>
      <c r="H2" s="15">
        <v>7.0103</v>
      </c>
      <c r="I2" s="16">
        <f t="shared" ref="I2:I33" si="0">L2*F2/H2</f>
        <v>5149.4409437136401</v>
      </c>
      <c r="J2" s="16">
        <f t="shared" ref="J2:J33" si="1">M2*G2/H2</f>
        <v>5956.2829834650129</v>
      </c>
      <c r="K2" s="16">
        <f t="shared" ref="K2:K33" si="2">N2*G2/H2</f>
        <v>3013.5237150325079</v>
      </c>
      <c r="L2" s="16">
        <f t="shared" ref="L2:L33" si="3">SUM(O2:S2)</f>
        <v>28817.05583756345</v>
      </c>
      <c r="M2" s="16">
        <f t="shared" ref="M2:M19" si="4">SUM(T2:W2)</f>
        <v>33668.223350253815</v>
      </c>
      <c r="N2" s="16">
        <f t="shared" ref="N2:N19" si="5">SUM(X2:AB2)</f>
        <v>17034.111675126907</v>
      </c>
      <c r="O2" s="37">
        <v>0</v>
      </c>
      <c r="P2" s="37">
        <v>20000</v>
      </c>
      <c r="Q2" s="17">
        <v>8817.0558375634519</v>
      </c>
      <c r="R2" s="17">
        <v>0</v>
      </c>
      <c r="S2" s="17">
        <v>0</v>
      </c>
      <c r="T2" s="17">
        <v>14429.238578680204</v>
      </c>
      <c r="U2" s="17">
        <v>0</v>
      </c>
      <c r="V2" s="17">
        <v>4809.7461928934017</v>
      </c>
      <c r="W2" s="17">
        <v>14429.238578680204</v>
      </c>
      <c r="X2" s="17">
        <v>17034.111675126907</v>
      </c>
      <c r="Y2" s="17">
        <v>0</v>
      </c>
      <c r="Z2" s="17">
        <v>0</v>
      </c>
      <c r="AA2" s="17">
        <v>0</v>
      </c>
      <c r="AB2" s="17">
        <v>0</v>
      </c>
    </row>
    <row r="3" spans="1:28" s="18" customFormat="1" ht="13" customHeight="1" x14ac:dyDescent="0.25">
      <c r="A3" s="10" t="s">
        <v>9</v>
      </c>
      <c r="B3" s="10" t="s">
        <v>9</v>
      </c>
      <c r="C3" s="11" t="s">
        <v>7</v>
      </c>
      <c r="D3" s="11" t="s">
        <v>8</v>
      </c>
      <c r="E3" s="12">
        <v>43843</v>
      </c>
      <c r="F3" s="13">
        <v>1.742</v>
      </c>
      <c r="G3" s="13">
        <v>1.7063999999999999</v>
      </c>
      <c r="H3" s="15">
        <v>7.0103</v>
      </c>
      <c r="I3" s="16">
        <f t="shared" si="0"/>
        <v>7855.5102423258131</v>
      </c>
      <c r="J3" s="16">
        <f t="shared" si="1"/>
        <v>6146.4690874363177</v>
      </c>
      <c r="K3" s="16">
        <f t="shared" si="2"/>
        <v>3109.7465332193219</v>
      </c>
      <c r="L3" s="16">
        <f t="shared" si="3"/>
        <v>31612.791878172589</v>
      </c>
      <c r="M3" s="16">
        <f t="shared" si="4"/>
        <v>25251.167512690357</v>
      </c>
      <c r="N3" s="16">
        <f t="shared" si="5"/>
        <v>12775.583756345179</v>
      </c>
      <c r="O3" s="37">
        <v>10000</v>
      </c>
      <c r="P3" s="37">
        <v>15000</v>
      </c>
      <c r="Q3" s="17">
        <v>6612.7918781725884</v>
      </c>
      <c r="R3" s="17">
        <v>0</v>
      </c>
      <c r="S3" s="17">
        <v>0</v>
      </c>
      <c r="T3" s="17">
        <v>10821.928934010153</v>
      </c>
      <c r="U3" s="17">
        <v>0</v>
      </c>
      <c r="V3" s="17">
        <v>3607.3096446700506</v>
      </c>
      <c r="W3" s="17">
        <v>10821.928934010153</v>
      </c>
      <c r="X3" s="17">
        <v>12775.583756345179</v>
      </c>
      <c r="Y3" s="17">
        <v>0</v>
      </c>
      <c r="Z3" s="17">
        <v>0</v>
      </c>
      <c r="AA3" s="17">
        <v>0</v>
      </c>
      <c r="AB3" s="17">
        <v>0</v>
      </c>
    </row>
    <row r="4" spans="1:28" s="18" customFormat="1" ht="13" customHeight="1" x14ac:dyDescent="0.25">
      <c r="A4" s="10" t="s">
        <v>10</v>
      </c>
      <c r="B4" s="10" t="s">
        <v>11</v>
      </c>
      <c r="C4" s="11" t="s">
        <v>7</v>
      </c>
      <c r="D4" s="11" t="s">
        <v>8</v>
      </c>
      <c r="E4" s="12">
        <v>43843</v>
      </c>
      <c r="F4" s="14">
        <v>0.74980000000000002</v>
      </c>
      <c r="G4" s="14">
        <v>0.74980000000000002</v>
      </c>
      <c r="H4" s="15">
        <v>7.0103</v>
      </c>
      <c r="I4" s="16">
        <f t="shared" si="0"/>
        <v>4097.2880521518337</v>
      </c>
      <c r="J4" s="16">
        <f t="shared" si="1"/>
        <v>3547.033273896981</v>
      </c>
      <c r="K4" s="16">
        <f t="shared" si="2"/>
        <v>2365.8012010898251</v>
      </c>
      <c r="L4" s="16">
        <f t="shared" si="3"/>
        <v>38307.839999999997</v>
      </c>
      <c r="M4" s="16">
        <f t="shared" si="4"/>
        <v>33163.200000000004</v>
      </c>
      <c r="N4" s="16">
        <f t="shared" si="5"/>
        <v>22119.200000000001</v>
      </c>
      <c r="O4" s="37">
        <v>22200</v>
      </c>
      <c r="P4" s="37">
        <v>0</v>
      </c>
      <c r="Q4" s="17">
        <v>16107.84</v>
      </c>
      <c r="R4" s="17">
        <v>0</v>
      </c>
      <c r="S4" s="17">
        <v>0</v>
      </c>
      <c r="T4" s="17">
        <v>14212.800000000001</v>
      </c>
      <c r="U4" s="17">
        <v>0</v>
      </c>
      <c r="V4" s="17">
        <v>4737.6000000000004</v>
      </c>
      <c r="W4" s="17">
        <v>14212.800000000001</v>
      </c>
      <c r="X4" s="17">
        <v>18950.400000000001</v>
      </c>
      <c r="Y4" s="17">
        <v>3168.8</v>
      </c>
      <c r="Z4" s="17">
        <v>0</v>
      </c>
      <c r="AA4" s="17">
        <v>0</v>
      </c>
      <c r="AB4" s="17">
        <v>0</v>
      </c>
    </row>
    <row r="5" spans="1:28" s="18" customFormat="1" ht="13" customHeight="1" x14ac:dyDescent="0.25">
      <c r="A5" s="10" t="s">
        <v>12</v>
      </c>
      <c r="B5" s="10" t="s">
        <v>12</v>
      </c>
      <c r="C5" s="11" t="s">
        <v>7</v>
      </c>
      <c r="D5" s="11" t="s">
        <v>8</v>
      </c>
      <c r="E5" s="12">
        <v>43843</v>
      </c>
      <c r="F5" s="14">
        <v>0.1115</v>
      </c>
      <c r="G5" s="14">
        <v>0.1115</v>
      </c>
      <c r="H5" s="15">
        <v>7.0103</v>
      </c>
      <c r="I5" s="16">
        <f t="shared" si="0"/>
        <v>2231.4403720240221</v>
      </c>
      <c r="J5" s="16">
        <f t="shared" si="1"/>
        <v>1450.532245410325</v>
      </c>
      <c r="K5" s="16">
        <f t="shared" si="2"/>
        <v>967.47638474815631</v>
      </c>
      <c r="L5" s="16">
        <f t="shared" si="3"/>
        <v>140296.56</v>
      </c>
      <c r="M5" s="16">
        <f t="shared" si="4"/>
        <v>91198.800000000017</v>
      </c>
      <c r="N5" s="16">
        <f t="shared" si="5"/>
        <v>60827.8</v>
      </c>
      <c r="O5" s="37">
        <v>96000</v>
      </c>
      <c r="P5" s="37">
        <v>0</v>
      </c>
      <c r="Q5" s="17">
        <v>44296.560000000005</v>
      </c>
      <c r="R5" s="17">
        <v>0</v>
      </c>
      <c r="S5" s="17">
        <v>0</v>
      </c>
      <c r="T5" s="17">
        <v>39085.200000000004</v>
      </c>
      <c r="U5" s="17">
        <v>0</v>
      </c>
      <c r="V5" s="17">
        <v>13028.400000000001</v>
      </c>
      <c r="W5" s="17">
        <v>39085.200000000004</v>
      </c>
      <c r="X5" s="17">
        <v>52113.600000000006</v>
      </c>
      <c r="Y5" s="17">
        <v>8714.2000000000007</v>
      </c>
      <c r="Z5" s="17">
        <v>0</v>
      </c>
      <c r="AA5" s="17">
        <v>0</v>
      </c>
      <c r="AB5" s="17">
        <v>0</v>
      </c>
    </row>
    <row r="6" spans="1:28" s="18" customFormat="1" ht="13" customHeight="1" x14ac:dyDescent="0.25">
      <c r="A6" s="10" t="s">
        <v>13</v>
      </c>
      <c r="B6" s="20" t="s">
        <v>13</v>
      </c>
      <c r="C6" s="11" t="s">
        <v>7</v>
      </c>
      <c r="D6" s="11" t="s">
        <v>8</v>
      </c>
      <c r="E6" s="12">
        <v>43843</v>
      </c>
      <c r="F6" s="14">
        <v>4.53E-2</v>
      </c>
      <c r="G6" s="14">
        <v>4.53E-2</v>
      </c>
      <c r="H6" s="15">
        <v>7.0103</v>
      </c>
      <c r="I6" s="16">
        <f t="shared" si="0"/>
        <v>848.07948190519676</v>
      </c>
      <c r="J6" s="16">
        <f t="shared" si="1"/>
        <v>482.17040069611852</v>
      </c>
      <c r="K6" s="16">
        <f t="shared" si="2"/>
        <v>321.59814273283598</v>
      </c>
      <c r="L6" s="16">
        <f t="shared" si="3"/>
        <v>131242.64000000001</v>
      </c>
      <c r="M6" s="16">
        <f t="shared" si="4"/>
        <v>74617.2</v>
      </c>
      <c r="N6" s="16">
        <f t="shared" si="5"/>
        <v>49768.200000000004</v>
      </c>
      <c r="O6" s="37">
        <v>35000</v>
      </c>
      <c r="P6" s="37">
        <v>60000</v>
      </c>
      <c r="Q6" s="17">
        <v>36242.639999999999</v>
      </c>
      <c r="R6" s="17">
        <v>0</v>
      </c>
      <c r="S6" s="17">
        <v>0</v>
      </c>
      <c r="T6" s="17">
        <v>31978.799999999999</v>
      </c>
      <c r="U6" s="17">
        <v>0</v>
      </c>
      <c r="V6" s="17">
        <v>10659.6</v>
      </c>
      <c r="W6" s="17">
        <v>31978.799999999999</v>
      </c>
      <c r="X6" s="17">
        <v>42638.400000000001</v>
      </c>
      <c r="Y6" s="17">
        <v>7129.8</v>
      </c>
      <c r="Z6" s="17">
        <v>0</v>
      </c>
      <c r="AA6" s="17">
        <v>0</v>
      </c>
      <c r="AB6" s="17">
        <v>0</v>
      </c>
    </row>
    <row r="7" spans="1:28" s="18" customFormat="1" ht="13" customHeight="1" x14ac:dyDescent="0.25">
      <c r="A7" s="10" t="s">
        <v>14</v>
      </c>
      <c r="B7" s="20" t="s">
        <v>14</v>
      </c>
      <c r="C7" s="11" t="s">
        <v>7</v>
      </c>
      <c r="D7" s="11" t="s">
        <v>8</v>
      </c>
      <c r="E7" s="12">
        <v>43843</v>
      </c>
      <c r="F7" s="14">
        <v>3.78E-2</v>
      </c>
      <c r="G7" s="14">
        <v>3.78E-2</v>
      </c>
      <c r="H7" s="15">
        <v>7.0103</v>
      </c>
      <c r="I7" s="16">
        <f t="shared" si="0"/>
        <v>799.77020327232788</v>
      </c>
      <c r="J7" s="16">
        <f t="shared" si="1"/>
        <v>536.45448554270149</v>
      </c>
      <c r="K7" s="16">
        <f t="shared" si="2"/>
        <v>357.80455615308898</v>
      </c>
      <c r="L7" s="16">
        <f t="shared" si="3"/>
        <v>148323.51999999999</v>
      </c>
      <c r="M7" s="16">
        <f t="shared" si="4"/>
        <v>99489.600000000006</v>
      </c>
      <c r="N7" s="16">
        <f t="shared" si="5"/>
        <v>66357.599999999991</v>
      </c>
      <c r="O7" s="37">
        <v>0</v>
      </c>
      <c r="P7" s="37">
        <v>100000</v>
      </c>
      <c r="Q7" s="17">
        <v>48323.519999999997</v>
      </c>
      <c r="R7" s="17">
        <v>0</v>
      </c>
      <c r="S7" s="17">
        <v>0</v>
      </c>
      <c r="T7" s="17">
        <v>42638.400000000001</v>
      </c>
      <c r="U7" s="17">
        <v>0</v>
      </c>
      <c r="V7" s="17">
        <v>14212.8</v>
      </c>
      <c r="W7" s="17">
        <v>42638.400000000001</v>
      </c>
      <c r="X7" s="17">
        <v>56851.199999999997</v>
      </c>
      <c r="Y7" s="17">
        <v>9506.4</v>
      </c>
      <c r="Z7" s="17">
        <v>0</v>
      </c>
      <c r="AA7" s="17">
        <v>0</v>
      </c>
      <c r="AB7" s="17">
        <v>0</v>
      </c>
    </row>
    <row r="8" spans="1:28" s="11" customFormat="1" ht="13" customHeight="1" x14ac:dyDescent="0.25">
      <c r="A8" s="10" t="s">
        <v>15</v>
      </c>
      <c r="B8" s="20" t="s">
        <v>75</v>
      </c>
      <c r="C8" s="11" t="s">
        <v>7</v>
      </c>
      <c r="D8" s="11" t="s">
        <v>8</v>
      </c>
      <c r="E8" s="12">
        <v>43843</v>
      </c>
      <c r="F8" s="14">
        <v>6.3E-2</v>
      </c>
      <c r="G8" s="14">
        <v>6.3E-2</v>
      </c>
      <c r="H8" s="15">
        <v>7.0103</v>
      </c>
      <c r="I8" s="16">
        <f t="shared" si="0"/>
        <v>882.40009129423845</v>
      </c>
      <c r="J8" s="16">
        <f t="shared" si="1"/>
        <v>521.5529720554041</v>
      </c>
      <c r="K8" s="16">
        <f t="shared" si="2"/>
        <v>347.86554070439212</v>
      </c>
      <c r="L8" s="16">
        <f t="shared" si="3"/>
        <v>98188.72</v>
      </c>
      <c r="M8" s="16">
        <f t="shared" si="4"/>
        <v>58035.599999999991</v>
      </c>
      <c r="N8" s="16">
        <f t="shared" si="5"/>
        <v>38708.6</v>
      </c>
      <c r="O8" s="37">
        <v>28000</v>
      </c>
      <c r="P8" s="37">
        <v>42000</v>
      </c>
      <c r="Q8" s="17">
        <v>28188.719999999998</v>
      </c>
      <c r="R8" s="17">
        <v>0</v>
      </c>
      <c r="S8" s="17">
        <v>0</v>
      </c>
      <c r="T8" s="17">
        <v>24872.399999999998</v>
      </c>
      <c r="U8" s="17">
        <v>0</v>
      </c>
      <c r="V8" s="17">
        <v>8290.7999999999993</v>
      </c>
      <c r="W8" s="17">
        <v>24872.399999999998</v>
      </c>
      <c r="X8" s="17">
        <v>33163.199999999997</v>
      </c>
      <c r="Y8" s="17">
        <v>5545.4</v>
      </c>
      <c r="Z8" s="17">
        <v>0</v>
      </c>
      <c r="AA8" s="17">
        <v>0</v>
      </c>
      <c r="AB8" s="17">
        <v>0</v>
      </c>
    </row>
    <row r="9" spans="1:28" s="18" customFormat="1" ht="13" customHeight="1" x14ac:dyDescent="0.25">
      <c r="A9" s="10" t="s">
        <v>195</v>
      </c>
      <c r="B9" s="10" t="s">
        <v>16</v>
      </c>
      <c r="C9" s="11" t="s">
        <v>7</v>
      </c>
      <c r="D9" s="11" t="s">
        <v>8</v>
      </c>
      <c r="E9" s="12">
        <v>43843</v>
      </c>
      <c r="F9" s="14">
        <v>1.3095000000000001</v>
      </c>
      <c r="G9" s="13">
        <v>1.3055000000000001</v>
      </c>
      <c r="H9" s="15">
        <v>7.0103</v>
      </c>
      <c r="I9" s="16">
        <f t="shared" si="0"/>
        <v>9942.3565223933383</v>
      </c>
      <c r="J9" s="16">
        <f t="shared" si="1"/>
        <v>9404.8469217629117</v>
      </c>
      <c r="K9" s="16">
        <f t="shared" si="2"/>
        <v>4758.2912554123595</v>
      </c>
      <c r="L9" s="16">
        <f t="shared" si="3"/>
        <v>53225.583756345179</v>
      </c>
      <c r="M9" s="16">
        <f t="shared" si="4"/>
        <v>50502.335025380715</v>
      </c>
      <c r="N9" s="16">
        <f t="shared" si="5"/>
        <v>25551.167512690357</v>
      </c>
      <c r="O9" s="37">
        <v>30000</v>
      </c>
      <c r="P9" s="37">
        <v>10000</v>
      </c>
      <c r="Q9" s="17">
        <v>13225.583756345177</v>
      </c>
      <c r="R9" s="17">
        <v>0</v>
      </c>
      <c r="S9" s="17">
        <v>0</v>
      </c>
      <c r="T9" s="17">
        <v>21643.857868020306</v>
      </c>
      <c r="U9" s="17">
        <v>0</v>
      </c>
      <c r="V9" s="17">
        <v>7214.6192893401012</v>
      </c>
      <c r="W9" s="17">
        <v>21643.857868020306</v>
      </c>
      <c r="X9" s="17">
        <v>25551.167512690357</v>
      </c>
      <c r="Y9" s="17">
        <v>0</v>
      </c>
      <c r="Z9" s="17">
        <v>0</v>
      </c>
      <c r="AA9" s="17">
        <v>0</v>
      </c>
      <c r="AB9" s="17">
        <v>0</v>
      </c>
    </row>
    <row r="10" spans="1:28" s="18" customFormat="1" ht="13" customHeight="1" x14ac:dyDescent="0.25">
      <c r="A10" s="10" t="s">
        <v>17</v>
      </c>
      <c r="B10" s="10" t="s">
        <v>18</v>
      </c>
      <c r="C10" s="11" t="s">
        <v>7</v>
      </c>
      <c r="D10" s="11" t="s">
        <v>8</v>
      </c>
      <c r="E10" s="12">
        <v>43843</v>
      </c>
      <c r="F10" s="14">
        <v>1.3095000000000001</v>
      </c>
      <c r="G10" s="13">
        <v>1.3055000000000001</v>
      </c>
      <c r="H10" s="15">
        <v>7.0103</v>
      </c>
      <c r="I10" s="16">
        <f t="shared" si="0"/>
        <v>11810.32222999501</v>
      </c>
      <c r="J10" s="16">
        <f t="shared" si="1"/>
        <v>9404.8469217629117</v>
      </c>
      <c r="K10" s="16">
        <f t="shared" si="2"/>
        <v>4758.2912554123595</v>
      </c>
      <c r="L10" s="16">
        <f t="shared" si="3"/>
        <v>63225.583756345179</v>
      </c>
      <c r="M10" s="16">
        <f t="shared" si="4"/>
        <v>50502.335025380715</v>
      </c>
      <c r="N10" s="16">
        <f t="shared" si="5"/>
        <v>25551.167512690357</v>
      </c>
      <c r="O10" s="37">
        <v>15000</v>
      </c>
      <c r="P10" s="37">
        <v>35000</v>
      </c>
      <c r="Q10" s="17">
        <v>13225.583756345177</v>
      </c>
      <c r="R10" s="17">
        <v>0</v>
      </c>
      <c r="S10" s="17">
        <v>0</v>
      </c>
      <c r="T10" s="17">
        <v>21643.857868020306</v>
      </c>
      <c r="U10" s="17">
        <v>0</v>
      </c>
      <c r="V10" s="17">
        <v>7214.6192893401012</v>
      </c>
      <c r="W10" s="17">
        <v>21643.857868020306</v>
      </c>
      <c r="X10" s="17">
        <v>25551.167512690357</v>
      </c>
      <c r="Y10" s="17">
        <v>0</v>
      </c>
      <c r="Z10" s="17">
        <v>0</v>
      </c>
      <c r="AA10" s="17">
        <v>0</v>
      </c>
      <c r="AB10" s="17">
        <v>0</v>
      </c>
    </row>
    <row r="11" spans="1:28" s="18" customFormat="1" ht="13" customHeight="1" x14ac:dyDescent="0.25">
      <c r="A11" s="10" t="s">
        <v>19</v>
      </c>
      <c r="B11" s="10" t="s">
        <v>19</v>
      </c>
      <c r="C11" s="11" t="s">
        <v>22</v>
      </c>
      <c r="D11" s="11" t="s">
        <v>8</v>
      </c>
      <c r="E11" s="12">
        <v>43843</v>
      </c>
      <c r="F11" s="13">
        <v>1.7282999999999999</v>
      </c>
      <c r="G11" s="14">
        <v>1.7282999999999999</v>
      </c>
      <c r="H11" s="15">
        <v>7.0103</v>
      </c>
      <c r="I11" s="16">
        <f t="shared" si="0"/>
        <v>28229.992981755415</v>
      </c>
      <c r="J11" s="16">
        <f t="shared" si="1"/>
        <v>26404.138196653494</v>
      </c>
      <c r="K11" s="16">
        <f t="shared" si="2"/>
        <v>22506.384462861788</v>
      </c>
      <c r="L11" s="16">
        <f t="shared" si="3"/>
        <v>114506</v>
      </c>
      <c r="M11" s="16">
        <f t="shared" si="4"/>
        <v>107100</v>
      </c>
      <c r="N11" s="16">
        <f t="shared" si="5"/>
        <v>91290</v>
      </c>
      <c r="O11" s="37">
        <v>0</v>
      </c>
      <c r="P11" s="37">
        <v>70000</v>
      </c>
      <c r="Q11" s="17">
        <v>44506</v>
      </c>
      <c r="R11" s="17">
        <v>0</v>
      </c>
      <c r="S11" s="17">
        <v>0</v>
      </c>
      <c r="T11" s="17">
        <v>42840</v>
      </c>
      <c r="U11" s="17">
        <v>21420</v>
      </c>
      <c r="V11" s="17">
        <v>21420</v>
      </c>
      <c r="W11" s="17">
        <v>21420</v>
      </c>
      <c r="X11" s="17">
        <v>21420</v>
      </c>
      <c r="Y11" s="17">
        <v>21420</v>
      </c>
      <c r="Z11" s="17">
        <v>17850</v>
      </c>
      <c r="AA11" s="17">
        <v>21420</v>
      </c>
      <c r="AB11" s="17">
        <v>9180</v>
      </c>
    </row>
    <row r="12" spans="1:28" s="18" customFormat="1" ht="13" x14ac:dyDescent="0.25">
      <c r="A12" s="10" t="s">
        <v>20</v>
      </c>
      <c r="B12" s="10" t="s">
        <v>20</v>
      </c>
      <c r="C12" s="11" t="s">
        <v>22</v>
      </c>
      <c r="D12" s="11" t="s">
        <v>8</v>
      </c>
      <c r="E12" s="12">
        <v>43843</v>
      </c>
      <c r="F12" s="13">
        <v>2.0083000000000002</v>
      </c>
      <c r="G12" s="13">
        <v>2.0287999999999999</v>
      </c>
      <c r="H12" s="15">
        <v>7.0103</v>
      </c>
      <c r="I12" s="16">
        <f t="shared" si="0"/>
        <v>31371.111050882275</v>
      </c>
      <c r="J12" s="16">
        <f t="shared" si="1"/>
        <v>30995.033022837823</v>
      </c>
      <c r="K12" s="16">
        <f t="shared" si="2"/>
        <v>26419.575767085575</v>
      </c>
      <c r="L12" s="16">
        <f t="shared" si="3"/>
        <v>109506</v>
      </c>
      <c r="M12" s="16">
        <f t="shared" si="4"/>
        <v>107100</v>
      </c>
      <c r="N12" s="16">
        <f t="shared" si="5"/>
        <v>91290</v>
      </c>
      <c r="O12" s="37">
        <v>10000</v>
      </c>
      <c r="P12" s="37">
        <v>55000</v>
      </c>
      <c r="Q12" s="17">
        <v>44506</v>
      </c>
      <c r="R12" s="17">
        <v>0</v>
      </c>
      <c r="S12" s="17">
        <v>0</v>
      </c>
      <c r="T12" s="17">
        <v>42840</v>
      </c>
      <c r="U12" s="17">
        <v>21420</v>
      </c>
      <c r="V12" s="17">
        <v>21420</v>
      </c>
      <c r="W12" s="17">
        <v>21420</v>
      </c>
      <c r="X12" s="17">
        <v>21420</v>
      </c>
      <c r="Y12" s="17">
        <v>21420</v>
      </c>
      <c r="Z12" s="17">
        <v>17850</v>
      </c>
      <c r="AA12" s="17">
        <v>21420</v>
      </c>
      <c r="AB12" s="17">
        <v>9180</v>
      </c>
    </row>
    <row r="13" spans="1:28" s="18" customFormat="1" ht="13" customHeight="1" x14ac:dyDescent="0.25">
      <c r="A13" s="10" t="s">
        <v>21</v>
      </c>
      <c r="B13" s="10" t="s">
        <v>21</v>
      </c>
      <c r="C13" s="11" t="s">
        <v>22</v>
      </c>
      <c r="D13" s="11" t="s">
        <v>8</v>
      </c>
      <c r="E13" s="12">
        <v>43843</v>
      </c>
      <c r="F13" s="14">
        <v>0.2898</v>
      </c>
      <c r="G13" s="14">
        <v>0.2898</v>
      </c>
      <c r="H13" s="15">
        <v>7.0103</v>
      </c>
      <c r="I13" s="16">
        <f t="shared" si="0"/>
        <v>10616.819258804902</v>
      </c>
      <c r="J13" s="16">
        <f t="shared" si="1"/>
        <v>7194.5662097199829</v>
      </c>
      <c r="K13" s="16">
        <f t="shared" si="2"/>
        <v>6132.5111978089381</v>
      </c>
      <c r="L13" s="16">
        <f t="shared" si="3"/>
        <v>256822.25</v>
      </c>
      <c r="M13" s="16">
        <f t="shared" si="4"/>
        <v>174037.5</v>
      </c>
      <c r="N13" s="16">
        <f t="shared" si="5"/>
        <v>148346.25</v>
      </c>
      <c r="O13" s="37">
        <v>48000</v>
      </c>
      <c r="P13" s="37">
        <v>136500</v>
      </c>
      <c r="Q13" s="17">
        <v>72322.25</v>
      </c>
      <c r="R13" s="17">
        <v>0</v>
      </c>
      <c r="S13" s="17">
        <v>0</v>
      </c>
      <c r="T13" s="17">
        <v>69615</v>
      </c>
      <c r="U13" s="17">
        <v>34807.5</v>
      </c>
      <c r="V13" s="17">
        <v>34807.5</v>
      </c>
      <c r="W13" s="17">
        <v>34807.5</v>
      </c>
      <c r="X13" s="17">
        <v>34807.5</v>
      </c>
      <c r="Y13" s="17">
        <v>34807.5</v>
      </c>
      <c r="Z13" s="17">
        <v>29006.25</v>
      </c>
      <c r="AA13" s="17">
        <v>34807.5</v>
      </c>
      <c r="AB13" s="17">
        <v>14917.5</v>
      </c>
    </row>
    <row r="14" spans="1:28" s="18" customFormat="1" ht="13" customHeight="1" x14ac:dyDescent="0.25">
      <c r="A14" s="10" t="s">
        <v>23</v>
      </c>
      <c r="B14" s="10" t="s">
        <v>23</v>
      </c>
      <c r="C14" s="11" t="s">
        <v>22</v>
      </c>
      <c r="D14" s="11" t="s">
        <v>8</v>
      </c>
      <c r="E14" s="12">
        <v>43843</v>
      </c>
      <c r="F14" s="14">
        <v>0.35993094272380449</v>
      </c>
      <c r="G14" s="14">
        <v>0.35993094272380449</v>
      </c>
      <c r="H14" s="15">
        <v>7.0103</v>
      </c>
      <c r="I14" s="16">
        <f t="shared" si="0"/>
        <v>9017.5272524626034</v>
      </c>
      <c r="J14" s="16">
        <f t="shared" si="1"/>
        <v>6873.5653191945175</v>
      </c>
      <c r="K14" s="16">
        <f t="shared" si="2"/>
        <v>5858.8961530277074</v>
      </c>
      <c r="L14" s="16">
        <f t="shared" si="3"/>
        <v>175632.5</v>
      </c>
      <c r="M14" s="16">
        <f t="shared" si="4"/>
        <v>133875</v>
      </c>
      <c r="N14" s="16">
        <f t="shared" si="5"/>
        <v>114112.5</v>
      </c>
      <c r="O14" s="37">
        <v>15000</v>
      </c>
      <c r="P14" s="37">
        <v>105000</v>
      </c>
      <c r="Q14" s="17">
        <v>55632.5</v>
      </c>
      <c r="R14" s="17">
        <v>0</v>
      </c>
      <c r="S14" s="17">
        <v>0</v>
      </c>
      <c r="T14" s="17">
        <v>53550</v>
      </c>
      <c r="U14" s="17">
        <v>26775</v>
      </c>
      <c r="V14" s="17">
        <v>26775</v>
      </c>
      <c r="W14" s="17">
        <v>26775</v>
      </c>
      <c r="X14" s="17">
        <v>26775</v>
      </c>
      <c r="Y14" s="17">
        <v>26775</v>
      </c>
      <c r="Z14" s="17">
        <v>22312.5</v>
      </c>
      <c r="AA14" s="17">
        <v>26775</v>
      </c>
      <c r="AB14" s="17">
        <v>11475</v>
      </c>
    </row>
    <row r="15" spans="1:28" s="18" customFormat="1" ht="13" customHeight="1" x14ac:dyDescent="0.25">
      <c r="A15" s="10" t="s">
        <v>24</v>
      </c>
      <c r="B15" s="10" t="s">
        <v>24</v>
      </c>
      <c r="C15" s="11" t="s">
        <v>22</v>
      </c>
      <c r="D15" s="11" t="s">
        <v>8</v>
      </c>
      <c r="E15" s="12">
        <v>43843</v>
      </c>
      <c r="F15" s="14">
        <v>0.34920500063063509</v>
      </c>
      <c r="G15" s="14">
        <v>0.34920500063063509</v>
      </c>
      <c r="H15" s="15">
        <v>7.0103</v>
      </c>
      <c r="I15" s="16">
        <f t="shared" si="0"/>
        <v>6058.8958017782015</v>
      </c>
      <c r="J15" s="16">
        <f t="shared" si="1"/>
        <v>6668.7330726825203</v>
      </c>
      <c r="K15" s="16">
        <f t="shared" si="2"/>
        <v>5684.3010476674817</v>
      </c>
      <c r="L15" s="16">
        <f t="shared" si="3"/>
        <v>121632.5</v>
      </c>
      <c r="M15" s="16">
        <f t="shared" si="4"/>
        <v>133875</v>
      </c>
      <c r="N15" s="16">
        <f t="shared" si="5"/>
        <v>114112.5</v>
      </c>
      <c r="O15" s="37">
        <v>0</v>
      </c>
      <c r="P15" s="37">
        <v>66000</v>
      </c>
      <c r="Q15" s="17">
        <v>55632.5</v>
      </c>
      <c r="R15" s="17">
        <v>0</v>
      </c>
      <c r="S15" s="17">
        <v>0</v>
      </c>
      <c r="T15" s="17">
        <v>53550</v>
      </c>
      <c r="U15" s="17">
        <v>26775</v>
      </c>
      <c r="V15" s="17">
        <v>26775</v>
      </c>
      <c r="W15" s="17">
        <v>26775</v>
      </c>
      <c r="X15" s="17">
        <v>26775</v>
      </c>
      <c r="Y15" s="17">
        <v>26775</v>
      </c>
      <c r="Z15" s="17">
        <v>22312.5</v>
      </c>
      <c r="AA15" s="17">
        <v>26775</v>
      </c>
      <c r="AB15" s="17">
        <v>11475</v>
      </c>
    </row>
    <row r="16" spans="1:28" s="18" customFormat="1" ht="13" customHeight="1" x14ac:dyDescent="0.25">
      <c r="A16" s="10" t="s">
        <v>25</v>
      </c>
      <c r="B16" s="10" t="s">
        <v>25</v>
      </c>
      <c r="C16" s="11" t="s">
        <v>22</v>
      </c>
      <c r="D16" s="11" t="s">
        <v>8</v>
      </c>
      <c r="E16" s="12">
        <v>43843</v>
      </c>
      <c r="F16" s="14">
        <v>0.22456128895200003</v>
      </c>
      <c r="G16" s="14">
        <v>0.22456128895200003</v>
      </c>
      <c r="H16" s="15">
        <v>7.0103</v>
      </c>
      <c r="I16" s="16">
        <f t="shared" si="0"/>
        <v>12569.496457185673</v>
      </c>
      <c r="J16" s="16">
        <f t="shared" si="1"/>
        <v>9434.5339897847189</v>
      </c>
      <c r="K16" s="16">
        <f t="shared" si="2"/>
        <v>8041.8170674831654</v>
      </c>
      <c r="L16" s="16">
        <f t="shared" si="3"/>
        <v>392391.5</v>
      </c>
      <c r="M16" s="16">
        <f t="shared" si="4"/>
        <v>294525.00000000006</v>
      </c>
      <c r="N16" s="16">
        <f t="shared" si="5"/>
        <v>251047.50000000003</v>
      </c>
      <c r="O16" s="37">
        <v>120000</v>
      </c>
      <c r="P16" s="37">
        <v>150000</v>
      </c>
      <c r="Q16" s="17">
        <v>122391.50000000001</v>
      </c>
      <c r="R16" s="17">
        <v>0</v>
      </c>
      <c r="S16" s="17">
        <v>0</v>
      </c>
      <c r="T16" s="17">
        <v>117810.00000000001</v>
      </c>
      <c r="U16" s="17">
        <v>58905.000000000007</v>
      </c>
      <c r="V16" s="17">
        <v>58905.000000000007</v>
      </c>
      <c r="W16" s="17">
        <v>58905.000000000007</v>
      </c>
      <c r="X16" s="17">
        <v>58905.000000000007</v>
      </c>
      <c r="Y16" s="17">
        <v>58905.000000000007</v>
      </c>
      <c r="Z16" s="17">
        <v>49087.500000000007</v>
      </c>
      <c r="AA16" s="17">
        <v>58905.000000000007</v>
      </c>
      <c r="AB16" s="17">
        <v>25245.000000000007</v>
      </c>
    </row>
    <row r="17" spans="1:29" s="18" customFormat="1" ht="13" customHeight="1" x14ac:dyDescent="0.25">
      <c r="A17" s="10" t="s">
        <v>26</v>
      </c>
      <c r="B17" s="10" t="s">
        <v>26</v>
      </c>
      <c r="C17" s="11" t="s">
        <v>22</v>
      </c>
      <c r="D17" s="11" t="s">
        <v>8</v>
      </c>
      <c r="E17" s="12">
        <v>43843</v>
      </c>
      <c r="F17" s="14">
        <v>0.22456128895200003</v>
      </c>
      <c r="G17" s="14">
        <v>0.22456128895200003</v>
      </c>
      <c r="H17" s="15">
        <v>7.0103</v>
      </c>
      <c r="I17" s="16">
        <f t="shared" si="0"/>
        <v>11608.504963446459</v>
      </c>
      <c r="J17" s="16">
        <f t="shared" si="1"/>
        <v>9434.5339897847189</v>
      </c>
      <c r="K17" s="16">
        <f t="shared" si="2"/>
        <v>8041.8170674831654</v>
      </c>
      <c r="L17" s="16">
        <f t="shared" si="3"/>
        <v>362391.5</v>
      </c>
      <c r="M17" s="16">
        <f t="shared" si="4"/>
        <v>294525.00000000006</v>
      </c>
      <c r="N17" s="16">
        <f t="shared" si="5"/>
        <v>251047.50000000003</v>
      </c>
      <c r="O17" s="37">
        <v>120000</v>
      </c>
      <c r="P17" s="37">
        <v>120000</v>
      </c>
      <c r="Q17" s="17">
        <v>122391.50000000001</v>
      </c>
      <c r="R17" s="17">
        <v>0</v>
      </c>
      <c r="S17" s="17">
        <v>0</v>
      </c>
      <c r="T17" s="17">
        <v>117810.00000000001</v>
      </c>
      <c r="U17" s="17">
        <v>58905.000000000007</v>
      </c>
      <c r="V17" s="17">
        <v>58905.000000000007</v>
      </c>
      <c r="W17" s="17">
        <v>58905.000000000007</v>
      </c>
      <c r="X17" s="17">
        <v>58905.000000000007</v>
      </c>
      <c r="Y17" s="17">
        <v>58905.000000000007</v>
      </c>
      <c r="Z17" s="17">
        <v>49087.500000000007</v>
      </c>
      <c r="AA17" s="17">
        <v>58905.000000000007</v>
      </c>
      <c r="AB17" s="17">
        <v>25245.000000000007</v>
      </c>
    </row>
    <row r="18" spans="1:29" s="18" customFormat="1" ht="13" customHeight="1" x14ac:dyDescent="0.25">
      <c r="A18" s="10" t="s">
        <v>13</v>
      </c>
      <c r="B18" s="20" t="s">
        <v>13</v>
      </c>
      <c r="C18" s="11" t="s">
        <v>22</v>
      </c>
      <c r="D18" s="11" t="s">
        <v>8</v>
      </c>
      <c r="E18" s="12">
        <v>43843</v>
      </c>
      <c r="F18" s="14">
        <v>4.53E-2</v>
      </c>
      <c r="G18" s="14">
        <v>4.53E-2</v>
      </c>
      <c r="H18" s="15">
        <v>7.0103</v>
      </c>
      <c r="I18" s="16">
        <f t="shared" si="0"/>
        <v>1939.4710711381824</v>
      </c>
      <c r="J18" s="16">
        <f t="shared" si="1"/>
        <v>1557.1612484487111</v>
      </c>
      <c r="K18" s="16">
        <f t="shared" si="2"/>
        <v>1327.2945879634251</v>
      </c>
      <c r="L18" s="16">
        <f t="shared" si="3"/>
        <v>300138.5</v>
      </c>
      <c r="M18" s="16">
        <f t="shared" si="4"/>
        <v>240975</v>
      </c>
      <c r="N18" s="16">
        <f t="shared" si="5"/>
        <v>205402.5</v>
      </c>
      <c r="O18" s="37">
        <v>100000</v>
      </c>
      <c r="P18" s="37">
        <v>100000</v>
      </c>
      <c r="Q18" s="17">
        <v>100138.5</v>
      </c>
      <c r="R18" s="17">
        <v>0</v>
      </c>
      <c r="S18" s="17">
        <v>0</v>
      </c>
      <c r="T18" s="17">
        <v>96390</v>
      </c>
      <c r="U18" s="17">
        <v>48195</v>
      </c>
      <c r="V18" s="17">
        <v>48195</v>
      </c>
      <c r="W18" s="17">
        <v>48195</v>
      </c>
      <c r="X18" s="17">
        <v>48195</v>
      </c>
      <c r="Y18" s="17">
        <v>48195</v>
      </c>
      <c r="Z18" s="17">
        <v>40162.5</v>
      </c>
      <c r="AA18" s="17">
        <v>48195</v>
      </c>
      <c r="AB18" s="17">
        <v>20655</v>
      </c>
    </row>
    <row r="19" spans="1:29" s="18" customFormat="1" ht="13" customHeight="1" x14ac:dyDescent="0.25">
      <c r="A19" s="10" t="s">
        <v>14</v>
      </c>
      <c r="B19" s="20" t="s">
        <v>14</v>
      </c>
      <c r="C19" s="11" t="s">
        <v>22</v>
      </c>
      <c r="D19" s="11" t="s">
        <v>8</v>
      </c>
      <c r="E19" s="12">
        <v>43843</v>
      </c>
      <c r="F19" s="14">
        <v>3.78E-2</v>
      </c>
      <c r="G19" s="14">
        <v>3.78E-2</v>
      </c>
      <c r="H19" s="15">
        <v>7.0103</v>
      </c>
      <c r="I19" s="16">
        <f t="shared" si="0"/>
        <v>1809.1351867965709</v>
      </c>
      <c r="J19" s="16">
        <f t="shared" si="1"/>
        <v>1732.4707929760496</v>
      </c>
      <c r="K19" s="16">
        <f t="shared" si="2"/>
        <v>1476.7251044891088</v>
      </c>
      <c r="L19" s="16">
        <f t="shared" si="3"/>
        <v>335518</v>
      </c>
      <c r="M19" s="16">
        <f t="shared" si="4"/>
        <v>321300</v>
      </c>
      <c r="N19" s="16">
        <f t="shared" si="5"/>
        <v>273870</v>
      </c>
      <c r="O19" s="37">
        <v>0</v>
      </c>
      <c r="P19" s="37">
        <v>202000</v>
      </c>
      <c r="Q19" s="17">
        <v>133518</v>
      </c>
      <c r="R19" s="17">
        <v>0</v>
      </c>
      <c r="S19" s="17">
        <v>0</v>
      </c>
      <c r="T19" s="17">
        <v>128520</v>
      </c>
      <c r="U19" s="17">
        <v>64260</v>
      </c>
      <c r="V19" s="17">
        <v>64260</v>
      </c>
      <c r="W19" s="17">
        <v>64260</v>
      </c>
      <c r="X19" s="17">
        <v>64260</v>
      </c>
      <c r="Y19" s="17">
        <v>64260</v>
      </c>
      <c r="Z19" s="17">
        <v>53550</v>
      </c>
      <c r="AA19" s="17">
        <v>64260</v>
      </c>
      <c r="AB19" s="17">
        <v>27540</v>
      </c>
    </row>
    <row r="20" spans="1:29" s="18" customFormat="1" ht="13" customHeight="1" x14ac:dyDescent="0.25">
      <c r="A20" s="10" t="s">
        <v>27</v>
      </c>
      <c r="B20" s="10" t="s">
        <v>27</v>
      </c>
      <c r="C20" s="11" t="s">
        <v>22</v>
      </c>
      <c r="D20" s="11" t="s">
        <v>8</v>
      </c>
      <c r="E20" s="12">
        <v>43843</v>
      </c>
      <c r="F20" s="14">
        <v>1.6667000000000001</v>
      </c>
      <c r="G20" s="13">
        <v>1.6617</v>
      </c>
      <c r="H20" s="15">
        <v>7.0103</v>
      </c>
      <c r="I20" s="16">
        <f t="shared" si="0"/>
        <v>35741.577072307889</v>
      </c>
      <c r="J20" s="16">
        <f t="shared" si="1"/>
        <v>31733.319187481276</v>
      </c>
      <c r="K20" s="16">
        <f t="shared" si="2"/>
        <v>27048.87683123404</v>
      </c>
      <c r="L20" s="16">
        <f t="shared" si="3"/>
        <v>150332.5</v>
      </c>
      <c r="M20" s="16">
        <f t="shared" ref="M20:M67" si="6">SUM(T20:W20)</f>
        <v>133875</v>
      </c>
      <c r="N20" s="16">
        <f t="shared" ref="N20:N66" si="7">SUM(X20:AB20)</f>
        <v>114112.5</v>
      </c>
      <c r="O20" s="37">
        <v>15000</v>
      </c>
      <c r="P20" s="37">
        <v>79700</v>
      </c>
      <c r="Q20" s="17">
        <v>55632.5</v>
      </c>
      <c r="R20" s="17">
        <v>0</v>
      </c>
      <c r="S20" s="17">
        <v>0</v>
      </c>
      <c r="T20" s="17">
        <v>53550</v>
      </c>
      <c r="U20" s="17">
        <v>26775</v>
      </c>
      <c r="V20" s="17">
        <v>26775</v>
      </c>
      <c r="W20" s="17">
        <v>26775</v>
      </c>
      <c r="X20" s="17">
        <v>26775</v>
      </c>
      <c r="Y20" s="17">
        <v>26775</v>
      </c>
      <c r="Z20" s="17">
        <v>22312.5</v>
      </c>
      <c r="AA20" s="17">
        <v>26775</v>
      </c>
      <c r="AB20" s="17">
        <v>11475</v>
      </c>
    </row>
    <row r="21" spans="1:29" s="18" customFormat="1" ht="13" customHeight="1" x14ac:dyDescent="0.25">
      <c r="A21" s="10" t="s">
        <v>28</v>
      </c>
      <c r="B21" s="10" t="s">
        <v>314</v>
      </c>
      <c r="C21" s="11" t="s">
        <v>22</v>
      </c>
      <c r="D21" s="11" t="s">
        <v>8</v>
      </c>
      <c r="E21" s="12">
        <v>43843</v>
      </c>
      <c r="F21" s="14">
        <v>1.6517999999999999</v>
      </c>
      <c r="G21" s="13">
        <v>1.6468</v>
      </c>
      <c r="H21" s="15">
        <v>7.0103</v>
      </c>
      <c r="I21" s="16">
        <f t="shared" si="0"/>
        <v>23578.789374206524</v>
      </c>
      <c r="J21" s="16">
        <f t="shared" si="1"/>
        <v>28303.897836041255</v>
      </c>
      <c r="K21" s="16">
        <f t="shared" si="2"/>
        <v>24125.70339357802</v>
      </c>
      <c r="L21" s="16">
        <f t="shared" si="3"/>
        <v>100069.25</v>
      </c>
      <c r="M21" s="16">
        <f t="shared" si="6"/>
        <v>120487.5</v>
      </c>
      <c r="N21" s="16">
        <f t="shared" si="7"/>
        <v>102701.25</v>
      </c>
      <c r="O21" s="37">
        <v>0</v>
      </c>
      <c r="P21" s="37">
        <v>50000</v>
      </c>
      <c r="Q21" s="17">
        <v>50069.25</v>
      </c>
      <c r="R21" s="17">
        <v>0</v>
      </c>
      <c r="S21" s="17">
        <v>0</v>
      </c>
      <c r="T21" s="17">
        <v>48195</v>
      </c>
      <c r="U21" s="17">
        <v>24097.5</v>
      </c>
      <c r="V21" s="17">
        <v>24097.5</v>
      </c>
      <c r="W21" s="17">
        <v>24097.5</v>
      </c>
      <c r="X21" s="17">
        <v>24097.5</v>
      </c>
      <c r="Y21" s="17">
        <v>24097.5</v>
      </c>
      <c r="Z21" s="17">
        <v>20081.25</v>
      </c>
      <c r="AA21" s="17">
        <v>24097.5</v>
      </c>
      <c r="AB21" s="17">
        <v>10327.5</v>
      </c>
    </row>
    <row r="22" spans="1:29" s="18" customFormat="1" ht="13" customHeight="1" x14ac:dyDescent="0.25">
      <c r="A22" s="10" t="s">
        <v>30</v>
      </c>
      <c r="B22" s="10" t="s">
        <v>30</v>
      </c>
      <c r="C22" s="11" t="s">
        <v>32</v>
      </c>
      <c r="D22" s="11" t="s">
        <v>29</v>
      </c>
      <c r="E22" s="12">
        <v>43843</v>
      </c>
      <c r="F22" s="14">
        <v>2.3800000000000002E-2</v>
      </c>
      <c r="G22" s="13">
        <v>2.29E-2</v>
      </c>
      <c r="H22" s="15">
        <v>7.0103</v>
      </c>
      <c r="I22" s="16">
        <f t="shared" si="0"/>
        <v>315.23581286451667</v>
      </c>
      <c r="J22" s="16">
        <f t="shared" si="1"/>
        <v>0</v>
      </c>
      <c r="K22" s="16">
        <f t="shared" si="2"/>
        <v>637.58078528857448</v>
      </c>
      <c r="L22" s="16">
        <f t="shared" si="3"/>
        <v>92852.841131265595</v>
      </c>
      <c r="M22" s="16">
        <f t="shared" si="6"/>
        <v>0</v>
      </c>
      <c r="N22" s="16">
        <f t="shared" si="7"/>
        <v>195180.4619698032</v>
      </c>
      <c r="O22" s="37">
        <v>0</v>
      </c>
      <c r="P22" s="37">
        <v>0</v>
      </c>
      <c r="Q22" s="17">
        <v>66323.45795090399</v>
      </c>
      <c r="R22" s="17">
        <v>26529.383180361598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43583.986653451204</v>
      </c>
      <c r="Y22" s="17">
        <v>44215.638633936003</v>
      </c>
      <c r="Z22" s="17">
        <v>44215.638633936003</v>
      </c>
      <c r="AA22" s="17">
        <v>44215.638633936003</v>
      </c>
      <c r="AB22" s="17">
        <v>18949.559414544001</v>
      </c>
    </row>
    <row r="23" spans="1:29" s="18" customFormat="1" ht="13" customHeight="1" x14ac:dyDescent="0.25">
      <c r="A23" s="10" t="s">
        <v>31</v>
      </c>
      <c r="B23" s="10" t="s">
        <v>31</v>
      </c>
      <c r="C23" s="11" t="s">
        <v>32</v>
      </c>
      <c r="D23" s="11" t="s">
        <v>29</v>
      </c>
      <c r="E23" s="12">
        <v>43843</v>
      </c>
      <c r="F23" s="14">
        <v>3.04E-2</v>
      </c>
      <c r="G23" s="13">
        <v>2.86E-2</v>
      </c>
      <c r="H23" s="15">
        <v>7.0103</v>
      </c>
      <c r="I23" s="16">
        <f t="shared" si="0"/>
        <v>402.65414752442467</v>
      </c>
      <c r="J23" s="16">
        <f t="shared" si="1"/>
        <v>0</v>
      </c>
      <c r="K23" s="16">
        <f t="shared" si="2"/>
        <v>796.27993271848163</v>
      </c>
      <c r="L23" s="16">
        <f t="shared" si="3"/>
        <v>92852.841131265595</v>
      </c>
      <c r="M23" s="16">
        <f t="shared" si="6"/>
        <v>0</v>
      </c>
      <c r="N23" s="16">
        <f t="shared" si="7"/>
        <v>195180.4619698032</v>
      </c>
      <c r="O23" s="37">
        <v>0</v>
      </c>
      <c r="P23" s="37">
        <v>0</v>
      </c>
      <c r="Q23" s="17">
        <v>66323.45795090399</v>
      </c>
      <c r="R23" s="17">
        <v>26529.383180361598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43583.986653451204</v>
      </c>
      <c r="Y23" s="17">
        <v>44215.638633936003</v>
      </c>
      <c r="Z23" s="17">
        <v>44215.638633936003</v>
      </c>
      <c r="AA23" s="17">
        <v>44215.638633936003</v>
      </c>
      <c r="AB23" s="17">
        <v>18949.559414544001</v>
      </c>
    </row>
    <row r="24" spans="1:29" s="18" customFormat="1" ht="13" customHeight="1" x14ac:dyDescent="0.25">
      <c r="A24" s="10" t="s">
        <v>33</v>
      </c>
      <c r="B24" s="10" t="s">
        <v>34</v>
      </c>
      <c r="C24" s="11" t="s">
        <v>32</v>
      </c>
      <c r="D24" s="11" t="s">
        <v>29</v>
      </c>
      <c r="E24" s="12">
        <v>43843</v>
      </c>
      <c r="F24" s="13">
        <v>0.98780000000000001</v>
      </c>
      <c r="G24" s="13">
        <v>0.9677</v>
      </c>
      <c r="H24" s="15">
        <v>7.0103</v>
      </c>
      <c r="I24" s="16">
        <f t="shared" si="0"/>
        <v>23103.722168700722</v>
      </c>
      <c r="J24" s="16">
        <f t="shared" si="1"/>
        <v>0</v>
      </c>
      <c r="K24" s="16">
        <f t="shared" si="2"/>
        <v>34345.223188500691</v>
      </c>
      <c r="L24" s="16">
        <f t="shared" si="3"/>
        <v>163964.38906584599</v>
      </c>
      <c r="M24" s="16">
        <f t="shared" si="6"/>
        <v>0</v>
      </c>
      <c r="N24" s="16">
        <f t="shared" si="7"/>
        <v>248806.777015962</v>
      </c>
      <c r="O24" s="37">
        <v>45600</v>
      </c>
      <c r="P24" s="37">
        <v>0</v>
      </c>
      <c r="Q24" s="17">
        <v>84545.992189889992</v>
      </c>
      <c r="R24" s="17">
        <v>33818.396875956001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55558.794867642006</v>
      </c>
      <c r="Y24" s="17">
        <v>56363.994793260004</v>
      </c>
      <c r="Z24" s="17">
        <v>56363.994793260004</v>
      </c>
      <c r="AA24" s="17">
        <v>56363.994793260004</v>
      </c>
      <c r="AB24" s="17">
        <v>24155.997768540001</v>
      </c>
    </row>
    <row r="25" spans="1:29" s="18" customFormat="1" ht="13" customHeight="1" x14ac:dyDescent="0.25">
      <c r="A25" s="19" t="s">
        <v>35</v>
      </c>
      <c r="B25" s="19" t="s">
        <v>36</v>
      </c>
      <c r="C25" s="11" t="s">
        <v>32</v>
      </c>
      <c r="D25" s="11" t="s">
        <v>29</v>
      </c>
      <c r="E25" s="12">
        <v>43843</v>
      </c>
      <c r="F25" s="14">
        <v>3.3700000000000001E-2</v>
      </c>
      <c r="G25" s="14">
        <v>3.3700000000000001E-2</v>
      </c>
      <c r="H25" s="15">
        <v>7.0103</v>
      </c>
      <c r="I25" s="16">
        <f t="shared" si="0"/>
        <v>0</v>
      </c>
      <c r="J25" s="16">
        <f t="shared" si="1"/>
        <v>0</v>
      </c>
      <c r="K25" s="16">
        <f t="shared" si="2"/>
        <v>0</v>
      </c>
      <c r="L25" s="16">
        <f t="shared" si="3"/>
        <v>0</v>
      </c>
      <c r="M25" s="16">
        <f t="shared" si="6"/>
        <v>0</v>
      </c>
      <c r="N25" s="16">
        <f t="shared" si="7"/>
        <v>0</v>
      </c>
      <c r="O25" s="37">
        <v>0</v>
      </c>
      <c r="P25" s="3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/>
    </row>
    <row r="26" spans="1:29" s="18" customFormat="1" ht="13.5" customHeight="1" x14ac:dyDescent="0.25">
      <c r="A26" s="10" t="s">
        <v>37</v>
      </c>
      <c r="B26" s="10" t="s">
        <v>262</v>
      </c>
      <c r="C26" s="11" t="s">
        <v>32</v>
      </c>
      <c r="D26" s="11" t="s">
        <v>29</v>
      </c>
      <c r="E26" s="12">
        <v>43843</v>
      </c>
      <c r="F26" s="14">
        <v>3.7</v>
      </c>
      <c r="G26" s="14">
        <v>3.7</v>
      </c>
      <c r="H26" s="15">
        <v>7.0103</v>
      </c>
      <c r="I26" s="16">
        <f t="shared" si="0"/>
        <v>153.58829151391524</v>
      </c>
      <c r="J26" s="16">
        <f t="shared" si="1"/>
        <v>0</v>
      </c>
      <c r="K26" s="16">
        <f t="shared" si="2"/>
        <v>954.25302768783081</v>
      </c>
      <c r="L26" s="16">
        <f t="shared" si="3"/>
        <v>291</v>
      </c>
      <c r="M26" s="16">
        <f t="shared" si="6"/>
        <v>0</v>
      </c>
      <c r="N26" s="16">
        <f t="shared" si="7"/>
        <v>1808</v>
      </c>
      <c r="O26" s="37">
        <v>0</v>
      </c>
      <c r="P26" s="37">
        <v>291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1808</v>
      </c>
      <c r="Y26" s="17">
        <v>0</v>
      </c>
      <c r="Z26" s="17">
        <v>0</v>
      </c>
      <c r="AA26" s="17">
        <v>0</v>
      </c>
      <c r="AB26" s="17">
        <v>0</v>
      </c>
      <c r="AC26" s="17"/>
    </row>
    <row r="27" spans="1:29" s="18" customFormat="1" ht="13.5" customHeight="1" x14ac:dyDescent="0.25">
      <c r="A27" s="10" t="s">
        <v>263</v>
      </c>
      <c r="B27" s="22" t="s">
        <v>263</v>
      </c>
      <c r="C27" s="11" t="s">
        <v>32</v>
      </c>
      <c r="D27" s="11" t="s">
        <v>29</v>
      </c>
      <c r="E27" s="12">
        <v>43843</v>
      </c>
      <c r="F27" s="14">
        <v>354</v>
      </c>
      <c r="G27" s="14">
        <v>354</v>
      </c>
      <c r="H27" s="15">
        <v>7.0103</v>
      </c>
      <c r="I27" s="16">
        <f t="shared" si="0"/>
        <v>18683.936493445359</v>
      </c>
      <c r="J27" s="16">
        <f t="shared" si="1"/>
        <v>0</v>
      </c>
      <c r="K27" s="16">
        <f t="shared" si="2"/>
        <v>36105.444845441707</v>
      </c>
      <c r="L27" s="16">
        <f t="shared" si="3"/>
        <v>370</v>
      </c>
      <c r="M27" s="16">
        <f t="shared" si="6"/>
        <v>0</v>
      </c>
      <c r="N27" s="16">
        <f t="shared" si="7"/>
        <v>715</v>
      </c>
      <c r="O27" s="37">
        <v>0</v>
      </c>
      <c r="P27" s="37">
        <v>50</v>
      </c>
      <c r="Q27" s="17">
        <v>320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715</v>
      </c>
      <c r="Y27" s="17">
        <v>0</v>
      </c>
      <c r="Z27" s="17">
        <v>0</v>
      </c>
      <c r="AA27" s="17">
        <v>0</v>
      </c>
      <c r="AB27" s="17">
        <v>0</v>
      </c>
      <c r="AC27" s="17"/>
    </row>
    <row r="28" spans="1:29" ht="14.5" customHeight="1" x14ac:dyDescent="0.25">
      <c r="A28" s="35" t="s">
        <v>38</v>
      </c>
      <c r="B28" s="19" t="s">
        <v>39</v>
      </c>
      <c r="C28" s="11" t="s">
        <v>40</v>
      </c>
      <c r="D28" s="11" t="s">
        <v>29</v>
      </c>
      <c r="E28" s="12">
        <v>43843</v>
      </c>
      <c r="F28" s="13">
        <v>72.135480000000001</v>
      </c>
      <c r="G28" s="14">
        <v>72.135480000000001</v>
      </c>
      <c r="H28" s="15">
        <v>7.0103</v>
      </c>
      <c r="I28" s="16">
        <f t="shared" si="0"/>
        <v>0</v>
      </c>
      <c r="J28" s="16">
        <f t="shared" si="1"/>
        <v>0</v>
      </c>
      <c r="K28" s="16">
        <f t="shared" si="2"/>
        <v>0</v>
      </c>
      <c r="L28" s="16">
        <f t="shared" si="3"/>
        <v>0</v>
      </c>
      <c r="M28" s="16">
        <f t="shared" si="6"/>
        <v>0</v>
      </c>
      <c r="N28" s="16">
        <f t="shared" si="7"/>
        <v>0</v>
      </c>
      <c r="O28" s="37">
        <v>0</v>
      </c>
      <c r="P28" s="3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/>
    </row>
    <row r="29" spans="1:29" s="18" customFormat="1" ht="13" customHeight="1" x14ac:dyDescent="0.25">
      <c r="A29" s="34" t="s">
        <v>41</v>
      </c>
      <c r="B29" s="34" t="s">
        <v>41</v>
      </c>
      <c r="C29" s="11" t="s">
        <v>40</v>
      </c>
      <c r="D29" s="11" t="s">
        <v>29</v>
      </c>
      <c r="E29" s="12">
        <v>43843</v>
      </c>
      <c r="F29" s="13">
        <v>6.2659999999999993E-2</v>
      </c>
      <c r="G29" s="14">
        <v>6.2659999999999993E-2</v>
      </c>
      <c r="H29" s="15">
        <v>7.0103</v>
      </c>
      <c r="I29" s="16">
        <f t="shared" si="0"/>
        <v>12004.291485009195</v>
      </c>
      <c r="J29" s="16">
        <f t="shared" si="1"/>
        <v>11118.712278108354</v>
      </c>
      <c r="K29" s="16">
        <f t="shared" si="2"/>
        <v>29326.687884199007</v>
      </c>
      <c r="L29" s="16">
        <f t="shared" si="3"/>
        <v>1343020.8202578991</v>
      </c>
      <c r="M29" s="16">
        <f t="shared" si="6"/>
        <v>1243943.6432049635</v>
      </c>
      <c r="N29" s="16">
        <f t="shared" si="7"/>
        <v>3281022.6631758749</v>
      </c>
      <c r="O29" s="37">
        <v>575000</v>
      </c>
      <c r="P29" s="37">
        <v>168000</v>
      </c>
      <c r="Q29" s="17">
        <v>407043.05789826659</v>
      </c>
      <c r="R29" s="17">
        <v>108802.61029626292</v>
      </c>
      <c r="S29" s="17">
        <v>84175.152063369489</v>
      </c>
      <c r="T29" s="17">
        <v>309002.41664249962</v>
      </c>
      <c r="U29" s="17">
        <v>278866.25138443348</v>
      </c>
      <c r="V29" s="17">
        <v>284010.39928455825</v>
      </c>
      <c r="W29" s="17">
        <v>372064.57589347218</v>
      </c>
      <c r="X29" s="17">
        <v>481454.37923286273</v>
      </c>
      <c r="Y29" s="17">
        <v>749023.8082942412</v>
      </c>
      <c r="Z29" s="17">
        <v>843333.18646319513</v>
      </c>
      <c r="AA29" s="17">
        <v>845047.90242990339</v>
      </c>
      <c r="AB29" s="17">
        <v>362163.38675567287</v>
      </c>
      <c r="AC29" s="17"/>
    </row>
    <row r="30" spans="1:29" s="18" customFormat="1" ht="13" customHeight="1" x14ac:dyDescent="0.25">
      <c r="A30" s="34" t="s">
        <v>42</v>
      </c>
      <c r="B30" s="34" t="s">
        <v>42</v>
      </c>
      <c r="C30" s="11" t="s">
        <v>40</v>
      </c>
      <c r="D30" s="11" t="s">
        <v>29</v>
      </c>
      <c r="E30" s="12">
        <v>43843</v>
      </c>
      <c r="F30" s="13">
        <v>0.32390999999999998</v>
      </c>
      <c r="G30" s="14">
        <v>0.32390999999999998</v>
      </c>
      <c r="H30" s="15">
        <v>7.0103</v>
      </c>
      <c r="I30" s="16">
        <f t="shared" si="0"/>
        <v>39196.086149133305</v>
      </c>
      <c r="J30" s="16">
        <f t="shared" si="1"/>
        <v>32094.318734516703</v>
      </c>
      <c r="K30" s="16">
        <f t="shared" si="2"/>
        <v>70907.092311141358</v>
      </c>
      <c r="L30" s="16">
        <f t="shared" si="3"/>
        <v>848310.71202268917</v>
      </c>
      <c r="M30" s="16">
        <f t="shared" si="6"/>
        <v>694609.00442895386</v>
      </c>
      <c r="N30" s="16">
        <f t="shared" si="7"/>
        <v>1534623.7820036253</v>
      </c>
      <c r="O30" s="37">
        <v>266000</v>
      </c>
      <c r="P30" s="37">
        <v>219000</v>
      </c>
      <c r="Q30" s="17">
        <v>238823.65328865821</v>
      </c>
      <c r="R30" s="17">
        <v>68578.942997427279</v>
      </c>
      <c r="S30" s="17">
        <v>55908.115736603606</v>
      </c>
      <c r="T30" s="17">
        <v>192581.74336256608</v>
      </c>
      <c r="U30" s="17">
        <v>164476.68633729103</v>
      </c>
      <c r="V30" s="17">
        <v>146123.35043190524</v>
      </c>
      <c r="W30" s="17">
        <v>191427.22429719142</v>
      </c>
      <c r="X30" s="17">
        <v>225189.34374118893</v>
      </c>
      <c r="Y30" s="17">
        <v>350338.86306126096</v>
      </c>
      <c r="Z30" s="17">
        <v>394449.93130483082</v>
      </c>
      <c r="AA30" s="17">
        <v>395251.95072744117</v>
      </c>
      <c r="AB30" s="17">
        <v>169393.69316890335</v>
      </c>
      <c r="AC30" s="17"/>
    </row>
    <row r="31" spans="1:29" s="18" customFormat="1" ht="13.5" customHeight="1" x14ac:dyDescent="0.25">
      <c r="A31" s="21" t="s">
        <v>43</v>
      </c>
      <c r="B31" s="10" t="s">
        <v>44</v>
      </c>
      <c r="C31" s="11" t="s">
        <v>40</v>
      </c>
      <c r="D31" s="11" t="s">
        <v>29</v>
      </c>
      <c r="E31" s="12">
        <v>43843</v>
      </c>
      <c r="F31" s="13">
        <v>0.12823000000000001</v>
      </c>
      <c r="G31" s="14">
        <v>0.12823000000000001</v>
      </c>
      <c r="H31" s="15">
        <v>7.0103</v>
      </c>
      <c r="I31" s="16">
        <f t="shared" si="0"/>
        <v>8182.0539210403886</v>
      </c>
      <c r="J31" s="16">
        <f t="shared" si="1"/>
        <v>12705.549354225177</v>
      </c>
      <c r="K31" s="16">
        <f t="shared" si="2"/>
        <v>28070.811173034661</v>
      </c>
      <c r="L31" s="16">
        <f t="shared" si="3"/>
        <v>447310.71202268917</v>
      </c>
      <c r="M31" s="16">
        <f t="shared" si="6"/>
        <v>694609.00442895386</v>
      </c>
      <c r="N31" s="16">
        <f t="shared" si="7"/>
        <v>1534623.7820036253</v>
      </c>
      <c r="O31" s="37">
        <v>0</v>
      </c>
      <c r="P31" s="37">
        <v>84000</v>
      </c>
      <c r="Q31" s="17">
        <v>238823.65328865821</v>
      </c>
      <c r="R31" s="17">
        <v>68578.942997427279</v>
      </c>
      <c r="S31" s="17">
        <v>55908.115736603606</v>
      </c>
      <c r="T31" s="17">
        <v>192581.74336256608</v>
      </c>
      <c r="U31" s="17">
        <v>164476.68633729103</v>
      </c>
      <c r="V31" s="17">
        <v>146123.35043190524</v>
      </c>
      <c r="W31" s="17">
        <v>191427.22429719142</v>
      </c>
      <c r="X31" s="17">
        <v>225189.34374118893</v>
      </c>
      <c r="Y31" s="17">
        <v>350338.86306126096</v>
      </c>
      <c r="Z31" s="17">
        <v>394449.93130483082</v>
      </c>
      <c r="AA31" s="17">
        <v>395251.95072744117</v>
      </c>
      <c r="AB31" s="17">
        <v>169393.69316890335</v>
      </c>
      <c r="AC31" s="17"/>
    </row>
    <row r="32" spans="1:29" s="18" customFormat="1" ht="13.5" customHeight="1" x14ac:dyDescent="0.25">
      <c r="A32" s="10" t="s">
        <v>175</v>
      </c>
      <c r="B32" s="22" t="s">
        <v>254</v>
      </c>
      <c r="C32" s="11" t="s">
        <v>40</v>
      </c>
      <c r="D32" s="11" t="s">
        <v>29</v>
      </c>
      <c r="E32" s="12">
        <v>43843</v>
      </c>
      <c r="F32" s="14">
        <v>10.9</v>
      </c>
      <c r="G32" s="14">
        <v>10.9</v>
      </c>
      <c r="H32" s="15">
        <v>7.0103</v>
      </c>
      <c r="I32" s="16">
        <f t="shared" si="0"/>
        <v>1357.8326584759975</v>
      </c>
      <c r="J32" s="16">
        <f t="shared" si="1"/>
        <v>612.61286963468046</v>
      </c>
      <c r="K32" s="16">
        <f t="shared" si="2"/>
        <v>0</v>
      </c>
      <c r="L32" s="16">
        <f t="shared" si="3"/>
        <v>873.28571428571422</v>
      </c>
      <c r="M32" s="16">
        <f t="shared" si="6"/>
        <v>394</v>
      </c>
      <c r="N32" s="16">
        <f t="shared" si="7"/>
        <v>0</v>
      </c>
      <c r="O32" s="37">
        <v>100</v>
      </c>
      <c r="P32" s="37">
        <v>100</v>
      </c>
      <c r="Q32" s="17">
        <v>358</v>
      </c>
      <c r="R32" s="17">
        <v>170</v>
      </c>
      <c r="S32" s="17">
        <v>145.28571428571428</v>
      </c>
      <c r="T32" s="17">
        <v>352</v>
      </c>
      <c r="U32" s="17">
        <v>42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/>
    </row>
    <row r="33" spans="1:29" ht="14" customHeight="1" x14ac:dyDescent="0.25">
      <c r="A33" s="21" t="s">
        <v>45</v>
      </c>
      <c r="B33" s="22" t="s">
        <v>45</v>
      </c>
      <c r="C33" s="11" t="s">
        <v>40</v>
      </c>
      <c r="D33" s="11" t="s">
        <v>29</v>
      </c>
      <c r="E33" s="12">
        <v>43843</v>
      </c>
      <c r="F33" s="14">
        <v>386.33</v>
      </c>
      <c r="G33" s="14">
        <v>386.33</v>
      </c>
      <c r="H33" s="15">
        <v>7.0103</v>
      </c>
      <c r="I33" s="16">
        <f t="shared" si="0"/>
        <v>84868.331191998135</v>
      </c>
      <c r="J33" s="16">
        <f t="shared" si="1"/>
        <v>78194.918478969354</v>
      </c>
      <c r="K33" s="16">
        <f t="shared" si="2"/>
        <v>169382.9750368018</v>
      </c>
      <c r="L33" s="16">
        <f t="shared" si="3"/>
        <v>1540.0110324211544</v>
      </c>
      <c r="M33" s="16">
        <f t="shared" si="6"/>
        <v>1418.916048489941</v>
      </c>
      <c r="N33" s="16">
        <f t="shared" si="7"/>
        <v>3073.6040946871631</v>
      </c>
      <c r="O33" s="37">
        <v>100</v>
      </c>
      <c r="P33" s="37">
        <v>600</v>
      </c>
      <c r="Q33" s="17">
        <v>520.76016644174547</v>
      </c>
      <c r="R33" s="17">
        <v>221.71969539232697</v>
      </c>
      <c r="S33" s="17">
        <v>97.531170587081959</v>
      </c>
      <c r="T33" s="17">
        <v>353.52965888336416</v>
      </c>
      <c r="U33" s="17">
        <v>335.6190523338899</v>
      </c>
      <c r="V33" s="17">
        <v>340.06020337893108</v>
      </c>
      <c r="W33" s="17">
        <v>389.70713389375601</v>
      </c>
      <c r="X33" s="17">
        <v>537.39885660222194</v>
      </c>
      <c r="Y33" s="17">
        <v>612.65398865832412</v>
      </c>
      <c r="Z33" s="17">
        <v>807.12349907749535</v>
      </c>
      <c r="AA33" s="17">
        <v>783.79347897528601</v>
      </c>
      <c r="AB33" s="17">
        <v>332.6342713738353</v>
      </c>
      <c r="AC33" s="17"/>
    </row>
    <row r="34" spans="1:29" ht="14" customHeight="1" x14ac:dyDescent="0.25">
      <c r="A34" s="21" t="s">
        <v>46</v>
      </c>
      <c r="B34" s="22" t="s">
        <v>46</v>
      </c>
      <c r="C34" s="11" t="s">
        <v>40</v>
      </c>
      <c r="D34" s="11" t="s">
        <v>29</v>
      </c>
      <c r="E34" s="12">
        <v>43843</v>
      </c>
      <c r="F34" s="14">
        <v>43.999600000000001</v>
      </c>
      <c r="G34" s="14">
        <v>43.999600000000001</v>
      </c>
      <c r="H34" s="15">
        <v>7.0103</v>
      </c>
      <c r="I34" s="16">
        <f t="shared" ref="I34:I65" si="8">L34*F34/H34</f>
        <v>48711.560248281159</v>
      </c>
      <c r="J34" s="16">
        <f t="shared" ref="J34:J65" si="9">M34*G34/H34</f>
        <v>41945.25354438043</v>
      </c>
      <c r="K34" s="16">
        <f t="shared" ref="K34:K65" si="10">N34*G34/H34</f>
        <v>98064.889027844489</v>
      </c>
      <c r="L34" s="16">
        <f t="shared" ref="L34:L65" si="11">SUM(O34:S34)</f>
        <v>7761.0398914654988</v>
      </c>
      <c r="M34" s="16">
        <f t="shared" si="6"/>
        <v>6682.9882753972788</v>
      </c>
      <c r="N34" s="16">
        <f t="shared" si="7"/>
        <v>15624.330483729358</v>
      </c>
      <c r="O34" s="37">
        <v>1000</v>
      </c>
      <c r="P34" s="37">
        <v>2500</v>
      </c>
      <c r="Q34" s="17">
        <v>2669.0533333333333</v>
      </c>
      <c r="R34" s="17">
        <v>1151.8879999999999</v>
      </c>
      <c r="S34" s="17">
        <v>440.09855813216603</v>
      </c>
      <c r="T34" s="17">
        <v>1632.463094933363</v>
      </c>
      <c r="U34" s="17">
        <v>1570.9135773510259</v>
      </c>
      <c r="V34" s="17">
        <v>1595.2894663289451</v>
      </c>
      <c r="W34" s="17">
        <v>1884.3221367839449</v>
      </c>
      <c r="X34" s="17">
        <v>2641.6271840998643</v>
      </c>
      <c r="Y34" s="17">
        <v>3086.1925085410267</v>
      </c>
      <c r="Z34" s="17">
        <v>4095.0023710756432</v>
      </c>
      <c r="AA34" s="17">
        <v>4059.9588324089764</v>
      </c>
      <c r="AB34" s="17">
        <v>1741.5495876038469</v>
      </c>
      <c r="AC34" s="17"/>
    </row>
    <row r="35" spans="1:29" ht="14" customHeight="1" x14ac:dyDescent="0.25">
      <c r="A35" s="34" t="s">
        <v>47</v>
      </c>
      <c r="B35" s="34" t="s">
        <v>47</v>
      </c>
      <c r="C35" s="11" t="s">
        <v>40</v>
      </c>
      <c r="D35" s="11" t="s">
        <v>29</v>
      </c>
      <c r="E35" s="12">
        <v>43843</v>
      </c>
      <c r="F35" s="13">
        <v>6.2659999999999993E-2</v>
      </c>
      <c r="G35" s="14">
        <v>6.2659999999999993E-2</v>
      </c>
      <c r="H35" s="15">
        <v>7.0103</v>
      </c>
      <c r="I35" s="16">
        <f t="shared" si="8"/>
        <v>10187.275950403882</v>
      </c>
      <c r="J35" s="16">
        <f t="shared" si="9"/>
        <v>9473.0014542065401</v>
      </c>
      <c r="K35" s="16">
        <f t="shared" si="10"/>
        <v>18612.51463551167</v>
      </c>
      <c r="L35" s="16">
        <f t="shared" si="11"/>
        <v>1139736.0452460316</v>
      </c>
      <c r="M35" s="16">
        <f t="shared" si="6"/>
        <v>1059824.1636518373</v>
      </c>
      <c r="N35" s="16">
        <f t="shared" si="7"/>
        <v>2082338.1958079711</v>
      </c>
      <c r="O35" s="37">
        <v>100000</v>
      </c>
      <c r="P35" s="37">
        <v>400000</v>
      </c>
      <c r="Q35" s="17">
        <v>394649.83107282844</v>
      </c>
      <c r="R35" s="17">
        <v>166971.04354024248</v>
      </c>
      <c r="S35" s="17">
        <v>78115.170632960842</v>
      </c>
      <c r="T35" s="17">
        <v>279832.16986320692</v>
      </c>
      <c r="U35" s="17">
        <v>252231.61359505929</v>
      </c>
      <c r="V35" s="17">
        <v>248681.0608067211</v>
      </c>
      <c r="W35" s="17">
        <v>279079.31938685005</v>
      </c>
      <c r="X35" s="17">
        <v>376457.93904878711</v>
      </c>
      <c r="Y35" s="17">
        <v>420819.79389291687</v>
      </c>
      <c r="Z35" s="17">
        <v>550305.94829157868</v>
      </c>
      <c r="AA35" s="17">
        <v>525587.47838847397</v>
      </c>
      <c r="AB35" s="17">
        <v>209167.03618621459</v>
      </c>
    </row>
    <row r="36" spans="1:29" ht="14" customHeight="1" x14ac:dyDescent="0.25">
      <c r="A36" s="10" t="s">
        <v>48</v>
      </c>
      <c r="B36" s="10" t="s">
        <v>48</v>
      </c>
      <c r="C36" s="11" t="s">
        <v>40</v>
      </c>
      <c r="D36" s="11" t="s">
        <v>29</v>
      </c>
      <c r="E36" s="12">
        <v>43843</v>
      </c>
      <c r="F36" s="14">
        <v>316.8</v>
      </c>
      <c r="G36" s="14">
        <v>316.8</v>
      </c>
      <c r="H36" s="15">
        <v>7.0103</v>
      </c>
      <c r="I36" s="16">
        <f t="shared" si="8"/>
        <v>0</v>
      </c>
      <c r="J36" s="16">
        <f t="shared" si="9"/>
        <v>0</v>
      </c>
      <c r="K36" s="16">
        <f t="shared" si="10"/>
        <v>0</v>
      </c>
      <c r="L36" s="16">
        <f t="shared" si="11"/>
        <v>0</v>
      </c>
      <c r="M36" s="16">
        <f t="shared" si="6"/>
        <v>0</v>
      </c>
      <c r="N36" s="16">
        <f t="shared" si="7"/>
        <v>0</v>
      </c>
      <c r="O36" s="37">
        <v>0</v>
      </c>
      <c r="P36" s="3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</row>
    <row r="37" spans="1:29" ht="14" customHeight="1" x14ac:dyDescent="0.25">
      <c r="A37" s="10" t="s">
        <v>50</v>
      </c>
      <c r="B37" s="10" t="s">
        <v>51</v>
      </c>
      <c r="C37" s="11" t="s">
        <v>40</v>
      </c>
      <c r="D37" s="11" t="s">
        <v>29</v>
      </c>
      <c r="E37" s="12">
        <v>43843</v>
      </c>
      <c r="F37" s="14">
        <v>4.9000000000000002E-2</v>
      </c>
      <c r="G37" s="14">
        <v>4.9000000000000002E-2</v>
      </c>
      <c r="H37" s="15">
        <v>7.0103</v>
      </c>
      <c r="I37" s="16">
        <f t="shared" si="8"/>
        <v>31.091661037379108</v>
      </c>
      <c r="J37" s="16">
        <f t="shared" si="9"/>
        <v>721.36338444207706</v>
      </c>
      <c r="K37" s="16">
        <f t="shared" si="10"/>
        <v>2416.8683980810601</v>
      </c>
      <c r="L37" s="16">
        <f t="shared" si="11"/>
        <v>4448.2014565375257</v>
      </c>
      <c r="M37" s="16">
        <f t="shared" si="6"/>
        <v>103203.54559090393</v>
      </c>
      <c r="N37" s="16">
        <f t="shared" si="7"/>
        <v>345774.94961362559</v>
      </c>
      <c r="O37" s="37">
        <v>0</v>
      </c>
      <c r="P37" s="37">
        <v>0</v>
      </c>
      <c r="Q37" s="17">
        <v>2410.7759867613313</v>
      </c>
      <c r="R37" s="17">
        <v>1003.3922774983287</v>
      </c>
      <c r="S37" s="17">
        <v>1034.0331922778662</v>
      </c>
      <c r="T37" s="17">
        <v>2703.3592654747981</v>
      </c>
      <c r="U37" s="17">
        <v>28013.523680052476</v>
      </c>
      <c r="V37" s="17">
        <v>32888.9390242351</v>
      </c>
      <c r="W37" s="17">
        <v>39597.723621141558</v>
      </c>
      <c r="X37" s="17">
        <v>56867.384596742959</v>
      </c>
      <c r="Y37" s="17">
        <v>67562.861088734004</v>
      </c>
      <c r="Z37" s="17">
        <v>90153.453589605866</v>
      </c>
      <c r="AA37" s="17">
        <v>91490.152627289805</v>
      </c>
      <c r="AB37" s="17">
        <v>39701.097711252994</v>
      </c>
    </row>
    <row r="38" spans="1:29" ht="14" customHeight="1" x14ac:dyDescent="0.25">
      <c r="A38" s="10" t="s">
        <v>52</v>
      </c>
      <c r="B38" s="10" t="s">
        <v>53</v>
      </c>
      <c r="C38" s="11" t="s">
        <v>40</v>
      </c>
      <c r="D38" s="11" t="s">
        <v>29</v>
      </c>
      <c r="E38" s="12">
        <v>43843</v>
      </c>
      <c r="F38" s="14">
        <v>0.17661049999999998</v>
      </c>
      <c r="G38" s="14">
        <v>0.17661049999999998</v>
      </c>
      <c r="H38" s="15">
        <v>7.0103</v>
      </c>
      <c r="I38" s="16">
        <f t="shared" si="8"/>
        <v>1987.99026730127</v>
      </c>
      <c r="J38" s="16">
        <f t="shared" si="9"/>
        <v>2200.3166294728603</v>
      </c>
      <c r="K38" s="16">
        <f t="shared" si="10"/>
        <v>5163.173194361777</v>
      </c>
      <c r="L38" s="16">
        <f t="shared" si="11"/>
        <v>78910.416826078261</v>
      </c>
      <c r="M38" s="16">
        <f t="shared" si="6"/>
        <v>87338.406649624987</v>
      </c>
      <c r="N38" s="16">
        <f t="shared" si="7"/>
        <v>204944.74023024886</v>
      </c>
      <c r="O38" s="37">
        <v>0</v>
      </c>
      <c r="P38" s="37">
        <v>17000</v>
      </c>
      <c r="Q38" s="17">
        <v>39136.363636363632</v>
      </c>
      <c r="R38" s="17">
        <v>16772.727272727272</v>
      </c>
      <c r="S38" s="17">
        <v>6001.3259169873563</v>
      </c>
      <c r="T38" s="17">
        <v>23578.857706544179</v>
      </c>
      <c r="U38" s="17">
        <v>20795.880630455897</v>
      </c>
      <c r="V38" s="17">
        <v>19493.647739092154</v>
      </c>
      <c r="W38" s="17">
        <v>23470.020573532754</v>
      </c>
      <c r="X38" s="17">
        <v>33705.944796684256</v>
      </c>
      <c r="Y38" s="17">
        <v>40045.275201443728</v>
      </c>
      <c r="Z38" s="17">
        <v>53434.975979108603</v>
      </c>
      <c r="AA38" s="17">
        <v>54227.252682063146</v>
      </c>
      <c r="AB38" s="17">
        <v>23531.291570949139</v>
      </c>
    </row>
    <row r="39" spans="1:29" ht="14" customHeight="1" x14ac:dyDescent="0.25">
      <c r="A39" s="10" t="s">
        <v>54</v>
      </c>
      <c r="B39" s="10" t="s">
        <v>55</v>
      </c>
      <c r="C39" s="11" t="s">
        <v>40</v>
      </c>
      <c r="D39" s="11" t="s">
        <v>29</v>
      </c>
      <c r="E39" s="12">
        <v>43843</v>
      </c>
      <c r="F39" s="14">
        <v>0.17661049999999998</v>
      </c>
      <c r="G39" s="14">
        <v>0.17661049999999998</v>
      </c>
      <c r="H39" s="15">
        <v>7.0103</v>
      </c>
      <c r="I39" s="16">
        <f t="shared" si="8"/>
        <v>2156.7833788656822</v>
      </c>
      <c r="J39" s="16">
        <f t="shared" si="9"/>
        <v>2200.3166294728603</v>
      </c>
      <c r="K39" s="16">
        <f t="shared" si="10"/>
        <v>5163.173194361777</v>
      </c>
      <c r="L39" s="16">
        <f t="shared" si="11"/>
        <v>85610.416826078261</v>
      </c>
      <c r="M39" s="16">
        <f t="shared" si="6"/>
        <v>87338.406649624987</v>
      </c>
      <c r="N39" s="16">
        <f t="shared" si="7"/>
        <v>204944.74023024886</v>
      </c>
      <c r="O39" s="37">
        <v>11600</v>
      </c>
      <c r="P39" s="37">
        <v>12100</v>
      </c>
      <c r="Q39" s="17">
        <v>39136.363636363632</v>
      </c>
      <c r="R39" s="17">
        <v>16772.727272727272</v>
      </c>
      <c r="S39" s="17">
        <v>6001.3259169873563</v>
      </c>
      <c r="T39" s="17">
        <v>23578.857706544179</v>
      </c>
      <c r="U39" s="17">
        <v>20795.880630455897</v>
      </c>
      <c r="V39" s="17">
        <v>19493.647739092154</v>
      </c>
      <c r="W39" s="17">
        <v>23470.020573532754</v>
      </c>
      <c r="X39" s="17">
        <v>33705.944796684256</v>
      </c>
      <c r="Y39" s="17">
        <v>40045.275201443728</v>
      </c>
      <c r="Z39" s="17">
        <v>53434.975979108603</v>
      </c>
      <c r="AA39" s="17">
        <v>54227.252682063146</v>
      </c>
      <c r="AB39" s="17">
        <v>23531.291570949139</v>
      </c>
    </row>
    <row r="40" spans="1:29" ht="14" customHeight="1" x14ac:dyDescent="0.25">
      <c r="A40" s="10" t="s">
        <v>56</v>
      </c>
      <c r="B40" s="10" t="s">
        <v>57</v>
      </c>
      <c r="C40" s="11" t="s">
        <v>40</v>
      </c>
      <c r="D40" s="11" t="s">
        <v>29</v>
      </c>
      <c r="E40" s="12">
        <v>43843</v>
      </c>
      <c r="F40" s="14">
        <v>0.17661049999999998</v>
      </c>
      <c r="G40" s="14">
        <v>0.17661049999999998</v>
      </c>
      <c r="H40" s="15">
        <v>7.0103</v>
      </c>
      <c r="I40" s="16">
        <f t="shared" si="8"/>
        <v>2151.7447785204758</v>
      </c>
      <c r="J40" s="16">
        <f t="shared" si="9"/>
        <v>2200.3166294728603</v>
      </c>
      <c r="K40" s="16">
        <f t="shared" si="10"/>
        <v>5163.173194361777</v>
      </c>
      <c r="L40" s="16">
        <f t="shared" si="11"/>
        <v>85410.416826078261</v>
      </c>
      <c r="M40" s="16">
        <f t="shared" si="6"/>
        <v>87338.406649624987</v>
      </c>
      <c r="N40" s="16">
        <f t="shared" si="7"/>
        <v>204944.74023024886</v>
      </c>
      <c r="O40" s="37">
        <v>8000</v>
      </c>
      <c r="P40" s="37">
        <v>15500</v>
      </c>
      <c r="Q40" s="17">
        <v>39136.363636363632</v>
      </c>
      <c r="R40" s="17">
        <v>16772.727272727272</v>
      </c>
      <c r="S40" s="17">
        <v>6001.3259169873563</v>
      </c>
      <c r="T40" s="17">
        <v>23578.857706544179</v>
      </c>
      <c r="U40" s="17">
        <v>20795.880630455897</v>
      </c>
      <c r="V40" s="17">
        <v>19493.647739092154</v>
      </c>
      <c r="W40" s="17">
        <v>23470.020573532754</v>
      </c>
      <c r="X40" s="17">
        <v>33705.944796684256</v>
      </c>
      <c r="Y40" s="17">
        <v>40045.275201443728</v>
      </c>
      <c r="Z40" s="17">
        <v>53434.975979108603</v>
      </c>
      <c r="AA40" s="17">
        <v>54227.252682063146</v>
      </c>
      <c r="AB40" s="17">
        <v>23531.291570949139</v>
      </c>
    </row>
    <row r="41" spans="1:29" ht="14" customHeight="1" x14ac:dyDescent="0.25">
      <c r="A41" s="19" t="s">
        <v>58</v>
      </c>
      <c r="B41" s="19" t="s">
        <v>58</v>
      </c>
      <c r="C41" s="11" t="s">
        <v>40</v>
      </c>
      <c r="D41" s="11" t="s">
        <v>29</v>
      </c>
      <c r="E41" s="12">
        <v>43843</v>
      </c>
      <c r="F41" s="14">
        <v>1.9800000000000002E-2</v>
      </c>
      <c r="G41" s="14">
        <v>1.9800000000000002E-2</v>
      </c>
      <c r="H41" s="15">
        <v>7.0103</v>
      </c>
      <c r="I41" s="16">
        <f t="shared" si="8"/>
        <v>0</v>
      </c>
      <c r="J41" s="16">
        <f t="shared" si="9"/>
        <v>0</v>
      </c>
      <c r="K41" s="16">
        <f t="shared" si="10"/>
        <v>0</v>
      </c>
      <c r="L41" s="16">
        <f t="shared" si="11"/>
        <v>0</v>
      </c>
      <c r="M41" s="16">
        <f t="shared" si="6"/>
        <v>0</v>
      </c>
      <c r="N41" s="16">
        <f t="shared" si="7"/>
        <v>0</v>
      </c>
      <c r="O41" s="37">
        <v>0</v>
      </c>
      <c r="P41" s="37">
        <v>0</v>
      </c>
      <c r="Q41" s="17"/>
      <c r="R41" s="17"/>
      <c r="S41" s="17"/>
      <c r="T41" s="17"/>
      <c r="U41" s="17"/>
      <c r="V41" s="17"/>
      <c r="W41" s="17"/>
      <c r="X41" s="17">
        <v>0</v>
      </c>
      <c r="Y41" s="17"/>
      <c r="Z41" s="17"/>
      <c r="AA41" s="17"/>
      <c r="AB41" s="17"/>
    </row>
    <row r="42" spans="1:29" ht="14" customHeight="1" x14ac:dyDescent="0.25">
      <c r="A42" s="19" t="s">
        <v>59</v>
      </c>
      <c r="B42" s="19" t="s">
        <v>59</v>
      </c>
      <c r="C42" s="11" t="s">
        <v>40</v>
      </c>
      <c r="D42" s="11" t="s">
        <v>29</v>
      </c>
      <c r="E42" s="12">
        <v>43843</v>
      </c>
      <c r="F42" s="14">
        <v>2.5739999999999999E-2</v>
      </c>
      <c r="G42" s="14">
        <v>2.5739999999999999E-2</v>
      </c>
      <c r="H42" s="15">
        <v>7.0103</v>
      </c>
      <c r="I42" s="16">
        <f t="shared" si="8"/>
        <v>0</v>
      </c>
      <c r="J42" s="16">
        <f t="shared" si="9"/>
        <v>0</v>
      </c>
      <c r="K42" s="16">
        <f t="shared" si="10"/>
        <v>0</v>
      </c>
      <c r="L42" s="16">
        <f t="shared" si="11"/>
        <v>0</v>
      </c>
      <c r="M42" s="16">
        <f t="shared" si="6"/>
        <v>0</v>
      </c>
      <c r="N42" s="16">
        <f t="shared" si="7"/>
        <v>0</v>
      </c>
      <c r="O42" s="37">
        <v>0</v>
      </c>
      <c r="P42" s="37">
        <v>0</v>
      </c>
      <c r="Q42" s="17"/>
      <c r="R42" s="17"/>
      <c r="S42" s="17"/>
      <c r="T42" s="17"/>
      <c r="U42" s="17"/>
      <c r="V42" s="17"/>
      <c r="W42" s="17"/>
      <c r="X42" s="17">
        <v>0</v>
      </c>
      <c r="Y42" s="17"/>
      <c r="Z42" s="17"/>
      <c r="AA42" s="17"/>
      <c r="AB42" s="17"/>
    </row>
    <row r="43" spans="1:29" ht="14" customHeight="1" x14ac:dyDescent="0.25">
      <c r="A43" s="19" t="s">
        <v>60</v>
      </c>
      <c r="B43" s="19" t="s">
        <v>60</v>
      </c>
      <c r="C43" s="11" t="s">
        <v>40</v>
      </c>
      <c r="D43" s="11" t="s">
        <v>29</v>
      </c>
      <c r="E43" s="12">
        <v>43843</v>
      </c>
      <c r="F43" s="14">
        <v>2.5244999999999997E-2</v>
      </c>
      <c r="G43" s="14">
        <v>2.5244999999999997E-2</v>
      </c>
      <c r="H43" s="15">
        <v>7.0103</v>
      </c>
      <c r="I43" s="16">
        <f t="shared" si="8"/>
        <v>0</v>
      </c>
      <c r="J43" s="16">
        <f t="shared" si="9"/>
        <v>0</v>
      </c>
      <c r="K43" s="16">
        <f t="shared" si="10"/>
        <v>0</v>
      </c>
      <c r="L43" s="16">
        <f t="shared" si="11"/>
        <v>0</v>
      </c>
      <c r="M43" s="16">
        <f t="shared" si="6"/>
        <v>0</v>
      </c>
      <c r="N43" s="16">
        <f t="shared" si="7"/>
        <v>0</v>
      </c>
      <c r="O43" s="37">
        <v>0</v>
      </c>
      <c r="P43" s="37">
        <v>0</v>
      </c>
      <c r="Q43" s="17"/>
      <c r="R43" s="17"/>
      <c r="S43" s="17"/>
      <c r="T43" s="17"/>
      <c r="U43" s="17"/>
      <c r="V43" s="17"/>
      <c r="W43" s="17"/>
      <c r="X43" s="17">
        <v>0</v>
      </c>
      <c r="Y43" s="17"/>
      <c r="Z43" s="17"/>
      <c r="AA43" s="17"/>
      <c r="AB43" s="17"/>
    </row>
    <row r="44" spans="1:29" ht="14" customHeight="1" x14ac:dyDescent="0.25">
      <c r="A44" s="10" t="s">
        <v>61</v>
      </c>
      <c r="B44" s="10" t="s">
        <v>62</v>
      </c>
      <c r="C44" s="11" t="s">
        <v>40</v>
      </c>
      <c r="D44" s="11" t="s">
        <v>29</v>
      </c>
      <c r="E44" s="12">
        <v>43843</v>
      </c>
      <c r="F44" s="14">
        <v>7.3599999999999999E-2</v>
      </c>
      <c r="G44" s="14">
        <v>7.3599999999999999E-2</v>
      </c>
      <c r="H44" s="15">
        <v>7.0103</v>
      </c>
      <c r="I44" s="16">
        <f t="shared" si="8"/>
        <v>9495.7286091093447</v>
      </c>
      <c r="J44" s="16">
        <f t="shared" si="9"/>
        <v>7890.7033360718915</v>
      </c>
      <c r="K44" s="16">
        <f t="shared" si="10"/>
        <v>19126.057855753603</v>
      </c>
      <c r="L44" s="16">
        <f t="shared" si="11"/>
        <v>904455.24821248977</v>
      </c>
      <c r="M44" s="16">
        <f t="shared" si="6"/>
        <v>751578.77169653238</v>
      </c>
      <c r="N44" s="16">
        <f t="shared" si="7"/>
        <v>1821731.0242688789</v>
      </c>
      <c r="O44" s="37">
        <v>150000</v>
      </c>
      <c r="P44" s="37">
        <v>250000</v>
      </c>
      <c r="Q44" s="17">
        <v>318888.88888888893</v>
      </c>
      <c r="R44" s="17">
        <v>136666.66666666669</v>
      </c>
      <c r="S44" s="17">
        <v>48899.692656934014</v>
      </c>
      <c r="T44" s="17">
        <v>192124.02575702668</v>
      </c>
      <c r="U44" s="17">
        <v>177555.4720495065</v>
      </c>
      <c r="V44" s="17">
        <v>173276.86879193026</v>
      </c>
      <c r="W44" s="17">
        <v>208622.40509806896</v>
      </c>
      <c r="X44" s="17">
        <v>299608.39819274889</v>
      </c>
      <c r="Y44" s="17">
        <v>355958.00179061096</v>
      </c>
      <c r="Z44" s="17">
        <v>474977.56425874314</v>
      </c>
      <c r="AA44" s="17">
        <v>482020.02384056133</v>
      </c>
      <c r="AB44" s="17">
        <v>209167.03618621459</v>
      </c>
    </row>
    <row r="45" spans="1:29" ht="14" customHeight="1" x14ac:dyDescent="0.25">
      <c r="A45" s="10" t="s">
        <v>63</v>
      </c>
      <c r="B45" s="10" t="s">
        <v>64</v>
      </c>
      <c r="C45" s="11" t="s">
        <v>40</v>
      </c>
      <c r="D45" s="11" t="s">
        <v>29</v>
      </c>
      <c r="E45" s="12">
        <v>43843</v>
      </c>
      <c r="F45" s="14">
        <v>0.33949999999999997</v>
      </c>
      <c r="G45" s="14">
        <v>0.33949999999999997</v>
      </c>
      <c r="H45" s="15">
        <v>7.0103</v>
      </c>
      <c r="I45" s="16">
        <f t="shared" si="8"/>
        <v>20387.632869813853</v>
      </c>
      <c r="J45" s="16">
        <f t="shared" si="9"/>
        <v>13785.653158311479</v>
      </c>
      <c r="K45" s="16">
        <f t="shared" si="10"/>
        <v>32348.851024597745</v>
      </c>
      <c r="L45" s="16">
        <f t="shared" si="11"/>
        <v>420982.09928499575</v>
      </c>
      <c r="M45" s="16">
        <f t="shared" si="6"/>
        <v>284658.51056174072</v>
      </c>
      <c r="N45" s="16">
        <f t="shared" si="7"/>
        <v>667968.04223192227</v>
      </c>
      <c r="O45" s="37">
        <v>30000</v>
      </c>
      <c r="P45" s="37">
        <v>189200</v>
      </c>
      <c r="Q45" s="17">
        <v>127555.55555555553</v>
      </c>
      <c r="R45" s="17">
        <v>54666.666666666657</v>
      </c>
      <c r="S45" s="17">
        <v>19559.877062773605</v>
      </c>
      <c r="T45" s="17">
        <v>76849.610302810674</v>
      </c>
      <c r="U45" s="17">
        <v>67779.166499263665</v>
      </c>
      <c r="V45" s="17">
        <v>63534.851890374433</v>
      </c>
      <c r="W45" s="17">
        <v>76494.881869291945</v>
      </c>
      <c r="X45" s="17">
        <v>109856.41267067459</v>
      </c>
      <c r="Y45" s="17">
        <v>130517.93398989068</v>
      </c>
      <c r="Z45" s="17">
        <v>174158.44022820581</v>
      </c>
      <c r="AA45" s="17">
        <v>176740.6754082058</v>
      </c>
      <c r="AB45" s="17">
        <v>76694.57993494533</v>
      </c>
    </row>
    <row r="46" spans="1:29" ht="14.5" customHeight="1" x14ac:dyDescent="0.25">
      <c r="A46" s="10" t="s">
        <v>66</v>
      </c>
      <c r="B46" s="10" t="s">
        <v>66</v>
      </c>
      <c r="C46" s="11" t="s">
        <v>40</v>
      </c>
      <c r="D46" s="11" t="s">
        <v>29</v>
      </c>
      <c r="E46" s="12">
        <v>43843</v>
      </c>
      <c r="F46" s="14">
        <v>0.17661049999999998</v>
      </c>
      <c r="G46" s="14">
        <v>0.17661049999999998</v>
      </c>
      <c r="H46" s="15">
        <v>7.0103</v>
      </c>
      <c r="I46" s="16">
        <f t="shared" si="8"/>
        <v>1815.6328939672089</v>
      </c>
      <c r="J46" s="16">
        <f t="shared" si="9"/>
        <v>2159.918963720565</v>
      </c>
      <c r="K46" s="16">
        <f t="shared" si="10"/>
        <v>2700.9796972209315</v>
      </c>
      <c r="L46" s="16">
        <f t="shared" si="11"/>
        <v>72068.938577141933</v>
      </c>
      <c r="M46" s="16">
        <f t="shared" si="6"/>
        <v>85734.879360911611</v>
      </c>
      <c r="N46" s="16">
        <f t="shared" si="7"/>
        <v>107211.50764777802</v>
      </c>
      <c r="O46" s="37">
        <v>15600</v>
      </c>
      <c r="P46" s="37">
        <v>16700</v>
      </c>
      <c r="Q46" s="17">
        <v>25103.148838330857</v>
      </c>
      <c r="R46" s="17">
        <v>8664.4638218237196</v>
      </c>
      <c r="S46" s="17">
        <v>6001.3259169873563</v>
      </c>
      <c r="T46" s="17">
        <v>23578.857706544179</v>
      </c>
      <c r="U46" s="17">
        <v>20795.880630455897</v>
      </c>
      <c r="V46" s="17">
        <v>19493.647739092154</v>
      </c>
      <c r="W46" s="17">
        <v>21866.493284819393</v>
      </c>
      <c r="X46" s="17">
        <v>23564.229076864849</v>
      </c>
      <c r="Y46" s="17">
        <v>21737.372646137432</v>
      </c>
      <c r="Z46" s="17">
        <v>25492.314204319428</v>
      </c>
      <c r="AA46" s="17">
        <v>25492.314204319428</v>
      </c>
      <c r="AB46" s="17">
        <v>10925.277516136897</v>
      </c>
    </row>
    <row r="47" spans="1:29" ht="14.5" customHeight="1" x14ac:dyDescent="0.25">
      <c r="A47" s="10" t="s">
        <v>67</v>
      </c>
      <c r="B47" s="10" t="s">
        <v>67</v>
      </c>
      <c r="C47" s="11" t="s">
        <v>40</v>
      </c>
      <c r="D47" s="11" t="s">
        <v>29</v>
      </c>
      <c r="E47" s="12">
        <v>43843</v>
      </c>
      <c r="F47" s="14">
        <v>0.17661049999999998</v>
      </c>
      <c r="G47" s="14">
        <v>0.17661049999999998</v>
      </c>
      <c r="H47" s="15">
        <v>7.0103</v>
      </c>
      <c r="I47" s="16">
        <f t="shared" si="8"/>
        <v>1782.8819917233675</v>
      </c>
      <c r="J47" s="16">
        <f t="shared" si="9"/>
        <v>2159.918963720565</v>
      </c>
      <c r="K47" s="16">
        <f t="shared" si="10"/>
        <v>2700.9796972209315</v>
      </c>
      <c r="L47" s="16">
        <f t="shared" si="11"/>
        <v>70768.938577141933</v>
      </c>
      <c r="M47" s="16">
        <f t="shared" si="6"/>
        <v>85734.879360911611</v>
      </c>
      <c r="N47" s="16">
        <f t="shared" si="7"/>
        <v>107211.50764777802</v>
      </c>
      <c r="O47" s="37">
        <v>15000</v>
      </c>
      <c r="P47" s="37">
        <v>16000</v>
      </c>
      <c r="Q47" s="17">
        <v>25103.148838330857</v>
      </c>
      <c r="R47" s="17">
        <v>8664.4638218237196</v>
      </c>
      <c r="S47" s="17">
        <v>6001.3259169873563</v>
      </c>
      <c r="T47" s="17">
        <v>23578.857706544179</v>
      </c>
      <c r="U47" s="17">
        <v>20795.880630455897</v>
      </c>
      <c r="V47" s="17">
        <v>19493.647739092154</v>
      </c>
      <c r="W47" s="17">
        <v>21866.493284819393</v>
      </c>
      <c r="X47" s="17">
        <v>23564.229076864849</v>
      </c>
      <c r="Y47" s="17">
        <v>21737.372646137432</v>
      </c>
      <c r="Z47" s="17">
        <v>25492.314204319428</v>
      </c>
      <c r="AA47" s="17">
        <v>25492.314204319428</v>
      </c>
      <c r="AB47" s="17">
        <v>10925.277516136897</v>
      </c>
    </row>
    <row r="48" spans="1:29" ht="14.5" customHeight="1" x14ac:dyDescent="0.25">
      <c r="A48" s="10" t="s">
        <v>68</v>
      </c>
      <c r="B48" s="10" t="s">
        <v>68</v>
      </c>
      <c r="C48" s="11" t="s">
        <v>40</v>
      </c>
      <c r="D48" s="11" t="s">
        <v>29</v>
      </c>
      <c r="E48" s="12">
        <v>43843</v>
      </c>
      <c r="F48" s="14">
        <v>0.17661049999999998</v>
      </c>
      <c r="G48" s="14">
        <v>0.17661049999999998</v>
      </c>
      <c r="H48" s="15">
        <v>7.0103</v>
      </c>
      <c r="I48" s="16">
        <f t="shared" si="8"/>
        <v>1800.5170929315898</v>
      </c>
      <c r="J48" s="16">
        <f t="shared" si="9"/>
        <v>2159.918963720565</v>
      </c>
      <c r="K48" s="16">
        <f t="shared" si="10"/>
        <v>2700.9796972209315</v>
      </c>
      <c r="L48" s="16">
        <f t="shared" si="11"/>
        <v>71468.938577141933</v>
      </c>
      <c r="M48" s="16">
        <f t="shared" si="6"/>
        <v>85734.879360911611</v>
      </c>
      <c r="N48" s="16">
        <f t="shared" si="7"/>
        <v>107211.50764777802</v>
      </c>
      <c r="O48" s="37">
        <v>18700</v>
      </c>
      <c r="P48" s="37">
        <v>13000</v>
      </c>
      <c r="Q48" s="17">
        <v>25103.148838330857</v>
      </c>
      <c r="R48" s="17">
        <v>8664.4638218237196</v>
      </c>
      <c r="S48" s="17">
        <v>6001.3259169873563</v>
      </c>
      <c r="T48" s="17">
        <v>23578.857706544179</v>
      </c>
      <c r="U48" s="17">
        <v>20795.880630455897</v>
      </c>
      <c r="V48" s="17">
        <v>19493.647739092154</v>
      </c>
      <c r="W48" s="17">
        <v>21866.493284819393</v>
      </c>
      <c r="X48" s="17">
        <v>23564.229076864849</v>
      </c>
      <c r="Y48" s="17">
        <v>21737.372646137432</v>
      </c>
      <c r="Z48" s="17">
        <v>25492.314204319428</v>
      </c>
      <c r="AA48" s="17">
        <v>25492.314204319428</v>
      </c>
      <c r="AB48" s="17">
        <v>10925.277516136897</v>
      </c>
    </row>
    <row r="49" spans="1:28" ht="14.5" customHeight="1" x14ac:dyDescent="0.25">
      <c r="A49" s="10" t="s">
        <v>69</v>
      </c>
      <c r="B49" s="10" t="s">
        <v>69</v>
      </c>
      <c r="C49" s="11" t="s">
        <v>40</v>
      </c>
      <c r="D49" s="11" t="s">
        <v>29</v>
      </c>
      <c r="E49" s="12">
        <v>43843</v>
      </c>
      <c r="F49" s="14">
        <v>0.17661049999999998</v>
      </c>
      <c r="G49" s="14">
        <v>0.17661049999999998</v>
      </c>
      <c r="H49" s="15">
        <v>7.0103</v>
      </c>
      <c r="I49" s="16">
        <f t="shared" si="8"/>
        <v>1001.8989382163851</v>
      </c>
      <c r="J49" s="16">
        <f t="shared" si="9"/>
        <v>2159.918963720565</v>
      </c>
      <c r="K49" s="16">
        <f t="shared" si="10"/>
        <v>2700.9796972209315</v>
      </c>
      <c r="L49" s="16">
        <f t="shared" si="11"/>
        <v>39768.938577141933</v>
      </c>
      <c r="M49" s="16">
        <f t="shared" si="6"/>
        <v>85734.879360911611</v>
      </c>
      <c r="N49" s="16">
        <f t="shared" si="7"/>
        <v>107211.50764777802</v>
      </c>
      <c r="O49" s="37">
        <v>0</v>
      </c>
      <c r="P49" s="37">
        <v>0</v>
      </c>
      <c r="Q49" s="17">
        <v>25103.148838330857</v>
      </c>
      <c r="R49" s="17">
        <v>8664.4638218237196</v>
      </c>
      <c r="S49" s="17">
        <v>6001.3259169873563</v>
      </c>
      <c r="T49" s="17">
        <v>23578.857706544179</v>
      </c>
      <c r="U49" s="17">
        <v>20795.880630455897</v>
      </c>
      <c r="V49" s="17">
        <v>19493.647739092154</v>
      </c>
      <c r="W49" s="17">
        <v>21866.493284819393</v>
      </c>
      <c r="X49" s="17">
        <v>23564.229076864849</v>
      </c>
      <c r="Y49" s="17">
        <v>21737.372646137432</v>
      </c>
      <c r="Z49" s="17">
        <v>25492.314204319428</v>
      </c>
      <c r="AA49" s="17">
        <v>25492.314204319428</v>
      </c>
      <c r="AB49" s="17">
        <v>10925.277516136897</v>
      </c>
    </row>
    <row r="50" spans="1:28" ht="14.5" customHeight="1" x14ac:dyDescent="0.25">
      <c r="A50" s="10" t="s">
        <v>70</v>
      </c>
      <c r="B50" s="10" t="s">
        <v>70</v>
      </c>
      <c r="C50" s="11" t="s">
        <v>40</v>
      </c>
      <c r="D50" s="11" t="s">
        <v>29</v>
      </c>
      <c r="E50" s="12">
        <v>43843</v>
      </c>
      <c r="F50" s="14">
        <v>0.17661049999999998</v>
      </c>
      <c r="G50" s="14">
        <v>0.17661049999999998</v>
      </c>
      <c r="H50" s="15">
        <v>7.0103</v>
      </c>
      <c r="I50" s="16">
        <f t="shared" si="8"/>
        <v>1001.8989382163851</v>
      </c>
      <c r="J50" s="16">
        <f t="shared" si="9"/>
        <v>2159.918963720565</v>
      </c>
      <c r="K50" s="16">
        <f t="shared" si="10"/>
        <v>2700.9796972209315</v>
      </c>
      <c r="L50" s="16">
        <f t="shared" si="11"/>
        <v>39768.938577141933</v>
      </c>
      <c r="M50" s="16">
        <f t="shared" si="6"/>
        <v>85734.879360911611</v>
      </c>
      <c r="N50" s="16">
        <f t="shared" si="7"/>
        <v>107211.50764777802</v>
      </c>
      <c r="O50" s="37">
        <v>0</v>
      </c>
      <c r="P50" s="37">
        <v>0</v>
      </c>
      <c r="Q50" s="17">
        <v>25103.148838330857</v>
      </c>
      <c r="R50" s="17">
        <v>8664.4638218237196</v>
      </c>
      <c r="S50" s="17">
        <v>6001.3259169873563</v>
      </c>
      <c r="T50" s="17">
        <v>23578.857706544179</v>
      </c>
      <c r="U50" s="17">
        <v>20795.880630455897</v>
      </c>
      <c r="V50" s="17">
        <v>19493.647739092154</v>
      </c>
      <c r="W50" s="17">
        <v>21866.493284819393</v>
      </c>
      <c r="X50" s="17">
        <v>23564.229076864849</v>
      </c>
      <c r="Y50" s="17">
        <v>21737.372646137432</v>
      </c>
      <c r="Z50" s="17">
        <v>25492.314204319428</v>
      </c>
      <c r="AA50" s="17">
        <v>25492.314204319428</v>
      </c>
      <c r="AB50" s="17">
        <v>10925.277516136897</v>
      </c>
    </row>
    <row r="51" spans="1:28" ht="14.5" customHeight="1" x14ac:dyDescent="0.25">
      <c r="A51" s="10" t="s">
        <v>71</v>
      </c>
      <c r="B51" s="10" t="s">
        <v>71</v>
      </c>
      <c r="C51" s="11" t="s">
        <v>40</v>
      </c>
      <c r="D51" s="11" t="s">
        <v>29</v>
      </c>
      <c r="E51" s="12">
        <v>43843</v>
      </c>
      <c r="F51" s="14">
        <v>0.17661049999999998</v>
      </c>
      <c r="G51" s="14">
        <v>0.17661049999999998</v>
      </c>
      <c r="H51" s="15">
        <v>7.0103</v>
      </c>
      <c r="I51" s="16">
        <f t="shared" si="8"/>
        <v>1001.8989382163851</v>
      </c>
      <c r="J51" s="16">
        <f t="shared" si="9"/>
        <v>2159.918963720565</v>
      </c>
      <c r="K51" s="16">
        <f t="shared" si="10"/>
        <v>2700.9796972209315</v>
      </c>
      <c r="L51" s="16">
        <f t="shared" si="11"/>
        <v>39768.938577141933</v>
      </c>
      <c r="M51" s="16">
        <f t="shared" si="6"/>
        <v>85734.879360911611</v>
      </c>
      <c r="N51" s="16">
        <f t="shared" si="7"/>
        <v>107211.50764777802</v>
      </c>
      <c r="O51" s="37">
        <v>0</v>
      </c>
      <c r="P51" s="37">
        <v>0</v>
      </c>
      <c r="Q51" s="17">
        <v>25103.148838330857</v>
      </c>
      <c r="R51" s="17">
        <v>8664.4638218237196</v>
      </c>
      <c r="S51" s="17">
        <v>6001.3259169873563</v>
      </c>
      <c r="T51" s="17">
        <v>23578.857706544179</v>
      </c>
      <c r="U51" s="17">
        <v>20795.880630455897</v>
      </c>
      <c r="V51" s="17">
        <v>19493.647739092154</v>
      </c>
      <c r="W51" s="17">
        <v>21866.493284819393</v>
      </c>
      <c r="X51" s="17">
        <v>23564.229076864849</v>
      </c>
      <c r="Y51" s="17">
        <v>21737.372646137432</v>
      </c>
      <c r="Z51" s="17">
        <v>25492.314204319428</v>
      </c>
      <c r="AA51" s="17">
        <v>25492.314204319428</v>
      </c>
      <c r="AB51" s="17">
        <v>10925.277516136897</v>
      </c>
    </row>
    <row r="52" spans="1:28" s="24" customFormat="1" ht="13" customHeight="1" x14ac:dyDescent="0.25">
      <c r="A52" s="34" t="s">
        <v>72</v>
      </c>
      <c r="B52" s="34" t="s">
        <v>72</v>
      </c>
      <c r="C52" s="10" t="s">
        <v>40</v>
      </c>
      <c r="D52" s="10" t="s">
        <v>29</v>
      </c>
      <c r="E52" s="12">
        <v>43843</v>
      </c>
      <c r="F52" s="14">
        <v>0.27650000000000002</v>
      </c>
      <c r="G52" s="14">
        <v>0.27650000000000002</v>
      </c>
      <c r="H52" s="15">
        <v>7.0103</v>
      </c>
      <c r="I52" s="16">
        <f t="shared" si="8"/>
        <v>165.65624866268209</v>
      </c>
      <c r="J52" s="16">
        <f t="shared" si="9"/>
        <v>70.99553514114946</v>
      </c>
      <c r="K52" s="16">
        <f t="shared" si="10"/>
        <v>0</v>
      </c>
      <c r="L52" s="16">
        <f t="shared" si="11"/>
        <v>4200</v>
      </c>
      <c r="M52" s="16">
        <f t="shared" si="6"/>
        <v>1800</v>
      </c>
      <c r="N52" s="16">
        <f t="shared" si="7"/>
        <v>0</v>
      </c>
      <c r="O52" s="37">
        <v>0</v>
      </c>
      <c r="P52" s="37">
        <v>1600</v>
      </c>
      <c r="Q52" s="17">
        <v>1400</v>
      </c>
      <c r="R52" s="17">
        <v>600</v>
      </c>
      <c r="S52" s="17">
        <v>600</v>
      </c>
      <c r="T52" s="17">
        <v>1600</v>
      </c>
      <c r="U52" s="17">
        <v>200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</row>
    <row r="53" spans="1:28" ht="14" customHeight="1" x14ac:dyDescent="0.25">
      <c r="A53" s="19" t="s">
        <v>49</v>
      </c>
      <c r="B53" s="19" t="s">
        <v>49</v>
      </c>
      <c r="C53" s="11" t="s">
        <v>40</v>
      </c>
      <c r="D53" s="11" t="s">
        <v>29</v>
      </c>
      <c r="E53" s="12">
        <v>43843</v>
      </c>
      <c r="F53" s="14">
        <v>4.4999999999999998E-2</v>
      </c>
      <c r="G53" s="14">
        <v>4.4999999999999998E-2</v>
      </c>
      <c r="H53" s="15">
        <v>7.0103</v>
      </c>
      <c r="I53" s="16">
        <f t="shared" si="8"/>
        <v>0</v>
      </c>
      <c r="J53" s="16">
        <f t="shared" si="9"/>
        <v>0</v>
      </c>
      <c r="K53" s="16">
        <f t="shared" si="10"/>
        <v>0</v>
      </c>
      <c r="L53" s="16">
        <f t="shared" si="11"/>
        <v>0</v>
      </c>
      <c r="M53" s="16">
        <f t="shared" si="6"/>
        <v>0</v>
      </c>
      <c r="N53" s="16">
        <f t="shared" si="7"/>
        <v>0</v>
      </c>
      <c r="O53" s="37">
        <v>0</v>
      </c>
      <c r="P53" s="37">
        <v>0</v>
      </c>
      <c r="Q53" s="17">
        <v>0</v>
      </c>
      <c r="R53" s="17">
        <v>0</v>
      </c>
      <c r="S53" s="17">
        <v>0</v>
      </c>
      <c r="T53" s="17">
        <v>0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>
        <v>0</v>
      </c>
    </row>
    <row r="54" spans="1:28" s="24" customFormat="1" ht="13" customHeight="1" x14ac:dyDescent="0.25">
      <c r="A54" s="19" t="s">
        <v>65</v>
      </c>
      <c r="B54" s="19" t="s">
        <v>65</v>
      </c>
      <c r="C54" s="11" t="s">
        <v>40</v>
      </c>
      <c r="D54" s="11" t="s">
        <v>29</v>
      </c>
      <c r="E54" s="12">
        <v>43843</v>
      </c>
      <c r="F54" s="14">
        <v>0.27439999999999998</v>
      </c>
      <c r="G54" s="14">
        <v>0.27439999999999998</v>
      </c>
      <c r="H54" s="15">
        <v>7.0103</v>
      </c>
      <c r="I54" s="16">
        <f t="shared" si="8"/>
        <v>0</v>
      </c>
      <c r="J54" s="16">
        <f t="shared" si="9"/>
        <v>0</v>
      </c>
      <c r="K54" s="16">
        <f t="shared" si="10"/>
        <v>0</v>
      </c>
      <c r="L54" s="16">
        <f t="shared" si="11"/>
        <v>0</v>
      </c>
      <c r="M54" s="16">
        <f t="shared" si="6"/>
        <v>0</v>
      </c>
      <c r="N54" s="16">
        <f t="shared" si="7"/>
        <v>0</v>
      </c>
      <c r="O54" s="37">
        <v>0</v>
      </c>
      <c r="P54" s="3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</row>
    <row r="55" spans="1:28" s="24" customFormat="1" ht="13" customHeight="1" x14ac:dyDescent="0.25">
      <c r="A55" s="10" t="s">
        <v>178</v>
      </c>
      <c r="B55" s="22" t="s">
        <v>322</v>
      </c>
      <c r="C55" s="11" t="s">
        <v>184</v>
      </c>
      <c r="D55" s="11" t="s">
        <v>29</v>
      </c>
      <c r="E55" s="12">
        <v>43843</v>
      </c>
      <c r="F55" s="15">
        <v>2.92</v>
      </c>
      <c r="G55" s="14">
        <v>2.92</v>
      </c>
      <c r="H55" s="15">
        <v>7.0103</v>
      </c>
      <c r="I55" s="16">
        <f t="shared" si="8"/>
        <v>539.82283211845424</v>
      </c>
      <c r="J55" s="16">
        <f t="shared" si="9"/>
        <v>833.05992610872579</v>
      </c>
      <c r="K55" s="16">
        <f t="shared" si="10"/>
        <v>737.25803460622217</v>
      </c>
      <c r="L55" s="16">
        <f t="shared" si="11"/>
        <v>1296</v>
      </c>
      <c r="M55" s="16">
        <f t="shared" si="6"/>
        <v>2000</v>
      </c>
      <c r="N55" s="16">
        <f t="shared" si="7"/>
        <v>1770</v>
      </c>
      <c r="O55" s="37">
        <v>0</v>
      </c>
      <c r="P55" s="37">
        <v>662</v>
      </c>
      <c r="Q55" s="17">
        <v>634</v>
      </c>
      <c r="R55" s="17">
        <v>0</v>
      </c>
      <c r="S55" s="17">
        <v>0</v>
      </c>
      <c r="T55" s="17">
        <v>2000</v>
      </c>
      <c r="U55" s="17">
        <v>0</v>
      </c>
      <c r="V55" s="17">
        <v>0</v>
      </c>
      <c r="W55" s="17">
        <v>0</v>
      </c>
      <c r="X55" s="17">
        <v>1770</v>
      </c>
      <c r="Y55" s="17">
        <v>0</v>
      </c>
      <c r="Z55" s="17">
        <v>0</v>
      </c>
      <c r="AA55" s="17">
        <v>0</v>
      </c>
      <c r="AB55" s="17">
        <v>0</v>
      </c>
    </row>
    <row r="56" spans="1:28" ht="14" customHeight="1" x14ac:dyDescent="0.25">
      <c r="A56" s="10" t="s">
        <v>220</v>
      </c>
      <c r="B56" s="10" t="s">
        <v>220</v>
      </c>
      <c r="C56" s="11" t="s">
        <v>93</v>
      </c>
      <c r="D56" s="11" t="s">
        <v>8</v>
      </c>
      <c r="E56" s="12">
        <v>43843</v>
      </c>
      <c r="F56" s="14">
        <v>1.2526999999999999</v>
      </c>
      <c r="G56" s="14">
        <v>1.2526999999999999</v>
      </c>
      <c r="H56" s="15">
        <v>7.0103</v>
      </c>
      <c r="I56" s="16">
        <f t="shared" si="8"/>
        <v>6200.3640876476566</v>
      </c>
      <c r="J56" s="16">
        <f t="shared" si="9"/>
        <v>27364.256178895212</v>
      </c>
      <c r="K56" s="16">
        <f t="shared" si="10"/>
        <v>38053.418748776152</v>
      </c>
      <c r="L56" s="16">
        <f t="shared" si="11"/>
        <v>34698.181818181823</v>
      </c>
      <c r="M56" s="16">
        <f t="shared" si="6"/>
        <v>153134.54545454547</v>
      </c>
      <c r="N56" s="16">
        <f t="shared" si="7"/>
        <v>212952.72727272729</v>
      </c>
      <c r="O56" s="37">
        <v>0</v>
      </c>
      <c r="P56" s="37">
        <v>0</v>
      </c>
      <c r="Q56" s="17">
        <v>34698.181818181823</v>
      </c>
      <c r="R56" s="17">
        <v>0</v>
      </c>
      <c r="S56" s="17">
        <v>0</v>
      </c>
      <c r="T56" s="17">
        <v>35890.909090909096</v>
      </c>
      <c r="U56" s="17">
        <v>33498.181818181816</v>
      </c>
      <c r="V56" s="17">
        <v>35890.909090909096</v>
      </c>
      <c r="W56" s="17">
        <v>47854.545454545456</v>
      </c>
      <c r="X56" s="17">
        <v>47854.545454545456</v>
      </c>
      <c r="Y56" s="17">
        <v>50247.272727272728</v>
      </c>
      <c r="Z56" s="17">
        <v>43069.090909090912</v>
      </c>
      <c r="AA56" s="17">
        <v>50247.272727272728</v>
      </c>
      <c r="AB56" s="17">
        <v>21534.545454545456</v>
      </c>
    </row>
    <row r="57" spans="1:28" ht="14" customHeight="1" x14ac:dyDescent="0.25">
      <c r="A57" s="10" t="s">
        <v>221</v>
      </c>
      <c r="B57" s="10" t="s">
        <v>217</v>
      </c>
      <c r="C57" s="11" t="s">
        <v>93</v>
      </c>
      <c r="D57" s="11" t="s">
        <v>8</v>
      </c>
      <c r="E57" s="12">
        <v>43843</v>
      </c>
      <c r="F57" s="14">
        <v>1.7775000000000001</v>
      </c>
      <c r="G57" s="14">
        <v>1.7775000000000001</v>
      </c>
      <c r="H57" s="15">
        <v>7.0103</v>
      </c>
      <c r="I57" s="16">
        <f t="shared" si="8"/>
        <v>19780.093706273754</v>
      </c>
      <c r="J57" s="16">
        <f t="shared" si="9"/>
        <v>33974.590634819157</v>
      </c>
      <c r="K57" s="16">
        <f t="shared" si="10"/>
        <v>47245.915101545383</v>
      </c>
      <c r="L57" s="16">
        <f t="shared" si="11"/>
        <v>78010.909090909088</v>
      </c>
      <c r="M57" s="16">
        <f t="shared" si="6"/>
        <v>133992.72727272726</v>
      </c>
      <c r="N57" s="16">
        <f t="shared" si="7"/>
        <v>186333.63636363632</v>
      </c>
      <c r="O57" s="37">
        <v>20000</v>
      </c>
      <c r="P57" s="37">
        <v>27650</v>
      </c>
      <c r="Q57" s="17">
        <v>30360.909090909092</v>
      </c>
      <c r="R57" s="17">
        <v>0</v>
      </c>
      <c r="S57" s="17">
        <v>0</v>
      </c>
      <c r="T57" s="17">
        <v>31404.545454545456</v>
      </c>
      <c r="U57" s="17">
        <v>29310.909090909088</v>
      </c>
      <c r="V57" s="17">
        <v>31404.545454545456</v>
      </c>
      <c r="W57" s="17">
        <v>41872.727272727272</v>
      </c>
      <c r="X57" s="17">
        <v>41872.727272727272</v>
      </c>
      <c r="Y57" s="17">
        <v>43966.363636363632</v>
      </c>
      <c r="Z57" s="17">
        <v>37685.454545454537</v>
      </c>
      <c r="AA57" s="17">
        <v>43966.363636363632</v>
      </c>
      <c r="AB57" s="17">
        <v>18842.727272727272</v>
      </c>
    </row>
    <row r="58" spans="1:28" ht="14" customHeight="1" x14ac:dyDescent="0.25">
      <c r="A58" s="22" t="s">
        <v>233</v>
      </c>
      <c r="B58" s="10" t="s">
        <v>233</v>
      </c>
      <c r="C58" s="11" t="s">
        <v>93</v>
      </c>
      <c r="D58" s="11" t="s">
        <v>8</v>
      </c>
      <c r="E58" s="12">
        <v>43843</v>
      </c>
      <c r="F58" s="14">
        <v>0.77980000000000005</v>
      </c>
      <c r="G58" s="14">
        <v>0.77980000000000005</v>
      </c>
      <c r="H58" s="15">
        <v>7.0103</v>
      </c>
      <c r="I58" s="16">
        <f t="shared" si="8"/>
        <v>7755.1517681126352</v>
      </c>
      <c r="J58" s="16">
        <f t="shared" si="9"/>
        <v>13833.571687374293</v>
      </c>
      <c r="K58" s="16">
        <f t="shared" si="10"/>
        <v>20519.798002938536</v>
      </c>
      <c r="L58" s="16">
        <f t="shared" si="11"/>
        <v>69717.8</v>
      </c>
      <c r="M58" s="16">
        <f t="shared" si="6"/>
        <v>124362</v>
      </c>
      <c r="N58" s="16">
        <f t="shared" si="7"/>
        <v>184470.3</v>
      </c>
      <c r="O58" s="37">
        <v>40000</v>
      </c>
      <c r="P58" s="37">
        <v>0</v>
      </c>
      <c r="Q58" s="17">
        <v>29717.8</v>
      </c>
      <c r="R58" s="17">
        <v>0</v>
      </c>
      <c r="S58" s="17">
        <v>0</v>
      </c>
      <c r="T58" s="17">
        <v>26945.1</v>
      </c>
      <c r="U58" s="17">
        <v>29017.8</v>
      </c>
      <c r="V58" s="17">
        <v>29017.8</v>
      </c>
      <c r="W58" s="17">
        <v>39381.299999999996</v>
      </c>
      <c r="X58" s="17">
        <v>41454</v>
      </c>
      <c r="Y58" s="17">
        <v>43526.7</v>
      </c>
      <c r="Z58" s="17">
        <v>37308.6</v>
      </c>
      <c r="AA58" s="17">
        <v>43526.7</v>
      </c>
      <c r="AB58" s="17">
        <v>18654.3</v>
      </c>
    </row>
    <row r="59" spans="1:28" ht="14" customHeight="1" x14ac:dyDescent="0.25">
      <c r="A59" s="22" t="s">
        <v>240</v>
      </c>
      <c r="B59" s="10" t="s">
        <v>239</v>
      </c>
      <c r="C59" s="11" t="s">
        <v>93</v>
      </c>
      <c r="D59" s="11" t="s">
        <v>8</v>
      </c>
      <c r="E59" s="12">
        <v>43843</v>
      </c>
      <c r="F59" s="14">
        <v>0.1129</v>
      </c>
      <c r="G59" s="14">
        <v>0.1129</v>
      </c>
      <c r="H59" s="15">
        <v>7.0103</v>
      </c>
      <c r="I59" s="16">
        <f t="shared" si="8"/>
        <v>3823.2778226324122</v>
      </c>
      <c r="J59" s="16">
        <f t="shared" si="9"/>
        <v>6294.6223128824722</v>
      </c>
      <c r="K59" s="16">
        <f t="shared" si="10"/>
        <v>9337.0230974423357</v>
      </c>
      <c r="L59" s="16">
        <f t="shared" si="11"/>
        <v>237398.8</v>
      </c>
      <c r="M59" s="16">
        <f t="shared" si="6"/>
        <v>390852</v>
      </c>
      <c r="N59" s="16">
        <f t="shared" si="7"/>
        <v>579763.80000000005</v>
      </c>
      <c r="O59" s="37">
        <v>48000</v>
      </c>
      <c r="P59" s="37">
        <v>96000</v>
      </c>
      <c r="Q59" s="17">
        <v>93398.8</v>
      </c>
      <c r="R59" s="17">
        <v>0</v>
      </c>
      <c r="S59" s="17">
        <v>0</v>
      </c>
      <c r="T59" s="17">
        <v>84684.6</v>
      </c>
      <c r="U59" s="17">
        <v>91198.8</v>
      </c>
      <c r="V59" s="17">
        <v>91198.8</v>
      </c>
      <c r="W59" s="17">
        <v>123769.8</v>
      </c>
      <c r="X59" s="17">
        <v>130284.00000000001</v>
      </c>
      <c r="Y59" s="17">
        <v>136798.20000000001</v>
      </c>
      <c r="Z59" s="17">
        <v>117255.6</v>
      </c>
      <c r="AA59" s="17">
        <v>136798.20000000001</v>
      </c>
      <c r="AB59" s="17">
        <v>58627.8</v>
      </c>
    </row>
    <row r="60" spans="1:28" ht="14" customHeight="1" x14ac:dyDescent="0.25">
      <c r="A60" s="22" t="s">
        <v>234</v>
      </c>
      <c r="B60" s="10" t="s">
        <v>234</v>
      </c>
      <c r="C60" s="11" t="s">
        <v>93</v>
      </c>
      <c r="D60" s="11" t="s">
        <v>8</v>
      </c>
      <c r="E60" s="12">
        <v>43843</v>
      </c>
      <c r="F60" s="14">
        <v>4.7600000000000003E-2</v>
      </c>
      <c r="G60" s="14">
        <v>4.7600000000000003E-2</v>
      </c>
      <c r="H60" s="15">
        <v>7.0103</v>
      </c>
      <c r="I60" s="16">
        <f t="shared" si="8"/>
        <v>1605.274912628561</v>
      </c>
      <c r="J60" s="16">
        <f t="shared" si="9"/>
        <v>2171.3633938633157</v>
      </c>
      <c r="K60" s="16">
        <f t="shared" si="10"/>
        <v>3220.8557008972512</v>
      </c>
      <c r="L60" s="16">
        <f t="shared" si="11"/>
        <v>236417.2</v>
      </c>
      <c r="M60" s="16">
        <f t="shared" si="6"/>
        <v>319788</v>
      </c>
      <c r="N60" s="16">
        <f t="shared" si="7"/>
        <v>474352.2</v>
      </c>
      <c r="O60" s="37">
        <v>90000</v>
      </c>
      <c r="P60" s="37">
        <v>70000</v>
      </c>
      <c r="Q60" s="17">
        <v>76417.2</v>
      </c>
      <c r="R60" s="17">
        <v>0</v>
      </c>
      <c r="S60" s="17">
        <v>0</v>
      </c>
      <c r="T60" s="17">
        <v>69287.400000000009</v>
      </c>
      <c r="U60" s="17">
        <v>74617.2</v>
      </c>
      <c r="V60" s="17">
        <v>74617.2</v>
      </c>
      <c r="W60" s="17">
        <v>101266.2</v>
      </c>
      <c r="X60" s="17">
        <v>106596</v>
      </c>
      <c r="Y60" s="17">
        <v>111925.8</v>
      </c>
      <c r="Z60" s="17">
        <v>95936.400000000009</v>
      </c>
      <c r="AA60" s="17">
        <v>111925.8</v>
      </c>
      <c r="AB60" s="17">
        <v>47968.2</v>
      </c>
    </row>
    <row r="61" spans="1:28" ht="14" customHeight="1" x14ac:dyDescent="0.25">
      <c r="A61" s="10" t="s">
        <v>222</v>
      </c>
      <c r="B61" s="20" t="s">
        <v>14</v>
      </c>
      <c r="C61" s="11" t="s">
        <v>93</v>
      </c>
      <c r="D61" s="11" t="s">
        <v>8</v>
      </c>
      <c r="E61" s="12">
        <v>43843</v>
      </c>
      <c r="F61" s="14">
        <v>3.78E-2</v>
      </c>
      <c r="G61" s="14">
        <v>3.78E-2</v>
      </c>
      <c r="H61" s="15">
        <v>7.0103</v>
      </c>
      <c r="I61" s="16">
        <f t="shared" si="8"/>
        <v>1250.36401865826</v>
      </c>
      <c r="J61" s="16">
        <f t="shared" si="9"/>
        <v>2299.0906523258636</v>
      </c>
      <c r="K61" s="16">
        <f t="shared" si="10"/>
        <v>3410.3178009500302</v>
      </c>
      <c r="L61" s="16">
        <f t="shared" si="11"/>
        <v>231889.59999999998</v>
      </c>
      <c r="M61" s="16">
        <f t="shared" si="6"/>
        <v>426384</v>
      </c>
      <c r="N61" s="16">
        <f t="shared" si="7"/>
        <v>632469.6</v>
      </c>
      <c r="O61" s="37">
        <v>30000</v>
      </c>
      <c r="P61" s="37">
        <v>100000</v>
      </c>
      <c r="Q61" s="17">
        <v>101889.59999999999</v>
      </c>
      <c r="R61" s="17">
        <v>0</v>
      </c>
      <c r="S61" s="17">
        <v>0</v>
      </c>
      <c r="T61" s="17">
        <v>92383.2</v>
      </c>
      <c r="U61" s="17">
        <v>99489.599999999991</v>
      </c>
      <c r="V61" s="17">
        <v>99489.599999999991</v>
      </c>
      <c r="W61" s="17">
        <v>135021.6</v>
      </c>
      <c r="X61" s="17">
        <v>142128</v>
      </c>
      <c r="Y61" s="17">
        <v>149234.4</v>
      </c>
      <c r="Z61" s="17">
        <v>127915.2</v>
      </c>
      <c r="AA61" s="17">
        <v>149234.4</v>
      </c>
      <c r="AB61" s="17">
        <v>63957.600000000006</v>
      </c>
    </row>
    <row r="62" spans="1:28" ht="14" customHeight="1" x14ac:dyDescent="0.25">
      <c r="A62" s="10" t="s">
        <v>223</v>
      </c>
      <c r="B62" s="20" t="s">
        <v>15</v>
      </c>
      <c r="C62" s="11" t="s">
        <v>93</v>
      </c>
      <c r="D62" s="11" t="s">
        <v>8</v>
      </c>
      <c r="E62" s="12">
        <v>43843</v>
      </c>
      <c r="F62" s="14">
        <v>6.3E-2</v>
      </c>
      <c r="G62" s="14">
        <v>6.3E-2</v>
      </c>
      <c r="H62" s="15">
        <v>7.0103</v>
      </c>
      <c r="I62" s="16">
        <f t="shared" si="8"/>
        <v>1540.6534385119039</v>
      </c>
      <c r="J62" s="16">
        <f t="shared" si="9"/>
        <v>2235.2270230945896</v>
      </c>
      <c r="K62" s="16">
        <f t="shared" si="10"/>
        <v>3315.5867509236409</v>
      </c>
      <c r="L62" s="16">
        <f t="shared" si="11"/>
        <v>171435.6</v>
      </c>
      <c r="M62" s="16">
        <f t="shared" si="6"/>
        <v>248724</v>
      </c>
      <c r="N62" s="16">
        <f t="shared" si="7"/>
        <v>368940.6</v>
      </c>
      <c r="O62" s="37">
        <v>42000</v>
      </c>
      <c r="P62" s="37">
        <v>70000</v>
      </c>
      <c r="Q62" s="17">
        <v>59435.6</v>
      </c>
      <c r="R62" s="17">
        <v>0</v>
      </c>
      <c r="S62" s="17">
        <v>0</v>
      </c>
      <c r="T62" s="17">
        <v>53890.2</v>
      </c>
      <c r="U62" s="17">
        <v>58035.6</v>
      </c>
      <c r="V62" s="17">
        <v>58035.6</v>
      </c>
      <c r="W62" s="17">
        <v>78762.599999999991</v>
      </c>
      <c r="X62" s="17">
        <v>82908</v>
      </c>
      <c r="Y62" s="17">
        <v>87053.4</v>
      </c>
      <c r="Z62" s="17">
        <v>74617.2</v>
      </c>
      <c r="AA62" s="17">
        <v>87053.4</v>
      </c>
      <c r="AB62" s="17">
        <v>37308.6</v>
      </c>
    </row>
    <row r="63" spans="1:28" ht="14" customHeight="1" x14ac:dyDescent="0.25">
      <c r="A63" s="10" t="s">
        <v>224</v>
      </c>
      <c r="B63" s="10" t="s">
        <v>218</v>
      </c>
      <c r="C63" s="11" t="s">
        <v>93</v>
      </c>
      <c r="D63" s="11" t="s">
        <v>8</v>
      </c>
      <c r="E63" s="12">
        <v>43843</v>
      </c>
      <c r="F63" s="14">
        <v>1.3095000000000001</v>
      </c>
      <c r="G63" s="14">
        <v>1.3095000000000001</v>
      </c>
      <c r="H63" s="15">
        <v>7.0103</v>
      </c>
      <c r="I63" s="16">
        <f t="shared" si="8"/>
        <v>31715.170858982827</v>
      </c>
      <c r="J63" s="16">
        <f t="shared" si="9"/>
        <v>46483.137928217315</v>
      </c>
      <c r="K63" s="16">
        <f t="shared" si="10"/>
        <v>64640.613681427196</v>
      </c>
      <c r="L63" s="16">
        <f t="shared" si="11"/>
        <v>169784.54545454547</v>
      </c>
      <c r="M63" s="16">
        <f t="shared" si="6"/>
        <v>248843.63636363635</v>
      </c>
      <c r="N63" s="16">
        <f t="shared" si="7"/>
        <v>346048.18181818177</v>
      </c>
      <c r="O63" s="37">
        <v>78400</v>
      </c>
      <c r="P63" s="37">
        <v>35000</v>
      </c>
      <c r="Q63" s="17">
        <v>56384.545454545463</v>
      </c>
      <c r="R63" s="17">
        <v>0</v>
      </c>
      <c r="S63" s="17">
        <v>0</v>
      </c>
      <c r="T63" s="17">
        <v>58322.727272727279</v>
      </c>
      <c r="U63" s="17">
        <v>54434.545454545456</v>
      </c>
      <c r="V63" s="17">
        <v>58322.727272727279</v>
      </c>
      <c r="W63" s="17">
        <v>77763.636363636368</v>
      </c>
      <c r="X63" s="17">
        <v>77763.636363636368</v>
      </c>
      <c r="Y63" s="17">
        <v>81651.818181818177</v>
      </c>
      <c r="Z63" s="17">
        <v>69987.272727272721</v>
      </c>
      <c r="AA63" s="17">
        <v>81651.818181818177</v>
      </c>
      <c r="AB63" s="17">
        <v>34993.63636363636</v>
      </c>
    </row>
    <row r="64" spans="1:28" ht="14" customHeight="1" x14ac:dyDescent="0.25">
      <c r="A64" s="22" t="s">
        <v>225</v>
      </c>
      <c r="B64" s="10" t="s">
        <v>219</v>
      </c>
      <c r="C64" s="11" t="s">
        <v>93</v>
      </c>
      <c r="D64" s="11" t="s">
        <v>8</v>
      </c>
      <c r="E64" s="12">
        <v>43843</v>
      </c>
      <c r="F64" s="14">
        <v>1.4141999999999999</v>
      </c>
      <c r="G64" s="14">
        <v>1.4141999999999999</v>
      </c>
      <c r="H64" s="15">
        <v>7.0103</v>
      </c>
      <c r="I64" s="16">
        <f t="shared" si="8"/>
        <v>30806.453646776885</v>
      </c>
      <c r="J64" s="16">
        <f t="shared" si="9"/>
        <v>42476.634666134116</v>
      </c>
      <c r="K64" s="16">
        <f t="shared" si="10"/>
        <v>59069.070082592749</v>
      </c>
      <c r="L64" s="16">
        <f t="shared" si="11"/>
        <v>152710</v>
      </c>
      <c r="M64" s="16">
        <f t="shared" si="6"/>
        <v>210560</v>
      </c>
      <c r="N64" s="16">
        <f t="shared" si="7"/>
        <v>292810</v>
      </c>
      <c r="O64" s="37">
        <v>70000</v>
      </c>
      <c r="P64" s="37">
        <v>35000</v>
      </c>
      <c r="Q64" s="17">
        <v>47710.000000000015</v>
      </c>
      <c r="R64" s="17">
        <v>0</v>
      </c>
      <c r="S64" s="17">
        <v>0</v>
      </c>
      <c r="T64" s="17">
        <v>49350.000000000007</v>
      </c>
      <c r="U64" s="17">
        <v>46060</v>
      </c>
      <c r="V64" s="17">
        <v>49350.000000000007</v>
      </c>
      <c r="W64" s="17">
        <v>65800</v>
      </c>
      <c r="X64" s="17">
        <v>65800</v>
      </c>
      <c r="Y64" s="17">
        <v>69090</v>
      </c>
      <c r="Z64" s="17">
        <v>59220</v>
      </c>
      <c r="AA64" s="17">
        <v>69090</v>
      </c>
      <c r="AB64" s="17">
        <v>29610</v>
      </c>
    </row>
    <row r="65" spans="1:28" ht="14" customHeight="1" x14ac:dyDescent="0.25">
      <c r="A65" s="10" t="s">
        <v>226</v>
      </c>
      <c r="B65" s="10" t="s">
        <v>226</v>
      </c>
      <c r="C65" s="11" t="s">
        <v>232</v>
      </c>
      <c r="D65" s="11" t="s">
        <v>8</v>
      </c>
      <c r="E65" s="12">
        <v>43843</v>
      </c>
      <c r="F65" s="14">
        <v>0.54900000000000004</v>
      </c>
      <c r="G65" s="14">
        <v>0.54900000000000004</v>
      </c>
      <c r="H65" s="15">
        <v>7.0103</v>
      </c>
      <c r="I65" s="16">
        <f t="shared" si="8"/>
        <v>25765.433091308507</v>
      </c>
      <c r="J65" s="16">
        <f t="shared" si="9"/>
        <v>30583.081751137619</v>
      </c>
      <c r="K65" s="16">
        <f t="shared" si="10"/>
        <v>23124.725202304366</v>
      </c>
      <c r="L65" s="16">
        <f t="shared" si="11"/>
        <v>329004.40000000002</v>
      </c>
      <c r="M65" s="16">
        <f t="shared" si="6"/>
        <v>390522.00000000006</v>
      </c>
      <c r="N65" s="16">
        <f t="shared" si="7"/>
        <v>295284.62857142859</v>
      </c>
      <c r="O65" s="37">
        <v>65956</v>
      </c>
      <c r="P65" s="37">
        <v>120000</v>
      </c>
      <c r="Q65" s="17">
        <v>143048.40000000002</v>
      </c>
      <c r="R65" s="17">
        <v>0</v>
      </c>
      <c r="S65" s="17">
        <v>0</v>
      </c>
      <c r="T65" s="17">
        <v>156208.80000000002</v>
      </c>
      <c r="U65" s="17">
        <v>78104.400000000009</v>
      </c>
      <c r="V65" s="17">
        <v>78104.400000000009</v>
      </c>
      <c r="W65" s="17">
        <v>78104.400000000009</v>
      </c>
      <c r="X65" s="17">
        <v>78104.400000000009</v>
      </c>
      <c r="Y65" s="17">
        <v>66580.800000000003</v>
      </c>
      <c r="Z65" s="17">
        <v>55484.000000000007</v>
      </c>
      <c r="AA65" s="17">
        <v>66580.800000000003</v>
      </c>
      <c r="AB65" s="17">
        <v>28534.628571428577</v>
      </c>
    </row>
    <row r="66" spans="1:28" ht="14" customHeight="1" x14ac:dyDescent="0.25">
      <c r="A66" s="10" t="s">
        <v>227</v>
      </c>
      <c r="B66" s="10" t="s">
        <v>227</v>
      </c>
      <c r="C66" s="11" t="s">
        <v>232</v>
      </c>
      <c r="D66" s="11" t="s">
        <v>8</v>
      </c>
      <c r="E66" s="12">
        <v>43843</v>
      </c>
      <c r="F66" s="14">
        <v>5.8900000000000001E-2</v>
      </c>
      <c r="G66" s="14">
        <v>5.8900000000000001E-2</v>
      </c>
      <c r="H66" s="15">
        <v>7.0103</v>
      </c>
      <c r="I66" s="16">
        <f t="shared" ref="I66:I81" si="12">L66*F66/H66</f>
        <v>3562.7849878036604</v>
      </c>
      <c r="J66" s="16">
        <f t="shared" ref="J66:J81" si="13">M66*G66/H66</f>
        <v>2982.8506625964651</v>
      </c>
      <c r="K66" s="16">
        <f t="shared" ref="K66:K81" si="14">N66*G66/H66</f>
        <v>2255.4169803207933</v>
      </c>
      <c r="L66" s="16">
        <f t="shared" ref="L66:L81" si="15">SUM(O66:S66)</f>
        <v>424044</v>
      </c>
      <c r="M66" s="16">
        <f t="shared" si="6"/>
        <v>355020</v>
      </c>
      <c r="N66" s="16">
        <f t="shared" si="7"/>
        <v>268440.57142857142</v>
      </c>
      <c r="O66" s="37">
        <v>144000</v>
      </c>
      <c r="P66" s="37">
        <v>150000</v>
      </c>
      <c r="Q66" s="17">
        <v>130044</v>
      </c>
      <c r="R66" s="17">
        <v>0</v>
      </c>
      <c r="S66" s="17">
        <v>0</v>
      </c>
      <c r="T66" s="17">
        <v>142008</v>
      </c>
      <c r="U66" s="17">
        <v>71004</v>
      </c>
      <c r="V66" s="17">
        <v>71004</v>
      </c>
      <c r="W66" s="17">
        <v>71004</v>
      </c>
      <c r="X66" s="17">
        <v>71004</v>
      </c>
      <c r="Y66" s="17">
        <v>60528</v>
      </c>
      <c r="Z66" s="17">
        <v>50440</v>
      </c>
      <c r="AA66" s="17">
        <v>60528</v>
      </c>
      <c r="AB66" s="17">
        <v>25940.571428571428</v>
      </c>
    </row>
    <row r="67" spans="1:28" ht="14" customHeight="1" x14ac:dyDescent="0.25">
      <c r="A67" s="10" t="s">
        <v>228</v>
      </c>
      <c r="B67" s="10" t="s">
        <v>228</v>
      </c>
      <c r="C67" s="11" t="s">
        <v>232</v>
      </c>
      <c r="D67" s="11" t="s">
        <v>8</v>
      </c>
      <c r="E67" s="12">
        <v>43843</v>
      </c>
      <c r="F67" s="14">
        <v>5.8900000000000001E-2</v>
      </c>
      <c r="G67" s="14">
        <v>5.8900000000000001E-2</v>
      </c>
      <c r="H67" s="15">
        <v>7.0103</v>
      </c>
      <c r="I67" s="16">
        <f t="shared" si="12"/>
        <v>3562.7849878036604</v>
      </c>
      <c r="J67" s="16">
        <f t="shared" si="13"/>
        <v>2982.8506625964651</v>
      </c>
      <c r="K67" s="16">
        <f t="shared" si="14"/>
        <v>2255.4169803207933</v>
      </c>
      <c r="L67" s="16">
        <f t="shared" si="15"/>
        <v>424044</v>
      </c>
      <c r="M67" s="16">
        <f t="shared" si="6"/>
        <v>355020</v>
      </c>
      <c r="N67" s="16">
        <f t="shared" ref="N67:N81" si="16">SUM(X67:AB67)</f>
        <v>268440.57142857142</v>
      </c>
      <c r="O67" s="37">
        <v>144000</v>
      </c>
      <c r="P67" s="37">
        <v>150000</v>
      </c>
      <c r="Q67" s="17">
        <v>130044</v>
      </c>
      <c r="R67" s="17">
        <v>0</v>
      </c>
      <c r="S67" s="17">
        <v>0</v>
      </c>
      <c r="T67" s="17">
        <v>142008</v>
      </c>
      <c r="U67" s="17">
        <v>71004</v>
      </c>
      <c r="V67" s="17">
        <v>71004</v>
      </c>
      <c r="W67" s="17">
        <v>71004</v>
      </c>
      <c r="X67" s="17">
        <v>71004</v>
      </c>
      <c r="Y67" s="17">
        <v>60528</v>
      </c>
      <c r="Z67" s="17">
        <v>50440</v>
      </c>
      <c r="AA67" s="17">
        <v>60528</v>
      </c>
      <c r="AB67" s="17">
        <v>25940.571428571428</v>
      </c>
    </row>
    <row r="68" spans="1:28" ht="13.5" customHeight="1" x14ac:dyDescent="0.25">
      <c r="A68" s="10" t="s">
        <v>229</v>
      </c>
      <c r="B68" s="10" t="s">
        <v>229</v>
      </c>
      <c r="C68" s="11" t="s">
        <v>232</v>
      </c>
      <c r="D68" s="11" t="s">
        <v>8</v>
      </c>
      <c r="E68" s="12">
        <v>43843</v>
      </c>
      <c r="F68" s="14">
        <v>0.14499999999999999</v>
      </c>
      <c r="G68" s="14">
        <v>0.14499999999999999</v>
      </c>
      <c r="H68" s="15">
        <v>7.0103</v>
      </c>
      <c r="I68" s="16">
        <f t="shared" si="12"/>
        <v>10106.948632726131</v>
      </c>
      <c r="J68" s="16">
        <f t="shared" si="13"/>
        <v>9608.0210547337483</v>
      </c>
      <c r="K68" s="16">
        <f t="shared" si="14"/>
        <v>5617.6618078297033</v>
      </c>
      <c r="L68" s="16">
        <f t="shared" si="15"/>
        <v>488639.6</v>
      </c>
      <c r="M68" s="16">
        <f t="shared" ref="M68:M81" si="17">SUM(T68:W68)</f>
        <v>464518</v>
      </c>
      <c r="N68" s="16">
        <f t="shared" si="16"/>
        <v>271596.51428571431</v>
      </c>
      <c r="O68" s="37">
        <v>129600</v>
      </c>
      <c r="P68" s="37">
        <v>192000</v>
      </c>
      <c r="Q68" s="17">
        <v>167039.6</v>
      </c>
      <c r="R68" s="17">
        <v>0</v>
      </c>
      <c r="S68" s="17">
        <v>0</v>
      </c>
      <c r="T68" s="17">
        <v>182807.2</v>
      </c>
      <c r="U68" s="17">
        <v>93903.6</v>
      </c>
      <c r="V68" s="17">
        <v>93903.6</v>
      </c>
      <c r="W68" s="17">
        <v>93903.6</v>
      </c>
      <c r="X68" s="17">
        <v>93903.6</v>
      </c>
      <c r="Y68" s="17">
        <v>54475.200000000004</v>
      </c>
      <c r="Z68" s="17">
        <v>45396</v>
      </c>
      <c r="AA68" s="17">
        <v>54475.200000000004</v>
      </c>
      <c r="AB68" s="17">
        <v>23346.514285714286</v>
      </c>
    </row>
    <row r="69" spans="1:28" ht="14" customHeight="1" x14ac:dyDescent="0.25">
      <c r="A69" s="10" t="s">
        <v>230</v>
      </c>
      <c r="B69" s="10" t="s">
        <v>230</v>
      </c>
      <c r="C69" s="11" t="s">
        <v>232</v>
      </c>
      <c r="D69" s="11" t="s">
        <v>8</v>
      </c>
      <c r="E69" s="12">
        <v>43843</v>
      </c>
      <c r="F69" s="13">
        <v>0.21829999999999999</v>
      </c>
      <c r="G69" s="14">
        <v>0.21829999999999999</v>
      </c>
      <c r="H69" s="15">
        <v>7.0103</v>
      </c>
      <c r="I69" s="16">
        <f t="shared" si="12"/>
        <v>4515.9697302540544</v>
      </c>
      <c r="J69" s="16">
        <f t="shared" si="13"/>
        <v>5527.6426115858094</v>
      </c>
      <c r="K69" s="16">
        <f t="shared" si="14"/>
        <v>4179.6054906963427</v>
      </c>
      <c r="L69" s="16">
        <f t="shared" si="15"/>
        <v>145022</v>
      </c>
      <c r="M69" s="16">
        <f t="shared" si="17"/>
        <v>177510</v>
      </c>
      <c r="N69" s="16">
        <f t="shared" si="16"/>
        <v>134220.28571428571</v>
      </c>
      <c r="O69" s="37">
        <v>80000</v>
      </c>
      <c r="P69" s="37">
        <v>0</v>
      </c>
      <c r="Q69" s="17">
        <v>65022</v>
      </c>
      <c r="R69" s="17">
        <v>0</v>
      </c>
      <c r="S69" s="17">
        <v>0</v>
      </c>
      <c r="T69" s="17">
        <v>71004</v>
      </c>
      <c r="U69" s="17">
        <v>35502</v>
      </c>
      <c r="V69" s="17">
        <v>35502</v>
      </c>
      <c r="W69" s="17">
        <v>35502</v>
      </c>
      <c r="X69" s="17">
        <v>35502</v>
      </c>
      <c r="Y69" s="17">
        <v>30264</v>
      </c>
      <c r="Z69" s="17">
        <v>25220</v>
      </c>
      <c r="AA69" s="17">
        <v>30264</v>
      </c>
      <c r="AB69" s="17">
        <v>12970.285714285714</v>
      </c>
    </row>
    <row r="70" spans="1:28" ht="14" customHeight="1" x14ac:dyDescent="0.25">
      <c r="A70" s="10" t="s">
        <v>231</v>
      </c>
      <c r="B70" s="10" t="s">
        <v>231</v>
      </c>
      <c r="C70" s="11" t="s">
        <v>232</v>
      </c>
      <c r="D70" s="11" t="s">
        <v>8</v>
      </c>
      <c r="E70" s="12">
        <v>43843</v>
      </c>
      <c r="F70" s="14">
        <v>9.6799999999999997E-2</v>
      </c>
      <c r="G70" s="14">
        <v>9.6799999999999997E-2</v>
      </c>
      <c r="H70" s="15">
        <v>7.0103</v>
      </c>
      <c r="I70" s="16">
        <f t="shared" si="12"/>
        <v>21198.09948219049</v>
      </c>
      <c r="J70" s="16">
        <f t="shared" si="13"/>
        <v>19608.824729326847</v>
      </c>
      <c r="K70" s="16">
        <f t="shared" si="14"/>
        <v>14826.781914774381</v>
      </c>
      <c r="L70" s="16">
        <f t="shared" si="15"/>
        <v>1535176</v>
      </c>
      <c r="M70" s="16">
        <f t="shared" si="17"/>
        <v>1420080</v>
      </c>
      <c r="N70" s="16">
        <f t="shared" si="16"/>
        <v>1073762.2857142857</v>
      </c>
      <c r="O70" s="37">
        <v>180000</v>
      </c>
      <c r="P70" s="37">
        <v>835000</v>
      </c>
      <c r="Q70" s="17">
        <v>520176</v>
      </c>
      <c r="R70" s="17">
        <v>0</v>
      </c>
      <c r="S70" s="17">
        <v>0</v>
      </c>
      <c r="T70" s="17">
        <v>568032</v>
      </c>
      <c r="U70" s="17">
        <v>284016</v>
      </c>
      <c r="V70" s="17">
        <v>284016</v>
      </c>
      <c r="W70" s="17">
        <v>284016</v>
      </c>
      <c r="X70" s="17">
        <v>284016</v>
      </c>
      <c r="Y70" s="17">
        <v>242112</v>
      </c>
      <c r="Z70" s="17">
        <v>201760</v>
      </c>
      <c r="AA70" s="17">
        <v>242112</v>
      </c>
      <c r="AB70" s="17">
        <v>103762.28571428571</v>
      </c>
    </row>
    <row r="71" spans="1:28" ht="14" customHeight="1" x14ac:dyDescent="0.25">
      <c r="A71" s="10" t="s">
        <v>245</v>
      </c>
      <c r="B71" s="22" t="s">
        <v>245</v>
      </c>
      <c r="C71" s="11" t="s">
        <v>247</v>
      </c>
      <c r="D71" s="11" t="s">
        <v>29</v>
      </c>
      <c r="E71" s="12">
        <v>43843</v>
      </c>
      <c r="F71" s="13">
        <v>62.5779</v>
      </c>
      <c r="G71" s="14">
        <v>62.5779</v>
      </c>
      <c r="H71" s="15">
        <v>7.0103</v>
      </c>
      <c r="I71" s="16">
        <f t="shared" si="12"/>
        <v>14546.471192476878</v>
      </c>
      <c r="J71" s="16">
        <f t="shared" si="13"/>
        <v>25872.859045162753</v>
      </c>
      <c r="K71" s="16">
        <f t="shared" si="14"/>
        <v>35238.171825678706</v>
      </c>
      <c r="L71" s="16">
        <f t="shared" si="15"/>
        <v>1629.5709347968</v>
      </c>
      <c r="M71" s="16">
        <f t="shared" si="17"/>
        <v>2898.4114801599999</v>
      </c>
      <c r="N71" s="16">
        <f t="shared" si="16"/>
        <v>3947.5622536000001</v>
      </c>
      <c r="O71" s="37">
        <v>200</v>
      </c>
      <c r="P71" s="37">
        <v>600</v>
      </c>
      <c r="Q71" s="17">
        <v>614.65398848000007</v>
      </c>
      <c r="R71" s="17">
        <v>100.67608432000002</v>
      </c>
      <c r="S71" s="17">
        <v>114.24086199679999</v>
      </c>
      <c r="T71" s="17">
        <v>572.26405824000005</v>
      </c>
      <c r="U71" s="17">
        <v>672.94014256000003</v>
      </c>
      <c r="V71" s="17">
        <v>778.91496815999994</v>
      </c>
      <c r="W71" s="17">
        <v>874.29231119999997</v>
      </c>
      <c r="X71" s="17">
        <v>768.31748559999994</v>
      </c>
      <c r="Y71" s="17">
        <v>927.27972399999999</v>
      </c>
      <c r="Z71" s="17">
        <v>927.27972399999999</v>
      </c>
      <c r="AA71" s="17">
        <v>927.27972399999999</v>
      </c>
      <c r="AB71" s="17">
        <v>397.40559600000006</v>
      </c>
    </row>
    <row r="72" spans="1:28" ht="14" customHeight="1" x14ac:dyDescent="0.25">
      <c r="A72" s="10" t="s">
        <v>246</v>
      </c>
      <c r="B72" s="22" t="s">
        <v>246</v>
      </c>
      <c r="C72" s="11" t="s">
        <v>247</v>
      </c>
      <c r="D72" s="11" t="s">
        <v>29</v>
      </c>
      <c r="E72" s="12">
        <v>43843</v>
      </c>
      <c r="F72" s="13">
        <v>62.5779</v>
      </c>
      <c r="G72" s="14">
        <v>62.5779</v>
      </c>
      <c r="H72" s="15">
        <v>7.0103</v>
      </c>
      <c r="I72" s="16">
        <f t="shared" si="12"/>
        <v>13928.879010722318</v>
      </c>
      <c r="J72" s="16">
        <f t="shared" si="13"/>
        <v>24705.695115001079</v>
      </c>
      <c r="K72" s="16">
        <f t="shared" si="14"/>
        <v>34885.790107421926</v>
      </c>
      <c r="L72" s="16">
        <f t="shared" si="15"/>
        <v>1560.3850645174521</v>
      </c>
      <c r="M72" s="16">
        <f t="shared" si="17"/>
        <v>2767.65974033472</v>
      </c>
      <c r="N72" s="16">
        <f t="shared" si="16"/>
        <v>3908.0866310640004</v>
      </c>
      <c r="O72" s="37">
        <v>300</v>
      </c>
      <c r="P72" s="37">
        <v>500</v>
      </c>
      <c r="Q72" s="17">
        <v>598.01594086080001</v>
      </c>
      <c r="R72" s="17">
        <v>141.59593834253997</v>
      </c>
      <c r="S72" s="17">
        <v>20.773185314111998</v>
      </c>
      <c r="T72" s="17">
        <v>498.87119277071997</v>
      </c>
      <c r="U72" s="17">
        <v>660.96498726720006</v>
      </c>
      <c r="V72" s="17">
        <v>755.38855687680007</v>
      </c>
      <c r="W72" s="17">
        <v>852.43500341999993</v>
      </c>
      <c r="X72" s="17">
        <v>760.63431074400012</v>
      </c>
      <c r="Y72" s="17">
        <v>918.00692676000006</v>
      </c>
      <c r="Z72" s="17">
        <v>918.00692676000006</v>
      </c>
      <c r="AA72" s="17">
        <v>918.00692676000006</v>
      </c>
      <c r="AB72" s="17">
        <v>393.43154003999996</v>
      </c>
    </row>
    <row r="73" spans="1:28" ht="14" customHeight="1" x14ac:dyDescent="0.25">
      <c r="A73" s="10" t="s">
        <v>261</v>
      </c>
      <c r="B73" s="10" t="s">
        <v>261</v>
      </c>
      <c r="C73" s="11" t="s">
        <v>165</v>
      </c>
      <c r="D73" s="11" t="s">
        <v>29</v>
      </c>
      <c r="E73" s="12">
        <v>43843</v>
      </c>
      <c r="F73" s="14">
        <v>8.8999999999999996E-2</v>
      </c>
      <c r="G73" s="14">
        <v>8.8999999999999996E-2</v>
      </c>
      <c r="H73" s="15">
        <v>7.0103</v>
      </c>
      <c r="I73" s="16">
        <f t="shared" si="12"/>
        <v>0</v>
      </c>
      <c r="J73" s="16">
        <f t="shared" si="13"/>
        <v>19.043407557451179</v>
      </c>
      <c r="K73" s="16">
        <f t="shared" si="14"/>
        <v>19.043407557451179</v>
      </c>
      <c r="L73" s="16">
        <f t="shared" si="15"/>
        <v>0</v>
      </c>
      <c r="M73" s="16">
        <f t="shared" si="17"/>
        <v>1500</v>
      </c>
      <c r="N73" s="16">
        <f t="shared" si="16"/>
        <v>1500</v>
      </c>
      <c r="O73" s="37">
        <v>0</v>
      </c>
      <c r="P73" s="37">
        <v>0</v>
      </c>
      <c r="Q73" s="17">
        <v>0</v>
      </c>
      <c r="R73" s="17">
        <v>0</v>
      </c>
      <c r="S73" s="17">
        <v>0</v>
      </c>
      <c r="T73" s="17">
        <v>1500</v>
      </c>
      <c r="U73" s="17">
        <v>0</v>
      </c>
      <c r="V73" s="17">
        <v>0</v>
      </c>
      <c r="W73" s="17">
        <v>0</v>
      </c>
      <c r="X73" s="17">
        <v>1500</v>
      </c>
      <c r="Y73" s="17">
        <v>0</v>
      </c>
      <c r="Z73" s="17">
        <v>0</v>
      </c>
      <c r="AA73" s="17">
        <v>0</v>
      </c>
      <c r="AB73" s="17">
        <v>0</v>
      </c>
    </row>
    <row r="74" spans="1:28" ht="14" customHeight="1" x14ac:dyDescent="0.25">
      <c r="A74" s="10" t="s">
        <v>162</v>
      </c>
      <c r="B74" s="10" t="s">
        <v>162</v>
      </c>
      <c r="C74" s="11" t="s">
        <v>265</v>
      </c>
      <c r="D74" s="11" t="s">
        <v>29</v>
      </c>
      <c r="E74" s="12">
        <v>43843</v>
      </c>
      <c r="F74" s="14">
        <v>1.6210000000000002E-2</v>
      </c>
      <c r="G74" s="14">
        <v>1.6210000000000002E-2</v>
      </c>
      <c r="H74" s="15">
        <v>7.0103</v>
      </c>
      <c r="I74" s="16">
        <f t="shared" si="12"/>
        <v>120.06633211132193</v>
      </c>
      <c r="J74" s="16">
        <f t="shared" si="13"/>
        <v>262.64903242371946</v>
      </c>
      <c r="K74" s="16">
        <f t="shared" si="14"/>
        <v>252.8374306377759</v>
      </c>
      <c r="L74" s="16">
        <f t="shared" si="15"/>
        <v>51924.800000000003</v>
      </c>
      <c r="M74" s="16">
        <f t="shared" si="17"/>
        <v>113587.20000000001</v>
      </c>
      <c r="N74" s="16">
        <f t="shared" si="16"/>
        <v>109344.00000000001</v>
      </c>
      <c r="O74" s="37">
        <v>0</v>
      </c>
      <c r="P74" s="37">
        <v>17000</v>
      </c>
      <c r="Q74" s="17">
        <v>23500.799999999999</v>
      </c>
      <c r="R74" s="17">
        <v>0</v>
      </c>
      <c r="S74" s="17">
        <v>11424</v>
      </c>
      <c r="T74" s="17">
        <v>31334.399999999998</v>
      </c>
      <c r="U74" s="17">
        <v>27417.599999999999</v>
      </c>
      <c r="V74" s="17">
        <v>27417.599999999999</v>
      </c>
      <c r="W74" s="17">
        <v>27417.599999999999</v>
      </c>
      <c r="X74" s="17">
        <v>23174.399999999998</v>
      </c>
      <c r="Y74" s="17">
        <v>27417.599999999999</v>
      </c>
      <c r="Z74" s="17">
        <v>27417.599999999999</v>
      </c>
      <c r="AA74" s="17">
        <v>27417.599999999999</v>
      </c>
      <c r="AB74" s="17">
        <v>3916.8</v>
      </c>
    </row>
    <row r="75" spans="1:28" ht="14" customHeight="1" x14ac:dyDescent="0.25">
      <c r="A75" s="10" t="s">
        <v>238</v>
      </c>
      <c r="B75" s="10" t="s">
        <v>238</v>
      </c>
      <c r="C75" s="11" t="s">
        <v>265</v>
      </c>
      <c r="D75" s="11" t="s">
        <v>324</v>
      </c>
      <c r="E75" s="12">
        <v>43843</v>
      </c>
      <c r="F75" s="14">
        <v>0.15049999999999999</v>
      </c>
      <c r="G75" s="14">
        <v>0.15049999999999999</v>
      </c>
      <c r="H75" s="15">
        <v>7.0103</v>
      </c>
      <c r="I75" s="16">
        <f t="shared" si="12"/>
        <v>224.61110080880991</v>
      </c>
      <c r="J75" s="16">
        <f t="shared" si="13"/>
        <v>336.91665121321489</v>
      </c>
      <c r="K75" s="16">
        <f t="shared" si="14"/>
        <v>269.9652653952042</v>
      </c>
      <c r="L75" s="16">
        <f t="shared" si="15"/>
        <v>10462.400000000001</v>
      </c>
      <c r="M75" s="16">
        <f t="shared" si="17"/>
        <v>15693.600000000002</v>
      </c>
      <c r="N75" s="16">
        <f t="shared" si="16"/>
        <v>12575</v>
      </c>
      <c r="O75" s="37">
        <v>0</v>
      </c>
      <c r="P75" s="37">
        <v>0</v>
      </c>
      <c r="Q75" s="17">
        <v>9154.6000000000022</v>
      </c>
      <c r="R75" s="17">
        <v>1307.8000000000002</v>
      </c>
      <c r="S75" s="17">
        <v>0</v>
      </c>
      <c r="T75" s="17">
        <v>0</v>
      </c>
      <c r="U75" s="17">
        <v>0</v>
      </c>
      <c r="V75" s="17">
        <v>6539.0000000000009</v>
      </c>
      <c r="W75" s="17">
        <v>9154.6000000000022</v>
      </c>
      <c r="X75" s="17">
        <v>3621.6000000000004</v>
      </c>
      <c r="Y75" s="17">
        <v>0</v>
      </c>
      <c r="Z75" s="17">
        <v>0</v>
      </c>
      <c r="AA75" s="17">
        <v>7645.6000000000013</v>
      </c>
      <c r="AB75" s="17">
        <v>1307.8000000000002</v>
      </c>
    </row>
    <row r="76" spans="1:28" ht="14" customHeight="1" x14ac:dyDescent="0.25">
      <c r="A76" s="10" t="s">
        <v>332</v>
      </c>
      <c r="B76" s="10" t="s">
        <v>330</v>
      </c>
      <c r="C76" s="11" t="s">
        <v>165</v>
      </c>
      <c r="D76" s="11" t="s">
        <v>324</v>
      </c>
      <c r="E76" s="12">
        <v>43843</v>
      </c>
      <c r="F76" s="14">
        <v>2.66</v>
      </c>
      <c r="G76" s="14">
        <v>2.66</v>
      </c>
      <c r="H76" s="15">
        <v>7.0103</v>
      </c>
      <c r="I76" s="16">
        <f t="shared" si="12"/>
        <v>0</v>
      </c>
      <c r="J76" s="16">
        <f t="shared" si="13"/>
        <v>379.44167867280999</v>
      </c>
      <c r="K76" s="16">
        <f t="shared" si="14"/>
        <v>645.050853743777</v>
      </c>
      <c r="L76" s="16">
        <f t="shared" si="15"/>
        <v>0</v>
      </c>
      <c r="M76" s="16">
        <f t="shared" ref="M76" si="18">SUM(T76:W76)</f>
        <v>1000</v>
      </c>
      <c r="N76" s="16">
        <f t="shared" ref="N76" si="19">SUM(X76:AB76)</f>
        <v>1700</v>
      </c>
      <c r="O76" s="37"/>
      <c r="P76" s="37">
        <v>0</v>
      </c>
      <c r="Q76" s="17">
        <v>0</v>
      </c>
      <c r="R76" s="17">
        <v>0</v>
      </c>
      <c r="S76" s="17">
        <v>0</v>
      </c>
      <c r="T76" s="17">
        <v>1000</v>
      </c>
      <c r="U76" s="17">
        <v>0</v>
      </c>
      <c r="V76" s="17">
        <v>0</v>
      </c>
      <c r="W76" s="17">
        <v>0</v>
      </c>
      <c r="X76" s="17">
        <v>1700</v>
      </c>
      <c r="Y76" s="17">
        <v>0</v>
      </c>
      <c r="Z76" s="17">
        <v>0</v>
      </c>
      <c r="AA76" s="17">
        <v>0</v>
      </c>
      <c r="AB76" s="17">
        <v>0</v>
      </c>
    </row>
    <row r="77" spans="1:28" ht="14" customHeight="1" x14ac:dyDescent="0.25">
      <c r="A77" s="10" t="s">
        <v>325</v>
      </c>
      <c r="B77" s="10" t="s">
        <v>331</v>
      </c>
      <c r="C77" s="11" t="s">
        <v>297</v>
      </c>
      <c r="D77" s="11" t="s">
        <v>8</v>
      </c>
      <c r="E77" s="12">
        <v>43843</v>
      </c>
      <c r="F77" s="14">
        <v>0.73699999999999999</v>
      </c>
      <c r="G77" s="14">
        <v>0.73699999999999999</v>
      </c>
      <c r="H77" s="15">
        <v>7.0103</v>
      </c>
      <c r="I77" s="16">
        <f t="shared" si="12"/>
        <v>171.57382708300645</v>
      </c>
      <c r="J77" s="16">
        <f t="shared" si="13"/>
        <v>5611.1504409226418</v>
      </c>
      <c r="K77" s="16">
        <f t="shared" si="14"/>
        <v>12298.313883122995</v>
      </c>
      <c r="L77" s="16">
        <f t="shared" si="15"/>
        <v>1632.0000000000002</v>
      </c>
      <c r="M77" s="16">
        <f t="shared" si="17"/>
        <v>53372.928</v>
      </c>
      <c r="N77" s="16">
        <f t="shared" si="16"/>
        <v>116980.82742857141</v>
      </c>
      <c r="O77" s="37">
        <v>0</v>
      </c>
      <c r="P77" s="37">
        <v>0</v>
      </c>
      <c r="Q77" s="17">
        <v>0</v>
      </c>
      <c r="R77" s="17">
        <v>0</v>
      </c>
      <c r="S77" s="17">
        <v>1632.0000000000002</v>
      </c>
      <c r="T77" s="17">
        <v>0</v>
      </c>
      <c r="U77" s="17">
        <v>11478.400000000001</v>
      </c>
      <c r="V77" s="17">
        <v>17224.128000000001</v>
      </c>
      <c r="W77" s="17">
        <v>24670.400000000001</v>
      </c>
      <c r="X77" s="17">
        <v>26699.52</v>
      </c>
      <c r="Y77" s="17">
        <v>27489.407999999999</v>
      </c>
      <c r="Z77" s="17">
        <v>27522.048000000003</v>
      </c>
      <c r="AA77" s="17">
        <v>23474.688000000002</v>
      </c>
      <c r="AB77" s="17">
        <v>11795.16342857143</v>
      </c>
    </row>
    <row r="78" spans="1:28" ht="14" customHeight="1" x14ac:dyDescent="0.25">
      <c r="A78" s="10" t="s">
        <v>326</v>
      </c>
      <c r="B78" s="10" t="s">
        <v>326</v>
      </c>
      <c r="C78" s="11" t="s">
        <v>297</v>
      </c>
      <c r="D78" s="11" t="s">
        <v>8</v>
      </c>
      <c r="E78" s="12">
        <v>43843</v>
      </c>
      <c r="F78" s="13">
        <v>0.12039999999999999</v>
      </c>
      <c r="G78" s="14">
        <v>0.12039999999999999</v>
      </c>
      <c r="H78" s="15">
        <v>7.0103</v>
      </c>
      <c r="I78" s="16">
        <f t="shared" si="12"/>
        <v>28.029157097413808</v>
      </c>
      <c r="J78" s="16">
        <f t="shared" si="13"/>
        <v>916.66555371382105</v>
      </c>
      <c r="K78" s="16">
        <f t="shared" si="14"/>
        <v>2009.1139640814226</v>
      </c>
      <c r="L78" s="16">
        <f t="shared" si="15"/>
        <v>1632.0000000000002</v>
      </c>
      <c r="M78" s="16">
        <f t="shared" si="17"/>
        <v>53372.928</v>
      </c>
      <c r="N78" s="16">
        <f t="shared" si="16"/>
        <v>116980.82742857141</v>
      </c>
      <c r="O78" s="37">
        <v>0</v>
      </c>
      <c r="P78" s="37">
        <v>0</v>
      </c>
      <c r="Q78" s="17">
        <v>0</v>
      </c>
      <c r="R78" s="17">
        <v>0</v>
      </c>
      <c r="S78" s="17">
        <v>1632.0000000000002</v>
      </c>
      <c r="T78" s="17">
        <v>0</v>
      </c>
      <c r="U78" s="17">
        <v>11478.400000000001</v>
      </c>
      <c r="V78" s="17">
        <v>17224.128000000001</v>
      </c>
      <c r="W78" s="17">
        <v>24670.400000000001</v>
      </c>
      <c r="X78" s="17">
        <v>26699.52</v>
      </c>
      <c r="Y78" s="17">
        <v>27489.407999999999</v>
      </c>
      <c r="Z78" s="17">
        <v>27522.048000000003</v>
      </c>
      <c r="AA78" s="17">
        <v>23474.688000000002</v>
      </c>
      <c r="AB78" s="17">
        <v>11795.16342857143</v>
      </c>
    </row>
    <row r="79" spans="1:28" ht="14" customHeight="1" x14ac:dyDescent="0.25">
      <c r="A79" s="10" t="s">
        <v>327</v>
      </c>
      <c r="B79" s="10" t="s">
        <v>327</v>
      </c>
      <c r="C79" s="11" t="s">
        <v>297</v>
      </c>
      <c r="D79" s="11" t="s">
        <v>8</v>
      </c>
      <c r="E79" s="12">
        <v>43843</v>
      </c>
      <c r="F79" s="13">
        <v>0.1246</v>
      </c>
      <c r="G79" s="14">
        <v>0.1246</v>
      </c>
      <c r="H79" s="15">
        <v>7.0103</v>
      </c>
      <c r="I79" s="16">
        <f t="shared" si="12"/>
        <v>29.006918391509643</v>
      </c>
      <c r="J79" s="16">
        <f t="shared" si="13"/>
        <v>948.64225907593118</v>
      </c>
      <c r="K79" s="16">
        <f t="shared" si="14"/>
        <v>2079.1993349214727</v>
      </c>
      <c r="L79" s="16">
        <f t="shared" si="15"/>
        <v>1632.0000000000002</v>
      </c>
      <c r="M79" s="16">
        <f t="shared" si="17"/>
        <v>53372.928</v>
      </c>
      <c r="N79" s="16">
        <f t="shared" si="16"/>
        <v>116980.82742857141</v>
      </c>
      <c r="O79" s="37">
        <v>0</v>
      </c>
      <c r="P79" s="37">
        <v>0</v>
      </c>
      <c r="Q79" s="17">
        <v>0</v>
      </c>
      <c r="R79" s="17">
        <v>0</v>
      </c>
      <c r="S79" s="17">
        <v>1632.0000000000002</v>
      </c>
      <c r="T79" s="17">
        <v>0</v>
      </c>
      <c r="U79" s="17">
        <v>11478.400000000001</v>
      </c>
      <c r="V79" s="17">
        <v>17224.128000000001</v>
      </c>
      <c r="W79" s="17">
        <v>24670.400000000001</v>
      </c>
      <c r="X79" s="17">
        <v>26699.52</v>
      </c>
      <c r="Y79" s="17">
        <v>27489.407999999999</v>
      </c>
      <c r="Z79" s="17">
        <v>27522.048000000003</v>
      </c>
      <c r="AA79" s="17">
        <v>23474.688000000002</v>
      </c>
      <c r="AB79" s="17">
        <v>11795.16342857143</v>
      </c>
    </row>
    <row r="80" spans="1:28" ht="14" customHeight="1" x14ac:dyDescent="0.25">
      <c r="A80" s="10" t="s">
        <v>328</v>
      </c>
      <c r="B80" s="10" t="s">
        <v>328</v>
      </c>
      <c r="C80" s="11" t="s">
        <v>297</v>
      </c>
      <c r="D80" s="11" t="s">
        <v>8</v>
      </c>
      <c r="E80" s="12">
        <v>43843</v>
      </c>
      <c r="F80" s="13">
        <v>0.15090000000000001</v>
      </c>
      <c r="G80" s="14">
        <v>0.15090000000000001</v>
      </c>
      <c r="H80" s="15">
        <v>7.0103</v>
      </c>
      <c r="I80" s="16">
        <f t="shared" si="12"/>
        <v>51.661127198550709</v>
      </c>
      <c r="J80" s="16">
        <f t="shared" si="13"/>
        <v>1689.5255039014025</v>
      </c>
      <c r="K80" s="16">
        <f t="shared" si="14"/>
        <v>3703.0400769480016</v>
      </c>
      <c r="L80" s="16">
        <f t="shared" si="15"/>
        <v>2400</v>
      </c>
      <c r="M80" s="16">
        <f t="shared" si="17"/>
        <v>78489.600000000006</v>
      </c>
      <c r="N80" s="16">
        <f t="shared" si="16"/>
        <v>172030.62857142859</v>
      </c>
      <c r="O80" s="37">
        <v>0</v>
      </c>
      <c r="P80" s="37">
        <v>0</v>
      </c>
      <c r="Q80" s="17">
        <v>0</v>
      </c>
      <c r="R80" s="17">
        <v>0</v>
      </c>
      <c r="S80" s="17">
        <v>2400</v>
      </c>
      <c r="T80" s="17">
        <v>0</v>
      </c>
      <c r="U80" s="17">
        <v>16880</v>
      </c>
      <c r="V80" s="17">
        <v>25329.599999999999</v>
      </c>
      <c r="W80" s="17">
        <v>36280</v>
      </c>
      <c r="X80" s="17">
        <v>39264</v>
      </c>
      <c r="Y80" s="17">
        <v>40425.599999999999</v>
      </c>
      <c r="Z80" s="17">
        <v>40473.599999999999</v>
      </c>
      <c r="AA80" s="17">
        <v>34521.599999999999</v>
      </c>
      <c r="AB80" s="17">
        <v>17345.82857142857</v>
      </c>
    </row>
    <row r="81" spans="1:28" ht="14" customHeight="1" x14ac:dyDescent="0.25">
      <c r="A81" s="10" t="s">
        <v>329</v>
      </c>
      <c r="B81" s="10" t="s">
        <v>329</v>
      </c>
      <c r="C81" s="11" t="s">
        <v>297</v>
      </c>
      <c r="D81" s="11" t="s">
        <v>8</v>
      </c>
      <c r="E81" s="12">
        <v>43843</v>
      </c>
      <c r="F81" s="13">
        <v>0.14699999999999999</v>
      </c>
      <c r="G81" s="14">
        <v>0.14699999999999999</v>
      </c>
      <c r="H81" s="15">
        <v>7.0103</v>
      </c>
      <c r="I81" s="16">
        <f t="shared" si="12"/>
        <v>34.221645293354065</v>
      </c>
      <c r="J81" s="16">
        <f t="shared" si="13"/>
        <v>1119.1846876738514</v>
      </c>
      <c r="K81" s="16">
        <f t="shared" si="14"/>
        <v>2452.987979401737</v>
      </c>
      <c r="L81" s="16">
        <f t="shared" si="15"/>
        <v>1632.0000000000002</v>
      </c>
      <c r="M81" s="16">
        <f t="shared" si="17"/>
        <v>53372.928</v>
      </c>
      <c r="N81" s="16">
        <f t="shared" si="16"/>
        <v>116980.82742857141</v>
      </c>
      <c r="O81" s="37">
        <v>0</v>
      </c>
      <c r="P81" s="37">
        <v>0</v>
      </c>
      <c r="Q81" s="17">
        <v>0</v>
      </c>
      <c r="R81" s="17">
        <v>0</v>
      </c>
      <c r="S81" s="17">
        <v>1632.0000000000002</v>
      </c>
      <c r="T81" s="17">
        <v>0</v>
      </c>
      <c r="U81" s="17">
        <v>11478.400000000001</v>
      </c>
      <c r="V81" s="17">
        <v>17224.128000000001</v>
      </c>
      <c r="W81" s="17">
        <v>24670.400000000001</v>
      </c>
      <c r="X81" s="17">
        <v>26699.52</v>
      </c>
      <c r="Y81" s="17">
        <v>27489.407999999999</v>
      </c>
      <c r="Z81" s="17">
        <v>27522.048000000003</v>
      </c>
      <c r="AA81" s="17">
        <v>23474.688000000002</v>
      </c>
      <c r="AB81" s="17">
        <v>11795.16342857143</v>
      </c>
    </row>
    <row r="82" spans="1:28" x14ac:dyDescent="0.25">
      <c r="B82" s="60"/>
      <c r="C82" s="11"/>
      <c r="D82" s="11"/>
      <c r="L82" s="16"/>
      <c r="M82" s="16"/>
      <c r="N82" s="16"/>
    </row>
    <row r="83" spans="1:28" ht="14.5" x14ac:dyDescent="0.3">
      <c r="H83" s="25" t="s">
        <v>186</v>
      </c>
      <c r="I83" s="40">
        <f>3240+112</f>
        <v>3352</v>
      </c>
      <c r="L83" s="16"/>
      <c r="M83" s="16"/>
      <c r="N83" s="16"/>
    </row>
    <row r="84" spans="1:28" ht="14.5" x14ac:dyDescent="0.3">
      <c r="H84" s="25" t="s">
        <v>73</v>
      </c>
      <c r="I84" s="40">
        <v>1562</v>
      </c>
      <c r="L84" s="16"/>
      <c r="M84" s="16"/>
      <c r="N84" s="16"/>
    </row>
    <row r="85" spans="1:28" x14ac:dyDescent="0.25">
      <c r="H85" s="25" t="s">
        <v>74</v>
      </c>
      <c r="I85" s="27">
        <f>SUM(I2:I84)</f>
        <v>715883.02205042634</v>
      </c>
      <c r="J85" s="27">
        <f t="shared" ref="J85" si="20">SUM(J2:J84)</f>
        <v>737076.28720739402</v>
      </c>
      <c r="K85" s="27">
        <f>SUM(K2:K84)</f>
        <v>1125118.2076654576</v>
      </c>
    </row>
  </sheetData>
  <autoFilter ref="A1:AC81"/>
  <phoneticPr fontId="4" type="noConversion"/>
  <conditionalFormatting sqref="A1">
    <cfRule type="duplicateValues" dxfId="35" priority="1"/>
  </conditionalFormatting>
  <conditionalFormatting sqref="B1">
    <cfRule type="duplicateValues" dxfId="34" priority="2"/>
  </conditionalFormatting>
  <pageMargins left="0.7" right="0.7" top="0.75" bottom="0.75" header="0.3" footer="0.3"/>
  <pageSetup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85"/>
  <sheetViews>
    <sheetView tabSelected="1" zoomScale="90" zoomScaleNormal="90" workbookViewId="0">
      <pane xSplit="8" ySplit="1" topLeftCell="J2" activePane="bottomRight" state="frozen"/>
      <selection pane="topRight" activeCell="I1" sqref="I1"/>
      <selection pane="bottomLeft" activeCell="A2" sqref="A2"/>
      <selection pane="bottomRight" activeCell="E78" sqref="E78"/>
    </sheetView>
  </sheetViews>
  <sheetFormatPr defaultRowHeight="14" x14ac:dyDescent="0.25"/>
  <cols>
    <col min="1" max="1" width="16.26953125" bestFit="1" customWidth="1"/>
    <col min="2" max="2" width="18.6328125" bestFit="1" customWidth="1"/>
    <col min="3" max="3" width="12.6328125" bestFit="1" customWidth="1"/>
    <col min="4" max="4" width="8.6328125" customWidth="1"/>
    <col min="5" max="5" width="10.90625" bestFit="1" customWidth="1"/>
    <col min="6" max="7" width="9.54296875" style="26" customWidth="1"/>
    <col min="8" max="8" width="14" customWidth="1"/>
    <col min="9" max="9" width="9.90625" hidden="1" customWidth="1"/>
    <col min="10" max="12" width="9.90625" customWidth="1"/>
    <col min="13" max="13" width="9.90625" hidden="1" customWidth="1"/>
    <col min="14" max="16" width="9.90625" customWidth="1"/>
    <col min="17" max="21" width="11.54296875" hidden="1" customWidth="1"/>
    <col min="22" max="35" width="11.1796875" customWidth="1"/>
  </cols>
  <sheetData>
    <row r="1" spans="1:35" s="9" customFormat="1" ht="43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264</v>
      </c>
      <c r="G1" s="4" t="s">
        <v>310</v>
      </c>
      <c r="H1" s="5" t="s">
        <v>5</v>
      </c>
      <c r="I1" s="6" t="s">
        <v>237</v>
      </c>
      <c r="J1" s="6" t="s">
        <v>255</v>
      </c>
      <c r="K1" s="6" t="s">
        <v>301</v>
      </c>
      <c r="L1" s="6" t="s">
        <v>341</v>
      </c>
      <c r="M1" s="7" t="s">
        <v>236</v>
      </c>
      <c r="N1" s="7" t="s">
        <v>256</v>
      </c>
      <c r="O1" s="7" t="s">
        <v>300</v>
      </c>
      <c r="P1" s="7" t="s">
        <v>340</v>
      </c>
      <c r="Q1" s="36" t="s">
        <v>213</v>
      </c>
      <c r="R1" s="36" t="s">
        <v>206</v>
      </c>
      <c r="S1" s="36" t="s">
        <v>207</v>
      </c>
      <c r="T1" s="36" t="s">
        <v>334</v>
      </c>
      <c r="U1" s="36" t="s">
        <v>209</v>
      </c>
      <c r="V1" s="8" t="s">
        <v>250</v>
      </c>
      <c r="W1" s="8" t="s">
        <v>251</v>
      </c>
      <c r="X1" s="8" t="s">
        <v>252</v>
      </c>
      <c r="Y1" s="8" t="s">
        <v>253</v>
      </c>
      <c r="Z1" s="8" t="s">
        <v>302</v>
      </c>
      <c r="AA1" s="8" t="s">
        <v>303</v>
      </c>
      <c r="AB1" s="8" t="s">
        <v>304</v>
      </c>
      <c r="AC1" s="8" t="s">
        <v>305</v>
      </c>
      <c r="AD1" s="8" t="s">
        <v>306</v>
      </c>
      <c r="AE1" s="8" t="s">
        <v>335</v>
      </c>
      <c r="AF1" s="8" t="s">
        <v>336</v>
      </c>
      <c r="AG1" s="8" t="s">
        <v>337</v>
      </c>
      <c r="AH1" s="8" t="s">
        <v>338</v>
      </c>
      <c r="AI1" s="8" t="s">
        <v>339</v>
      </c>
    </row>
    <row r="2" spans="1:35" s="18" customFormat="1" ht="13" customHeight="1" x14ac:dyDescent="0.25">
      <c r="A2" s="10" t="s">
        <v>6</v>
      </c>
      <c r="B2" s="10" t="s">
        <v>6</v>
      </c>
      <c r="C2" s="11" t="s">
        <v>7</v>
      </c>
      <c r="D2" s="11" t="s">
        <v>8</v>
      </c>
      <c r="E2" s="12">
        <v>43864</v>
      </c>
      <c r="F2" s="14">
        <v>1.2526999999999999</v>
      </c>
      <c r="G2" s="13">
        <v>1.2402</v>
      </c>
      <c r="H2" s="15">
        <v>6.9192</v>
      </c>
      <c r="I2" s="16">
        <f t="shared" ref="I2:I65" si="0">M2*F2/H2</f>
        <v>7241.8776737195049</v>
      </c>
      <c r="J2" s="16">
        <f t="shared" ref="J2:J65" si="1">N2*G2/H2</f>
        <v>5603.6546110491927</v>
      </c>
      <c r="K2" s="16">
        <f t="shared" ref="K2:K65" si="2">O2*G2/H2</f>
        <v>2873.086727552201</v>
      </c>
      <c r="L2" s="16">
        <f>P2*G2/H2</f>
        <v>0</v>
      </c>
      <c r="M2" s="16">
        <f t="shared" ref="M2:M33" si="3">SUM(Q2:U2)</f>
        <v>40000</v>
      </c>
      <c r="N2" s="16">
        <f t="shared" ref="N2:N19" si="4">SUM(V2:Y2)</f>
        <v>31263.350253807108</v>
      </c>
      <c r="O2" s="16">
        <f t="shared" ref="O2:O65" si="5">SUM(Z2:AD2)</f>
        <v>16029.238578680204</v>
      </c>
      <c r="P2" s="16">
        <f>SUM(AE2:AI2)</f>
        <v>0</v>
      </c>
      <c r="Q2" s="37">
        <v>0</v>
      </c>
      <c r="R2" s="37">
        <v>20000</v>
      </c>
      <c r="S2" s="37">
        <v>20000</v>
      </c>
      <c r="T2" s="37">
        <v>0</v>
      </c>
      <c r="U2" s="37">
        <v>0</v>
      </c>
      <c r="V2" s="17">
        <v>12024.365482233503</v>
      </c>
      <c r="W2" s="17">
        <v>0</v>
      </c>
      <c r="X2" s="17">
        <v>4809.7461928934017</v>
      </c>
      <c r="Y2" s="17">
        <v>14429.238578680204</v>
      </c>
      <c r="Z2" s="17">
        <v>16029.238578680204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0</v>
      </c>
      <c r="AH2" s="17">
        <v>0</v>
      </c>
      <c r="AI2" s="17">
        <v>0</v>
      </c>
    </row>
    <row r="3" spans="1:35" s="18" customFormat="1" ht="13" customHeight="1" x14ac:dyDescent="0.25">
      <c r="A3" s="10" t="s">
        <v>9</v>
      </c>
      <c r="B3" s="10" t="s">
        <v>9</v>
      </c>
      <c r="C3" s="11" t="s">
        <v>7</v>
      </c>
      <c r="D3" s="11" t="s">
        <v>8</v>
      </c>
      <c r="E3" s="12">
        <v>43864</v>
      </c>
      <c r="F3" s="13">
        <v>1.742</v>
      </c>
      <c r="G3" s="13">
        <v>1.7063999999999999</v>
      </c>
      <c r="H3" s="15">
        <v>6.9192</v>
      </c>
      <c r="I3" s="16">
        <f t="shared" si="0"/>
        <v>9768.4125332408385</v>
      </c>
      <c r="J3" s="16">
        <f t="shared" si="1"/>
        <v>5782.5811733758728</v>
      </c>
      <c r="K3" s="16">
        <f t="shared" si="2"/>
        <v>2964.8253458484974</v>
      </c>
      <c r="L3" s="16">
        <f t="shared" ref="L3:L66" si="6">P3*G3/H3</f>
        <v>0</v>
      </c>
      <c r="M3" s="16">
        <f t="shared" si="3"/>
        <v>38800</v>
      </c>
      <c r="N3" s="16">
        <f t="shared" si="4"/>
        <v>23447.512690355332</v>
      </c>
      <c r="O3" s="16">
        <f t="shared" si="5"/>
        <v>12021.928934010153</v>
      </c>
      <c r="P3" s="16">
        <f t="shared" ref="P3:P66" si="7">SUM(AE3:AI3)</f>
        <v>0</v>
      </c>
      <c r="Q3" s="37">
        <v>10000</v>
      </c>
      <c r="R3" s="37">
        <v>15000</v>
      </c>
      <c r="S3" s="37">
        <v>13800</v>
      </c>
      <c r="T3" s="37">
        <v>0</v>
      </c>
      <c r="U3" s="37">
        <v>0</v>
      </c>
      <c r="V3" s="17">
        <v>9018.2741116751258</v>
      </c>
      <c r="W3" s="17">
        <v>0</v>
      </c>
      <c r="X3" s="17">
        <v>3607.3096446700506</v>
      </c>
      <c r="Y3" s="17">
        <v>10821.928934010153</v>
      </c>
      <c r="Z3" s="17">
        <v>12021.928934010153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</row>
    <row r="4" spans="1:35" s="18" customFormat="1" ht="13" customHeight="1" x14ac:dyDescent="0.25">
      <c r="A4" s="10" t="s">
        <v>10</v>
      </c>
      <c r="B4" s="10" t="s">
        <v>11</v>
      </c>
      <c r="C4" s="11" t="s">
        <v>7</v>
      </c>
      <c r="D4" s="11" t="s">
        <v>8</v>
      </c>
      <c r="E4" s="12">
        <v>43864</v>
      </c>
      <c r="F4" s="14">
        <v>0.74980000000000002</v>
      </c>
      <c r="G4" s="14">
        <v>0.74980000000000002</v>
      </c>
      <c r="H4" s="15">
        <v>6.9192</v>
      </c>
      <c r="I4" s="16">
        <f t="shared" si="0"/>
        <v>2405.7058619493587</v>
      </c>
      <c r="J4" s="16">
        <f t="shared" si="1"/>
        <v>3210.3819632327436</v>
      </c>
      <c r="K4" s="16">
        <f t="shared" si="2"/>
        <v>2252.9543762284661</v>
      </c>
      <c r="L4" s="16">
        <f t="shared" si="6"/>
        <v>0</v>
      </c>
      <c r="M4" s="16">
        <f t="shared" si="3"/>
        <v>22200</v>
      </c>
      <c r="N4" s="16">
        <f t="shared" si="4"/>
        <v>29625.600000000002</v>
      </c>
      <c r="O4" s="16">
        <f t="shared" si="5"/>
        <v>20790.400000000001</v>
      </c>
      <c r="P4" s="16">
        <f t="shared" si="7"/>
        <v>0</v>
      </c>
      <c r="Q4" s="37">
        <v>22200</v>
      </c>
      <c r="R4" s="37">
        <v>0</v>
      </c>
      <c r="S4" s="37">
        <v>0</v>
      </c>
      <c r="T4" s="37">
        <v>0</v>
      </c>
      <c r="U4" s="37">
        <v>0</v>
      </c>
      <c r="V4" s="17">
        <v>10675.2</v>
      </c>
      <c r="W4" s="17">
        <v>0</v>
      </c>
      <c r="X4" s="17">
        <v>4737.6000000000004</v>
      </c>
      <c r="Y4" s="17">
        <v>14212.800000000001</v>
      </c>
      <c r="Z4" s="17">
        <v>18950.400000000001</v>
      </c>
      <c r="AA4" s="17">
        <v>1840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</row>
    <row r="5" spans="1:35" s="18" customFormat="1" ht="13" customHeight="1" x14ac:dyDescent="0.25">
      <c r="A5" s="10" t="s">
        <v>12</v>
      </c>
      <c r="B5" s="10" t="s">
        <v>12</v>
      </c>
      <c r="C5" s="11" t="s">
        <v>7</v>
      </c>
      <c r="D5" s="11" t="s">
        <v>8</v>
      </c>
      <c r="E5" s="12">
        <v>43864</v>
      </c>
      <c r="F5" s="14">
        <v>0.1115</v>
      </c>
      <c r="G5" s="14">
        <v>0.1115</v>
      </c>
      <c r="H5" s="15">
        <v>6.9192</v>
      </c>
      <c r="I5" s="16">
        <f t="shared" si="0"/>
        <v>1933.7495664238641</v>
      </c>
      <c r="J5" s="16">
        <f t="shared" si="1"/>
        <v>1312.8612556364901</v>
      </c>
      <c r="K5" s="16">
        <f t="shared" si="2"/>
        <v>921.32853509076199</v>
      </c>
      <c r="L5" s="16">
        <f t="shared" si="6"/>
        <v>0</v>
      </c>
      <c r="M5" s="16">
        <f t="shared" si="3"/>
        <v>120000</v>
      </c>
      <c r="N5" s="16">
        <f t="shared" si="4"/>
        <v>81470.400000000009</v>
      </c>
      <c r="O5" s="16">
        <f t="shared" si="5"/>
        <v>57173.600000000006</v>
      </c>
      <c r="P5" s="16">
        <f t="shared" si="7"/>
        <v>0</v>
      </c>
      <c r="Q5" s="37">
        <v>96000</v>
      </c>
      <c r="R5" s="37">
        <v>0</v>
      </c>
      <c r="S5" s="37">
        <v>24000</v>
      </c>
      <c r="T5" s="37">
        <v>0</v>
      </c>
      <c r="U5" s="37">
        <v>0</v>
      </c>
      <c r="V5" s="17">
        <v>29356.800000000003</v>
      </c>
      <c r="W5" s="17">
        <v>0</v>
      </c>
      <c r="X5" s="17">
        <v>13028.400000000001</v>
      </c>
      <c r="Y5" s="17">
        <v>39085.200000000004</v>
      </c>
      <c r="Z5" s="17">
        <v>52113.600000000006</v>
      </c>
      <c r="AA5" s="17">
        <v>5060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</row>
    <row r="6" spans="1:35" s="18" customFormat="1" ht="13" customHeight="1" x14ac:dyDescent="0.25">
      <c r="A6" s="10" t="s">
        <v>13</v>
      </c>
      <c r="B6" s="20" t="s">
        <v>13</v>
      </c>
      <c r="C6" s="11" t="s">
        <v>7</v>
      </c>
      <c r="D6" s="11" t="s">
        <v>8</v>
      </c>
      <c r="E6" s="12">
        <v>43864</v>
      </c>
      <c r="F6" s="14">
        <v>4.53E-2</v>
      </c>
      <c r="G6" s="14">
        <v>4.53E-2</v>
      </c>
      <c r="H6" s="15">
        <v>6.9192</v>
      </c>
      <c r="I6" s="16">
        <f t="shared" si="0"/>
        <v>1014.7849462365591</v>
      </c>
      <c r="J6" s="16">
        <f t="shared" si="1"/>
        <v>436.40728407908432</v>
      </c>
      <c r="K6" s="16">
        <f t="shared" si="2"/>
        <v>306.25816857440168</v>
      </c>
      <c r="L6" s="16">
        <f t="shared" si="6"/>
        <v>0</v>
      </c>
      <c r="M6" s="16">
        <f t="shared" si="3"/>
        <v>155000</v>
      </c>
      <c r="N6" s="16">
        <f t="shared" si="4"/>
        <v>66657.600000000006</v>
      </c>
      <c r="O6" s="16">
        <f t="shared" si="5"/>
        <v>46778.400000000001</v>
      </c>
      <c r="P6" s="16">
        <f t="shared" si="7"/>
        <v>0</v>
      </c>
      <c r="Q6" s="37">
        <v>35000</v>
      </c>
      <c r="R6" s="37">
        <v>60000</v>
      </c>
      <c r="S6" s="37">
        <v>60000</v>
      </c>
      <c r="T6" s="37">
        <v>0</v>
      </c>
      <c r="U6" s="37">
        <v>0</v>
      </c>
      <c r="V6" s="17">
        <v>24019.200000000001</v>
      </c>
      <c r="W6" s="17">
        <v>0</v>
      </c>
      <c r="X6" s="17">
        <v>10659.6</v>
      </c>
      <c r="Y6" s="17">
        <v>31978.799999999999</v>
      </c>
      <c r="Z6" s="17">
        <v>42638.400000000001</v>
      </c>
      <c r="AA6" s="17">
        <v>4140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</row>
    <row r="7" spans="1:35" s="18" customFormat="1" ht="13" customHeight="1" x14ac:dyDescent="0.25">
      <c r="A7" s="10" t="s">
        <v>14</v>
      </c>
      <c r="B7" s="20" t="s">
        <v>14</v>
      </c>
      <c r="C7" s="11" t="s">
        <v>7</v>
      </c>
      <c r="D7" s="11" t="s">
        <v>8</v>
      </c>
      <c r="E7" s="12">
        <v>43864</v>
      </c>
      <c r="F7" s="14">
        <v>3.78E-2</v>
      </c>
      <c r="G7" s="14">
        <v>3.78E-2</v>
      </c>
      <c r="H7" s="15">
        <v>6.9192</v>
      </c>
      <c r="I7" s="16">
        <f t="shared" si="0"/>
        <v>863.16337148803325</v>
      </c>
      <c r="J7" s="16">
        <f t="shared" si="1"/>
        <v>485.53922996878248</v>
      </c>
      <c r="K7" s="16">
        <f t="shared" si="2"/>
        <v>340.73756503642039</v>
      </c>
      <c r="L7" s="16">
        <f t="shared" si="6"/>
        <v>0</v>
      </c>
      <c r="M7" s="16">
        <f t="shared" si="3"/>
        <v>158000</v>
      </c>
      <c r="N7" s="16">
        <f t="shared" si="4"/>
        <v>88876.799999999988</v>
      </c>
      <c r="O7" s="16">
        <f t="shared" si="5"/>
        <v>62371.199999999997</v>
      </c>
      <c r="P7" s="16">
        <f t="shared" si="7"/>
        <v>0</v>
      </c>
      <c r="Q7" s="37">
        <v>0</v>
      </c>
      <c r="R7" s="37">
        <v>100000</v>
      </c>
      <c r="S7" s="37">
        <v>58000</v>
      </c>
      <c r="T7" s="37">
        <v>0</v>
      </c>
      <c r="U7" s="37">
        <v>0</v>
      </c>
      <c r="V7" s="17">
        <v>32025.599999999999</v>
      </c>
      <c r="W7" s="17">
        <v>0</v>
      </c>
      <c r="X7" s="17">
        <v>14212.8</v>
      </c>
      <c r="Y7" s="17">
        <v>42638.400000000001</v>
      </c>
      <c r="Z7" s="17">
        <v>56851.199999999997</v>
      </c>
      <c r="AA7" s="17">
        <v>5520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</row>
    <row r="8" spans="1:35" s="11" customFormat="1" ht="13" customHeight="1" x14ac:dyDescent="0.25">
      <c r="A8" s="10" t="s">
        <v>15</v>
      </c>
      <c r="B8" s="20" t="s">
        <v>75</v>
      </c>
      <c r="C8" s="11" t="s">
        <v>7</v>
      </c>
      <c r="D8" s="11" t="s">
        <v>8</v>
      </c>
      <c r="E8" s="12">
        <v>43864</v>
      </c>
      <c r="F8" s="14">
        <v>6.3E-2</v>
      </c>
      <c r="G8" s="14">
        <v>6.3E-2</v>
      </c>
      <c r="H8" s="15">
        <v>6.9192</v>
      </c>
      <c r="I8" s="16">
        <f t="shared" si="0"/>
        <v>637.35691987513007</v>
      </c>
      <c r="J8" s="16">
        <f t="shared" si="1"/>
        <v>472.05202913631626</v>
      </c>
      <c r="K8" s="16">
        <f t="shared" si="2"/>
        <v>331.2726326742976</v>
      </c>
      <c r="L8" s="16">
        <f t="shared" si="6"/>
        <v>0</v>
      </c>
      <c r="M8" s="16">
        <f t="shared" si="3"/>
        <v>70000</v>
      </c>
      <c r="N8" s="16">
        <f t="shared" si="4"/>
        <v>51844.799999999996</v>
      </c>
      <c r="O8" s="16">
        <f t="shared" si="5"/>
        <v>36383.199999999997</v>
      </c>
      <c r="P8" s="16">
        <f t="shared" si="7"/>
        <v>0</v>
      </c>
      <c r="Q8" s="37">
        <v>28000</v>
      </c>
      <c r="R8" s="37">
        <v>42000</v>
      </c>
      <c r="S8" s="37">
        <v>0</v>
      </c>
      <c r="T8" s="37">
        <v>0</v>
      </c>
      <c r="U8" s="37">
        <v>0</v>
      </c>
      <c r="V8" s="17">
        <v>18681.599999999999</v>
      </c>
      <c r="W8" s="17">
        <v>0</v>
      </c>
      <c r="X8" s="17">
        <v>8290.7999999999993</v>
      </c>
      <c r="Y8" s="17">
        <v>24872.399999999998</v>
      </c>
      <c r="Z8" s="17">
        <v>33163.199999999997</v>
      </c>
      <c r="AA8" s="17">
        <v>3220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</row>
    <row r="9" spans="1:35" s="18" customFormat="1" ht="13" customHeight="1" x14ac:dyDescent="0.25">
      <c r="A9" s="10" t="s">
        <v>195</v>
      </c>
      <c r="B9" s="10" t="s">
        <v>16</v>
      </c>
      <c r="C9" s="11" t="s">
        <v>7</v>
      </c>
      <c r="D9" s="11" t="s">
        <v>8</v>
      </c>
      <c r="E9" s="12">
        <v>43864</v>
      </c>
      <c r="F9" s="14">
        <v>1.3095000000000001</v>
      </c>
      <c r="G9" s="13">
        <v>1.3055000000000001</v>
      </c>
      <c r="H9" s="15">
        <v>6.9192</v>
      </c>
      <c r="I9" s="16">
        <f t="shared" si="0"/>
        <v>11696.0197710718</v>
      </c>
      <c r="J9" s="16">
        <f t="shared" si="1"/>
        <v>8848.0540574803126</v>
      </c>
      <c r="K9" s="16">
        <f t="shared" si="2"/>
        <v>4536.5441737051269</v>
      </c>
      <c r="L9" s="16">
        <f t="shared" si="6"/>
        <v>0</v>
      </c>
      <c r="M9" s="16">
        <f t="shared" si="3"/>
        <v>61800</v>
      </c>
      <c r="N9" s="16">
        <f t="shared" si="4"/>
        <v>46895.025380710664</v>
      </c>
      <c r="O9" s="16">
        <f t="shared" si="5"/>
        <v>24043.857868020306</v>
      </c>
      <c r="P9" s="16">
        <f t="shared" si="7"/>
        <v>0</v>
      </c>
      <c r="Q9" s="37">
        <v>30000</v>
      </c>
      <c r="R9" s="37">
        <v>10000</v>
      </c>
      <c r="S9" s="37">
        <v>21800</v>
      </c>
      <c r="T9" s="37">
        <v>0</v>
      </c>
      <c r="U9" s="37">
        <v>0</v>
      </c>
      <c r="V9" s="17">
        <v>18036.548223350252</v>
      </c>
      <c r="W9" s="17">
        <v>0</v>
      </c>
      <c r="X9" s="17">
        <v>7214.6192893401012</v>
      </c>
      <c r="Y9" s="17">
        <v>21643.857868020306</v>
      </c>
      <c r="Z9" s="17">
        <v>24043.857868020306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</row>
    <row r="10" spans="1:35" s="18" customFormat="1" ht="13" customHeight="1" x14ac:dyDescent="0.25">
      <c r="A10" s="10" t="s">
        <v>17</v>
      </c>
      <c r="B10" s="10" t="s">
        <v>18</v>
      </c>
      <c r="C10" s="11" t="s">
        <v>7</v>
      </c>
      <c r="D10" s="11" t="s">
        <v>8</v>
      </c>
      <c r="E10" s="12">
        <v>43864</v>
      </c>
      <c r="F10" s="14">
        <v>1.3095000000000001</v>
      </c>
      <c r="G10" s="13">
        <v>1.3055000000000001</v>
      </c>
      <c r="H10" s="15">
        <v>6.9192</v>
      </c>
      <c r="I10" s="16">
        <f t="shared" si="0"/>
        <v>14194.19875130073</v>
      </c>
      <c r="J10" s="16">
        <f t="shared" si="1"/>
        <v>8848.0540574803126</v>
      </c>
      <c r="K10" s="16">
        <f t="shared" si="2"/>
        <v>4536.5441737051269</v>
      </c>
      <c r="L10" s="16">
        <f t="shared" si="6"/>
        <v>0</v>
      </c>
      <c r="M10" s="16">
        <f t="shared" si="3"/>
        <v>75000</v>
      </c>
      <c r="N10" s="16">
        <f t="shared" si="4"/>
        <v>46895.025380710664</v>
      </c>
      <c r="O10" s="16">
        <f t="shared" si="5"/>
        <v>24043.857868020306</v>
      </c>
      <c r="P10" s="16">
        <f t="shared" si="7"/>
        <v>0</v>
      </c>
      <c r="Q10" s="37">
        <v>15000</v>
      </c>
      <c r="R10" s="37">
        <v>35000</v>
      </c>
      <c r="S10" s="37">
        <v>25000</v>
      </c>
      <c r="T10" s="37">
        <v>0</v>
      </c>
      <c r="U10" s="37">
        <v>0</v>
      </c>
      <c r="V10" s="17">
        <v>18036.548223350252</v>
      </c>
      <c r="W10" s="17">
        <v>0</v>
      </c>
      <c r="X10" s="17">
        <v>7214.6192893401012</v>
      </c>
      <c r="Y10" s="17">
        <v>21643.857868020306</v>
      </c>
      <c r="Z10" s="17">
        <v>24043.857868020306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</row>
    <row r="11" spans="1:35" s="18" customFormat="1" ht="13" customHeight="1" x14ac:dyDescent="0.25">
      <c r="A11" s="10" t="s">
        <v>19</v>
      </c>
      <c r="B11" s="10" t="s">
        <v>19</v>
      </c>
      <c r="C11" s="11" t="s">
        <v>22</v>
      </c>
      <c r="D11" s="11" t="s">
        <v>8</v>
      </c>
      <c r="E11" s="12">
        <v>43864</v>
      </c>
      <c r="F11" s="13">
        <v>1.7282999999999999</v>
      </c>
      <c r="G11" s="14">
        <v>1.7282999999999999</v>
      </c>
      <c r="H11" s="15">
        <v>6.9192</v>
      </c>
      <c r="I11" s="16">
        <f t="shared" si="0"/>
        <v>27151.435137010059</v>
      </c>
      <c r="J11" s="16">
        <f t="shared" si="1"/>
        <v>26751.781997918835</v>
      </c>
      <c r="K11" s="16">
        <f t="shared" si="2"/>
        <v>22802.709417273672</v>
      </c>
      <c r="L11" s="16">
        <f t="shared" si="6"/>
        <v>24607.393123482481</v>
      </c>
      <c r="M11" s="16">
        <f t="shared" si="3"/>
        <v>108700</v>
      </c>
      <c r="N11" s="16">
        <f t="shared" si="4"/>
        <v>107100</v>
      </c>
      <c r="O11" s="16">
        <f t="shared" si="5"/>
        <v>91290</v>
      </c>
      <c r="P11" s="16">
        <f t="shared" si="7"/>
        <v>98515</v>
      </c>
      <c r="Q11" s="37">
        <v>0</v>
      </c>
      <c r="R11" s="37">
        <v>70000</v>
      </c>
      <c r="S11" s="37">
        <v>38700</v>
      </c>
      <c r="T11" s="37">
        <v>0</v>
      </c>
      <c r="U11" s="37">
        <v>0</v>
      </c>
      <c r="V11" s="17">
        <v>42840</v>
      </c>
      <c r="W11" s="17">
        <v>21420</v>
      </c>
      <c r="X11" s="17">
        <v>21420</v>
      </c>
      <c r="Y11" s="17">
        <v>21420</v>
      </c>
      <c r="Z11" s="17">
        <v>21420</v>
      </c>
      <c r="AA11" s="17">
        <v>21420</v>
      </c>
      <c r="AB11" s="17">
        <v>21420</v>
      </c>
      <c r="AC11" s="17">
        <v>17850</v>
      </c>
      <c r="AD11" s="17">
        <v>9180</v>
      </c>
      <c r="AE11" s="17">
        <v>12240</v>
      </c>
      <c r="AF11" s="17">
        <v>21420</v>
      </c>
      <c r="AG11" s="17">
        <v>21420</v>
      </c>
      <c r="AH11" s="17">
        <v>18445</v>
      </c>
      <c r="AI11" s="17">
        <v>24990</v>
      </c>
    </row>
    <row r="12" spans="1:35" s="18" customFormat="1" ht="13" x14ac:dyDescent="0.25">
      <c r="A12" s="10" t="s">
        <v>20</v>
      </c>
      <c r="B12" s="10" t="s">
        <v>20</v>
      </c>
      <c r="C12" s="11" t="s">
        <v>22</v>
      </c>
      <c r="D12" s="11" t="s">
        <v>8</v>
      </c>
      <c r="E12" s="12">
        <v>43864</v>
      </c>
      <c r="F12" s="13">
        <v>2.0083000000000002</v>
      </c>
      <c r="G12" s="13">
        <v>2.0287999999999999</v>
      </c>
      <c r="H12" s="15">
        <v>6.9192</v>
      </c>
      <c r="I12" s="16">
        <f t="shared" si="0"/>
        <v>31927.53497514164</v>
      </c>
      <c r="J12" s="16">
        <f t="shared" si="1"/>
        <v>31403.121748178979</v>
      </c>
      <c r="K12" s="16">
        <f t="shared" si="2"/>
        <v>26767.422823447796</v>
      </c>
      <c r="L12" s="16">
        <f t="shared" si="6"/>
        <v>28885.88738582495</v>
      </c>
      <c r="M12" s="16">
        <f t="shared" si="3"/>
        <v>110000</v>
      </c>
      <c r="N12" s="16">
        <f t="shared" si="4"/>
        <v>107100</v>
      </c>
      <c r="O12" s="16">
        <f t="shared" si="5"/>
        <v>91290</v>
      </c>
      <c r="P12" s="16">
        <f t="shared" si="7"/>
        <v>98515</v>
      </c>
      <c r="Q12" s="37">
        <v>10000</v>
      </c>
      <c r="R12" s="37">
        <v>55000</v>
      </c>
      <c r="S12" s="37">
        <v>45000</v>
      </c>
      <c r="T12" s="37">
        <v>0</v>
      </c>
      <c r="U12" s="37">
        <v>0</v>
      </c>
      <c r="V12" s="17">
        <v>42840</v>
      </c>
      <c r="W12" s="17">
        <v>21420</v>
      </c>
      <c r="X12" s="17">
        <v>21420</v>
      </c>
      <c r="Y12" s="17">
        <v>21420</v>
      </c>
      <c r="Z12" s="17">
        <v>21420</v>
      </c>
      <c r="AA12" s="17">
        <v>21420</v>
      </c>
      <c r="AB12" s="17">
        <v>21420</v>
      </c>
      <c r="AC12" s="17">
        <v>17850</v>
      </c>
      <c r="AD12" s="17">
        <v>9180</v>
      </c>
      <c r="AE12" s="17">
        <v>12240</v>
      </c>
      <c r="AF12" s="17">
        <v>21420</v>
      </c>
      <c r="AG12" s="17">
        <v>21420</v>
      </c>
      <c r="AH12" s="17">
        <v>18445</v>
      </c>
      <c r="AI12" s="17">
        <v>24990</v>
      </c>
    </row>
    <row r="13" spans="1:35" s="18" customFormat="1" ht="13" customHeight="1" x14ac:dyDescent="0.25">
      <c r="A13" s="10" t="s">
        <v>21</v>
      </c>
      <c r="B13" s="10" t="s">
        <v>21</v>
      </c>
      <c r="C13" s="11" t="s">
        <v>22</v>
      </c>
      <c r="D13" s="11" t="s">
        <v>8</v>
      </c>
      <c r="E13" s="12">
        <v>43864</v>
      </c>
      <c r="F13" s="14">
        <v>0.2898</v>
      </c>
      <c r="G13" s="14">
        <v>0.2898</v>
      </c>
      <c r="H13" s="15">
        <v>6.9192</v>
      </c>
      <c r="I13" s="16">
        <f t="shared" si="0"/>
        <v>9737.9032258064508</v>
      </c>
      <c r="J13" s="16">
        <f t="shared" si="1"/>
        <v>7289.2917533818936</v>
      </c>
      <c r="K13" s="16">
        <f t="shared" si="2"/>
        <v>6213.2534469302809</v>
      </c>
      <c r="L13" s="16">
        <f t="shared" si="6"/>
        <v>6664.4953173777321</v>
      </c>
      <c r="M13" s="16">
        <f t="shared" si="3"/>
        <v>232500</v>
      </c>
      <c r="N13" s="16">
        <f t="shared" si="4"/>
        <v>174037.5</v>
      </c>
      <c r="O13" s="16">
        <f t="shared" si="5"/>
        <v>148346.25</v>
      </c>
      <c r="P13" s="16">
        <f t="shared" si="7"/>
        <v>159120</v>
      </c>
      <c r="Q13" s="37">
        <v>48000</v>
      </c>
      <c r="R13" s="37">
        <v>136500</v>
      </c>
      <c r="S13" s="37">
        <v>48000</v>
      </c>
      <c r="T13" s="37">
        <v>0</v>
      </c>
      <c r="U13" s="37">
        <v>0</v>
      </c>
      <c r="V13" s="17">
        <v>69615</v>
      </c>
      <c r="W13" s="17">
        <v>34807.5</v>
      </c>
      <c r="X13" s="17">
        <v>34807.5</v>
      </c>
      <c r="Y13" s="17">
        <v>34807.5</v>
      </c>
      <c r="Z13" s="17">
        <v>34807.5</v>
      </c>
      <c r="AA13" s="17">
        <v>34807.5</v>
      </c>
      <c r="AB13" s="17">
        <v>34807.5</v>
      </c>
      <c r="AC13" s="17">
        <v>29006.25</v>
      </c>
      <c r="AD13" s="17">
        <v>14917.5</v>
      </c>
      <c r="AE13" s="17">
        <v>19890</v>
      </c>
      <c r="AF13" s="17">
        <v>34807.5</v>
      </c>
      <c r="AG13" s="17">
        <v>34807.5</v>
      </c>
      <c r="AH13" s="17">
        <v>29006.25</v>
      </c>
      <c r="AI13" s="17">
        <v>40608.75</v>
      </c>
    </row>
    <row r="14" spans="1:35" s="18" customFormat="1" ht="13" customHeight="1" x14ac:dyDescent="0.25">
      <c r="A14" s="10" t="s">
        <v>23</v>
      </c>
      <c r="B14" s="10" t="s">
        <v>23</v>
      </c>
      <c r="C14" s="11" t="s">
        <v>22</v>
      </c>
      <c r="D14" s="11" t="s">
        <v>8</v>
      </c>
      <c r="E14" s="12">
        <v>43864</v>
      </c>
      <c r="F14" s="14">
        <v>0.35993094272380449</v>
      </c>
      <c r="G14" s="14">
        <v>0.35993094272380449</v>
      </c>
      <c r="H14" s="15">
        <v>6.9192</v>
      </c>
      <c r="I14" s="16">
        <f t="shared" si="0"/>
        <v>9051.333106998205</v>
      </c>
      <c r="J14" s="16">
        <f t="shared" si="1"/>
        <v>6964.0644810309468</v>
      </c>
      <c r="K14" s="16">
        <f t="shared" si="2"/>
        <v>5936.0359147835215</v>
      </c>
      <c r="L14" s="16">
        <f t="shared" si="6"/>
        <v>6367.144668371152</v>
      </c>
      <c r="M14" s="16">
        <f t="shared" si="3"/>
        <v>174000</v>
      </c>
      <c r="N14" s="16">
        <f t="shared" si="4"/>
        <v>133875</v>
      </c>
      <c r="O14" s="16">
        <f t="shared" si="5"/>
        <v>114112.5</v>
      </c>
      <c r="P14" s="16">
        <f t="shared" si="7"/>
        <v>122400</v>
      </c>
      <c r="Q14" s="37">
        <v>15000</v>
      </c>
      <c r="R14" s="37">
        <v>105000</v>
      </c>
      <c r="S14" s="37">
        <v>54000</v>
      </c>
      <c r="T14" s="37">
        <v>0</v>
      </c>
      <c r="U14" s="37">
        <v>0</v>
      </c>
      <c r="V14" s="17">
        <v>53550</v>
      </c>
      <c r="W14" s="17">
        <v>26775</v>
      </c>
      <c r="X14" s="17">
        <v>26775</v>
      </c>
      <c r="Y14" s="17">
        <v>26775</v>
      </c>
      <c r="Z14" s="17">
        <v>26775</v>
      </c>
      <c r="AA14" s="17">
        <v>26775</v>
      </c>
      <c r="AB14" s="17">
        <v>26775</v>
      </c>
      <c r="AC14" s="17">
        <v>22312.5</v>
      </c>
      <c r="AD14" s="17">
        <v>11475</v>
      </c>
      <c r="AE14" s="17">
        <v>15300</v>
      </c>
      <c r="AF14" s="17">
        <v>26775</v>
      </c>
      <c r="AG14" s="17">
        <v>26775</v>
      </c>
      <c r="AH14" s="17">
        <v>22312.5</v>
      </c>
      <c r="AI14" s="17">
        <v>31237.5</v>
      </c>
    </row>
    <row r="15" spans="1:35" s="18" customFormat="1" ht="13" customHeight="1" x14ac:dyDescent="0.25">
      <c r="A15" s="10" t="s">
        <v>24</v>
      </c>
      <c r="B15" s="10" t="s">
        <v>24</v>
      </c>
      <c r="C15" s="11" t="s">
        <v>22</v>
      </c>
      <c r="D15" s="11" t="s">
        <v>8</v>
      </c>
      <c r="E15" s="12">
        <v>43864</v>
      </c>
      <c r="F15" s="14">
        <v>0.34920500063063509</v>
      </c>
      <c r="G15" s="14">
        <v>0.34920500063063509</v>
      </c>
      <c r="H15" s="15">
        <v>6.9192</v>
      </c>
      <c r="I15" s="16">
        <f t="shared" si="0"/>
        <v>6056.2781933859706</v>
      </c>
      <c r="J15" s="16">
        <f t="shared" si="1"/>
        <v>6756.5353594962244</v>
      </c>
      <c r="K15" s="16">
        <f t="shared" si="2"/>
        <v>5759.1420445229724</v>
      </c>
      <c r="L15" s="16">
        <f t="shared" si="6"/>
        <v>6177.4037572536909</v>
      </c>
      <c r="M15" s="16">
        <f t="shared" si="3"/>
        <v>120000</v>
      </c>
      <c r="N15" s="16">
        <f t="shared" si="4"/>
        <v>133875</v>
      </c>
      <c r="O15" s="16">
        <f t="shared" si="5"/>
        <v>114112.5</v>
      </c>
      <c r="P15" s="16">
        <f t="shared" si="7"/>
        <v>122400</v>
      </c>
      <c r="Q15" s="37">
        <v>0</v>
      </c>
      <c r="R15" s="37">
        <v>66000</v>
      </c>
      <c r="S15" s="37">
        <v>54000</v>
      </c>
      <c r="T15" s="37">
        <v>0</v>
      </c>
      <c r="U15" s="37">
        <v>0</v>
      </c>
      <c r="V15" s="17">
        <v>53550</v>
      </c>
      <c r="W15" s="17">
        <v>26775</v>
      </c>
      <c r="X15" s="17">
        <v>26775</v>
      </c>
      <c r="Y15" s="17">
        <v>26775</v>
      </c>
      <c r="Z15" s="17">
        <v>26775</v>
      </c>
      <c r="AA15" s="17">
        <v>26775</v>
      </c>
      <c r="AB15" s="17">
        <v>26775</v>
      </c>
      <c r="AC15" s="17">
        <v>22312.5</v>
      </c>
      <c r="AD15" s="17">
        <v>11475</v>
      </c>
      <c r="AE15" s="17">
        <v>15300</v>
      </c>
      <c r="AF15" s="17">
        <v>26775</v>
      </c>
      <c r="AG15" s="17">
        <v>26775</v>
      </c>
      <c r="AH15" s="17">
        <v>22312.5</v>
      </c>
      <c r="AI15" s="17">
        <v>31237.5</v>
      </c>
    </row>
    <row r="16" spans="1:35" s="18" customFormat="1" ht="13" customHeight="1" x14ac:dyDescent="0.25">
      <c r="A16" s="10" t="s">
        <v>25</v>
      </c>
      <c r="B16" s="10" t="s">
        <v>25</v>
      </c>
      <c r="C16" s="11" t="s">
        <v>22</v>
      </c>
      <c r="D16" s="11" t="s">
        <v>8</v>
      </c>
      <c r="E16" s="12">
        <v>43864</v>
      </c>
      <c r="F16" s="14">
        <v>0.22456128895200003</v>
      </c>
      <c r="G16" s="14">
        <v>0.22456128895200003</v>
      </c>
      <c r="H16" s="15">
        <v>6.9192</v>
      </c>
      <c r="I16" s="16">
        <f t="shared" si="0"/>
        <v>12657.374073777319</v>
      </c>
      <c r="J16" s="16">
        <f t="shared" si="1"/>
        <v>9558.751536100679</v>
      </c>
      <c r="K16" s="16">
        <f t="shared" si="2"/>
        <v>8147.6977379143882</v>
      </c>
      <c r="L16" s="16">
        <f t="shared" si="6"/>
        <v>8739.429975863477</v>
      </c>
      <c r="M16" s="16">
        <f t="shared" si="3"/>
        <v>390000</v>
      </c>
      <c r="N16" s="16">
        <f t="shared" si="4"/>
        <v>294525.00000000006</v>
      </c>
      <c r="O16" s="16">
        <f t="shared" si="5"/>
        <v>251047.50000000003</v>
      </c>
      <c r="P16" s="16">
        <f t="shared" si="7"/>
        <v>269280</v>
      </c>
      <c r="Q16" s="37">
        <v>120000</v>
      </c>
      <c r="R16" s="37">
        <v>150000</v>
      </c>
      <c r="S16" s="37">
        <v>120000</v>
      </c>
      <c r="T16" s="37">
        <v>0</v>
      </c>
      <c r="U16" s="37">
        <v>0</v>
      </c>
      <c r="V16" s="17">
        <v>117810.00000000001</v>
      </c>
      <c r="W16" s="17">
        <v>58905.000000000007</v>
      </c>
      <c r="X16" s="17">
        <v>58905.000000000007</v>
      </c>
      <c r="Y16" s="17">
        <v>58905.000000000007</v>
      </c>
      <c r="Z16" s="17">
        <v>58905.000000000007</v>
      </c>
      <c r="AA16" s="17">
        <v>58905.000000000007</v>
      </c>
      <c r="AB16" s="17">
        <v>58905.000000000007</v>
      </c>
      <c r="AC16" s="17">
        <v>49087.500000000007</v>
      </c>
      <c r="AD16" s="17">
        <v>25245.000000000007</v>
      </c>
      <c r="AE16" s="17">
        <v>33660</v>
      </c>
      <c r="AF16" s="17">
        <v>58905.000000000007</v>
      </c>
      <c r="AG16" s="17">
        <v>58905.000000000007</v>
      </c>
      <c r="AH16" s="17">
        <v>49087.500000000007</v>
      </c>
      <c r="AI16" s="17">
        <v>68722.5</v>
      </c>
    </row>
    <row r="17" spans="1:35" s="18" customFormat="1" ht="13" customHeight="1" x14ac:dyDescent="0.25">
      <c r="A17" s="10" t="s">
        <v>26</v>
      </c>
      <c r="B17" s="10" t="s">
        <v>26</v>
      </c>
      <c r="C17" s="11" t="s">
        <v>22</v>
      </c>
      <c r="D17" s="11" t="s">
        <v>8</v>
      </c>
      <c r="E17" s="12">
        <v>43864</v>
      </c>
      <c r="F17" s="14">
        <v>0.22456128895200003</v>
      </c>
      <c r="G17" s="14">
        <v>0.22456128895200003</v>
      </c>
      <c r="H17" s="15">
        <v>6.9192</v>
      </c>
      <c r="I17" s="16">
        <f t="shared" si="0"/>
        <v>10417.992506878254</v>
      </c>
      <c r="J17" s="16">
        <f t="shared" si="1"/>
        <v>9558.751536100679</v>
      </c>
      <c r="K17" s="16">
        <f t="shared" si="2"/>
        <v>8147.6977379143882</v>
      </c>
      <c r="L17" s="16">
        <f t="shared" si="6"/>
        <v>8739.429975863477</v>
      </c>
      <c r="M17" s="16">
        <f t="shared" si="3"/>
        <v>321000</v>
      </c>
      <c r="N17" s="16">
        <f t="shared" si="4"/>
        <v>294525.00000000006</v>
      </c>
      <c r="O17" s="16">
        <f t="shared" si="5"/>
        <v>251047.50000000003</v>
      </c>
      <c r="P17" s="16">
        <f t="shared" si="7"/>
        <v>269280</v>
      </c>
      <c r="Q17" s="37">
        <v>120000</v>
      </c>
      <c r="R17" s="37">
        <v>120000</v>
      </c>
      <c r="S17" s="37">
        <v>81000</v>
      </c>
      <c r="T17" s="37">
        <v>0</v>
      </c>
      <c r="U17" s="37">
        <v>0</v>
      </c>
      <c r="V17" s="17">
        <v>117810.00000000001</v>
      </c>
      <c r="W17" s="17">
        <v>58905.000000000007</v>
      </c>
      <c r="X17" s="17">
        <v>58905.000000000007</v>
      </c>
      <c r="Y17" s="17">
        <v>58905.000000000007</v>
      </c>
      <c r="Z17" s="17">
        <v>58905.000000000007</v>
      </c>
      <c r="AA17" s="17">
        <v>58905.000000000007</v>
      </c>
      <c r="AB17" s="17">
        <v>58905.000000000007</v>
      </c>
      <c r="AC17" s="17">
        <v>49087.500000000007</v>
      </c>
      <c r="AD17" s="17">
        <v>25245.000000000007</v>
      </c>
      <c r="AE17" s="17">
        <v>33660</v>
      </c>
      <c r="AF17" s="17">
        <v>58905.000000000007</v>
      </c>
      <c r="AG17" s="17">
        <v>58905.000000000007</v>
      </c>
      <c r="AH17" s="17">
        <v>49087.500000000007</v>
      </c>
      <c r="AI17" s="17">
        <v>68722.5</v>
      </c>
    </row>
    <row r="18" spans="1:35" s="18" customFormat="1" ht="13" customHeight="1" x14ac:dyDescent="0.25">
      <c r="A18" s="10" t="s">
        <v>13</v>
      </c>
      <c r="B18" s="20" t="s">
        <v>13</v>
      </c>
      <c r="C18" s="11" t="s">
        <v>22</v>
      </c>
      <c r="D18" s="11" t="s">
        <v>8</v>
      </c>
      <c r="E18" s="12">
        <v>43864</v>
      </c>
      <c r="F18" s="14">
        <v>4.53E-2</v>
      </c>
      <c r="G18" s="14">
        <v>4.53E-2</v>
      </c>
      <c r="H18" s="15">
        <v>6.9192</v>
      </c>
      <c r="I18" s="16">
        <f t="shared" si="0"/>
        <v>1833.1599028789456</v>
      </c>
      <c r="J18" s="16">
        <f t="shared" si="1"/>
        <v>1577.6632414151925</v>
      </c>
      <c r="K18" s="16">
        <f t="shared" si="2"/>
        <v>1344.770096253902</v>
      </c>
      <c r="L18" s="16">
        <f t="shared" si="6"/>
        <v>1442.4349635796045</v>
      </c>
      <c r="M18" s="16">
        <f t="shared" si="3"/>
        <v>280000</v>
      </c>
      <c r="N18" s="16">
        <f t="shared" si="4"/>
        <v>240975</v>
      </c>
      <c r="O18" s="16">
        <f t="shared" si="5"/>
        <v>205402.5</v>
      </c>
      <c r="P18" s="16">
        <f t="shared" si="7"/>
        <v>220320</v>
      </c>
      <c r="Q18" s="37">
        <v>100000</v>
      </c>
      <c r="R18" s="37">
        <v>100000</v>
      </c>
      <c r="S18" s="37">
        <v>80000</v>
      </c>
      <c r="T18" s="37">
        <v>0</v>
      </c>
      <c r="U18" s="37">
        <v>0</v>
      </c>
      <c r="V18" s="17">
        <v>96390</v>
      </c>
      <c r="W18" s="17">
        <v>48195</v>
      </c>
      <c r="X18" s="17">
        <v>48195</v>
      </c>
      <c r="Y18" s="17">
        <v>48195</v>
      </c>
      <c r="Z18" s="17">
        <v>48195</v>
      </c>
      <c r="AA18" s="17">
        <v>48195</v>
      </c>
      <c r="AB18" s="17">
        <v>48195</v>
      </c>
      <c r="AC18" s="17">
        <v>40162.5</v>
      </c>
      <c r="AD18" s="17">
        <v>20655</v>
      </c>
      <c r="AE18" s="17">
        <v>27540</v>
      </c>
      <c r="AF18" s="17">
        <v>48195</v>
      </c>
      <c r="AG18" s="17">
        <v>48195</v>
      </c>
      <c r="AH18" s="17">
        <v>40162.5</v>
      </c>
      <c r="AI18" s="17">
        <v>56227.5</v>
      </c>
    </row>
    <row r="19" spans="1:35" s="18" customFormat="1" ht="13" customHeight="1" x14ac:dyDescent="0.25">
      <c r="A19" s="10" t="s">
        <v>14</v>
      </c>
      <c r="B19" s="20" t="s">
        <v>14</v>
      </c>
      <c r="C19" s="11" t="s">
        <v>22</v>
      </c>
      <c r="D19" s="11" t="s">
        <v>8</v>
      </c>
      <c r="E19" s="12">
        <v>43864</v>
      </c>
      <c r="F19" s="14">
        <v>3.78E-2</v>
      </c>
      <c r="G19" s="14">
        <v>3.78E-2</v>
      </c>
      <c r="H19" s="15">
        <v>6.9192</v>
      </c>
      <c r="I19" s="16">
        <f t="shared" si="0"/>
        <v>1649.8439125910511</v>
      </c>
      <c r="J19" s="16">
        <f t="shared" si="1"/>
        <v>1755.280957336108</v>
      </c>
      <c r="K19" s="16">
        <f t="shared" si="2"/>
        <v>1496.1680541103017</v>
      </c>
      <c r="L19" s="16">
        <f t="shared" si="6"/>
        <v>1604.8283038501561</v>
      </c>
      <c r="M19" s="16">
        <f t="shared" si="3"/>
        <v>302000</v>
      </c>
      <c r="N19" s="16">
        <f t="shared" si="4"/>
        <v>321300</v>
      </c>
      <c r="O19" s="16">
        <f t="shared" si="5"/>
        <v>273870</v>
      </c>
      <c r="P19" s="16">
        <f t="shared" si="7"/>
        <v>293760</v>
      </c>
      <c r="Q19" s="37">
        <v>0</v>
      </c>
      <c r="R19" s="37">
        <v>202000</v>
      </c>
      <c r="S19" s="37">
        <v>100000</v>
      </c>
      <c r="T19" s="37">
        <v>0</v>
      </c>
      <c r="U19" s="37">
        <v>0</v>
      </c>
      <c r="V19" s="17">
        <v>128520</v>
      </c>
      <c r="W19" s="17">
        <v>64260</v>
      </c>
      <c r="X19" s="17">
        <v>64260</v>
      </c>
      <c r="Y19" s="17">
        <v>64260</v>
      </c>
      <c r="Z19" s="17">
        <v>64260</v>
      </c>
      <c r="AA19" s="17">
        <v>64260</v>
      </c>
      <c r="AB19" s="17">
        <v>64260</v>
      </c>
      <c r="AC19" s="17">
        <v>53550</v>
      </c>
      <c r="AD19" s="17">
        <v>27540</v>
      </c>
      <c r="AE19" s="17">
        <v>36720</v>
      </c>
      <c r="AF19" s="17">
        <v>64260</v>
      </c>
      <c r="AG19" s="17">
        <v>64260</v>
      </c>
      <c r="AH19" s="17">
        <v>53550</v>
      </c>
      <c r="AI19" s="17">
        <v>74970</v>
      </c>
    </row>
    <row r="20" spans="1:35" s="18" customFormat="1" ht="13" customHeight="1" x14ac:dyDescent="0.25">
      <c r="A20" s="10" t="s">
        <v>27</v>
      </c>
      <c r="B20" s="10" t="s">
        <v>27</v>
      </c>
      <c r="C20" s="11" t="s">
        <v>22</v>
      </c>
      <c r="D20" s="11" t="s">
        <v>8</v>
      </c>
      <c r="E20" s="12">
        <v>43864</v>
      </c>
      <c r="F20" s="14">
        <v>1.6667000000000001</v>
      </c>
      <c r="G20" s="13">
        <v>1.6617</v>
      </c>
      <c r="H20" s="15">
        <v>6.9192</v>
      </c>
      <c r="I20" s="16">
        <f t="shared" si="0"/>
        <v>34807.22482367904</v>
      </c>
      <c r="J20" s="16">
        <f t="shared" si="1"/>
        <v>32151.128381893861</v>
      </c>
      <c r="K20" s="16">
        <f t="shared" si="2"/>
        <v>27405.009430280956</v>
      </c>
      <c r="L20" s="16">
        <f t="shared" si="6"/>
        <v>29573.934757630937</v>
      </c>
      <c r="M20" s="16">
        <f t="shared" si="3"/>
        <v>144500</v>
      </c>
      <c r="N20" s="16">
        <f t="shared" ref="N20:N67" si="8">SUM(V20:Y20)</f>
        <v>133875</v>
      </c>
      <c r="O20" s="16">
        <f t="shared" si="5"/>
        <v>114112.5</v>
      </c>
      <c r="P20" s="16">
        <f t="shared" si="7"/>
        <v>123143.75</v>
      </c>
      <c r="Q20" s="37">
        <v>15000</v>
      </c>
      <c r="R20" s="37">
        <v>79700</v>
      </c>
      <c r="S20" s="37">
        <v>49800</v>
      </c>
      <c r="T20" s="37">
        <v>0</v>
      </c>
      <c r="U20" s="37">
        <v>0</v>
      </c>
      <c r="V20" s="17">
        <v>53550</v>
      </c>
      <c r="W20" s="17">
        <v>26775</v>
      </c>
      <c r="X20" s="17">
        <v>26775</v>
      </c>
      <c r="Y20" s="17">
        <v>26775</v>
      </c>
      <c r="Z20" s="17">
        <v>26775</v>
      </c>
      <c r="AA20" s="17">
        <v>26775</v>
      </c>
      <c r="AB20" s="17">
        <v>26775</v>
      </c>
      <c r="AC20" s="17">
        <v>22312.5</v>
      </c>
      <c r="AD20" s="17">
        <v>11475</v>
      </c>
      <c r="AE20" s="17">
        <v>15300</v>
      </c>
      <c r="AF20" s="17">
        <v>26775</v>
      </c>
      <c r="AG20" s="17">
        <v>26775</v>
      </c>
      <c r="AH20" s="17">
        <v>23056.25</v>
      </c>
      <c r="AI20" s="17">
        <v>31237.5</v>
      </c>
    </row>
    <row r="21" spans="1:35" s="18" customFormat="1" ht="13" customHeight="1" x14ac:dyDescent="0.25">
      <c r="A21" s="10" t="s">
        <v>28</v>
      </c>
      <c r="B21" s="10" t="s">
        <v>314</v>
      </c>
      <c r="C21" s="11" t="s">
        <v>22</v>
      </c>
      <c r="D21" s="11" t="s">
        <v>8</v>
      </c>
      <c r="E21" s="12">
        <v>43864</v>
      </c>
      <c r="F21" s="14">
        <v>1.6517999999999999</v>
      </c>
      <c r="G21" s="13">
        <v>1.6468</v>
      </c>
      <c r="H21" s="15">
        <v>6.9192</v>
      </c>
      <c r="I21" s="16">
        <f t="shared" si="0"/>
        <v>23872.70204647936</v>
      </c>
      <c r="J21" s="16">
        <f t="shared" si="1"/>
        <v>28676.554370447451</v>
      </c>
      <c r="K21" s="16">
        <f t="shared" si="2"/>
        <v>24443.34872528616</v>
      </c>
      <c r="L21" s="16">
        <f t="shared" si="6"/>
        <v>26377.878186784597</v>
      </c>
      <c r="M21" s="16">
        <f t="shared" si="3"/>
        <v>100000</v>
      </c>
      <c r="N21" s="16">
        <f t="shared" si="8"/>
        <v>120487.5</v>
      </c>
      <c r="O21" s="16">
        <f t="shared" si="5"/>
        <v>102701.25</v>
      </c>
      <c r="P21" s="16">
        <f t="shared" si="7"/>
        <v>110829.375</v>
      </c>
      <c r="Q21" s="37">
        <v>0</v>
      </c>
      <c r="R21" s="37">
        <v>50000</v>
      </c>
      <c r="S21" s="37">
        <v>50000</v>
      </c>
      <c r="T21" s="37">
        <v>0</v>
      </c>
      <c r="U21" s="37">
        <v>0</v>
      </c>
      <c r="V21" s="17">
        <v>48195</v>
      </c>
      <c r="W21" s="17">
        <v>24097.5</v>
      </c>
      <c r="X21" s="17">
        <v>24097.5</v>
      </c>
      <c r="Y21" s="17">
        <v>24097.5</v>
      </c>
      <c r="Z21" s="17">
        <v>24097.5</v>
      </c>
      <c r="AA21" s="17">
        <v>24097.5</v>
      </c>
      <c r="AB21" s="17">
        <v>24097.5</v>
      </c>
      <c r="AC21" s="17">
        <v>20081.25</v>
      </c>
      <c r="AD21" s="17">
        <v>10327.5</v>
      </c>
      <c r="AE21" s="17">
        <v>13770</v>
      </c>
      <c r="AF21" s="17">
        <v>24097.5</v>
      </c>
      <c r="AG21" s="17">
        <v>24097.5</v>
      </c>
      <c r="AH21" s="17">
        <v>20750.625</v>
      </c>
      <c r="AI21" s="17">
        <v>28113.75</v>
      </c>
    </row>
    <row r="22" spans="1:35" s="18" customFormat="1" ht="13" customHeight="1" x14ac:dyDescent="0.25">
      <c r="A22" s="10" t="s">
        <v>30</v>
      </c>
      <c r="B22" s="10" t="s">
        <v>30</v>
      </c>
      <c r="C22" s="11" t="s">
        <v>32</v>
      </c>
      <c r="D22" s="11" t="s">
        <v>29</v>
      </c>
      <c r="E22" s="12">
        <v>43864</v>
      </c>
      <c r="F22" s="14">
        <v>2.3800000000000002E-2</v>
      </c>
      <c r="G22" s="13">
        <v>2.29E-2</v>
      </c>
      <c r="H22" s="15">
        <v>6.9192</v>
      </c>
      <c r="I22" s="16">
        <f t="shared" si="0"/>
        <v>0</v>
      </c>
      <c r="J22" s="16">
        <f t="shared" si="1"/>
        <v>0</v>
      </c>
      <c r="K22" s="16">
        <f t="shared" si="2"/>
        <v>645.97534095104834</v>
      </c>
      <c r="L22" s="16">
        <f t="shared" si="6"/>
        <v>648.06587603503237</v>
      </c>
      <c r="M22" s="16">
        <f t="shared" si="3"/>
        <v>0</v>
      </c>
      <c r="N22" s="16">
        <f t="shared" si="8"/>
        <v>0</v>
      </c>
      <c r="O22" s="16">
        <f t="shared" si="5"/>
        <v>195180.4619698032</v>
      </c>
      <c r="P22" s="16">
        <f t="shared" si="7"/>
        <v>195812.11395028801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43583.986653451204</v>
      </c>
      <c r="AA22" s="17">
        <v>44215.638633936003</v>
      </c>
      <c r="AB22" s="17">
        <v>44215.638633936003</v>
      </c>
      <c r="AC22" s="17">
        <v>44215.638633936003</v>
      </c>
      <c r="AD22" s="17">
        <v>18949.559414544001</v>
      </c>
      <c r="AE22" s="71">
        <v>18949.559414544001</v>
      </c>
      <c r="AF22" s="71">
        <v>44215.638633936003</v>
      </c>
      <c r="AG22" s="71">
        <v>44215.638633936003</v>
      </c>
      <c r="AH22" s="71">
        <v>44215.638633936003</v>
      </c>
      <c r="AI22" s="71">
        <v>44215.638633936003</v>
      </c>
    </row>
    <row r="23" spans="1:35" s="18" customFormat="1" ht="13" customHeight="1" x14ac:dyDescent="0.25">
      <c r="A23" s="10" t="s">
        <v>31</v>
      </c>
      <c r="B23" s="10" t="s">
        <v>31</v>
      </c>
      <c r="C23" s="11" t="s">
        <v>32</v>
      </c>
      <c r="D23" s="11" t="s">
        <v>29</v>
      </c>
      <c r="E23" s="12">
        <v>43864</v>
      </c>
      <c r="F23" s="14">
        <v>3.04E-2</v>
      </c>
      <c r="G23" s="13">
        <v>2.86E-2</v>
      </c>
      <c r="H23" s="15">
        <v>6.9192</v>
      </c>
      <c r="I23" s="16">
        <f t="shared" si="0"/>
        <v>0</v>
      </c>
      <c r="J23" s="16">
        <f t="shared" si="1"/>
        <v>0</v>
      </c>
      <c r="K23" s="16">
        <f t="shared" si="2"/>
        <v>806.76396293449704</v>
      </c>
      <c r="L23" s="16">
        <f t="shared" si="6"/>
        <v>809.37484954593549</v>
      </c>
      <c r="M23" s="16">
        <f t="shared" si="3"/>
        <v>0</v>
      </c>
      <c r="N23" s="16">
        <f t="shared" si="8"/>
        <v>0</v>
      </c>
      <c r="O23" s="16">
        <f t="shared" si="5"/>
        <v>195180.4619698032</v>
      </c>
      <c r="P23" s="16">
        <f t="shared" si="7"/>
        <v>195812.11395028801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43583.986653451204</v>
      </c>
      <c r="AA23" s="17">
        <v>44215.638633936003</v>
      </c>
      <c r="AB23" s="17">
        <v>44215.638633936003</v>
      </c>
      <c r="AC23" s="17">
        <v>44215.638633936003</v>
      </c>
      <c r="AD23" s="17">
        <v>18949.559414544001</v>
      </c>
      <c r="AE23" s="71">
        <v>18949.559414544001</v>
      </c>
      <c r="AF23" s="71">
        <v>44215.638633936003</v>
      </c>
      <c r="AG23" s="71">
        <v>44215.638633936003</v>
      </c>
      <c r="AH23" s="71">
        <v>44215.638633936003</v>
      </c>
      <c r="AI23" s="71">
        <v>44215.638633936003</v>
      </c>
    </row>
    <row r="24" spans="1:35" s="18" customFormat="1" ht="13" customHeight="1" x14ac:dyDescent="0.25">
      <c r="A24" s="10" t="s">
        <v>33</v>
      </c>
      <c r="B24" s="10" t="s">
        <v>34</v>
      </c>
      <c r="C24" s="11" t="s">
        <v>32</v>
      </c>
      <c r="D24" s="11" t="s">
        <v>29</v>
      </c>
      <c r="E24" s="12">
        <v>43864</v>
      </c>
      <c r="F24" s="13">
        <v>0.98780000000000001</v>
      </c>
      <c r="G24" s="13">
        <v>0.9677</v>
      </c>
      <c r="H24" s="15">
        <v>6.9192</v>
      </c>
      <c r="I24" s="16">
        <f t="shared" si="0"/>
        <v>6509.9549080818588</v>
      </c>
      <c r="J24" s="16">
        <f t="shared" si="1"/>
        <v>0</v>
      </c>
      <c r="K24" s="16">
        <f t="shared" si="2"/>
        <v>34797.421395298072</v>
      </c>
      <c r="L24" s="16">
        <f t="shared" si="6"/>
        <v>34910.034409522341</v>
      </c>
      <c r="M24" s="16">
        <f t="shared" si="3"/>
        <v>45600</v>
      </c>
      <c r="N24" s="16">
        <f t="shared" si="8"/>
        <v>0</v>
      </c>
      <c r="O24" s="16">
        <f t="shared" si="5"/>
        <v>248806.777015962</v>
      </c>
      <c r="P24" s="16">
        <f t="shared" si="7"/>
        <v>249611.97694158001</v>
      </c>
      <c r="Q24" s="37">
        <v>45600</v>
      </c>
      <c r="R24" s="37">
        <v>0</v>
      </c>
      <c r="S24" s="37">
        <v>0</v>
      </c>
      <c r="T24" s="37">
        <v>0</v>
      </c>
      <c r="U24" s="3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55558.794867642006</v>
      </c>
      <c r="AA24" s="17">
        <v>56363.994793260004</v>
      </c>
      <c r="AB24" s="17">
        <v>56363.994793260004</v>
      </c>
      <c r="AC24" s="17">
        <v>56363.994793260004</v>
      </c>
      <c r="AD24" s="17">
        <v>24155.997768540001</v>
      </c>
      <c r="AE24" s="71">
        <v>24155.997768540001</v>
      </c>
      <c r="AF24" s="71">
        <v>56363.994793260004</v>
      </c>
      <c r="AG24" s="71">
        <v>56363.994793260004</v>
      </c>
      <c r="AH24" s="71">
        <v>56363.994793260004</v>
      </c>
      <c r="AI24" s="71">
        <v>56363.994793260004</v>
      </c>
    </row>
    <row r="25" spans="1:35" s="18" customFormat="1" ht="13" customHeight="1" x14ac:dyDescent="0.25">
      <c r="A25" s="19" t="s">
        <v>35</v>
      </c>
      <c r="B25" s="19" t="s">
        <v>36</v>
      </c>
      <c r="C25" s="11" t="s">
        <v>32</v>
      </c>
      <c r="D25" s="11" t="s">
        <v>29</v>
      </c>
      <c r="E25" s="12">
        <v>43864</v>
      </c>
      <c r="F25" s="14">
        <v>3.3700000000000001E-2</v>
      </c>
      <c r="G25" s="14">
        <v>3.3700000000000001E-2</v>
      </c>
      <c r="H25" s="15">
        <v>6.9192</v>
      </c>
      <c r="I25" s="16">
        <f t="shared" si="0"/>
        <v>0</v>
      </c>
      <c r="J25" s="16">
        <f t="shared" si="1"/>
        <v>0</v>
      </c>
      <c r="K25" s="16">
        <f t="shared" si="2"/>
        <v>0</v>
      </c>
      <c r="L25" s="16">
        <f t="shared" si="6"/>
        <v>0</v>
      </c>
      <c r="M25" s="16">
        <f t="shared" si="3"/>
        <v>0</v>
      </c>
      <c r="N25" s="16">
        <f t="shared" si="8"/>
        <v>0</v>
      </c>
      <c r="O25" s="16">
        <f t="shared" si="5"/>
        <v>0</v>
      </c>
      <c r="P25" s="16">
        <f t="shared" si="7"/>
        <v>0</v>
      </c>
      <c r="Q25" s="37">
        <v>0</v>
      </c>
      <c r="R25" s="37">
        <v>0</v>
      </c>
      <c r="S25" s="37">
        <v>0</v>
      </c>
      <c r="T25" s="37">
        <v>0</v>
      </c>
      <c r="U25" s="3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71">
        <v>0</v>
      </c>
      <c r="AF25" s="71">
        <v>0</v>
      </c>
      <c r="AG25" s="71">
        <v>0</v>
      </c>
      <c r="AH25" s="71">
        <v>0</v>
      </c>
      <c r="AI25" s="71">
        <v>0</v>
      </c>
    </row>
    <row r="26" spans="1:35" s="18" customFormat="1" ht="13.5" customHeight="1" x14ac:dyDescent="0.25">
      <c r="A26" s="10" t="s">
        <v>37</v>
      </c>
      <c r="B26" s="10" t="s">
        <v>262</v>
      </c>
      <c r="C26" s="11" t="s">
        <v>32</v>
      </c>
      <c r="D26" s="11" t="s">
        <v>29</v>
      </c>
      <c r="E26" s="12">
        <v>43864</v>
      </c>
      <c r="F26" s="14">
        <v>3.7</v>
      </c>
      <c r="G26" s="14">
        <v>3.7</v>
      </c>
      <c r="H26" s="15">
        <v>6.9192</v>
      </c>
      <c r="I26" s="16">
        <f t="shared" si="0"/>
        <v>155.61047519944503</v>
      </c>
      <c r="J26" s="16">
        <f t="shared" si="1"/>
        <v>0</v>
      </c>
      <c r="K26" s="16">
        <f t="shared" si="2"/>
        <v>966.81697306046942</v>
      </c>
      <c r="L26" s="16">
        <f t="shared" si="6"/>
        <v>966.81697306046942</v>
      </c>
      <c r="M26" s="16">
        <f t="shared" si="3"/>
        <v>291</v>
      </c>
      <c r="N26" s="16">
        <f t="shared" si="8"/>
        <v>0</v>
      </c>
      <c r="O26" s="16">
        <f t="shared" si="5"/>
        <v>1808</v>
      </c>
      <c r="P26" s="16">
        <f t="shared" si="7"/>
        <v>1808</v>
      </c>
      <c r="Q26" s="37">
        <v>0</v>
      </c>
      <c r="R26" s="37">
        <v>291</v>
      </c>
      <c r="S26" s="37">
        <v>0</v>
      </c>
      <c r="T26" s="37">
        <v>0</v>
      </c>
      <c r="U26" s="3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1808</v>
      </c>
      <c r="AA26" s="17">
        <v>0</v>
      </c>
      <c r="AB26" s="17">
        <v>0</v>
      </c>
      <c r="AC26" s="17">
        <v>0</v>
      </c>
      <c r="AD26" s="17">
        <v>0</v>
      </c>
      <c r="AE26" s="71">
        <v>1808</v>
      </c>
      <c r="AF26" s="71">
        <v>0</v>
      </c>
      <c r="AG26" s="71">
        <v>0</v>
      </c>
      <c r="AH26" s="71">
        <v>0</v>
      </c>
      <c r="AI26" s="71">
        <v>0</v>
      </c>
    </row>
    <row r="27" spans="1:35" s="18" customFormat="1" ht="13.5" customHeight="1" x14ac:dyDescent="0.25">
      <c r="A27" s="10" t="s">
        <v>263</v>
      </c>
      <c r="B27" s="22" t="s">
        <v>263</v>
      </c>
      <c r="C27" s="11" t="s">
        <v>32</v>
      </c>
      <c r="D27" s="11" t="s">
        <v>29</v>
      </c>
      <c r="E27" s="12">
        <v>43864</v>
      </c>
      <c r="F27" s="14">
        <v>354</v>
      </c>
      <c r="G27" s="14">
        <v>354</v>
      </c>
      <c r="H27" s="15">
        <v>6.9192</v>
      </c>
      <c r="I27" s="16">
        <f t="shared" si="0"/>
        <v>2558.0992022199098</v>
      </c>
      <c r="J27" s="16">
        <f t="shared" si="1"/>
        <v>0</v>
      </c>
      <c r="K27" s="16">
        <f t="shared" si="2"/>
        <v>36580.818591744712</v>
      </c>
      <c r="L27" s="16">
        <f t="shared" si="6"/>
        <v>36580.818591744712</v>
      </c>
      <c r="M27" s="16">
        <f t="shared" si="3"/>
        <v>50</v>
      </c>
      <c r="N27" s="16">
        <f t="shared" si="8"/>
        <v>0</v>
      </c>
      <c r="O27" s="16">
        <f t="shared" si="5"/>
        <v>715</v>
      </c>
      <c r="P27" s="16">
        <f t="shared" si="7"/>
        <v>715</v>
      </c>
      <c r="Q27" s="37">
        <v>0</v>
      </c>
      <c r="R27" s="37">
        <v>50</v>
      </c>
      <c r="S27" s="37">
        <v>0</v>
      </c>
      <c r="T27" s="37">
        <v>0</v>
      </c>
      <c r="U27" s="3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715</v>
      </c>
      <c r="AA27" s="17">
        <v>0</v>
      </c>
      <c r="AB27" s="17">
        <v>0</v>
      </c>
      <c r="AC27" s="17">
        <v>0</v>
      </c>
      <c r="AD27" s="17">
        <v>0</v>
      </c>
      <c r="AE27" s="71">
        <v>715</v>
      </c>
      <c r="AF27" s="71">
        <v>0</v>
      </c>
      <c r="AG27" s="71">
        <v>0</v>
      </c>
      <c r="AH27" s="71">
        <v>0</v>
      </c>
      <c r="AI27" s="71">
        <v>0</v>
      </c>
    </row>
    <row r="28" spans="1:35" ht="14.5" customHeight="1" x14ac:dyDescent="0.25">
      <c r="A28" s="35" t="s">
        <v>38</v>
      </c>
      <c r="B28" s="19" t="s">
        <v>39</v>
      </c>
      <c r="C28" s="11" t="s">
        <v>40</v>
      </c>
      <c r="D28" s="11" t="s">
        <v>29</v>
      </c>
      <c r="E28" s="12">
        <v>43864</v>
      </c>
      <c r="F28" s="13">
        <v>72.135480000000001</v>
      </c>
      <c r="G28" s="14">
        <v>72.135480000000001</v>
      </c>
      <c r="H28" s="15">
        <v>6.9192</v>
      </c>
      <c r="I28" s="16">
        <f t="shared" si="0"/>
        <v>0</v>
      </c>
      <c r="J28" s="16">
        <f t="shared" si="1"/>
        <v>0</v>
      </c>
      <c r="K28" s="16">
        <f t="shared" si="2"/>
        <v>1527.8904404758227</v>
      </c>
      <c r="L28" s="16">
        <f t="shared" si="6"/>
        <v>1873.9349265562641</v>
      </c>
      <c r="M28" s="16">
        <f t="shared" si="3"/>
        <v>0</v>
      </c>
      <c r="N28" s="16">
        <f t="shared" si="8"/>
        <v>0</v>
      </c>
      <c r="O28" s="16">
        <f t="shared" si="5"/>
        <v>146.55450460356417</v>
      </c>
      <c r="P28" s="16">
        <f t="shared" si="7"/>
        <v>179.74692264927194</v>
      </c>
      <c r="Q28" s="37">
        <v>0</v>
      </c>
      <c r="R28" s="37">
        <v>0</v>
      </c>
      <c r="S28" s="37">
        <v>0</v>
      </c>
      <c r="T28" s="37">
        <v>0</v>
      </c>
      <c r="U28" s="3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38.135361732750482</v>
      </c>
      <c r="AB28" s="17">
        <v>44.643176476217405</v>
      </c>
      <c r="AC28" s="17">
        <v>44.643176476217405</v>
      </c>
      <c r="AD28" s="17">
        <v>19.132789918378887</v>
      </c>
      <c r="AE28" s="17">
        <v>16.121853325562448</v>
      </c>
      <c r="AF28" s="17">
        <v>43.801511464556597</v>
      </c>
      <c r="AG28" s="17">
        <v>44.134063197298147</v>
      </c>
      <c r="AH28" s="17">
        <v>44.643176476217405</v>
      </c>
      <c r="AI28" s="17">
        <v>31.046318185637347</v>
      </c>
    </row>
    <row r="29" spans="1:35" s="18" customFormat="1" ht="13" customHeight="1" x14ac:dyDescent="0.25">
      <c r="A29" s="34" t="s">
        <v>41</v>
      </c>
      <c r="B29" s="34" t="s">
        <v>41</v>
      </c>
      <c r="C29" s="11" t="s">
        <v>40</v>
      </c>
      <c r="D29" s="11" t="s">
        <v>29</v>
      </c>
      <c r="E29" s="12">
        <v>43864</v>
      </c>
      <c r="F29" s="13">
        <v>6.2659999999999993E-2</v>
      </c>
      <c r="G29" s="14">
        <v>6.2659999999999993E-2</v>
      </c>
      <c r="H29" s="15">
        <v>6.9192</v>
      </c>
      <c r="I29" s="16">
        <f t="shared" si="0"/>
        <v>13049.638686553359</v>
      </c>
      <c r="J29" s="16">
        <f t="shared" si="1"/>
        <v>16456.441303017498</v>
      </c>
      <c r="K29" s="16">
        <f t="shared" si="2"/>
        <v>29612.012811527828</v>
      </c>
      <c r="L29" s="16">
        <f t="shared" si="6"/>
        <v>30491.486261120433</v>
      </c>
      <c r="M29" s="16">
        <f t="shared" si="3"/>
        <v>1441000</v>
      </c>
      <c r="N29" s="16">
        <f t="shared" si="8"/>
        <v>1817194.5206485586</v>
      </c>
      <c r="O29" s="16">
        <f t="shared" si="5"/>
        <v>3269892.1009499421</v>
      </c>
      <c r="P29" s="16">
        <f t="shared" si="7"/>
        <v>3367007.528534065</v>
      </c>
      <c r="Q29" s="37">
        <v>575000</v>
      </c>
      <c r="R29" s="37">
        <v>168000</v>
      </c>
      <c r="S29" s="37">
        <v>698000</v>
      </c>
      <c r="T29" s="37">
        <v>0</v>
      </c>
      <c r="U29" s="37">
        <v>0</v>
      </c>
      <c r="V29" s="17">
        <v>471605.03658782889</v>
      </c>
      <c r="W29" s="17">
        <v>414069.26315139129</v>
      </c>
      <c r="X29" s="17">
        <v>419115.67352714046</v>
      </c>
      <c r="Y29" s="17">
        <v>512404.54738219804</v>
      </c>
      <c r="Z29" s="17">
        <v>484041.54474059492</v>
      </c>
      <c r="AA29" s="17">
        <v>749023.8082942412</v>
      </c>
      <c r="AB29" s="17">
        <v>838189.03856307047</v>
      </c>
      <c r="AC29" s="17">
        <v>839046.3965464246</v>
      </c>
      <c r="AD29" s="17">
        <v>359591.31280561053</v>
      </c>
      <c r="AE29" s="17">
        <v>326530.56399501604</v>
      </c>
      <c r="AF29" s="17">
        <v>816273.94353607972</v>
      </c>
      <c r="AG29" s="17">
        <v>835933.56437711499</v>
      </c>
      <c r="AH29" s="17">
        <v>839046.3965464246</v>
      </c>
      <c r="AI29" s="17">
        <v>549223.06007942953</v>
      </c>
    </row>
    <row r="30" spans="1:35" s="18" customFormat="1" ht="13" customHeight="1" x14ac:dyDescent="0.25">
      <c r="A30" s="34" t="s">
        <v>42</v>
      </c>
      <c r="B30" s="34" t="s">
        <v>42</v>
      </c>
      <c r="C30" s="11" t="s">
        <v>40</v>
      </c>
      <c r="D30" s="11" t="s">
        <v>29</v>
      </c>
      <c r="E30" s="12">
        <v>43864</v>
      </c>
      <c r="F30" s="13">
        <v>0.32390999999999998</v>
      </c>
      <c r="G30" s="14">
        <v>0.32390999999999998</v>
      </c>
      <c r="H30" s="15">
        <v>6.9192</v>
      </c>
      <c r="I30" s="16">
        <f t="shared" si="0"/>
        <v>42834.092091571278</v>
      </c>
      <c r="J30" s="16">
        <f t="shared" si="1"/>
        <v>35534.200186410773</v>
      </c>
      <c r="K30" s="16">
        <f t="shared" si="2"/>
        <v>71596.960905940083</v>
      </c>
      <c r="L30" s="16">
        <f t="shared" si="6"/>
        <v>72849.296418635437</v>
      </c>
      <c r="M30" s="16">
        <f t="shared" si="3"/>
        <v>915000</v>
      </c>
      <c r="N30" s="16">
        <f t="shared" si="8"/>
        <v>759063.43715789402</v>
      </c>
      <c r="O30" s="16">
        <f t="shared" si="5"/>
        <v>1529417.7144897678</v>
      </c>
      <c r="P30" s="16">
        <f t="shared" si="7"/>
        <v>1556169.4661474556</v>
      </c>
      <c r="Q30" s="37">
        <v>266000</v>
      </c>
      <c r="R30" s="37">
        <v>219000</v>
      </c>
      <c r="S30" s="37">
        <v>174000</v>
      </c>
      <c r="T30" s="37">
        <f>VLOOKUP(B30,[2]Sheet4!$B:$C,2,0)</f>
        <v>256000</v>
      </c>
      <c r="U30" s="37">
        <v>0</v>
      </c>
      <c r="V30" s="17">
        <v>228646.53756767086</v>
      </c>
      <c r="W30" s="17">
        <v>200727.48717399166</v>
      </c>
      <c r="X30" s="17">
        <v>147647.83093610342</v>
      </c>
      <c r="Y30" s="17">
        <v>182041.58148012805</v>
      </c>
      <c r="Z30" s="17">
        <v>226399.43160821457</v>
      </c>
      <c r="AA30" s="17">
        <v>350338.86306126096</v>
      </c>
      <c r="AB30" s="17">
        <v>392043.87303699972</v>
      </c>
      <c r="AC30" s="17">
        <v>392444.88274830487</v>
      </c>
      <c r="AD30" s="17">
        <v>168190.6640349878</v>
      </c>
      <c r="AE30" s="17">
        <v>132975.9682345188</v>
      </c>
      <c r="AF30" s="17">
        <v>381793.58540846629</v>
      </c>
      <c r="AG30" s="17">
        <v>392068.4257462871</v>
      </c>
      <c r="AH30" s="17">
        <v>392444.88274830487</v>
      </c>
      <c r="AI30" s="17">
        <v>256886.60400987862</v>
      </c>
    </row>
    <row r="31" spans="1:35" s="18" customFormat="1" ht="13.5" customHeight="1" x14ac:dyDescent="0.25">
      <c r="A31" s="21" t="s">
        <v>43</v>
      </c>
      <c r="B31" s="10" t="s">
        <v>44</v>
      </c>
      <c r="C31" s="11" t="s">
        <v>40</v>
      </c>
      <c r="D31" s="11" t="s">
        <v>29</v>
      </c>
      <c r="E31" s="12">
        <v>43864</v>
      </c>
      <c r="F31" s="13">
        <v>0.12823000000000001</v>
      </c>
      <c r="G31" s="14">
        <v>0.12823000000000001</v>
      </c>
      <c r="H31" s="15">
        <v>6.9192</v>
      </c>
      <c r="I31" s="16">
        <f t="shared" si="0"/>
        <v>9673.9594172736743</v>
      </c>
      <c r="J31" s="16">
        <f t="shared" si="1"/>
        <v>14067.335031037801</v>
      </c>
      <c r="K31" s="16">
        <f t="shared" si="2"/>
        <v>28343.917436845728</v>
      </c>
      <c r="L31" s="16">
        <f t="shared" si="6"/>
        <v>28839.693988335104</v>
      </c>
      <c r="M31" s="16">
        <f t="shared" si="3"/>
        <v>522000</v>
      </c>
      <c r="N31" s="16">
        <f t="shared" si="8"/>
        <v>759063.43715789402</v>
      </c>
      <c r="O31" s="16">
        <f t="shared" si="5"/>
        <v>1529417.7144897678</v>
      </c>
      <c r="P31" s="16">
        <f t="shared" si="7"/>
        <v>1556169.4661474556</v>
      </c>
      <c r="Q31" s="37">
        <v>0</v>
      </c>
      <c r="R31" s="37">
        <v>84000</v>
      </c>
      <c r="S31" s="37">
        <v>230000</v>
      </c>
      <c r="T31" s="37">
        <f>VLOOKUP(B31,[2]Sheet4!$B:$C,2,0)</f>
        <v>208000</v>
      </c>
      <c r="U31" s="37">
        <v>0</v>
      </c>
      <c r="V31" s="17">
        <v>228646.53756767086</v>
      </c>
      <c r="W31" s="17">
        <v>200727.48717399166</v>
      </c>
      <c r="X31" s="17">
        <v>147647.83093610342</v>
      </c>
      <c r="Y31" s="17">
        <v>182041.58148012805</v>
      </c>
      <c r="Z31" s="17">
        <v>226399.43160821457</v>
      </c>
      <c r="AA31" s="17">
        <v>350338.86306126096</v>
      </c>
      <c r="AB31" s="17">
        <v>392043.87303699972</v>
      </c>
      <c r="AC31" s="17">
        <v>392444.88274830487</v>
      </c>
      <c r="AD31" s="17">
        <v>168190.6640349878</v>
      </c>
      <c r="AE31" s="17">
        <v>132975.9682345188</v>
      </c>
      <c r="AF31" s="17">
        <v>381793.58540846629</v>
      </c>
      <c r="AG31" s="17">
        <v>392068.4257462871</v>
      </c>
      <c r="AH31" s="17">
        <v>392444.88274830487</v>
      </c>
      <c r="AI31" s="17">
        <v>256886.60400987862</v>
      </c>
    </row>
    <row r="32" spans="1:35" s="18" customFormat="1" ht="13.5" customHeight="1" x14ac:dyDescent="0.25">
      <c r="A32" s="10" t="s">
        <v>175</v>
      </c>
      <c r="B32" s="22" t="s">
        <v>254</v>
      </c>
      <c r="C32" s="11" t="s">
        <v>40</v>
      </c>
      <c r="D32" s="11" t="s">
        <v>29</v>
      </c>
      <c r="E32" s="12">
        <v>43864</v>
      </c>
      <c r="F32" s="14">
        <v>10.9</v>
      </c>
      <c r="G32" s="14">
        <v>10.9</v>
      </c>
      <c r="H32" s="15">
        <v>6.9192</v>
      </c>
      <c r="I32" s="16">
        <f t="shared" si="0"/>
        <v>1112.1805989131692</v>
      </c>
      <c r="J32" s="16">
        <f t="shared" si="1"/>
        <v>620.67869117817099</v>
      </c>
      <c r="K32" s="16">
        <f t="shared" si="2"/>
        <v>0</v>
      </c>
      <c r="L32" s="16">
        <f t="shared" si="6"/>
        <v>0</v>
      </c>
      <c r="M32" s="16">
        <f t="shared" si="3"/>
        <v>706</v>
      </c>
      <c r="N32" s="16">
        <f t="shared" si="8"/>
        <v>394</v>
      </c>
      <c r="O32" s="16">
        <f t="shared" si="5"/>
        <v>0</v>
      </c>
      <c r="P32" s="16">
        <f t="shared" si="7"/>
        <v>0</v>
      </c>
      <c r="Q32" s="37">
        <v>100</v>
      </c>
      <c r="R32" s="37">
        <v>100</v>
      </c>
      <c r="S32" s="37">
        <v>506</v>
      </c>
      <c r="T32" s="37">
        <v>0</v>
      </c>
      <c r="U32" s="37">
        <v>0</v>
      </c>
      <c r="V32" s="17">
        <v>352</v>
      </c>
      <c r="W32" s="17">
        <v>42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</row>
    <row r="33" spans="1:35" ht="14" customHeight="1" x14ac:dyDescent="0.25">
      <c r="A33" s="21" t="s">
        <v>45</v>
      </c>
      <c r="B33" s="22" t="s">
        <v>45</v>
      </c>
      <c r="C33" s="11" t="s">
        <v>40</v>
      </c>
      <c r="D33" s="11" t="s">
        <v>29</v>
      </c>
      <c r="E33" s="12">
        <v>43864</v>
      </c>
      <c r="F33" s="14">
        <v>386.33</v>
      </c>
      <c r="G33" s="14">
        <v>386.33</v>
      </c>
      <c r="H33" s="15">
        <v>6.9192</v>
      </c>
      <c r="I33" s="16">
        <f t="shared" si="0"/>
        <v>76158.243727598572</v>
      </c>
      <c r="J33" s="16">
        <f t="shared" si="1"/>
        <v>79224.453262388561</v>
      </c>
      <c r="K33" s="16">
        <f t="shared" si="2"/>
        <v>171613.11566373159</v>
      </c>
      <c r="L33" s="16">
        <f t="shared" si="6"/>
        <v>171613.11566373156</v>
      </c>
      <c r="M33" s="16">
        <f t="shared" si="3"/>
        <v>1364</v>
      </c>
      <c r="N33" s="16">
        <f t="shared" si="8"/>
        <v>1418.916048489941</v>
      </c>
      <c r="O33" s="16">
        <f t="shared" si="5"/>
        <v>3073.6040946871631</v>
      </c>
      <c r="P33" s="16">
        <f t="shared" si="7"/>
        <v>3073.6040946871626</v>
      </c>
      <c r="Q33" s="37">
        <v>100</v>
      </c>
      <c r="R33" s="37">
        <v>600</v>
      </c>
      <c r="S33" s="37">
        <v>664</v>
      </c>
      <c r="T33" s="37">
        <v>0</v>
      </c>
      <c r="U33" s="37">
        <v>0</v>
      </c>
      <c r="V33" s="17">
        <v>353.52965888336416</v>
      </c>
      <c r="W33" s="17">
        <v>335.6190523338899</v>
      </c>
      <c r="X33" s="17">
        <v>340.06020337893108</v>
      </c>
      <c r="Y33" s="17">
        <v>389.70713389375601</v>
      </c>
      <c r="Z33" s="17">
        <v>537.39885660222194</v>
      </c>
      <c r="AA33" s="17">
        <v>612.65398865832412</v>
      </c>
      <c r="AB33" s="17">
        <v>807.12349907749535</v>
      </c>
      <c r="AC33" s="17">
        <v>783.79347897528601</v>
      </c>
      <c r="AD33" s="17">
        <v>332.6342713738353</v>
      </c>
      <c r="AE33" s="71">
        <v>332.6342713738353</v>
      </c>
      <c r="AF33" s="71">
        <v>537.39885660222194</v>
      </c>
      <c r="AG33" s="71">
        <v>612.65398865832412</v>
      </c>
      <c r="AH33" s="71">
        <v>807.12349907749535</v>
      </c>
      <c r="AI33" s="71">
        <v>783.79347897528601</v>
      </c>
    </row>
    <row r="34" spans="1:35" ht="14" customHeight="1" x14ac:dyDescent="0.25">
      <c r="A34" s="21" t="s">
        <v>46</v>
      </c>
      <c r="B34" s="22" t="s">
        <v>46</v>
      </c>
      <c r="C34" s="11" t="s">
        <v>40</v>
      </c>
      <c r="D34" s="11" t="s">
        <v>29</v>
      </c>
      <c r="E34" s="12">
        <v>43864</v>
      </c>
      <c r="F34" s="14">
        <v>43.999600000000001</v>
      </c>
      <c r="G34" s="14">
        <v>43.999600000000001</v>
      </c>
      <c r="H34" s="15">
        <v>6.9192</v>
      </c>
      <c r="I34" s="16">
        <f t="shared" si="0"/>
        <v>36780.796392646553</v>
      </c>
      <c r="J34" s="16">
        <f t="shared" si="1"/>
        <v>42497.51574201788</v>
      </c>
      <c r="K34" s="16">
        <f t="shared" si="2"/>
        <v>99356.03704935516</v>
      </c>
      <c r="L34" s="16">
        <f t="shared" si="6"/>
        <v>99356.03704935516</v>
      </c>
      <c r="M34" s="16">
        <f t="shared" ref="M34:M65" si="9">SUM(Q34:U34)</f>
        <v>5784</v>
      </c>
      <c r="N34" s="16">
        <f t="shared" si="8"/>
        <v>6682.9882753972788</v>
      </c>
      <c r="O34" s="16">
        <f t="shared" si="5"/>
        <v>15624.330483729358</v>
      </c>
      <c r="P34" s="16">
        <f t="shared" si="7"/>
        <v>15624.330483729356</v>
      </c>
      <c r="Q34" s="37">
        <v>1000</v>
      </c>
      <c r="R34" s="37">
        <v>2500</v>
      </c>
      <c r="S34" s="37">
        <v>2284</v>
      </c>
      <c r="T34" s="37">
        <v>0</v>
      </c>
      <c r="U34" s="37">
        <v>0</v>
      </c>
      <c r="V34" s="17">
        <v>1632.463094933363</v>
      </c>
      <c r="W34" s="17">
        <v>1570.9135773510259</v>
      </c>
      <c r="X34" s="17">
        <v>1595.2894663289451</v>
      </c>
      <c r="Y34" s="17">
        <v>1884.3221367839449</v>
      </c>
      <c r="Z34" s="17">
        <v>2641.6271840998643</v>
      </c>
      <c r="AA34" s="17">
        <v>3086.1925085410267</v>
      </c>
      <c r="AB34" s="17">
        <v>4095.0023710756432</v>
      </c>
      <c r="AC34" s="17">
        <v>4059.9588324089764</v>
      </c>
      <c r="AD34" s="17">
        <v>1741.5495876038469</v>
      </c>
      <c r="AE34" s="71">
        <v>1741.5495876038469</v>
      </c>
      <c r="AF34" s="71">
        <v>2641.6271840998643</v>
      </c>
      <c r="AG34" s="71">
        <v>3086.1925085410267</v>
      </c>
      <c r="AH34" s="71">
        <v>4095.0023710756432</v>
      </c>
      <c r="AI34" s="71">
        <v>4059.9588324089764</v>
      </c>
    </row>
    <row r="35" spans="1:35" ht="14" customHeight="1" x14ac:dyDescent="0.25">
      <c r="A35" s="34" t="s">
        <v>47</v>
      </c>
      <c r="B35" s="34" t="s">
        <v>47</v>
      </c>
      <c r="C35" s="11" t="s">
        <v>40</v>
      </c>
      <c r="D35" s="11" t="s">
        <v>29</v>
      </c>
      <c r="E35" s="12">
        <v>43864</v>
      </c>
      <c r="F35" s="13">
        <v>6.2659999999999993E-2</v>
      </c>
      <c r="G35" s="14">
        <v>6.2659999999999993E-2</v>
      </c>
      <c r="H35" s="15">
        <v>6.9192</v>
      </c>
      <c r="I35" s="16">
        <f t="shared" si="0"/>
        <v>8331.4834084865306</v>
      </c>
      <c r="J35" s="16">
        <f t="shared" si="1"/>
        <v>9597.725473237384</v>
      </c>
      <c r="K35" s="16">
        <f t="shared" si="2"/>
        <v>18857.571879599876</v>
      </c>
      <c r="L35" s="16">
        <f t="shared" si="6"/>
        <v>18857.571879599876</v>
      </c>
      <c r="M35" s="16">
        <f t="shared" si="9"/>
        <v>920000</v>
      </c>
      <c r="N35" s="16">
        <f t="shared" si="8"/>
        <v>1059824.1636518373</v>
      </c>
      <c r="O35" s="16">
        <f t="shared" si="5"/>
        <v>2082338.1958079711</v>
      </c>
      <c r="P35" s="16">
        <f t="shared" si="7"/>
        <v>2082338.1958079711</v>
      </c>
      <c r="Q35" s="37">
        <v>100000</v>
      </c>
      <c r="R35" s="37">
        <v>400000</v>
      </c>
      <c r="S35" s="37">
        <v>420000</v>
      </c>
      <c r="T35" s="37">
        <v>0</v>
      </c>
      <c r="U35" s="37">
        <v>0</v>
      </c>
      <c r="V35" s="17">
        <v>279832.16986320692</v>
      </c>
      <c r="W35" s="17">
        <v>252231.61359505929</v>
      </c>
      <c r="X35" s="17">
        <v>248681.0608067211</v>
      </c>
      <c r="Y35" s="17">
        <v>279079.31938685005</v>
      </c>
      <c r="Z35" s="17">
        <v>376457.93904878711</v>
      </c>
      <c r="AA35" s="17">
        <v>420819.79389291687</v>
      </c>
      <c r="AB35" s="17">
        <v>550305.94829157868</v>
      </c>
      <c r="AC35" s="17">
        <v>525587.47838847397</v>
      </c>
      <c r="AD35" s="17">
        <v>209167.03618621459</v>
      </c>
      <c r="AE35" s="71">
        <v>209167.03618621459</v>
      </c>
      <c r="AF35" s="71">
        <v>376457.93904878711</v>
      </c>
      <c r="AG35" s="71">
        <v>420819.79389291687</v>
      </c>
      <c r="AH35" s="71">
        <v>550305.94829157868</v>
      </c>
      <c r="AI35" s="71">
        <v>525587.47838847397</v>
      </c>
    </row>
    <row r="36" spans="1:35" ht="14" customHeight="1" x14ac:dyDescent="0.25">
      <c r="A36" s="10" t="s">
        <v>48</v>
      </c>
      <c r="B36" s="10" t="s">
        <v>48</v>
      </c>
      <c r="C36" s="11" t="s">
        <v>40</v>
      </c>
      <c r="D36" s="11" t="s">
        <v>29</v>
      </c>
      <c r="E36" s="12">
        <v>43864</v>
      </c>
      <c r="F36" s="14">
        <v>316.8</v>
      </c>
      <c r="G36" s="14">
        <v>316.8</v>
      </c>
      <c r="H36" s="15">
        <v>6.9192</v>
      </c>
      <c r="I36" s="16">
        <f t="shared" si="0"/>
        <v>0</v>
      </c>
      <c r="J36" s="16">
        <f t="shared" si="1"/>
        <v>0</v>
      </c>
      <c r="K36" s="16">
        <f t="shared" si="2"/>
        <v>0</v>
      </c>
      <c r="L36" s="16">
        <f t="shared" si="6"/>
        <v>0</v>
      </c>
      <c r="M36" s="16">
        <f t="shared" si="9"/>
        <v>0</v>
      </c>
      <c r="N36" s="16">
        <f t="shared" si="8"/>
        <v>0</v>
      </c>
      <c r="O36" s="16">
        <f t="shared" si="5"/>
        <v>0</v>
      </c>
      <c r="P36" s="16">
        <f t="shared" si="7"/>
        <v>0</v>
      </c>
      <c r="Q36" s="37">
        <v>0</v>
      </c>
      <c r="R36" s="37">
        <v>0</v>
      </c>
      <c r="S36" s="37">
        <v>0</v>
      </c>
      <c r="T36" s="37">
        <v>0</v>
      </c>
      <c r="U36" s="3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71">
        <v>0</v>
      </c>
      <c r="AF36" s="71">
        <v>0</v>
      </c>
      <c r="AG36" s="71">
        <v>0</v>
      </c>
      <c r="AH36" s="71">
        <v>0</v>
      </c>
      <c r="AI36" s="71">
        <v>0</v>
      </c>
    </row>
    <row r="37" spans="1:35" ht="14" customHeight="1" x14ac:dyDescent="0.25">
      <c r="A37" s="10" t="s">
        <v>50</v>
      </c>
      <c r="B37" s="10" t="s">
        <v>51</v>
      </c>
      <c r="C37" s="11" t="s">
        <v>40</v>
      </c>
      <c r="D37" s="11" t="s">
        <v>29</v>
      </c>
      <c r="E37" s="12">
        <v>43864</v>
      </c>
      <c r="F37" s="14">
        <v>4.9000000000000002E-2</v>
      </c>
      <c r="G37" s="14">
        <v>4.9000000000000002E-2</v>
      </c>
      <c r="H37" s="15">
        <v>6.9192</v>
      </c>
      <c r="I37" s="16">
        <f t="shared" si="0"/>
        <v>0</v>
      </c>
      <c r="J37" s="16">
        <f t="shared" si="1"/>
        <v>730.86104375567879</v>
      </c>
      <c r="K37" s="16">
        <f t="shared" si="2"/>
        <v>2448.689520619097</v>
      </c>
      <c r="L37" s="16">
        <f t="shared" si="6"/>
        <v>2448.6895206190975</v>
      </c>
      <c r="M37" s="16">
        <f t="shared" si="9"/>
        <v>0</v>
      </c>
      <c r="N37" s="16">
        <f t="shared" si="8"/>
        <v>103203.54559090393</v>
      </c>
      <c r="O37" s="16">
        <f t="shared" si="5"/>
        <v>345774.94961362559</v>
      </c>
      <c r="P37" s="16">
        <f t="shared" si="7"/>
        <v>345774.94961362565</v>
      </c>
      <c r="Q37" s="37">
        <v>0</v>
      </c>
      <c r="R37" s="37">
        <v>0</v>
      </c>
      <c r="S37" s="37">
        <v>0</v>
      </c>
      <c r="T37" s="37">
        <v>0</v>
      </c>
      <c r="U37" s="37">
        <v>0</v>
      </c>
      <c r="V37" s="17">
        <v>2703.3592654747981</v>
      </c>
      <c r="W37" s="17">
        <v>28013.523680052476</v>
      </c>
      <c r="X37" s="17">
        <v>32888.9390242351</v>
      </c>
      <c r="Y37" s="17">
        <v>39597.723621141558</v>
      </c>
      <c r="Z37" s="17">
        <v>56867.384596742959</v>
      </c>
      <c r="AA37" s="17">
        <v>67562.861088734004</v>
      </c>
      <c r="AB37" s="17">
        <v>90153.453589605866</v>
      </c>
      <c r="AC37" s="17">
        <v>91490.152627289805</v>
      </c>
      <c r="AD37" s="17">
        <v>39701.097711252994</v>
      </c>
      <c r="AE37" s="71">
        <v>39701.097711252994</v>
      </c>
      <c r="AF37" s="71">
        <v>56867.384596742959</v>
      </c>
      <c r="AG37" s="71">
        <v>67562.861088734004</v>
      </c>
      <c r="AH37" s="71">
        <v>90153.453589605866</v>
      </c>
      <c r="AI37" s="71">
        <v>91490.152627289805</v>
      </c>
    </row>
    <row r="38" spans="1:35" ht="14" customHeight="1" x14ac:dyDescent="0.25">
      <c r="A38" s="10" t="s">
        <v>52</v>
      </c>
      <c r="B38" s="10" t="s">
        <v>53</v>
      </c>
      <c r="C38" s="11" t="s">
        <v>40</v>
      </c>
      <c r="D38" s="11" t="s">
        <v>29</v>
      </c>
      <c r="E38" s="12">
        <v>43864</v>
      </c>
      <c r="F38" s="14">
        <v>0.17661049999999998</v>
      </c>
      <c r="G38" s="14">
        <v>0.17661049999999998</v>
      </c>
      <c r="H38" s="15">
        <v>6.9192</v>
      </c>
      <c r="I38" s="16">
        <f t="shared" si="0"/>
        <v>638.11748468030987</v>
      </c>
      <c r="J38" s="16">
        <f t="shared" si="1"/>
        <v>2229.2865746897896</v>
      </c>
      <c r="K38" s="16">
        <f t="shared" si="2"/>
        <v>5231.1528853674363</v>
      </c>
      <c r="L38" s="16">
        <f t="shared" si="6"/>
        <v>5231.1528853674363</v>
      </c>
      <c r="M38" s="16">
        <f t="shared" si="9"/>
        <v>25000</v>
      </c>
      <c r="N38" s="16">
        <f t="shared" si="8"/>
        <v>87338.406649624987</v>
      </c>
      <c r="O38" s="16">
        <f t="shared" si="5"/>
        <v>204944.74023024886</v>
      </c>
      <c r="P38" s="16">
        <f t="shared" si="7"/>
        <v>204944.74023024886</v>
      </c>
      <c r="Q38" s="37">
        <v>0</v>
      </c>
      <c r="R38" s="37">
        <v>17000</v>
      </c>
      <c r="S38" s="37">
        <v>8000</v>
      </c>
      <c r="T38" s="37">
        <v>0</v>
      </c>
      <c r="U38" s="37">
        <v>0</v>
      </c>
      <c r="V38" s="17">
        <v>23578.857706544179</v>
      </c>
      <c r="W38" s="17">
        <v>20795.880630455897</v>
      </c>
      <c r="X38" s="17">
        <v>19493.647739092154</v>
      </c>
      <c r="Y38" s="17">
        <v>23470.020573532754</v>
      </c>
      <c r="Z38" s="17">
        <v>33705.944796684256</v>
      </c>
      <c r="AA38" s="17">
        <v>40045.275201443728</v>
      </c>
      <c r="AB38" s="17">
        <v>53434.975979108603</v>
      </c>
      <c r="AC38" s="17">
        <v>54227.252682063146</v>
      </c>
      <c r="AD38" s="17">
        <v>23531.291570949139</v>
      </c>
      <c r="AE38" s="71">
        <v>23531.291570949139</v>
      </c>
      <c r="AF38" s="71">
        <v>33705.944796684256</v>
      </c>
      <c r="AG38" s="71">
        <v>40045.275201443728</v>
      </c>
      <c r="AH38" s="71">
        <v>53434.975979108603</v>
      </c>
      <c r="AI38" s="71">
        <v>54227.252682063146</v>
      </c>
    </row>
    <row r="39" spans="1:35" ht="14" customHeight="1" x14ac:dyDescent="0.25">
      <c r="A39" s="10" t="s">
        <v>54</v>
      </c>
      <c r="B39" s="10" t="s">
        <v>55</v>
      </c>
      <c r="C39" s="11" t="s">
        <v>40</v>
      </c>
      <c r="D39" s="11" t="s">
        <v>29</v>
      </c>
      <c r="E39" s="12">
        <v>43864</v>
      </c>
      <c r="F39" s="14">
        <v>0.17661049999999998</v>
      </c>
      <c r="G39" s="14">
        <v>0.17661049999999998</v>
      </c>
      <c r="H39" s="15">
        <v>6.9192</v>
      </c>
      <c r="I39" s="16">
        <f t="shared" si="0"/>
        <v>860.18236934905758</v>
      </c>
      <c r="J39" s="16">
        <f t="shared" si="1"/>
        <v>2229.2865746897896</v>
      </c>
      <c r="K39" s="16">
        <f t="shared" si="2"/>
        <v>5231.1528853674363</v>
      </c>
      <c r="L39" s="16">
        <f t="shared" si="6"/>
        <v>5231.1528853674363</v>
      </c>
      <c r="M39" s="16">
        <f t="shared" si="9"/>
        <v>33700</v>
      </c>
      <c r="N39" s="16">
        <f t="shared" si="8"/>
        <v>87338.406649624987</v>
      </c>
      <c r="O39" s="16">
        <f t="shared" si="5"/>
        <v>204944.74023024886</v>
      </c>
      <c r="P39" s="16">
        <f t="shared" si="7"/>
        <v>204944.74023024886</v>
      </c>
      <c r="Q39" s="37">
        <v>11600</v>
      </c>
      <c r="R39" s="37">
        <v>12100</v>
      </c>
      <c r="S39" s="37">
        <v>10000</v>
      </c>
      <c r="T39" s="37">
        <v>0</v>
      </c>
      <c r="U39" s="37">
        <v>0</v>
      </c>
      <c r="V39" s="17">
        <v>23578.857706544179</v>
      </c>
      <c r="W39" s="17">
        <v>20795.880630455897</v>
      </c>
      <c r="X39" s="17">
        <v>19493.647739092154</v>
      </c>
      <c r="Y39" s="17">
        <v>23470.020573532754</v>
      </c>
      <c r="Z39" s="17">
        <v>33705.944796684256</v>
      </c>
      <c r="AA39" s="17">
        <v>40045.275201443728</v>
      </c>
      <c r="AB39" s="17">
        <v>53434.975979108603</v>
      </c>
      <c r="AC39" s="17">
        <v>54227.252682063146</v>
      </c>
      <c r="AD39" s="17">
        <v>23531.291570949139</v>
      </c>
      <c r="AE39" s="71">
        <v>23531.291570949139</v>
      </c>
      <c r="AF39" s="71">
        <v>33705.944796684256</v>
      </c>
      <c r="AG39" s="71">
        <v>40045.275201443728</v>
      </c>
      <c r="AH39" s="71">
        <v>53434.975979108603</v>
      </c>
      <c r="AI39" s="71">
        <v>54227.252682063146</v>
      </c>
    </row>
    <row r="40" spans="1:35" ht="14" customHeight="1" x14ac:dyDescent="0.25">
      <c r="A40" s="10" t="s">
        <v>56</v>
      </c>
      <c r="B40" s="10" t="s">
        <v>57</v>
      </c>
      <c r="C40" s="11" t="s">
        <v>40</v>
      </c>
      <c r="D40" s="11" t="s">
        <v>29</v>
      </c>
      <c r="E40" s="12">
        <v>43864</v>
      </c>
      <c r="F40" s="14">
        <v>0.17661049999999998</v>
      </c>
      <c r="G40" s="14">
        <v>0.17661049999999998</v>
      </c>
      <c r="H40" s="15">
        <v>6.9192</v>
      </c>
      <c r="I40" s="16">
        <f t="shared" si="0"/>
        <v>811.68544051335402</v>
      </c>
      <c r="J40" s="16">
        <f t="shared" si="1"/>
        <v>2229.2865746897896</v>
      </c>
      <c r="K40" s="16">
        <f t="shared" si="2"/>
        <v>5231.1528853674363</v>
      </c>
      <c r="L40" s="16">
        <f t="shared" si="6"/>
        <v>5231.1528853674363</v>
      </c>
      <c r="M40" s="16">
        <f t="shared" si="9"/>
        <v>31800</v>
      </c>
      <c r="N40" s="16">
        <f t="shared" si="8"/>
        <v>87338.406649624987</v>
      </c>
      <c r="O40" s="16">
        <f t="shared" si="5"/>
        <v>204944.74023024886</v>
      </c>
      <c r="P40" s="16">
        <f t="shared" si="7"/>
        <v>204944.74023024886</v>
      </c>
      <c r="Q40" s="37">
        <v>8000</v>
      </c>
      <c r="R40" s="37">
        <v>15500</v>
      </c>
      <c r="S40" s="37">
        <v>8300</v>
      </c>
      <c r="T40" s="37">
        <v>0</v>
      </c>
      <c r="U40" s="37">
        <v>0</v>
      </c>
      <c r="V40" s="17">
        <v>23578.857706544179</v>
      </c>
      <c r="W40" s="17">
        <v>20795.880630455897</v>
      </c>
      <c r="X40" s="17">
        <v>19493.647739092154</v>
      </c>
      <c r="Y40" s="17">
        <v>23470.020573532754</v>
      </c>
      <c r="Z40" s="17">
        <v>33705.944796684256</v>
      </c>
      <c r="AA40" s="17">
        <v>40045.275201443728</v>
      </c>
      <c r="AB40" s="17">
        <v>53434.975979108603</v>
      </c>
      <c r="AC40" s="17">
        <v>54227.252682063146</v>
      </c>
      <c r="AD40" s="17">
        <v>23531.291570949139</v>
      </c>
      <c r="AE40" s="71">
        <v>23531.291570949139</v>
      </c>
      <c r="AF40" s="71">
        <v>33705.944796684256</v>
      </c>
      <c r="AG40" s="71">
        <v>40045.275201443728</v>
      </c>
      <c r="AH40" s="71">
        <v>53434.975979108603</v>
      </c>
      <c r="AI40" s="71">
        <v>54227.252682063146</v>
      </c>
    </row>
    <row r="41" spans="1:35" ht="14" customHeight="1" x14ac:dyDescent="0.25">
      <c r="A41" s="19" t="s">
        <v>58</v>
      </c>
      <c r="B41" s="19" t="s">
        <v>58</v>
      </c>
      <c r="C41" s="11" t="s">
        <v>40</v>
      </c>
      <c r="D41" s="11" t="s">
        <v>29</v>
      </c>
      <c r="E41" s="12">
        <v>43864</v>
      </c>
      <c r="F41" s="14">
        <v>1.9800000000000002E-2</v>
      </c>
      <c r="G41" s="14">
        <v>1.9800000000000002E-2</v>
      </c>
      <c r="H41" s="15">
        <v>6.9192</v>
      </c>
      <c r="I41" s="16">
        <f t="shared" si="0"/>
        <v>0</v>
      </c>
      <c r="J41" s="16">
        <f t="shared" si="1"/>
        <v>0</v>
      </c>
      <c r="K41" s="16">
        <f t="shared" si="2"/>
        <v>0</v>
      </c>
      <c r="L41" s="16">
        <f t="shared" si="6"/>
        <v>0</v>
      </c>
      <c r="M41" s="16">
        <f t="shared" si="9"/>
        <v>0</v>
      </c>
      <c r="N41" s="16">
        <f t="shared" si="8"/>
        <v>0</v>
      </c>
      <c r="O41" s="16">
        <f t="shared" si="5"/>
        <v>0</v>
      </c>
      <c r="P41" s="16">
        <f t="shared" si="7"/>
        <v>0</v>
      </c>
      <c r="Q41" s="37">
        <v>0</v>
      </c>
      <c r="R41" s="37">
        <v>0</v>
      </c>
      <c r="S41" s="37">
        <v>0</v>
      </c>
      <c r="T41" s="37">
        <v>0</v>
      </c>
      <c r="U41" s="37">
        <v>0</v>
      </c>
      <c r="V41" s="17"/>
      <c r="W41" s="17"/>
      <c r="X41" s="17"/>
      <c r="Y41" s="17"/>
      <c r="Z41" s="17">
        <v>0</v>
      </c>
      <c r="AA41" s="17"/>
      <c r="AB41" s="17"/>
      <c r="AC41" s="17"/>
      <c r="AD41" s="17"/>
      <c r="AE41" s="71">
        <v>0</v>
      </c>
      <c r="AF41" s="71">
        <v>0</v>
      </c>
      <c r="AG41" s="71">
        <v>0</v>
      </c>
      <c r="AH41" s="71">
        <v>0</v>
      </c>
      <c r="AI41" s="71">
        <v>0</v>
      </c>
    </row>
    <row r="42" spans="1:35" ht="14" customHeight="1" x14ac:dyDescent="0.25">
      <c r="A42" s="19" t="s">
        <v>59</v>
      </c>
      <c r="B42" s="19" t="s">
        <v>59</v>
      </c>
      <c r="C42" s="11" t="s">
        <v>40</v>
      </c>
      <c r="D42" s="11" t="s">
        <v>29</v>
      </c>
      <c r="E42" s="12">
        <v>43864</v>
      </c>
      <c r="F42" s="14">
        <v>2.5739999999999999E-2</v>
      </c>
      <c r="G42" s="14">
        <v>2.5739999999999999E-2</v>
      </c>
      <c r="H42" s="15">
        <v>6.9192</v>
      </c>
      <c r="I42" s="16">
        <f t="shared" si="0"/>
        <v>0</v>
      </c>
      <c r="J42" s="16">
        <f t="shared" si="1"/>
        <v>0</v>
      </c>
      <c r="K42" s="16">
        <f t="shared" si="2"/>
        <v>0</v>
      </c>
      <c r="L42" s="16">
        <f t="shared" si="6"/>
        <v>0</v>
      </c>
      <c r="M42" s="16">
        <f t="shared" si="9"/>
        <v>0</v>
      </c>
      <c r="N42" s="16">
        <f t="shared" si="8"/>
        <v>0</v>
      </c>
      <c r="O42" s="16">
        <f t="shared" si="5"/>
        <v>0</v>
      </c>
      <c r="P42" s="16">
        <f t="shared" si="7"/>
        <v>0</v>
      </c>
      <c r="Q42" s="37">
        <v>0</v>
      </c>
      <c r="R42" s="37">
        <v>0</v>
      </c>
      <c r="S42" s="37">
        <v>0</v>
      </c>
      <c r="T42" s="37">
        <v>0</v>
      </c>
      <c r="U42" s="37">
        <v>0</v>
      </c>
      <c r="V42" s="17"/>
      <c r="W42" s="17"/>
      <c r="X42" s="17"/>
      <c r="Y42" s="17"/>
      <c r="Z42" s="17">
        <v>0</v>
      </c>
      <c r="AA42" s="17"/>
      <c r="AB42" s="17"/>
      <c r="AC42" s="17"/>
      <c r="AD42" s="17"/>
      <c r="AE42" s="71">
        <v>0</v>
      </c>
      <c r="AF42" s="71">
        <v>0</v>
      </c>
      <c r="AG42" s="71">
        <v>0</v>
      </c>
      <c r="AH42" s="71">
        <v>0</v>
      </c>
      <c r="AI42" s="71">
        <v>0</v>
      </c>
    </row>
    <row r="43" spans="1:35" ht="14" customHeight="1" x14ac:dyDescent="0.25">
      <c r="A43" s="19" t="s">
        <v>60</v>
      </c>
      <c r="B43" s="19" t="s">
        <v>60</v>
      </c>
      <c r="C43" s="11" t="s">
        <v>40</v>
      </c>
      <c r="D43" s="11" t="s">
        <v>29</v>
      </c>
      <c r="E43" s="12">
        <v>43864</v>
      </c>
      <c r="F43" s="14">
        <v>2.5244999999999997E-2</v>
      </c>
      <c r="G43" s="14">
        <v>2.5244999999999997E-2</v>
      </c>
      <c r="H43" s="15">
        <v>6.9192</v>
      </c>
      <c r="I43" s="16">
        <f t="shared" si="0"/>
        <v>0</v>
      </c>
      <c r="J43" s="16">
        <f t="shared" si="1"/>
        <v>0</v>
      </c>
      <c r="K43" s="16">
        <f t="shared" si="2"/>
        <v>0</v>
      </c>
      <c r="L43" s="16">
        <f t="shared" si="6"/>
        <v>0</v>
      </c>
      <c r="M43" s="16">
        <f t="shared" si="9"/>
        <v>0</v>
      </c>
      <c r="N43" s="16">
        <f t="shared" si="8"/>
        <v>0</v>
      </c>
      <c r="O43" s="16">
        <f t="shared" si="5"/>
        <v>0</v>
      </c>
      <c r="P43" s="16">
        <f t="shared" si="7"/>
        <v>0</v>
      </c>
      <c r="Q43" s="37">
        <v>0</v>
      </c>
      <c r="R43" s="37">
        <v>0</v>
      </c>
      <c r="S43" s="37">
        <v>0</v>
      </c>
      <c r="T43" s="37">
        <v>0</v>
      </c>
      <c r="U43" s="37">
        <v>0</v>
      </c>
      <c r="V43" s="17"/>
      <c r="W43" s="17"/>
      <c r="X43" s="17"/>
      <c r="Y43" s="17"/>
      <c r="Z43" s="17">
        <v>0</v>
      </c>
      <c r="AA43" s="17"/>
      <c r="AB43" s="17"/>
      <c r="AC43" s="17"/>
      <c r="AD43" s="17"/>
      <c r="AE43" s="71">
        <v>0</v>
      </c>
      <c r="AF43" s="71">
        <v>0</v>
      </c>
      <c r="AG43" s="71">
        <v>0</v>
      </c>
      <c r="AH43" s="71">
        <v>0</v>
      </c>
      <c r="AI43" s="71">
        <v>0</v>
      </c>
    </row>
    <row r="44" spans="1:35" ht="14" customHeight="1" x14ac:dyDescent="0.25">
      <c r="A44" s="10" t="s">
        <v>61</v>
      </c>
      <c r="B44" s="10" t="s">
        <v>62</v>
      </c>
      <c r="C44" s="11" t="s">
        <v>40</v>
      </c>
      <c r="D44" s="11" t="s">
        <v>29</v>
      </c>
      <c r="E44" s="12">
        <v>43864</v>
      </c>
      <c r="F44" s="14">
        <v>7.3599999999999999E-2</v>
      </c>
      <c r="G44" s="14">
        <v>7.3599999999999999E-2</v>
      </c>
      <c r="H44" s="15">
        <v>6.9192</v>
      </c>
      <c r="I44" s="16">
        <f t="shared" si="0"/>
        <v>9211.7007746560303</v>
      </c>
      <c r="J44" s="16">
        <f t="shared" si="1"/>
        <v>7994.5944035242201</v>
      </c>
      <c r="K44" s="16">
        <f t="shared" si="2"/>
        <v>19377.876544425581</v>
      </c>
      <c r="L44" s="16">
        <f t="shared" si="6"/>
        <v>19377.876544425581</v>
      </c>
      <c r="M44" s="16">
        <f t="shared" si="9"/>
        <v>866000</v>
      </c>
      <c r="N44" s="16">
        <f t="shared" si="8"/>
        <v>751578.77169653238</v>
      </c>
      <c r="O44" s="16">
        <f t="shared" si="5"/>
        <v>1821731.0242688789</v>
      </c>
      <c r="P44" s="16">
        <f t="shared" si="7"/>
        <v>1821731.0242688789</v>
      </c>
      <c r="Q44" s="37">
        <v>150000</v>
      </c>
      <c r="R44" s="37">
        <v>250000</v>
      </c>
      <c r="S44" s="37">
        <v>466000</v>
      </c>
      <c r="T44" s="37">
        <v>0</v>
      </c>
      <c r="U44" s="37">
        <v>0</v>
      </c>
      <c r="V44" s="17">
        <v>192124.02575702668</v>
      </c>
      <c r="W44" s="17">
        <v>177555.4720495065</v>
      </c>
      <c r="X44" s="17">
        <v>173276.86879193026</v>
      </c>
      <c r="Y44" s="17">
        <v>208622.40509806896</v>
      </c>
      <c r="Z44" s="17">
        <v>299608.39819274889</v>
      </c>
      <c r="AA44" s="17">
        <v>355958.00179061096</v>
      </c>
      <c r="AB44" s="17">
        <v>474977.56425874314</v>
      </c>
      <c r="AC44" s="17">
        <v>482020.02384056133</v>
      </c>
      <c r="AD44" s="17">
        <v>209167.03618621459</v>
      </c>
      <c r="AE44" s="71">
        <v>209167.03618621459</v>
      </c>
      <c r="AF44" s="71">
        <v>299608.39819274889</v>
      </c>
      <c r="AG44" s="71">
        <v>355958.00179061096</v>
      </c>
      <c r="AH44" s="71">
        <v>474977.56425874314</v>
      </c>
      <c r="AI44" s="71">
        <v>482020.02384056133</v>
      </c>
    </row>
    <row r="45" spans="1:35" ht="14" customHeight="1" x14ac:dyDescent="0.25">
      <c r="A45" s="10" t="s">
        <v>63</v>
      </c>
      <c r="B45" s="10" t="s">
        <v>64</v>
      </c>
      <c r="C45" s="11" t="s">
        <v>40</v>
      </c>
      <c r="D45" s="11" t="s">
        <v>29</v>
      </c>
      <c r="E45" s="12">
        <v>43864</v>
      </c>
      <c r="F45" s="14">
        <v>0.33949999999999997</v>
      </c>
      <c r="G45" s="14">
        <v>0.33949999999999997</v>
      </c>
      <c r="H45" s="15">
        <v>6.9192</v>
      </c>
      <c r="I45" s="16">
        <f t="shared" si="0"/>
        <v>13453.997571973638</v>
      </c>
      <c r="J45" s="16">
        <f t="shared" si="1"/>
        <v>13967.158679574368</v>
      </c>
      <c r="K45" s="16">
        <f t="shared" si="2"/>
        <v>32774.76447244444</v>
      </c>
      <c r="L45" s="16">
        <f t="shared" si="6"/>
        <v>32774.76447244444</v>
      </c>
      <c r="M45" s="16">
        <f t="shared" si="9"/>
        <v>274200</v>
      </c>
      <c r="N45" s="16">
        <f t="shared" si="8"/>
        <v>284658.51056174072</v>
      </c>
      <c r="O45" s="16">
        <f t="shared" si="5"/>
        <v>667968.04223192227</v>
      </c>
      <c r="P45" s="16">
        <f t="shared" si="7"/>
        <v>667968.04223192215</v>
      </c>
      <c r="Q45" s="37">
        <v>30000</v>
      </c>
      <c r="R45" s="37">
        <v>189200</v>
      </c>
      <c r="S45" s="37">
        <v>55000</v>
      </c>
      <c r="T45" s="37">
        <v>0</v>
      </c>
      <c r="U45" s="37">
        <v>0</v>
      </c>
      <c r="V45" s="17">
        <v>76849.610302810674</v>
      </c>
      <c r="W45" s="17">
        <v>67779.166499263665</v>
      </c>
      <c r="X45" s="17">
        <v>63534.851890374433</v>
      </c>
      <c r="Y45" s="17">
        <v>76494.881869291945</v>
      </c>
      <c r="Z45" s="17">
        <v>109856.41267067459</v>
      </c>
      <c r="AA45" s="17">
        <v>130517.93398989068</v>
      </c>
      <c r="AB45" s="17">
        <v>174158.44022820581</v>
      </c>
      <c r="AC45" s="17">
        <v>176740.6754082058</v>
      </c>
      <c r="AD45" s="17">
        <v>76694.57993494533</v>
      </c>
      <c r="AE45" s="71">
        <v>76694.57993494533</v>
      </c>
      <c r="AF45" s="71">
        <v>109856.41267067459</v>
      </c>
      <c r="AG45" s="71">
        <v>130517.93398989068</v>
      </c>
      <c r="AH45" s="71">
        <v>174158.44022820581</v>
      </c>
      <c r="AI45" s="71">
        <v>176740.6754082058</v>
      </c>
    </row>
    <row r="46" spans="1:35" ht="14.5" customHeight="1" x14ac:dyDescent="0.25">
      <c r="A46" s="10" t="s">
        <v>66</v>
      </c>
      <c r="B46" s="10" t="s">
        <v>66</v>
      </c>
      <c r="C46" s="11" t="s">
        <v>40</v>
      </c>
      <c r="D46" s="11" t="s">
        <v>29</v>
      </c>
      <c r="E46" s="12">
        <v>43864</v>
      </c>
      <c r="F46" s="14">
        <v>0.17661049999999998</v>
      </c>
      <c r="G46" s="14">
        <v>0.17661049999999998</v>
      </c>
      <c r="H46" s="15">
        <v>6.9192</v>
      </c>
      <c r="I46" s="16">
        <f t="shared" si="0"/>
        <v>1059.2750245693142</v>
      </c>
      <c r="J46" s="16">
        <f t="shared" si="1"/>
        <v>2188.3570226861889</v>
      </c>
      <c r="K46" s="16">
        <f t="shared" si="2"/>
        <v>2736.541503559356</v>
      </c>
      <c r="L46" s="16">
        <f t="shared" si="6"/>
        <v>2736.541503559356</v>
      </c>
      <c r="M46" s="16">
        <f t="shared" si="9"/>
        <v>41500</v>
      </c>
      <c r="N46" s="16">
        <f t="shared" si="8"/>
        <v>85734.879360911611</v>
      </c>
      <c r="O46" s="16">
        <f t="shared" si="5"/>
        <v>107211.50764777802</v>
      </c>
      <c r="P46" s="16">
        <f t="shared" si="7"/>
        <v>107211.50764777802</v>
      </c>
      <c r="Q46" s="37">
        <v>15600</v>
      </c>
      <c r="R46" s="37">
        <v>16700</v>
      </c>
      <c r="S46" s="37">
        <v>9200</v>
      </c>
      <c r="T46" s="37">
        <v>0</v>
      </c>
      <c r="U46" s="37">
        <v>0</v>
      </c>
      <c r="V46" s="17">
        <v>23578.857706544179</v>
      </c>
      <c r="W46" s="17">
        <v>20795.880630455897</v>
      </c>
      <c r="X46" s="17">
        <v>19493.647739092154</v>
      </c>
      <c r="Y46" s="17">
        <v>21866.493284819393</v>
      </c>
      <c r="Z46" s="17">
        <v>23564.229076864849</v>
      </c>
      <c r="AA46" s="17">
        <v>21737.372646137432</v>
      </c>
      <c r="AB46" s="17">
        <v>25492.314204319428</v>
      </c>
      <c r="AC46" s="17">
        <v>25492.314204319428</v>
      </c>
      <c r="AD46" s="17">
        <v>10925.277516136897</v>
      </c>
      <c r="AE46" s="71">
        <v>10925.277516136897</v>
      </c>
      <c r="AF46" s="71">
        <v>23564.229076864849</v>
      </c>
      <c r="AG46" s="71">
        <v>21737.372646137432</v>
      </c>
      <c r="AH46" s="71">
        <v>25492.314204319428</v>
      </c>
      <c r="AI46" s="71">
        <v>25492.314204319428</v>
      </c>
    </row>
    <row r="47" spans="1:35" ht="14.5" customHeight="1" x14ac:dyDescent="0.25">
      <c r="A47" s="10" t="s">
        <v>67</v>
      </c>
      <c r="B47" s="10" t="s">
        <v>67</v>
      </c>
      <c r="C47" s="11" t="s">
        <v>40</v>
      </c>
      <c r="D47" s="11" t="s">
        <v>29</v>
      </c>
      <c r="E47" s="12">
        <v>43864</v>
      </c>
      <c r="F47" s="14">
        <v>0.17661049999999998</v>
      </c>
      <c r="G47" s="14">
        <v>0.17661049999999998</v>
      </c>
      <c r="H47" s="15">
        <v>6.9192</v>
      </c>
      <c r="I47" s="16">
        <f t="shared" si="0"/>
        <v>1082.2472540178055</v>
      </c>
      <c r="J47" s="16">
        <f t="shared" si="1"/>
        <v>2188.3570226861889</v>
      </c>
      <c r="K47" s="16">
        <f t="shared" si="2"/>
        <v>2736.541503559356</v>
      </c>
      <c r="L47" s="16">
        <f t="shared" si="6"/>
        <v>2736.541503559356</v>
      </c>
      <c r="M47" s="16">
        <f t="shared" si="9"/>
        <v>42400</v>
      </c>
      <c r="N47" s="16">
        <f t="shared" si="8"/>
        <v>85734.879360911611</v>
      </c>
      <c r="O47" s="16">
        <f t="shared" si="5"/>
        <v>107211.50764777802</v>
      </c>
      <c r="P47" s="16">
        <f t="shared" si="7"/>
        <v>107211.50764777802</v>
      </c>
      <c r="Q47" s="37">
        <v>15000</v>
      </c>
      <c r="R47" s="37">
        <v>16000</v>
      </c>
      <c r="S47" s="37">
        <v>11400</v>
      </c>
      <c r="T47" s="37">
        <v>0</v>
      </c>
      <c r="U47" s="37">
        <v>0</v>
      </c>
      <c r="V47" s="17">
        <v>23578.857706544179</v>
      </c>
      <c r="W47" s="17">
        <v>20795.880630455897</v>
      </c>
      <c r="X47" s="17">
        <v>19493.647739092154</v>
      </c>
      <c r="Y47" s="17">
        <v>21866.493284819393</v>
      </c>
      <c r="Z47" s="17">
        <v>23564.229076864849</v>
      </c>
      <c r="AA47" s="17">
        <v>21737.372646137432</v>
      </c>
      <c r="AB47" s="17">
        <v>25492.314204319428</v>
      </c>
      <c r="AC47" s="17">
        <v>25492.314204319428</v>
      </c>
      <c r="AD47" s="17">
        <v>10925.277516136897</v>
      </c>
      <c r="AE47" s="71">
        <v>10925.277516136897</v>
      </c>
      <c r="AF47" s="71">
        <v>23564.229076864849</v>
      </c>
      <c r="AG47" s="71">
        <v>21737.372646137432</v>
      </c>
      <c r="AH47" s="71">
        <v>25492.314204319428</v>
      </c>
      <c r="AI47" s="71">
        <v>25492.314204319428</v>
      </c>
    </row>
    <row r="48" spans="1:35" ht="14.5" customHeight="1" x14ac:dyDescent="0.25">
      <c r="A48" s="10" t="s">
        <v>68</v>
      </c>
      <c r="B48" s="10" t="s">
        <v>68</v>
      </c>
      <c r="C48" s="11" t="s">
        <v>40</v>
      </c>
      <c r="D48" s="11" t="s">
        <v>29</v>
      </c>
      <c r="E48" s="12">
        <v>43864</v>
      </c>
      <c r="F48" s="14">
        <v>0.17661049999999998</v>
      </c>
      <c r="G48" s="14">
        <v>0.17661049999999998</v>
      </c>
      <c r="H48" s="15">
        <v>6.9192</v>
      </c>
      <c r="I48" s="16">
        <f t="shared" si="0"/>
        <v>1115.4293632211816</v>
      </c>
      <c r="J48" s="16">
        <f t="shared" si="1"/>
        <v>2188.3570226861889</v>
      </c>
      <c r="K48" s="16">
        <f t="shared" si="2"/>
        <v>2736.541503559356</v>
      </c>
      <c r="L48" s="16">
        <f t="shared" si="6"/>
        <v>2736.541503559356</v>
      </c>
      <c r="M48" s="16">
        <f t="shared" si="9"/>
        <v>43700</v>
      </c>
      <c r="N48" s="16">
        <f t="shared" si="8"/>
        <v>85734.879360911611</v>
      </c>
      <c r="O48" s="16">
        <f t="shared" si="5"/>
        <v>107211.50764777802</v>
      </c>
      <c r="P48" s="16">
        <f t="shared" si="7"/>
        <v>107211.50764777802</v>
      </c>
      <c r="Q48" s="37">
        <v>18700</v>
      </c>
      <c r="R48" s="37">
        <v>13000</v>
      </c>
      <c r="S48" s="37">
        <v>12000</v>
      </c>
      <c r="T48" s="37">
        <v>0</v>
      </c>
      <c r="U48" s="37">
        <v>0</v>
      </c>
      <c r="V48" s="17">
        <v>23578.857706544179</v>
      </c>
      <c r="W48" s="17">
        <v>20795.880630455897</v>
      </c>
      <c r="X48" s="17">
        <v>19493.647739092154</v>
      </c>
      <c r="Y48" s="17">
        <v>21866.493284819393</v>
      </c>
      <c r="Z48" s="17">
        <v>23564.229076864849</v>
      </c>
      <c r="AA48" s="17">
        <v>21737.372646137432</v>
      </c>
      <c r="AB48" s="17">
        <v>25492.314204319428</v>
      </c>
      <c r="AC48" s="17">
        <v>25492.314204319428</v>
      </c>
      <c r="AD48" s="17">
        <v>10925.277516136897</v>
      </c>
      <c r="AE48" s="71">
        <v>10925.277516136897</v>
      </c>
      <c r="AF48" s="71">
        <v>23564.229076864849</v>
      </c>
      <c r="AG48" s="71">
        <v>21737.372646137432</v>
      </c>
      <c r="AH48" s="71">
        <v>25492.314204319428</v>
      </c>
      <c r="AI48" s="71">
        <v>25492.314204319428</v>
      </c>
    </row>
    <row r="49" spans="1:35" ht="14.5" customHeight="1" x14ac:dyDescent="0.25">
      <c r="A49" s="10" t="s">
        <v>69</v>
      </c>
      <c r="B49" s="10" t="s">
        <v>69</v>
      </c>
      <c r="C49" s="11" t="s">
        <v>40</v>
      </c>
      <c r="D49" s="11" t="s">
        <v>29</v>
      </c>
      <c r="E49" s="12">
        <v>43864</v>
      </c>
      <c r="F49" s="14">
        <v>0.17661049999999998</v>
      </c>
      <c r="G49" s="14">
        <v>0.17661049999999998</v>
      </c>
      <c r="H49" s="15">
        <v>6.9192</v>
      </c>
      <c r="I49" s="16">
        <f t="shared" si="0"/>
        <v>0</v>
      </c>
      <c r="J49" s="16">
        <f t="shared" si="1"/>
        <v>2188.3570226861889</v>
      </c>
      <c r="K49" s="16">
        <f t="shared" si="2"/>
        <v>2736.541503559356</v>
      </c>
      <c r="L49" s="16">
        <f t="shared" si="6"/>
        <v>2736.541503559356</v>
      </c>
      <c r="M49" s="16">
        <f t="shared" si="9"/>
        <v>0</v>
      </c>
      <c r="N49" s="16">
        <f t="shared" si="8"/>
        <v>85734.879360911611</v>
      </c>
      <c r="O49" s="16">
        <f t="shared" si="5"/>
        <v>107211.50764777802</v>
      </c>
      <c r="P49" s="16">
        <f t="shared" si="7"/>
        <v>107211.50764777802</v>
      </c>
      <c r="Q49" s="37">
        <v>0</v>
      </c>
      <c r="R49" s="37">
        <v>0</v>
      </c>
      <c r="S49" s="37">
        <v>0</v>
      </c>
      <c r="T49" s="37">
        <v>0</v>
      </c>
      <c r="U49" s="37">
        <v>0</v>
      </c>
      <c r="V49" s="17">
        <v>23578.857706544179</v>
      </c>
      <c r="W49" s="17">
        <v>20795.880630455897</v>
      </c>
      <c r="X49" s="17">
        <v>19493.647739092154</v>
      </c>
      <c r="Y49" s="17">
        <v>21866.493284819393</v>
      </c>
      <c r="Z49" s="17">
        <v>23564.229076864849</v>
      </c>
      <c r="AA49" s="17">
        <v>21737.372646137432</v>
      </c>
      <c r="AB49" s="17">
        <v>25492.314204319428</v>
      </c>
      <c r="AC49" s="17">
        <v>25492.314204319428</v>
      </c>
      <c r="AD49" s="17">
        <v>10925.277516136897</v>
      </c>
      <c r="AE49" s="71">
        <v>10925.277516136897</v>
      </c>
      <c r="AF49" s="71">
        <v>23564.229076864849</v>
      </c>
      <c r="AG49" s="71">
        <v>21737.372646137432</v>
      </c>
      <c r="AH49" s="71">
        <v>25492.314204319428</v>
      </c>
      <c r="AI49" s="71">
        <v>25492.314204319428</v>
      </c>
    </row>
    <row r="50" spans="1:35" ht="14.5" customHeight="1" x14ac:dyDescent="0.25">
      <c r="A50" s="10" t="s">
        <v>70</v>
      </c>
      <c r="B50" s="10" t="s">
        <v>70</v>
      </c>
      <c r="C50" s="11" t="s">
        <v>40</v>
      </c>
      <c r="D50" s="11" t="s">
        <v>29</v>
      </c>
      <c r="E50" s="12">
        <v>43864</v>
      </c>
      <c r="F50" s="14">
        <v>0.17661049999999998</v>
      </c>
      <c r="G50" s="14">
        <v>0.17661049999999998</v>
      </c>
      <c r="H50" s="15">
        <v>6.9192</v>
      </c>
      <c r="I50" s="16">
        <f t="shared" si="0"/>
        <v>0</v>
      </c>
      <c r="J50" s="16">
        <f t="shared" si="1"/>
        <v>2188.3570226861889</v>
      </c>
      <c r="K50" s="16">
        <f t="shared" si="2"/>
        <v>2736.541503559356</v>
      </c>
      <c r="L50" s="16">
        <f t="shared" si="6"/>
        <v>2736.541503559356</v>
      </c>
      <c r="M50" s="16">
        <f t="shared" si="9"/>
        <v>0</v>
      </c>
      <c r="N50" s="16">
        <f t="shared" si="8"/>
        <v>85734.879360911611</v>
      </c>
      <c r="O50" s="16">
        <f t="shared" si="5"/>
        <v>107211.50764777802</v>
      </c>
      <c r="P50" s="16">
        <f t="shared" si="7"/>
        <v>107211.50764777802</v>
      </c>
      <c r="Q50" s="37">
        <v>0</v>
      </c>
      <c r="R50" s="37">
        <v>0</v>
      </c>
      <c r="S50" s="37">
        <v>0</v>
      </c>
      <c r="T50" s="37">
        <v>0</v>
      </c>
      <c r="U50" s="37">
        <v>0</v>
      </c>
      <c r="V50" s="17">
        <v>23578.857706544179</v>
      </c>
      <c r="W50" s="17">
        <v>20795.880630455897</v>
      </c>
      <c r="X50" s="17">
        <v>19493.647739092154</v>
      </c>
      <c r="Y50" s="17">
        <v>21866.493284819393</v>
      </c>
      <c r="Z50" s="17">
        <v>23564.229076864849</v>
      </c>
      <c r="AA50" s="17">
        <v>21737.372646137432</v>
      </c>
      <c r="AB50" s="17">
        <v>25492.314204319428</v>
      </c>
      <c r="AC50" s="17">
        <v>25492.314204319428</v>
      </c>
      <c r="AD50" s="17">
        <v>10925.277516136897</v>
      </c>
      <c r="AE50" s="71">
        <v>10925.277516136897</v>
      </c>
      <c r="AF50" s="71">
        <v>23564.229076864849</v>
      </c>
      <c r="AG50" s="71">
        <v>21737.372646137432</v>
      </c>
      <c r="AH50" s="71">
        <v>25492.314204319428</v>
      </c>
      <c r="AI50" s="71">
        <v>25492.314204319428</v>
      </c>
    </row>
    <row r="51" spans="1:35" ht="14.5" customHeight="1" x14ac:dyDescent="0.25">
      <c r="A51" s="10" t="s">
        <v>71</v>
      </c>
      <c r="B51" s="10" t="s">
        <v>71</v>
      </c>
      <c r="C51" s="11" t="s">
        <v>40</v>
      </c>
      <c r="D51" s="11" t="s">
        <v>29</v>
      </c>
      <c r="E51" s="12">
        <v>43864</v>
      </c>
      <c r="F51" s="14">
        <v>0.17661049999999998</v>
      </c>
      <c r="G51" s="14">
        <v>0.17661049999999998</v>
      </c>
      <c r="H51" s="15">
        <v>6.9192</v>
      </c>
      <c r="I51" s="16">
        <f t="shared" si="0"/>
        <v>0</v>
      </c>
      <c r="J51" s="16">
        <f t="shared" si="1"/>
        <v>2188.3570226861889</v>
      </c>
      <c r="K51" s="16">
        <f t="shared" si="2"/>
        <v>2736.541503559356</v>
      </c>
      <c r="L51" s="16">
        <f t="shared" si="6"/>
        <v>2736.541503559356</v>
      </c>
      <c r="M51" s="16">
        <f t="shared" si="9"/>
        <v>0</v>
      </c>
      <c r="N51" s="16">
        <f t="shared" si="8"/>
        <v>85734.879360911611</v>
      </c>
      <c r="O51" s="16">
        <f t="shared" si="5"/>
        <v>107211.50764777802</v>
      </c>
      <c r="P51" s="16">
        <f t="shared" si="7"/>
        <v>107211.50764777802</v>
      </c>
      <c r="Q51" s="37">
        <v>0</v>
      </c>
      <c r="R51" s="37">
        <v>0</v>
      </c>
      <c r="S51" s="37">
        <v>0</v>
      </c>
      <c r="T51" s="37">
        <v>0</v>
      </c>
      <c r="U51" s="37">
        <v>0</v>
      </c>
      <c r="V51" s="17">
        <v>23578.857706544179</v>
      </c>
      <c r="W51" s="17">
        <v>20795.880630455897</v>
      </c>
      <c r="X51" s="17">
        <v>19493.647739092154</v>
      </c>
      <c r="Y51" s="17">
        <v>21866.493284819393</v>
      </c>
      <c r="Z51" s="17">
        <v>23564.229076864849</v>
      </c>
      <c r="AA51" s="17">
        <v>21737.372646137432</v>
      </c>
      <c r="AB51" s="17">
        <v>25492.314204319428</v>
      </c>
      <c r="AC51" s="17">
        <v>25492.314204319428</v>
      </c>
      <c r="AD51" s="17">
        <v>10925.277516136897</v>
      </c>
      <c r="AE51" s="71">
        <v>10925.277516136897</v>
      </c>
      <c r="AF51" s="71">
        <v>23564.229076864849</v>
      </c>
      <c r="AG51" s="71">
        <v>21737.372646137432</v>
      </c>
      <c r="AH51" s="71">
        <v>25492.314204319428</v>
      </c>
      <c r="AI51" s="71">
        <v>25492.314204319428</v>
      </c>
    </row>
    <row r="52" spans="1:35" s="24" customFormat="1" ht="13" customHeight="1" x14ac:dyDescent="0.25">
      <c r="A52" s="34" t="s">
        <v>72</v>
      </c>
      <c r="B52" s="34" t="s">
        <v>72</v>
      </c>
      <c r="C52" s="10" t="s">
        <v>40</v>
      </c>
      <c r="D52" s="10" t="s">
        <v>29</v>
      </c>
      <c r="E52" s="12">
        <v>43864</v>
      </c>
      <c r="F52" s="14">
        <v>0.27650000000000002</v>
      </c>
      <c r="G52" s="14">
        <v>0.27650000000000002</v>
      </c>
      <c r="H52" s="15">
        <v>6.9192</v>
      </c>
      <c r="I52" s="16">
        <f t="shared" si="0"/>
        <v>4659.483755347439</v>
      </c>
      <c r="J52" s="16">
        <f t="shared" si="1"/>
        <v>71.930280957336109</v>
      </c>
      <c r="K52" s="16">
        <f t="shared" si="2"/>
        <v>0</v>
      </c>
      <c r="L52" s="16">
        <f t="shared" si="6"/>
        <v>0</v>
      </c>
      <c r="M52" s="16">
        <f t="shared" si="9"/>
        <v>116600</v>
      </c>
      <c r="N52" s="16">
        <f t="shared" si="8"/>
        <v>1800</v>
      </c>
      <c r="O52" s="16">
        <f t="shared" si="5"/>
        <v>0</v>
      </c>
      <c r="P52" s="16">
        <f t="shared" si="7"/>
        <v>0</v>
      </c>
      <c r="Q52" s="37">
        <v>0</v>
      </c>
      <c r="R52" s="37">
        <v>1600</v>
      </c>
      <c r="S52" s="37">
        <v>115000</v>
      </c>
      <c r="T52" s="37">
        <v>0</v>
      </c>
      <c r="U52" s="37">
        <v>0</v>
      </c>
      <c r="V52" s="17">
        <v>1600</v>
      </c>
      <c r="W52" s="17">
        <v>200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71">
        <v>0</v>
      </c>
      <c r="AF52" s="71">
        <v>0</v>
      </c>
      <c r="AG52" s="71">
        <v>0</v>
      </c>
      <c r="AH52" s="71">
        <v>0</v>
      </c>
      <c r="AI52" s="71">
        <v>0</v>
      </c>
    </row>
    <row r="53" spans="1:35" ht="14" customHeight="1" x14ac:dyDescent="0.25">
      <c r="A53" s="19" t="s">
        <v>49</v>
      </c>
      <c r="B53" s="19" t="s">
        <v>49</v>
      </c>
      <c r="C53" s="11" t="s">
        <v>40</v>
      </c>
      <c r="D53" s="11" t="s">
        <v>29</v>
      </c>
      <c r="E53" s="12">
        <v>43864</v>
      </c>
      <c r="F53" s="14">
        <v>4.4999999999999998E-2</v>
      </c>
      <c r="G53" s="14">
        <v>4.4999999999999998E-2</v>
      </c>
      <c r="H53" s="15">
        <v>6.9192</v>
      </c>
      <c r="I53" s="16">
        <f t="shared" si="0"/>
        <v>0</v>
      </c>
      <c r="J53" s="16">
        <f t="shared" si="1"/>
        <v>0</v>
      </c>
      <c r="K53" s="16">
        <f t="shared" si="2"/>
        <v>0</v>
      </c>
      <c r="L53" s="16">
        <f t="shared" si="6"/>
        <v>0</v>
      </c>
      <c r="M53" s="16">
        <f t="shared" si="9"/>
        <v>0</v>
      </c>
      <c r="N53" s="16">
        <f t="shared" si="8"/>
        <v>0</v>
      </c>
      <c r="O53" s="16">
        <f t="shared" si="5"/>
        <v>0</v>
      </c>
      <c r="P53" s="16">
        <f t="shared" si="7"/>
        <v>0</v>
      </c>
      <c r="Q53" s="37">
        <v>0</v>
      </c>
      <c r="R53" s="37">
        <v>0</v>
      </c>
      <c r="S53" s="37">
        <v>0</v>
      </c>
      <c r="T53" s="37">
        <v>0</v>
      </c>
      <c r="U53" s="3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71">
        <v>0</v>
      </c>
      <c r="AF53" s="71">
        <v>0</v>
      </c>
      <c r="AG53" s="71">
        <v>0</v>
      </c>
      <c r="AH53" s="71">
        <v>0</v>
      </c>
      <c r="AI53" s="71">
        <v>0</v>
      </c>
    </row>
    <row r="54" spans="1:35" s="24" customFormat="1" ht="13" customHeight="1" x14ac:dyDescent="0.25">
      <c r="A54" s="19" t="s">
        <v>65</v>
      </c>
      <c r="B54" s="19" t="s">
        <v>65</v>
      </c>
      <c r="C54" s="11" t="s">
        <v>40</v>
      </c>
      <c r="D54" s="11" t="s">
        <v>29</v>
      </c>
      <c r="E54" s="12">
        <v>43864</v>
      </c>
      <c r="F54" s="14">
        <v>0.27439999999999998</v>
      </c>
      <c r="G54" s="14">
        <v>0.27439999999999998</v>
      </c>
      <c r="H54" s="15">
        <v>6.9192</v>
      </c>
      <c r="I54" s="16">
        <f t="shared" si="0"/>
        <v>0</v>
      </c>
      <c r="J54" s="16">
        <f t="shared" si="1"/>
        <v>0</v>
      </c>
      <c r="K54" s="16">
        <f t="shared" si="2"/>
        <v>0</v>
      </c>
      <c r="L54" s="16">
        <f t="shared" si="6"/>
        <v>0</v>
      </c>
      <c r="M54" s="16">
        <f t="shared" si="9"/>
        <v>0</v>
      </c>
      <c r="N54" s="16">
        <f t="shared" si="8"/>
        <v>0</v>
      </c>
      <c r="O54" s="16">
        <f t="shared" si="5"/>
        <v>0</v>
      </c>
      <c r="P54" s="16">
        <f t="shared" si="7"/>
        <v>0</v>
      </c>
      <c r="Q54" s="37">
        <v>0</v>
      </c>
      <c r="R54" s="37">
        <v>0</v>
      </c>
      <c r="S54" s="37">
        <v>0</v>
      </c>
      <c r="T54" s="37">
        <v>0</v>
      </c>
      <c r="U54" s="3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71">
        <v>0</v>
      </c>
      <c r="AF54" s="71">
        <v>0</v>
      </c>
      <c r="AG54" s="71">
        <v>0</v>
      </c>
      <c r="AH54" s="71">
        <v>0</v>
      </c>
      <c r="AI54" s="71">
        <v>0</v>
      </c>
    </row>
    <row r="55" spans="1:35" s="24" customFormat="1" ht="13" customHeight="1" x14ac:dyDescent="0.25">
      <c r="A55" s="10" t="s">
        <v>178</v>
      </c>
      <c r="B55" s="22" t="s">
        <v>257</v>
      </c>
      <c r="C55" s="11" t="s">
        <v>184</v>
      </c>
      <c r="D55" s="11" t="s">
        <v>29</v>
      </c>
      <c r="E55" s="12">
        <v>43864</v>
      </c>
      <c r="F55" s="15">
        <v>2.92</v>
      </c>
      <c r="G55" s="14">
        <v>2.92</v>
      </c>
      <c r="H55" s="15">
        <v>6.9192</v>
      </c>
      <c r="I55" s="16">
        <f t="shared" si="0"/>
        <v>546.93028095733609</v>
      </c>
      <c r="J55" s="16">
        <f t="shared" si="1"/>
        <v>844.02821135391378</v>
      </c>
      <c r="K55" s="16">
        <f t="shared" si="2"/>
        <v>746.96496704821357</v>
      </c>
      <c r="L55" s="16">
        <f t="shared" si="6"/>
        <v>746.96496704821357</v>
      </c>
      <c r="M55" s="16">
        <f t="shared" si="9"/>
        <v>1296</v>
      </c>
      <c r="N55" s="16">
        <f t="shared" si="8"/>
        <v>2000</v>
      </c>
      <c r="O55" s="16">
        <f t="shared" si="5"/>
        <v>1770</v>
      </c>
      <c r="P55" s="16">
        <f t="shared" si="7"/>
        <v>1770</v>
      </c>
      <c r="Q55" s="37">
        <v>0</v>
      </c>
      <c r="R55" s="37">
        <v>662</v>
      </c>
      <c r="S55" s="37">
        <v>634</v>
      </c>
      <c r="T55" s="37">
        <v>0</v>
      </c>
      <c r="U55" s="37">
        <v>0</v>
      </c>
      <c r="V55" s="17">
        <v>2000</v>
      </c>
      <c r="W55" s="17">
        <v>0</v>
      </c>
      <c r="X55" s="17">
        <v>0</v>
      </c>
      <c r="Y55" s="17">
        <v>0</v>
      </c>
      <c r="Z55" s="17">
        <v>1770</v>
      </c>
      <c r="AA55" s="17">
        <v>0</v>
      </c>
      <c r="AB55" s="17">
        <v>0</v>
      </c>
      <c r="AC55" s="17">
        <v>0</v>
      </c>
      <c r="AD55" s="17">
        <v>0</v>
      </c>
      <c r="AE55" s="71">
        <v>1770</v>
      </c>
      <c r="AF55" s="71">
        <v>0</v>
      </c>
      <c r="AG55" s="71">
        <v>0</v>
      </c>
      <c r="AH55" s="71">
        <v>0</v>
      </c>
      <c r="AI55" s="71">
        <v>0</v>
      </c>
    </row>
    <row r="56" spans="1:35" ht="14" customHeight="1" x14ac:dyDescent="0.25">
      <c r="A56" s="10" t="s">
        <v>220</v>
      </c>
      <c r="B56" s="10" t="s">
        <v>220</v>
      </c>
      <c r="C56" s="11" t="s">
        <v>93</v>
      </c>
      <c r="D56" s="11" t="s">
        <v>8</v>
      </c>
      <c r="E56" s="12">
        <v>43864</v>
      </c>
      <c r="F56" s="14">
        <v>1.2526999999999999</v>
      </c>
      <c r="G56" s="14">
        <v>1.2526999999999999</v>
      </c>
      <c r="H56" s="15">
        <v>6.9192</v>
      </c>
      <c r="I56" s="16">
        <f t="shared" si="0"/>
        <v>7241.8776737195049</v>
      </c>
      <c r="J56" s="16">
        <f t="shared" si="1"/>
        <v>21659.797769579247</v>
      </c>
      <c r="K56" s="16">
        <f t="shared" si="2"/>
        <v>38121.244074459471</v>
      </c>
      <c r="L56" s="16">
        <f t="shared" si="6"/>
        <v>40287.223851417402</v>
      </c>
      <c r="M56" s="16">
        <f t="shared" si="9"/>
        <v>40000</v>
      </c>
      <c r="N56" s="16">
        <f t="shared" si="8"/>
        <v>119636.36363636365</v>
      </c>
      <c r="O56" s="16">
        <f t="shared" si="5"/>
        <v>210560</v>
      </c>
      <c r="P56" s="16">
        <f t="shared" si="7"/>
        <v>222523.63636363638</v>
      </c>
      <c r="Q56" s="37">
        <v>0</v>
      </c>
      <c r="R56" s="37">
        <v>0</v>
      </c>
      <c r="S56" s="37">
        <v>0</v>
      </c>
      <c r="T56" s="37">
        <f>VLOOKUP(B56,[2]Sheet4!$B:$C,2,0)</f>
        <v>40000</v>
      </c>
      <c r="U56" s="37">
        <v>0</v>
      </c>
      <c r="V56" s="17">
        <v>35890.909090909096</v>
      </c>
      <c r="W56" s="17">
        <v>14356.36363636364</v>
      </c>
      <c r="X56" s="17">
        <v>33498.181818181816</v>
      </c>
      <c r="Y56" s="17">
        <v>35890.909090909096</v>
      </c>
      <c r="Z56" s="17">
        <v>47854.545454545456</v>
      </c>
      <c r="AA56" s="17">
        <v>47854.545454545456</v>
      </c>
      <c r="AB56" s="17">
        <v>50247.272727272728</v>
      </c>
      <c r="AC56" s="17">
        <v>43069.090909090912</v>
      </c>
      <c r="AD56" s="17">
        <v>21534.545454545456</v>
      </c>
      <c r="AE56" s="17">
        <v>28712.727272727272</v>
      </c>
      <c r="AF56" s="17">
        <v>50247.272727272728</v>
      </c>
      <c r="AG56" s="17">
        <v>50247.272727272728</v>
      </c>
      <c r="AH56" s="17">
        <v>43069.090909090912</v>
      </c>
      <c r="AI56" s="17">
        <v>50247.272727272728</v>
      </c>
    </row>
    <row r="57" spans="1:35" ht="14" customHeight="1" x14ac:dyDescent="0.25">
      <c r="A57" s="10" t="s">
        <v>221</v>
      </c>
      <c r="B57" s="10" t="s">
        <v>217</v>
      </c>
      <c r="C57" s="11" t="s">
        <v>93</v>
      </c>
      <c r="D57" s="11" t="s">
        <v>8</v>
      </c>
      <c r="E57" s="12">
        <v>43864</v>
      </c>
      <c r="F57" s="14">
        <v>1.7775000000000001</v>
      </c>
      <c r="G57" s="14">
        <v>1.7775000000000001</v>
      </c>
      <c r="H57" s="15">
        <v>6.9192</v>
      </c>
      <c r="I57" s="16">
        <f t="shared" si="0"/>
        <v>18663.3389698231</v>
      </c>
      <c r="J57" s="16">
        <f t="shared" si="1"/>
        <v>26892.116403367709</v>
      </c>
      <c r="K57" s="16">
        <f t="shared" si="2"/>
        <v>47330.124869927153</v>
      </c>
      <c r="L57" s="16">
        <f t="shared" si="6"/>
        <v>50019.336510263936</v>
      </c>
      <c r="M57" s="16">
        <f t="shared" si="9"/>
        <v>72650</v>
      </c>
      <c r="N57" s="16">
        <f t="shared" si="8"/>
        <v>104681.81818181819</v>
      </c>
      <c r="O57" s="16">
        <f t="shared" si="5"/>
        <v>184239.99999999997</v>
      </c>
      <c r="P57" s="16">
        <f t="shared" si="7"/>
        <v>194708.18181818182</v>
      </c>
      <c r="Q57" s="37">
        <v>20000</v>
      </c>
      <c r="R57" s="37">
        <v>27650</v>
      </c>
      <c r="S57" s="37">
        <v>25000</v>
      </c>
      <c r="T57" s="37">
        <v>0</v>
      </c>
      <c r="U57" s="37">
        <v>0</v>
      </c>
      <c r="V57" s="17">
        <v>31404.545454545456</v>
      </c>
      <c r="W57" s="17">
        <v>12561.818181818182</v>
      </c>
      <c r="X57" s="17">
        <v>29310.909090909088</v>
      </c>
      <c r="Y57" s="17">
        <v>31404.545454545456</v>
      </c>
      <c r="Z57" s="17">
        <v>41872.727272727272</v>
      </c>
      <c r="AA57" s="17">
        <v>41872.727272727272</v>
      </c>
      <c r="AB57" s="17">
        <v>43966.363636363632</v>
      </c>
      <c r="AC57" s="17">
        <v>37685.454545454537</v>
      </c>
      <c r="AD57" s="17">
        <v>18842.727272727272</v>
      </c>
      <c r="AE57" s="17">
        <v>25123.63636363636</v>
      </c>
      <c r="AF57" s="17">
        <v>43966.363636363632</v>
      </c>
      <c r="AG57" s="17">
        <v>43966.363636363632</v>
      </c>
      <c r="AH57" s="17">
        <v>37685.454545454537</v>
      </c>
      <c r="AI57" s="17">
        <v>43966.363636363632</v>
      </c>
    </row>
    <row r="58" spans="1:35" ht="14" customHeight="1" x14ac:dyDescent="0.25">
      <c r="A58" s="22" t="s">
        <v>233</v>
      </c>
      <c r="B58" s="10" t="s">
        <v>233</v>
      </c>
      <c r="C58" s="11" t="s">
        <v>93</v>
      </c>
      <c r="D58" s="11" t="s">
        <v>8</v>
      </c>
      <c r="E58" s="12">
        <v>43864</v>
      </c>
      <c r="F58" s="14">
        <v>0.77980000000000005</v>
      </c>
      <c r="G58" s="14">
        <v>0.77980000000000005</v>
      </c>
      <c r="H58" s="15">
        <v>6.9192</v>
      </c>
      <c r="I58" s="16">
        <f t="shared" si="0"/>
        <v>4508.0356110533012</v>
      </c>
      <c r="J58" s="16">
        <f t="shared" si="1"/>
        <v>10978.971357960458</v>
      </c>
      <c r="K58" s="16">
        <f t="shared" si="2"/>
        <v>20322.776768990636</v>
      </c>
      <c r="L58" s="16">
        <f t="shared" si="6"/>
        <v>21724.347580645161</v>
      </c>
      <c r="M58" s="16">
        <f t="shared" si="9"/>
        <v>40000</v>
      </c>
      <c r="N58" s="16">
        <f t="shared" si="8"/>
        <v>97416.9</v>
      </c>
      <c r="O58" s="16">
        <f t="shared" si="5"/>
        <v>180324.89999999997</v>
      </c>
      <c r="P58" s="16">
        <f t="shared" si="7"/>
        <v>192761.09999999998</v>
      </c>
      <c r="Q58" s="37">
        <v>40000</v>
      </c>
      <c r="R58" s="37">
        <v>0</v>
      </c>
      <c r="S58" s="37">
        <v>0</v>
      </c>
      <c r="T58" s="37">
        <v>0</v>
      </c>
      <c r="U58" s="37">
        <v>0</v>
      </c>
      <c r="V58" s="17">
        <v>26945.1</v>
      </c>
      <c r="W58" s="17">
        <v>12436.199999999999</v>
      </c>
      <c r="X58" s="17">
        <v>29017.8</v>
      </c>
      <c r="Y58" s="17">
        <v>29017.8</v>
      </c>
      <c r="Z58" s="17">
        <v>39381.299999999996</v>
      </c>
      <c r="AA58" s="17">
        <v>41454</v>
      </c>
      <c r="AB58" s="17">
        <v>43526.7</v>
      </c>
      <c r="AC58" s="17">
        <v>37308.6</v>
      </c>
      <c r="AD58" s="17">
        <v>18654.3</v>
      </c>
      <c r="AE58" s="17">
        <v>24872.399999999998</v>
      </c>
      <c r="AF58" s="17">
        <v>43526.7</v>
      </c>
      <c r="AG58" s="17">
        <v>43526.7</v>
      </c>
      <c r="AH58" s="17">
        <v>37308.6</v>
      </c>
      <c r="AI58" s="17">
        <v>43526.7</v>
      </c>
    </row>
    <row r="59" spans="1:35" ht="14" customHeight="1" x14ac:dyDescent="0.25">
      <c r="A59" s="22" t="s">
        <v>240</v>
      </c>
      <c r="B59" s="10" t="s">
        <v>239</v>
      </c>
      <c r="C59" s="11" t="s">
        <v>93</v>
      </c>
      <c r="D59" s="11" t="s">
        <v>8</v>
      </c>
      <c r="E59" s="12">
        <v>43864</v>
      </c>
      <c r="F59" s="14">
        <v>0.1129</v>
      </c>
      <c r="G59" s="14">
        <v>0.1129</v>
      </c>
      <c r="H59" s="15">
        <v>6.9192</v>
      </c>
      <c r="I59" s="16">
        <f t="shared" si="0"/>
        <v>3916.0596600763092</v>
      </c>
      <c r="J59" s="16">
        <f t="shared" si="1"/>
        <v>4995.707518210198</v>
      </c>
      <c r="K59" s="16">
        <f t="shared" si="2"/>
        <v>9247.3734911550473</v>
      </c>
      <c r="L59" s="16">
        <f t="shared" si="6"/>
        <v>9885.1233870967753</v>
      </c>
      <c r="M59" s="16">
        <f t="shared" si="9"/>
        <v>240000</v>
      </c>
      <c r="N59" s="16">
        <f t="shared" si="8"/>
        <v>306167.40000000002</v>
      </c>
      <c r="O59" s="16">
        <f t="shared" si="5"/>
        <v>566735.4</v>
      </c>
      <c r="P59" s="16">
        <f t="shared" si="7"/>
        <v>605820.60000000009</v>
      </c>
      <c r="Q59" s="37">
        <v>48000</v>
      </c>
      <c r="R59" s="37">
        <v>96000</v>
      </c>
      <c r="S59" s="37">
        <v>96000</v>
      </c>
      <c r="T59" s="37">
        <v>0</v>
      </c>
      <c r="U59" s="37">
        <v>0</v>
      </c>
      <c r="V59" s="17">
        <v>84684.6</v>
      </c>
      <c r="W59" s="17">
        <v>39085.200000000004</v>
      </c>
      <c r="X59" s="17">
        <v>91198.8</v>
      </c>
      <c r="Y59" s="17">
        <v>91198.8</v>
      </c>
      <c r="Z59" s="17">
        <v>123769.8</v>
      </c>
      <c r="AA59" s="17">
        <v>130284.00000000001</v>
      </c>
      <c r="AB59" s="17">
        <v>136798.20000000001</v>
      </c>
      <c r="AC59" s="17">
        <v>117255.6</v>
      </c>
      <c r="AD59" s="17">
        <v>58627.8</v>
      </c>
      <c r="AE59" s="17">
        <v>78170.400000000009</v>
      </c>
      <c r="AF59" s="17">
        <v>136798.20000000001</v>
      </c>
      <c r="AG59" s="17">
        <v>136798.20000000001</v>
      </c>
      <c r="AH59" s="17">
        <v>117255.6</v>
      </c>
      <c r="AI59" s="17">
        <v>136798.20000000001</v>
      </c>
    </row>
    <row r="60" spans="1:35" ht="14" customHeight="1" x14ac:dyDescent="0.25">
      <c r="A60" s="22" t="s">
        <v>234</v>
      </c>
      <c r="B60" s="10" t="s">
        <v>234</v>
      </c>
      <c r="C60" s="11" t="s">
        <v>93</v>
      </c>
      <c r="D60" s="11" t="s">
        <v>8</v>
      </c>
      <c r="E60" s="12">
        <v>43864</v>
      </c>
      <c r="F60" s="14">
        <v>4.7600000000000003E-2</v>
      </c>
      <c r="G60" s="14">
        <v>4.7600000000000003E-2</v>
      </c>
      <c r="H60" s="15">
        <v>6.9192</v>
      </c>
      <c r="I60" s="16">
        <f t="shared" si="0"/>
        <v>1375.8816048098047</v>
      </c>
      <c r="J60" s="16">
        <f t="shared" si="1"/>
        <v>1723.2958376690949</v>
      </c>
      <c r="K60" s="16">
        <f t="shared" si="2"/>
        <v>3189.9305931321542</v>
      </c>
      <c r="L60" s="16">
        <f t="shared" si="6"/>
        <v>3409.9258064516134</v>
      </c>
      <c r="M60" s="16">
        <f t="shared" si="9"/>
        <v>200000</v>
      </c>
      <c r="N60" s="16">
        <f t="shared" si="8"/>
        <v>250500.60000000003</v>
      </c>
      <c r="O60" s="16">
        <f t="shared" si="5"/>
        <v>463692.60000000003</v>
      </c>
      <c r="P60" s="16">
        <f t="shared" si="7"/>
        <v>495671.4</v>
      </c>
      <c r="Q60" s="37">
        <v>90000</v>
      </c>
      <c r="R60" s="37">
        <v>70000</v>
      </c>
      <c r="S60" s="37">
        <v>20000</v>
      </c>
      <c r="T60" s="37">
        <f>VLOOKUP(B60,[2]Sheet4!$B:$C,2,0)</f>
        <v>20000</v>
      </c>
      <c r="U60" s="37">
        <v>0</v>
      </c>
      <c r="V60" s="17">
        <v>69287.400000000009</v>
      </c>
      <c r="W60" s="17">
        <v>31978.799999999999</v>
      </c>
      <c r="X60" s="17">
        <v>74617.2</v>
      </c>
      <c r="Y60" s="17">
        <v>74617.2</v>
      </c>
      <c r="Z60" s="17">
        <v>101266.2</v>
      </c>
      <c r="AA60" s="17">
        <v>106596</v>
      </c>
      <c r="AB60" s="17">
        <v>111925.8</v>
      </c>
      <c r="AC60" s="17">
        <v>95936.400000000009</v>
      </c>
      <c r="AD60" s="17">
        <v>47968.2</v>
      </c>
      <c r="AE60" s="17">
        <v>63957.600000000006</v>
      </c>
      <c r="AF60" s="17">
        <v>111925.8</v>
      </c>
      <c r="AG60" s="17">
        <v>111925.8</v>
      </c>
      <c r="AH60" s="17">
        <v>95936.400000000009</v>
      </c>
      <c r="AI60" s="17">
        <v>111925.8</v>
      </c>
    </row>
    <row r="61" spans="1:35" ht="14" customHeight="1" x14ac:dyDescent="0.25">
      <c r="A61" s="10" t="s">
        <v>222</v>
      </c>
      <c r="B61" s="20" t="s">
        <v>14</v>
      </c>
      <c r="C61" s="11" t="s">
        <v>93</v>
      </c>
      <c r="D61" s="11" t="s">
        <v>8</v>
      </c>
      <c r="E61" s="12">
        <v>43864</v>
      </c>
      <c r="F61" s="14">
        <v>3.78E-2</v>
      </c>
      <c r="G61" s="14">
        <v>3.78E-2</v>
      </c>
      <c r="H61" s="15">
        <v>6.9192</v>
      </c>
      <c r="I61" s="16">
        <f t="shared" si="0"/>
        <v>1256.5036420395422</v>
      </c>
      <c r="J61" s="16">
        <f t="shared" si="1"/>
        <v>1824.6661810613941</v>
      </c>
      <c r="K61" s="16">
        <f t="shared" si="2"/>
        <v>3377.5735691987511</v>
      </c>
      <c r="L61" s="16">
        <f t="shared" si="6"/>
        <v>3610.5096774193548</v>
      </c>
      <c r="M61" s="16">
        <f t="shared" si="9"/>
        <v>230000</v>
      </c>
      <c r="N61" s="16">
        <f t="shared" si="8"/>
        <v>334000.8</v>
      </c>
      <c r="O61" s="16">
        <f t="shared" si="5"/>
        <v>618256.79999999993</v>
      </c>
      <c r="P61" s="16">
        <f t="shared" si="7"/>
        <v>660895.19999999995</v>
      </c>
      <c r="Q61" s="37">
        <v>30000</v>
      </c>
      <c r="R61" s="37">
        <v>100000</v>
      </c>
      <c r="S61" s="37">
        <v>100000</v>
      </c>
      <c r="T61" s="37">
        <v>0</v>
      </c>
      <c r="U61" s="37">
        <v>0</v>
      </c>
      <c r="V61" s="17">
        <v>92383.2</v>
      </c>
      <c r="W61" s="17">
        <v>42638.400000000001</v>
      </c>
      <c r="X61" s="17">
        <v>99489.599999999991</v>
      </c>
      <c r="Y61" s="17">
        <v>99489.599999999991</v>
      </c>
      <c r="Z61" s="17">
        <v>135021.6</v>
      </c>
      <c r="AA61" s="17">
        <v>142128</v>
      </c>
      <c r="AB61" s="17">
        <v>149234.4</v>
      </c>
      <c r="AC61" s="17">
        <v>127915.2</v>
      </c>
      <c r="AD61" s="17">
        <v>63957.600000000006</v>
      </c>
      <c r="AE61" s="17">
        <v>85276.799999999988</v>
      </c>
      <c r="AF61" s="17">
        <v>149234.4</v>
      </c>
      <c r="AG61" s="17">
        <v>149234.4</v>
      </c>
      <c r="AH61" s="17">
        <v>127915.2</v>
      </c>
      <c r="AI61" s="17">
        <v>149234.4</v>
      </c>
    </row>
    <row r="62" spans="1:35" ht="14" customHeight="1" x14ac:dyDescent="0.25">
      <c r="A62" s="10" t="s">
        <v>223</v>
      </c>
      <c r="B62" s="20" t="s">
        <v>15</v>
      </c>
      <c r="C62" s="11" t="s">
        <v>93</v>
      </c>
      <c r="D62" s="11" t="s">
        <v>8</v>
      </c>
      <c r="E62" s="12">
        <v>43864</v>
      </c>
      <c r="F62" s="14">
        <v>6.3E-2</v>
      </c>
      <c r="G62" s="14">
        <v>6.3E-2</v>
      </c>
      <c r="H62" s="15">
        <v>6.9192</v>
      </c>
      <c r="I62" s="16">
        <f t="shared" si="0"/>
        <v>1784.5993756503642</v>
      </c>
      <c r="J62" s="16">
        <f t="shared" si="1"/>
        <v>1773.9810093652445</v>
      </c>
      <c r="K62" s="16">
        <f t="shared" si="2"/>
        <v>3283.7520811654522</v>
      </c>
      <c r="L62" s="16">
        <f t="shared" si="6"/>
        <v>3510.2177419354834</v>
      </c>
      <c r="M62" s="16">
        <f t="shared" si="9"/>
        <v>196000</v>
      </c>
      <c r="N62" s="16">
        <f t="shared" si="8"/>
        <v>194833.8</v>
      </c>
      <c r="O62" s="16">
        <f t="shared" si="5"/>
        <v>360649.79999999993</v>
      </c>
      <c r="P62" s="16">
        <f t="shared" si="7"/>
        <v>385522.19999999995</v>
      </c>
      <c r="Q62" s="37">
        <v>42000</v>
      </c>
      <c r="R62" s="37">
        <v>70000</v>
      </c>
      <c r="S62" s="37">
        <v>84000</v>
      </c>
      <c r="T62" s="37">
        <v>0</v>
      </c>
      <c r="U62" s="37">
        <v>0</v>
      </c>
      <c r="V62" s="17">
        <v>53890.2</v>
      </c>
      <c r="W62" s="17">
        <v>24872.399999999998</v>
      </c>
      <c r="X62" s="17">
        <v>58035.6</v>
      </c>
      <c r="Y62" s="17">
        <v>58035.6</v>
      </c>
      <c r="Z62" s="17">
        <v>78762.599999999991</v>
      </c>
      <c r="AA62" s="17">
        <v>82908</v>
      </c>
      <c r="AB62" s="17">
        <v>87053.4</v>
      </c>
      <c r="AC62" s="17">
        <v>74617.2</v>
      </c>
      <c r="AD62" s="17">
        <v>37308.6</v>
      </c>
      <c r="AE62" s="17">
        <v>49744.799999999996</v>
      </c>
      <c r="AF62" s="17">
        <v>87053.4</v>
      </c>
      <c r="AG62" s="17">
        <v>87053.4</v>
      </c>
      <c r="AH62" s="17">
        <v>74617.2</v>
      </c>
      <c r="AI62" s="17">
        <v>87053.4</v>
      </c>
    </row>
    <row r="63" spans="1:35" ht="14" customHeight="1" x14ac:dyDescent="0.25">
      <c r="A63" s="10" t="s">
        <v>224</v>
      </c>
      <c r="B63" s="10" t="s">
        <v>218</v>
      </c>
      <c r="C63" s="11" t="s">
        <v>93</v>
      </c>
      <c r="D63" s="11" t="s">
        <v>8</v>
      </c>
      <c r="E63" s="12">
        <v>43864</v>
      </c>
      <c r="F63" s="14">
        <v>1.3095000000000001</v>
      </c>
      <c r="G63" s="14">
        <v>1.3095000000000001</v>
      </c>
      <c r="H63" s="15">
        <v>6.9192</v>
      </c>
      <c r="I63" s="16">
        <f t="shared" si="0"/>
        <v>21461.628511966705</v>
      </c>
      <c r="J63" s="16">
        <f t="shared" si="1"/>
        <v>36793.083672311048</v>
      </c>
      <c r="K63" s="16">
        <f t="shared" si="2"/>
        <v>64755.827263267434</v>
      </c>
      <c r="L63" s="16">
        <f t="shared" si="6"/>
        <v>68435.135630498538</v>
      </c>
      <c r="M63" s="16">
        <f t="shared" si="9"/>
        <v>113400</v>
      </c>
      <c r="N63" s="16">
        <f t="shared" si="8"/>
        <v>194409.09090909094</v>
      </c>
      <c r="O63" s="16">
        <f t="shared" si="5"/>
        <v>342160</v>
      </c>
      <c r="P63" s="16">
        <f t="shared" si="7"/>
        <v>361600.90909090906</v>
      </c>
      <c r="Q63" s="37">
        <v>78400</v>
      </c>
      <c r="R63" s="37">
        <v>35000</v>
      </c>
      <c r="S63" s="37">
        <v>0</v>
      </c>
      <c r="T63" s="37">
        <v>0</v>
      </c>
      <c r="U63" s="37">
        <v>0</v>
      </c>
      <c r="V63" s="17">
        <v>58322.727272727279</v>
      </c>
      <c r="W63" s="17">
        <v>23329.090909090912</v>
      </c>
      <c r="X63" s="17">
        <v>54434.545454545456</v>
      </c>
      <c r="Y63" s="17">
        <v>58322.727272727279</v>
      </c>
      <c r="Z63" s="17">
        <v>77763.636363636368</v>
      </c>
      <c r="AA63" s="17">
        <v>77763.636363636368</v>
      </c>
      <c r="AB63" s="17">
        <v>81651.818181818177</v>
      </c>
      <c r="AC63" s="17">
        <v>69987.272727272721</v>
      </c>
      <c r="AD63" s="17">
        <v>34993.63636363636</v>
      </c>
      <c r="AE63" s="17">
        <v>46658.181818181816</v>
      </c>
      <c r="AF63" s="17">
        <v>81651.818181818177</v>
      </c>
      <c r="AG63" s="17">
        <v>81651.818181818177</v>
      </c>
      <c r="AH63" s="17">
        <v>69987.272727272721</v>
      </c>
      <c r="AI63" s="17">
        <v>81651.818181818177</v>
      </c>
    </row>
    <row r="64" spans="1:35" ht="14" customHeight="1" x14ac:dyDescent="0.25">
      <c r="A64" s="22" t="s">
        <v>225</v>
      </c>
      <c r="B64" s="10" t="s">
        <v>219</v>
      </c>
      <c r="C64" s="11" t="s">
        <v>93</v>
      </c>
      <c r="D64" s="11" t="s">
        <v>8</v>
      </c>
      <c r="E64" s="12">
        <v>43864</v>
      </c>
      <c r="F64" s="14">
        <v>1.4141999999999999</v>
      </c>
      <c r="G64" s="14">
        <v>1.4141999999999999</v>
      </c>
      <c r="H64" s="15">
        <v>6.9192</v>
      </c>
      <c r="I64" s="16">
        <f t="shared" si="0"/>
        <v>21460.718002081165</v>
      </c>
      <c r="J64" s="16">
        <f t="shared" si="1"/>
        <v>33621.791536593832</v>
      </c>
      <c r="K64" s="16">
        <f t="shared" si="2"/>
        <v>59174.353104405127</v>
      </c>
      <c r="L64" s="16">
        <f t="shared" si="6"/>
        <v>62536.532258064515</v>
      </c>
      <c r="M64" s="16">
        <f t="shared" si="9"/>
        <v>105000</v>
      </c>
      <c r="N64" s="16">
        <f t="shared" si="8"/>
        <v>164500.00000000003</v>
      </c>
      <c r="O64" s="16">
        <f t="shared" si="5"/>
        <v>289520</v>
      </c>
      <c r="P64" s="16">
        <f t="shared" si="7"/>
        <v>305970</v>
      </c>
      <c r="Q64" s="37">
        <v>70000</v>
      </c>
      <c r="R64" s="37">
        <v>35000</v>
      </c>
      <c r="S64" s="37">
        <v>0</v>
      </c>
      <c r="T64" s="37">
        <v>0</v>
      </c>
      <c r="U64" s="37">
        <v>0</v>
      </c>
      <c r="V64" s="17">
        <v>49350.000000000007</v>
      </c>
      <c r="W64" s="17">
        <v>19740.000000000004</v>
      </c>
      <c r="X64" s="17">
        <v>46060</v>
      </c>
      <c r="Y64" s="17">
        <v>49350.000000000007</v>
      </c>
      <c r="Z64" s="17">
        <v>65800</v>
      </c>
      <c r="AA64" s="17">
        <v>65800</v>
      </c>
      <c r="AB64" s="17">
        <v>69090</v>
      </c>
      <c r="AC64" s="17">
        <v>59220</v>
      </c>
      <c r="AD64" s="17">
        <v>29610</v>
      </c>
      <c r="AE64" s="17">
        <v>39480</v>
      </c>
      <c r="AF64" s="17">
        <v>69090</v>
      </c>
      <c r="AG64" s="17">
        <v>69090</v>
      </c>
      <c r="AH64" s="17">
        <v>59220</v>
      </c>
      <c r="AI64" s="17">
        <v>69090</v>
      </c>
    </row>
    <row r="65" spans="1:35" ht="14" customHeight="1" x14ac:dyDescent="0.25">
      <c r="A65" s="10" t="s">
        <v>226</v>
      </c>
      <c r="B65" s="10" t="s">
        <v>226</v>
      </c>
      <c r="C65" s="11" t="s">
        <v>232</v>
      </c>
      <c r="D65" s="11" t="s">
        <v>8</v>
      </c>
      <c r="E65" s="12">
        <v>43864</v>
      </c>
      <c r="F65" s="14">
        <v>0.54900000000000004</v>
      </c>
      <c r="G65" s="14">
        <v>0.54900000000000004</v>
      </c>
      <c r="H65" s="15">
        <v>6.9192</v>
      </c>
      <c r="I65" s="16">
        <f t="shared" si="0"/>
        <v>26259.516129032261</v>
      </c>
      <c r="J65" s="16">
        <f t="shared" si="1"/>
        <v>30985.746618106146</v>
      </c>
      <c r="K65" s="16">
        <f t="shared" si="2"/>
        <v>24343.524899658099</v>
      </c>
      <c r="L65" s="16">
        <f t="shared" si="6"/>
        <v>23269.545859967297</v>
      </c>
      <c r="M65" s="16">
        <f t="shared" si="9"/>
        <v>330956</v>
      </c>
      <c r="N65" s="16">
        <f t="shared" si="8"/>
        <v>390522.00000000006</v>
      </c>
      <c r="O65" s="16">
        <f t="shared" si="5"/>
        <v>306808.22857142863</v>
      </c>
      <c r="P65" s="16">
        <f t="shared" si="7"/>
        <v>293272.57142857142</v>
      </c>
      <c r="Q65" s="37">
        <v>65956</v>
      </c>
      <c r="R65" s="37">
        <v>120000</v>
      </c>
      <c r="S65" s="37">
        <v>145000</v>
      </c>
      <c r="T65" s="37">
        <v>0</v>
      </c>
      <c r="U65" s="37">
        <v>0</v>
      </c>
      <c r="V65" s="17">
        <v>156208.80000000002</v>
      </c>
      <c r="W65" s="17">
        <v>78104.400000000009</v>
      </c>
      <c r="X65" s="17">
        <v>78104.400000000009</v>
      </c>
      <c r="Y65" s="17">
        <v>78104.400000000009</v>
      </c>
      <c r="Z65" s="17">
        <v>78104.400000000009</v>
      </c>
      <c r="AA65" s="17">
        <v>78104.400000000009</v>
      </c>
      <c r="AB65" s="17">
        <v>66580.800000000003</v>
      </c>
      <c r="AC65" s="17">
        <v>55484.000000000007</v>
      </c>
      <c r="AD65" s="17">
        <v>28534.628571428577</v>
      </c>
      <c r="AE65" s="17">
        <v>38046.171428571426</v>
      </c>
      <c r="AF65" s="17">
        <v>66580.800000000003</v>
      </c>
      <c r="AG65" s="17">
        <v>66580.800000000003</v>
      </c>
      <c r="AH65" s="17">
        <v>55484.000000000007</v>
      </c>
      <c r="AI65" s="17">
        <v>66580.800000000003</v>
      </c>
    </row>
    <row r="66" spans="1:35" ht="14" customHeight="1" x14ac:dyDescent="0.25">
      <c r="A66" s="10" t="s">
        <v>227</v>
      </c>
      <c r="B66" s="10" t="s">
        <v>227</v>
      </c>
      <c r="C66" s="11" t="s">
        <v>232</v>
      </c>
      <c r="D66" s="11" t="s">
        <v>8</v>
      </c>
      <c r="E66" s="12">
        <v>43864</v>
      </c>
      <c r="F66" s="14">
        <v>5.8900000000000001E-2</v>
      </c>
      <c r="G66" s="14">
        <v>5.8900000000000001E-2</v>
      </c>
      <c r="H66" s="15">
        <v>6.9192</v>
      </c>
      <c r="I66" s="16">
        <f t="shared" ref="I66:I81" si="10">M66*F66/H66</f>
        <v>3268.8172043010754</v>
      </c>
      <c r="J66" s="16">
        <f t="shared" ref="J66:J81" si="11">N66*G66/H66</f>
        <v>3022.1236559139784</v>
      </c>
      <c r="K66" s="16">
        <f t="shared" ref="K66:K81" si="12">O66*G66/H66</f>
        <v>2374.2898105478748</v>
      </c>
      <c r="L66" s="16">
        <f t="shared" si="6"/>
        <v>2269.5417306707632</v>
      </c>
      <c r="M66" s="16">
        <f t="shared" ref="M66:M81" si="13">SUM(Q66:U66)</f>
        <v>384000</v>
      </c>
      <c r="N66" s="16">
        <f t="shared" si="8"/>
        <v>355020</v>
      </c>
      <c r="O66" s="16">
        <f t="shared" ref="O66" si="14">SUM(Z66:AD66)</f>
        <v>278916.57142857142</v>
      </c>
      <c r="P66" s="16">
        <f t="shared" si="7"/>
        <v>266611.42857142858</v>
      </c>
      <c r="Q66" s="37">
        <v>144000</v>
      </c>
      <c r="R66" s="37">
        <v>150000</v>
      </c>
      <c r="S66" s="37">
        <v>90000</v>
      </c>
      <c r="T66" s="37">
        <v>0</v>
      </c>
      <c r="U66" s="37">
        <v>0</v>
      </c>
      <c r="V66" s="17">
        <v>142008</v>
      </c>
      <c r="W66" s="17">
        <v>71004</v>
      </c>
      <c r="X66" s="17">
        <v>71004</v>
      </c>
      <c r="Y66" s="17">
        <v>71004</v>
      </c>
      <c r="Z66" s="17">
        <v>71004</v>
      </c>
      <c r="AA66" s="17">
        <v>71004</v>
      </c>
      <c r="AB66" s="17">
        <v>60528</v>
      </c>
      <c r="AC66" s="17">
        <v>50440</v>
      </c>
      <c r="AD66" s="17">
        <v>25940.571428571428</v>
      </c>
      <c r="AE66" s="17">
        <v>34587.428571428572</v>
      </c>
      <c r="AF66" s="17">
        <v>60528</v>
      </c>
      <c r="AG66" s="17">
        <v>60528</v>
      </c>
      <c r="AH66" s="17">
        <v>50440</v>
      </c>
      <c r="AI66" s="17">
        <v>60528</v>
      </c>
    </row>
    <row r="67" spans="1:35" ht="14" customHeight="1" x14ac:dyDescent="0.25">
      <c r="A67" s="10" t="s">
        <v>228</v>
      </c>
      <c r="B67" s="10" t="s">
        <v>228</v>
      </c>
      <c r="C67" s="11" t="s">
        <v>232</v>
      </c>
      <c r="D67" s="11" t="s">
        <v>8</v>
      </c>
      <c r="E67" s="12">
        <v>43864</v>
      </c>
      <c r="F67" s="14">
        <v>5.8900000000000001E-2</v>
      </c>
      <c r="G67" s="14">
        <v>5.8900000000000001E-2</v>
      </c>
      <c r="H67" s="15">
        <v>6.9192</v>
      </c>
      <c r="I67" s="16">
        <f t="shared" si="10"/>
        <v>2502.6881720430106</v>
      </c>
      <c r="J67" s="16">
        <f t="shared" si="11"/>
        <v>3022.1236559139784</v>
      </c>
      <c r="K67" s="16">
        <f t="shared" si="12"/>
        <v>2374.2898105478748</v>
      </c>
      <c r="L67" s="16">
        <f t="shared" ref="L67:L81" si="15">P67*G67/H67</f>
        <v>2269.5417306707632</v>
      </c>
      <c r="M67" s="16">
        <f t="shared" si="13"/>
        <v>294000</v>
      </c>
      <c r="N67" s="16">
        <f t="shared" si="8"/>
        <v>355020</v>
      </c>
      <c r="O67" s="16">
        <f t="shared" ref="O67:O81" si="16">SUM(Z67:AD67)</f>
        <v>278916.57142857142</v>
      </c>
      <c r="P67" s="16">
        <f t="shared" ref="P67:P81" si="17">SUM(AE67:AI67)</f>
        <v>266611.42857142858</v>
      </c>
      <c r="Q67" s="37">
        <v>144000</v>
      </c>
      <c r="R67" s="37">
        <v>150000</v>
      </c>
      <c r="S67" s="37">
        <v>0</v>
      </c>
      <c r="T67" s="37">
        <v>0</v>
      </c>
      <c r="U67" s="37">
        <v>0</v>
      </c>
      <c r="V67" s="17">
        <v>142008</v>
      </c>
      <c r="W67" s="17">
        <v>71004</v>
      </c>
      <c r="X67" s="17">
        <v>71004</v>
      </c>
      <c r="Y67" s="17">
        <v>71004</v>
      </c>
      <c r="Z67" s="17">
        <v>71004</v>
      </c>
      <c r="AA67" s="17">
        <v>71004</v>
      </c>
      <c r="AB67" s="17">
        <v>60528</v>
      </c>
      <c r="AC67" s="17">
        <v>50440</v>
      </c>
      <c r="AD67" s="17">
        <v>25940.571428571428</v>
      </c>
      <c r="AE67" s="17">
        <v>34587.428571428572</v>
      </c>
      <c r="AF67" s="17">
        <v>60528</v>
      </c>
      <c r="AG67" s="17">
        <v>60528</v>
      </c>
      <c r="AH67" s="17">
        <v>50440</v>
      </c>
      <c r="AI67" s="17">
        <v>60528</v>
      </c>
    </row>
    <row r="68" spans="1:35" ht="13.5" customHeight="1" x14ac:dyDescent="0.25">
      <c r="A68" s="10" t="s">
        <v>229</v>
      </c>
      <c r="B68" s="10" t="s">
        <v>229</v>
      </c>
      <c r="C68" s="11" t="s">
        <v>232</v>
      </c>
      <c r="D68" s="11" t="s">
        <v>8</v>
      </c>
      <c r="E68" s="12">
        <v>43864</v>
      </c>
      <c r="F68" s="14">
        <v>0.14499999999999999</v>
      </c>
      <c r="G68" s="14">
        <v>0.14499999999999999</v>
      </c>
      <c r="H68" s="15">
        <v>6.9192</v>
      </c>
      <c r="I68" s="16">
        <f t="shared" si="10"/>
        <v>10184.703433922998</v>
      </c>
      <c r="J68" s="16">
        <f t="shared" si="11"/>
        <v>14910.699213781938</v>
      </c>
      <c r="K68" s="16">
        <f t="shared" si="12"/>
        <v>5260.5232644566668</v>
      </c>
      <c r="L68" s="16">
        <f t="shared" si="15"/>
        <v>5028.441355730638</v>
      </c>
      <c r="M68" s="16">
        <f t="shared" si="13"/>
        <v>486000</v>
      </c>
      <c r="N68" s="16">
        <f t="shared" ref="N68:N81" si="18">SUM(V68:Y68)</f>
        <v>711518</v>
      </c>
      <c r="O68" s="16">
        <f t="shared" si="16"/>
        <v>251024.91428571427</v>
      </c>
      <c r="P68" s="16">
        <f t="shared" si="17"/>
        <v>239950.28571428574</v>
      </c>
      <c r="Q68" s="37">
        <v>129600</v>
      </c>
      <c r="R68" s="37">
        <v>192000</v>
      </c>
      <c r="S68" s="37">
        <v>103200</v>
      </c>
      <c r="T68" s="37">
        <f>VLOOKUP(B68,[2]Sheet4!$B:$C,2,0)</f>
        <v>61200</v>
      </c>
      <c r="U68" s="37">
        <v>0</v>
      </c>
      <c r="V68" s="17">
        <v>282807.2</v>
      </c>
      <c r="W68" s="17">
        <v>142903.6</v>
      </c>
      <c r="X68" s="17">
        <v>142903.6</v>
      </c>
      <c r="Y68" s="17">
        <v>142903.6</v>
      </c>
      <c r="Z68" s="17">
        <v>63903.6</v>
      </c>
      <c r="AA68" s="17">
        <v>63903.6</v>
      </c>
      <c r="AB68" s="17">
        <v>54475.200000000004</v>
      </c>
      <c r="AC68" s="17">
        <v>45396</v>
      </c>
      <c r="AD68" s="17">
        <v>23346.514285714286</v>
      </c>
      <c r="AE68" s="17">
        <v>31128.685714285719</v>
      </c>
      <c r="AF68" s="17">
        <v>54475.200000000004</v>
      </c>
      <c r="AG68" s="17">
        <v>54475.200000000004</v>
      </c>
      <c r="AH68" s="17">
        <v>45396</v>
      </c>
      <c r="AI68" s="17">
        <v>54475.200000000004</v>
      </c>
    </row>
    <row r="69" spans="1:35" ht="14" customHeight="1" x14ac:dyDescent="0.25">
      <c r="A69" s="10" t="s">
        <v>230</v>
      </c>
      <c r="B69" s="10" t="s">
        <v>230</v>
      </c>
      <c r="C69" s="11" t="s">
        <v>232</v>
      </c>
      <c r="D69" s="11" t="s">
        <v>8</v>
      </c>
      <c r="E69" s="12">
        <v>43864</v>
      </c>
      <c r="F69" s="13">
        <v>0.21829999999999999</v>
      </c>
      <c r="G69" s="14">
        <v>0.21829999999999999</v>
      </c>
      <c r="H69" s="15">
        <v>6.9192</v>
      </c>
      <c r="I69" s="16">
        <f t="shared" si="10"/>
        <v>4732.4835241068331</v>
      </c>
      <c r="J69" s="16">
        <f t="shared" si="11"/>
        <v>5600.4210024280255</v>
      </c>
      <c r="K69" s="16">
        <f t="shared" si="12"/>
        <v>4399.8935962869364</v>
      </c>
      <c r="L69" s="16">
        <f t="shared" si="15"/>
        <v>4205.7806435095717</v>
      </c>
      <c r="M69" s="16">
        <f t="shared" si="13"/>
        <v>150000</v>
      </c>
      <c r="N69" s="16">
        <f t="shared" si="18"/>
        <v>177510</v>
      </c>
      <c r="O69" s="16">
        <f t="shared" si="16"/>
        <v>139458.28571428571</v>
      </c>
      <c r="P69" s="16">
        <f t="shared" si="17"/>
        <v>133305.71428571429</v>
      </c>
      <c r="Q69" s="37">
        <v>80000</v>
      </c>
      <c r="R69" s="37">
        <v>0</v>
      </c>
      <c r="S69" s="37">
        <v>50000</v>
      </c>
      <c r="T69" s="37">
        <f>VLOOKUP(B69,[2]Sheet4!$B:$C,2,0)</f>
        <v>20000</v>
      </c>
      <c r="U69" s="37">
        <v>0</v>
      </c>
      <c r="V69" s="17">
        <v>71004</v>
      </c>
      <c r="W69" s="17">
        <v>35502</v>
      </c>
      <c r="X69" s="17">
        <v>35502</v>
      </c>
      <c r="Y69" s="17">
        <v>35502</v>
      </c>
      <c r="Z69" s="17">
        <v>35502</v>
      </c>
      <c r="AA69" s="17">
        <v>35502</v>
      </c>
      <c r="AB69" s="17">
        <v>30264</v>
      </c>
      <c r="AC69" s="17">
        <v>25220</v>
      </c>
      <c r="AD69" s="17">
        <v>12970.285714285714</v>
      </c>
      <c r="AE69" s="17">
        <v>17293.714285714286</v>
      </c>
      <c r="AF69" s="17">
        <v>30264</v>
      </c>
      <c r="AG69" s="17">
        <v>30264</v>
      </c>
      <c r="AH69" s="17">
        <v>25220</v>
      </c>
      <c r="AI69" s="17">
        <v>30264</v>
      </c>
    </row>
    <row r="70" spans="1:35" ht="14" customHeight="1" x14ac:dyDescent="0.25">
      <c r="A70" s="10" t="s">
        <v>231</v>
      </c>
      <c r="B70" s="10" t="s">
        <v>231</v>
      </c>
      <c r="C70" s="11" t="s">
        <v>232</v>
      </c>
      <c r="D70" s="11" t="s">
        <v>8</v>
      </c>
      <c r="E70" s="12">
        <v>43864</v>
      </c>
      <c r="F70" s="14">
        <v>9.6799999999999997E-2</v>
      </c>
      <c r="G70" s="14">
        <v>9.6799999999999997E-2</v>
      </c>
      <c r="H70" s="15">
        <v>6.9192</v>
      </c>
      <c r="I70" s="16">
        <f t="shared" si="10"/>
        <v>22663.891779396461</v>
      </c>
      <c r="J70" s="16">
        <f t="shared" si="11"/>
        <v>19866.999653139093</v>
      </c>
      <c r="K70" s="16">
        <f t="shared" si="12"/>
        <v>15608.234544043076</v>
      </c>
      <c r="L70" s="16">
        <f t="shared" si="15"/>
        <v>14919.635961217647</v>
      </c>
      <c r="M70" s="16">
        <f t="shared" si="13"/>
        <v>1620000</v>
      </c>
      <c r="N70" s="16">
        <f t="shared" si="18"/>
        <v>1420080</v>
      </c>
      <c r="O70" s="16">
        <f t="shared" si="16"/>
        <v>1115666.2857142857</v>
      </c>
      <c r="P70" s="16">
        <f t="shared" si="17"/>
        <v>1066445.7142857143</v>
      </c>
      <c r="Q70" s="37">
        <v>180000</v>
      </c>
      <c r="R70" s="37">
        <v>835000</v>
      </c>
      <c r="S70" s="37">
        <v>605000</v>
      </c>
      <c r="T70" s="37">
        <v>0</v>
      </c>
      <c r="U70" s="37">
        <v>0</v>
      </c>
      <c r="V70" s="17">
        <v>568032</v>
      </c>
      <c r="W70" s="17">
        <v>284016</v>
      </c>
      <c r="X70" s="17">
        <v>284016</v>
      </c>
      <c r="Y70" s="17">
        <v>284016</v>
      </c>
      <c r="Z70" s="17">
        <v>284016</v>
      </c>
      <c r="AA70" s="17">
        <v>284016</v>
      </c>
      <c r="AB70" s="17">
        <v>242112</v>
      </c>
      <c r="AC70" s="17">
        <v>201760</v>
      </c>
      <c r="AD70" s="17">
        <v>103762.28571428571</v>
      </c>
      <c r="AE70" s="17">
        <v>138349.71428571429</v>
      </c>
      <c r="AF70" s="17">
        <v>242112</v>
      </c>
      <c r="AG70" s="17">
        <v>242112</v>
      </c>
      <c r="AH70" s="17">
        <v>201760</v>
      </c>
      <c r="AI70" s="17">
        <v>242112</v>
      </c>
    </row>
    <row r="71" spans="1:35" ht="14" customHeight="1" x14ac:dyDescent="0.25">
      <c r="A71" s="10" t="s">
        <v>245</v>
      </c>
      <c r="B71" s="22" t="s">
        <v>245</v>
      </c>
      <c r="C71" s="11" t="s">
        <v>247</v>
      </c>
      <c r="D71" s="11" t="s">
        <v>29</v>
      </c>
      <c r="E71" s="12">
        <v>43864</v>
      </c>
      <c r="F71" s="13">
        <v>62.5779</v>
      </c>
      <c r="G71" s="14">
        <v>62.5779</v>
      </c>
      <c r="H71" s="15">
        <v>6.9192</v>
      </c>
      <c r="I71" s="16">
        <f t="shared" si="10"/>
        <v>20710.976847034341</v>
      </c>
      <c r="J71" s="16">
        <f t="shared" si="11"/>
        <v>26213.507885926763</v>
      </c>
      <c r="K71" s="16">
        <f t="shared" si="12"/>
        <v>35702.12682818179</v>
      </c>
      <c r="L71" s="16">
        <f t="shared" si="15"/>
        <v>35702.12682818179</v>
      </c>
      <c r="M71" s="16">
        <f t="shared" si="13"/>
        <v>2290</v>
      </c>
      <c r="N71" s="16">
        <f t="shared" si="18"/>
        <v>2898.4114801599999</v>
      </c>
      <c r="O71" s="16">
        <f t="shared" si="16"/>
        <v>3947.5622536000001</v>
      </c>
      <c r="P71" s="16">
        <f t="shared" si="17"/>
        <v>3947.5622536000001</v>
      </c>
      <c r="Q71" s="37">
        <v>200</v>
      </c>
      <c r="R71" s="37">
        <v>600</v>
      </c>
      <c r="S71" s="37">
        <v>596</v>
      </c>
      <c r="T71" s="37">
        <f>VLOOKUP(B71,[2]Sheet4!$B:$C,2,0)</f>
        <v>894</v>
      </c>
      <c r="U71" s="37">
        <v>0</v>
      </c>
      <c r="V71" s="17">
        <v>572.26405824000005</v>
      </c>
      <c r="W71" s="17">
        <v>672.94014256000003</v>
      </c>
      <c r="X71" s="17">
        <v>778.91496815999994</v>
      </c>
      <c r="Y71" s="17">
        <v>874.29231119999997</v>
      </c>
      <c r="Z71" s="17">
        <v>768.31748559999994</v>
      </c>
      <c r="AA71" s="17">
        <v>927.27972399999999</v>
      </c>
      <c r="AB71" s="17">
        <v>927.27972399999999</v>
      </c>
      <c r="AC71" s="17">
        <v>927.27972399999999</v>
      </c>
      <c r="AD71" s="17">
        <v>397.40559600000006</v>
      </c>
      <c r="AE71" s="71">
        <v>397.40559600000006</v>
      </c>
      <c r="AF71" s="71">
        <v>768.31748559999994</v>
      </c>
      <c r="AG71" s="71">
        <v>927.27972399999999</v>
      </c>
      <c r="AH71" s="71">
        <v>927.27972399999999</v>
      </c>
      <c r="AI71" s="71">
        <v>927.27972399999999</v>
      </c>
    </row>
    <row r="72" spans="1:35" ht="14" customHeight="1" x14ac:dyDescent="0.25">
      <c r="A72" s="10" t="s">
        <v>246</v>
      </c>
      <c r="B72" s="22" t="s">
        <v>246</v>
      </c>
      <c r="C72" s="11" t="s">
        <v>247</v>
      </c>
      <c r="D72" s="11" t="s">
        <v>29</v>
      </c>
      <c r="E72" s="12">
        <v>43864</v>
      </c>
      <c r="F72" s="13">
        <v>62.5779</v>
      </c>
      <c r="G72" s="14">
        <v>62.5779</v>
      </c>
      <c r="H72" s="15">
        <v>6.9192</v>
      </c>
      <c r="I72" s="16">
        <f t="shared" si="10"/>
        <v>18088.18938605619</v>
      </c>
      <c r="J72" s="16">
        <f t="shared" si="11"/>
        <v>25030.97676966876</v>
      </c>
      <c r="K72" s="16">
        <f t="shared" si="12"/>
        <v>35345.105559899974</v>
      </c>
      <c r="L72" s="16">
        <f t="shared" si="15"/>
        <v>35345.105559899974</v>
      </c>
      <c r="M72" s="16">
        <f t="shared" si="13"/>
        <v>2000</v>
      </c>
      <c r="N72" s="16">
        <f t="shared" si="18"/>
        <v>2767.65974033472</v>
      </c>
      <c r="O72" s="16">
        <f t="shared" si="16"/>
        <v>3908.0866310640004</v>
      </c>
      <c r="P72" s="16">
        <f t="shared" si="17"/>
        <v>3908.0866310640004</v>
      </c>
      <c r="Q72" s="37">
        <v>300</v>
      </c>
      <c r="R72" s="37">
        <v>500</v>
      </c>
      <c r="S72" s="37">
        <v>592</v>
      </c>
      <c r="T72" s="37">
        <f>VLOOKUP(B72,[2]Sheet4!$B:$C,2,0)</f>
        <v>608</v>
      </c>
      <c r="U72" s="37">
        <v>0</v>
      </c>
      <c r="V72" s="17">
        <v>498.87119277071997</v>
      </c>
      <c r="W72" s="17">
        <v>660.96498726720006</v>
      </c>
      <c r="X72" s="17">
        <v>755.38855687680007</v>
      </c>
      <c r="Y72" s="17">
        <v>852.43500341999993</v>
      </c>
      <c r="Z72" s="17">
        <v>760.63431074400012</v>
      </c>
      <c r="AA72" s="17">
        <v>918.00692676000006</v>
      </c>
      <c r="AB72" s="17">
        <v>918.00692676000006</v>
      </c>
      <c r="AC72" s="17">
        <v>918.00692676000006</v>
      </c>
      <c r="AD72" s="17">
        <v>393.43154003999996</v>
      </c>
      <c r="AE72" s="71">
        <v>393.43154003999996</v>
      </c>
      <c r="AF72" s="71">
        <v>760.63431074400012</v>
      </c>
      <c r="AG72" s="71">
        <v>918.00692676000006</v>
      </c>
      <c r="AH72" s="71">
        <v>918.00692676000006</v>
      </c>
      <c r="AI72" s="71">
        <v>918.00692676000006</v>
      </c>
    </row>
    <row r="73" spans="1:35" ht="14" customHeight="1" x14ac:dyDescent="0.25">
      <c r="A73" s="10" t="s">
        <v>261</v>
      </c>
      <c r="B73" s="10" t="s">
        <v>261</v>
      </c>
      <c r="C73" s="11" t="s">
        <v>165</v>
      </c>
      <c r="D73" s="11" t="s">
        <v>29</v>
      </c>
      <c r="E73" s="12">
        <v>43864</v>
      </c>
      <c r="F73" s="14">
        <v>8.8999999999999996E-2</v>
      </c>
      <c r="G73" s="14">
        <v>8.8999999999999996E-2</v>
      </c>
      <c r="H73" s="15">
        <v>6.9192</v>
      </c>
      <c r="I73" s="16">
        <f t="shared" si="10"/>
        <v>5.1451034801711186</v>
      </c>
      <c r="J73" s="16">
        <f t="shared" si="11"/>
        <v>19.294138050641692</v>
      </c>
      <c r="K73" s="16">
        <f t="shared" si="12"/>
        <v>19.294138050641692</v>
      </c>
      <c r="L73" s="16">
        <f t="shared" si="15"/>
        <v>19.294138050641692</v>
      </c>
      <c r="M73" s="16">
        <f t="shared" si="13"/>
        <v>400</v>
      </c>
      <c r="N73" s="16">
        <f t="shared" si="18"/>
        <v>1500</v>
      </c>
      <c r="O73" s="16">
        <f t="shared" si="16"/>
        <v>1500</v>
      </c>
      <c r="P73" s="16">
        <f t="shared" si="17"/>
        <v>1500</v>
      </c>
      <c r="Q73" s="37">
        <v>0</v>
      </c>
      <c r="R73" s="37">
        <v>0</v>
      </c>
      <c r="S73" s="37">
        <v>0</v>
      </c>
      <c r="T73" s="37">
        <f>VLOOKUP(B73,[2]Sheet4!$B:$C,2,0)</f>
        <v>400</v>
      </c>
      <c r="U73" s="37">
        <v>0</v>
      </c>
      <c r="V73" s="17">
        <v>1500</v>
      </c>
      <c r="W73" s="17">
        <v>0</v>
      </c>
      <c r="X73" s="17">
        <v>0</v>
      </c>
      <c r="Y73" s="17">
        <v>0</v>
      </c>
      <c r="Z73" s="17">
        <v>1500</v>
      </c>
      <c r="AA73" s="17">
        <v>0</v>
      </c>
      <c r="AB73" s="17">
        <v>0</v>
      </c>
      <c r="AC73" s="17">
        <v>0</v>
      </c>
      <c r="AD73" s="17">
        <v>0</v>
      </c>
      <c r="AE73" s="71">
        <v>0</v>
      </c>
      <c r="AF73" s="71">
        <v>1500</v>
      </c>
      <c r="AG73" s="71">
        <v>0</v>
      </c>
      <c r="AH73" s="71">
        <v>0</v>
      </c>
      <c r="AI73" s="71">
        <v>0</v>
      </c>
    </row>
    <row r="74" spans="1:35" ht="14" customHeight="1" x14ac:dyDescent="0.25">
      <c r="A74" s="10" t="s">
        <v>162</v>
      </c>
      <c r="B74" s="10" t="s">
        <v>162</v>
      </c>
      <c r="C74" s="11" t="s">
        <v>265</v>
      </c>
      <c r="D74" s="11" t="s">
        <v>29</v>
      </c>
      <c r="E74" s="12">
        <v>43864</v>
      </c>
      <c r="F74" s="14">
        <v>1.6210000000000002E-2</v>
      </c>
      <c r="G74" s="14">
        <v>1.6210000000000002E-2</v>
      </c>
      <c r="H74" s="15">
        <v>6.9192</v>
      </c>
      <c r="I74" s="16">
        <f t="shared" si="10"/>
        <v>192.10602381778244</v>
      </c>
      <c r="J74" s="16">
        <f t="shared" si="11"/>
        <v>266.10713839750264</v>
      </c>
      <c r="K74" s="16">
        <f t="shared" si="12"/>
        <v>274.51857093305591</v>
      </c>
      <c r="L74" s="16">
        <f t="shared" si="15"/>
        <v>274.51857093305591</v>
      </c>
      <c r="M74" s="16">
        <f t="shared" si="13"/>
        <v>82000</v>
      </c>
      <c r="N74" s="16">
        <f t="shared" si="18"/>
        <v>113587.20000000001</v>
      </c>
      <c r="O74" s="16">
        <f t="shared" si="16"/>
        <v>117177.60000000001</v>
      </c>
      <c r="P74" s="16">
        <f t="shared" si="17"/>
        <v>117177.60000000001</v>
      </c>
      <c r="Q74" s="37">
        <v>0</v>
      </c>
      <c r="R74" s="37">
        <v>17000</v>
      </c>
      <c r="S74" s="37">
        <v>5500</v>
      </c>
      <c r="T74" s="37">
        <f>VLOOKUP(B74,[2]Sheet4!$B:$C,2,0)</f>
        <v>59500</v>
      </c>
      <c r="U74" s="37">
        <v>0</v>
      </c>
      <c r="V74" s="17">
        <v>31334.399999999998</v>
      </c>
      <c r="W74" s="17">
        <v>27417.599999999999</v>
      </c>
      <c r="X74" s="17">
        <v>27417.599999999999</v>
      </c>
      <c r="Y74" s="17">
        <v>27417.599999999999</v>
      </c>
      <c r="Z74" s="17">
        <v>23174.399999999998</v>
      </c>
      <c r="AA74" s="17">
        <v>27417.599999999999</v>
      </c>
      <c r="AB74" s="17">
        <v>27417.599999999999</v>
      </c>
      <c r="AC74" s="17">
        <v>27417.599999999999</v>
      </c>
      <c r="AD74" s="17">
        <v>11750.400000000001</v>
      </c>
      <c r="AE74" s="71">
        <v>11750.400000000001</v>
      </c>
      <c r="AF74" s="71">
        <v>23174.399999999998</v>
      </c>
      <c r="AG74" s="71">
        <v>27417.599999999999</v>
      </c>
      <c r="AH74" s="71">
        <v>27417.599999999999</v>
      </c>
      <c r="AI74" s="71">
        <v>27417.599999999999</v>
      </c>
    </row>
    <row r="75" spans="1:35" ht="14" customHeight="1" x14ac:dyDescent="0.25">
      <c r="A75" s="10" t="s">
        <v>238</v>
      </c>
      <c r="B75" s="10" t="s">
        <v>342</v>
      </c>
      <c r="C75" s="11" t="s">
        <v>265</v>
      </c>
      <c r="D75" s="11" t="s">
        <v>324</v>
      </c>
      <c r="E75" s="12">
        <v>43864</v>
      </c>
      <c r="F75" s="14">
        <v>0.15049999999999999</v>
      </c>
      <c r="G75" s="14">
        <v>0.15049999999999999</v>
      </c>
      <c r="H75" s="15">
        <v>6.9192</v>
      </c>
      <c r="I75" s="16">
        <f t="shared" si="10"/>
        <v>30.45149728292288</v>
      </c>
      <c r="J75" s="16">
        <f t="shared" si="11"/>
        <v>341.35258411377043</v>
      </c>
      <c r="K75" s="16">
        <f t="shared" si="12"/>
        <v>330.41179616140596</v>
      </c>
      <c r="L75" s="16">
        <f t="shared" si="15"/>
        <v>170.67629205688522</v>
      </c>
      <c r="M75" s="16">
        <f t="shared" si="13"/>
        <v>1400</v>
      </c>
      <c r="N75" s="16">
        <f t="shared" si="18"/>
        <v>15693.600000000002</v>
      </c>
      <c r="O75" s="16">
        <f t="shared" si="16"/>
        <v>15190.600000000002</v>
      </c>
      <c r="P75" s="16">
        <f t="shared" si="17"/>
        <v>7846.8000000000011</v>
      </c>
      <c r="Q75" s="37">
        <v>0</v>
      </c>
      <c r="R75" s="37">
        <v>0</v>
      </c>
      <c r="S75" s="37">
        <v>1400</v>
      </c>
      <c r="T75" s="37">
        <v>0</v>
      </c>
      <c r="U75" s="37">
        <v>0</v>
      </c>
      <c r="V75" s="17">
        <v>0</v>
      </c>
      <c r="W75" s="17">
        <v>0</v>
      </c>
      <c r="X75" s="17">
        <v>6539.0000000000009</v>
      </c>
      <c r="Y75" s="17">
        <v>9154.6000000000022</v>
      </c>
      <c r="Z75" s="17">
        <v>3621.6000000000004</v>
      </c>
      <c r="AA75" s="17">
        <v>0</v>
      </c>
      <c r="AB75" s="17">
        <v>0</v>
      </c>
      <c r="AC75" s="17">
        <v>7645.6000000000013</v>
      </c>
      <c r="AD75" s="17">
        <v>3923.4000000000005</v>
      </c>
      <c r="AE75" s="71">
        <v>0</v>
      </c>
      <c r="AF75" s="71">
        <v>0</v>
      </c>
      <c r="AG75" s="71">
        <v>0</v>
      </c>
      <c r="AH75" s="71">
        <v>3923.4000000000005</v>
      </c>
      <c r="AI75" s="71">
        <v>3923.4000000000005</v>
      </c>
    </row>
    <row r="76" spans="1:35" ht="14" customHeight="1" x14ac:dyDescent="0.25">
      <c r="A76" s="10" t="s">
        <v>332</v>
      </c>
      <c r="B76" s="10" t="s">
        <v>330</v>
      </c>
      <c r="C76" s="11" t="s">
        <v>165</v>
      </c>
      <c r="D76" s="11" t="s">
        <v>324</v>
      </c>
      <c r="E76" s="12">
        <v>43864</v>
      </c>
      <c r="F76" s="14">
        <v>2.66</v>
      </c>
      <c r="G76" s="14">
        <v>2.66</v>
      </c>
      <c r="H76" s="15">
        <v>6.9192</v>
      </c>
      <c r="I76" s="16">
        <f t="shared" si="10"/>
        <v>0</v>
      </c>
      <c r="J76" s="16">
        <f t="shared" si="11"/>
        <v>384.43750722626891</v>
      </c>
      <c r="K76" s="16">
        <f t="shared" si="12"/>
        <v>653.54376228465719</v>
      </c>
      <c r="L76" s="16">
        <f t="shared" si="15"/>
        <v>653.54376228465719</v>
      </c>
      <c r="M76" s="16">
        <f t="shared" si="13"/>
        <v>0</v>
      </c>
      <c r="N76" s="16">
        <f t="shared" ref="N76" si="19">SUM(V76:Y76)</f>
        <v>1000</v>
      </c>
      <c r="O76" s="16">
        <f t="shared" ref="O76" si="20">SUM(Z76:AD76)</f>
        <v>1700</v>
      </c>
      <c r="P76" s="16">
        <f t="shared" si="17"/>
        <v>1700</v>
      </c>
      <c r="Q76" s="37"/>
      <c r="R76" s="37">
        <v>0</v>
      </c>
      <c r="S76" s="37">
        <v>0</v>
      </c>
      <c r="T76" s="37">
        <v>0</v>
      </c>
      <c r="U76" s="37">
        <v>0</v>
      </c>
      <c r="V76" s="17">
        <v>1000</v>
      </c>
      <c r="W76" s="17">
        <v>0</v>
      </c>
      <c r="X76" s="17">
        <v>0</v>
      </c>
      <c r="Y76" s="17">
        <v>0</v>
      </c>
      <c r="Z76" s="17">
        <v>1700</v>
      </c>
      <c r="AA76" s="17">
        <v>0</v>
      </c>
      <c r="AB76" s="17">
        <v>0</v>
      </c>
      <c r="AC76" s="17">
        <v>0</v>
      </c>
      <c r="AD76" s="17">
        <v>0</v>
      </c>
      <c r="AE76" s="71">
        <v>1700</v>
      </c>
      <c r="AF76" s="71">
        <v>0</v>
      </c>
      <c r="AG76" s="71">
        <v>0</v>
      </c>
      <c r="AH76" s="71">
        <v>0</v>
      </c>
      <c r="AI76" s="71">
        <v>0</v>
      </c>
    </row>
    <row r="77" spans="1:35" ht="14" customHeight="1" x14ac:dyDescent="0.25">
      <c r="A77" s="10" t="s">
        <v>325</v>
      </c>
      <c r="B77" s="10" t="s">
        <v>331</v>
      </c>
      <c r="C77" s="11" t="s">
        <v>297</v>
      </c>
      <c r="D77" s="11" t="s">
        <v>8</v>
      </c>
      <c r="E77" s="12">
        <v>43864</v>
      </c>
      <c r="F77" s="14">
        <v>0.73699999999999999</v>
      </c>
      <c r="G77" s="14">
        <v>0.73699999999999999</v>
      </c>
      <c r="H77" s="15">
        <v>6.9192</v>
      </c>
      <c r="I77" s="16">
        <f t="shared" si="10"/>
        <v>532.57602034917329</v>
      </c>
      <c r="J77" s="16">
        <f t="shared" si="11"/>
        <v>10034.038987166146</v>
      </c>
      <c r="K77" s="16">
        <f t="shared" si="12"/>
        <v>14762.174639512412</v>
      </c>
      <c r="L77" s="16">
        <f t="shared" si="15"/>
        <v>14041.717972350232</v>
      </c>
      <c r="M77" s="16">
        <f t="shared" si="13"/>
        <v>5000</v>
      </c>
      <c r="N77" s="16">
        <f t="shared" si="18"/>
        <v>94202.880000000005</v>
      </c>
      <c r="O77" s="16">
        <f t="shared" si="16"/>
        <v>138592.18285714285</v>
      </c>
      <c r="P77" s="16">
        <f t="shared" si="17"/>
        <v>131828.29714285716</v>
      </c>
      <c r="Q77" s="37">
        <v>0</v>
      </c>
      <c r="R77" s="37">
        <v>0</v>
      </c>
      <c r="S77" s="37">
        <v>0</v>
      </c>
      <c r="T77" s="37">
        <f>VLOOKUP(B77,[2]Sheet4!$B:$C,2,0)</f>
        <v>5000</v>
      </c>
      <c r="U77" s="37">
        <v>0</v>
      </c>
      <c r="V77" s="17">
        <v>13504</v>
      </c>
      <c r="W77" s="17">
        <v>20263.68</v>
      </c>
      <c r="X77" s="17">
        <v>29024</v>
      </c>
      <c r="Y77" s="17">
        <v>31411.200000000001</v>
      </c>
      <c r="Z77" s="17">
        <v>32340.48</v>
      </c>
      <c r="AA77" s="17">
        <v>32378.880000000001</v>
      </c>
      <c r="AB77" s="17">
        <v>27617.279999999999</v>
      </c>
      <c r="AC77" s="17">
        <v>32378.880000000001</v>
      </c>
      <c r="AD77" s="17">
        <v>13876.662857142856</v>
      </c>
      <c r="AE77" s="17">
        <v>18502.217142857146</v>
      </c>
      <c r="AF77" s="17">
        <v>28569.600000000002</v>
      </c>
      <c r="AG77" s="17">
        <v>27617.279999999999</v>
      </c>
      <c r="AH77" s="17">
        <v>28569.600000000002</v>
      </c>
      <c r="AI77" s="17">
        <v>28569.600000000002</v>
      </c>
    </row>
    <row r="78" spans="1:35" ht="14" customHeight="1" x14ac:dyDescent="0.25">
      <c r="A78" s="10" t="s">
        <v>326</v>
      </c>
      <c r="B78" s="10" t="s">
        <v>326</v>
      </c>
      <c r="C78" s="11" t="s">
        <v>297</v>
      </c>
      <c r="D78" s="11" t="s">
        <v>8</v>
      </c>
      <c r="E78" s="12">
        <v>43864</v>
      </c>
      <c r="F78" s="13">
        <v>0.12039999999999999</v>
      </c>
      <c r="G78" s="14">
        <v>0.12039999999999999</v>
      </c>
      <c r="H78" s="15">
        <v>6.9192</v>
      </c>
      <c r="I78" s="16">
        <f t="shared" si="10"/>
        <v>0</v>
      </c>
      <c r="J78" s="16">
        <f t="shared" si="11"/>
        <v>1844.1120499479707</v>
      </c>
      <c r="K78" s="16">
        <f t="shared" si="12"/>
        <v>2713.0753798126948</v>
      </c>
      <c r="L78" s="16">
        <f t="shared" si="15"/>
        <v>2580.6658064516128</v>
      </c>
      <c r="M78" s="16">
        <f t="shared" si="13"/>
        <v>0</v>
      </c>
      <c r="N78" s="16">
        <f t="shared" si="18"/>
        <v>105978.23999999999</v>
      </c>
      <c r="O78" s="16">
        <f t="shared" si="16"/>
        <v>155916.20571428569</v>
      </c>
      <c r="P78" s="16">
        <f t="shared" si="17"/>
        <v>148306.83428571429</v>
      </c>
      <c r="Q78" s="37">
        <v>0</v>
      </c>
      <c r="R78" s="37">
        <v>0</v>
      </c>
      <c r="S78" s="37">
        <v>0</v>
      </c>
      <c r="T78" s="37">
        <v>0</v>
      </c>
      <c r="U78" s="37">
        <v>0</v>
      </c>
      <c r="V78" s="17">
        <v>15192</v>
      </c>
      <c r="W78" s="17">
        <v>22796.639999999999</v>
      </c>
      <c r="X78" s="17">
        <v>32652</v>
      </c>
      <c r="Y78" s="17">
        <v>35337.599999999999</v>
      </c>
      <c r="Z78" s="17">
        <v>36383.040000000001</v>
      </c>
      <c r="AA78" s="17">
        <v>36426.239999999998</v>
      </c>
      <c r="AB78" s="17">
        <v>31069.439999999999</v>
      </c>
      <c r="AC78" s="17">
        <v>36426.239999999998</v>
      </c>
      <c r="AD78" s="17">
        <v>15611.245714285713</v>
      </c>
      <c r="AE78" s="17">
        <v>20814.994285714285</v>
      </c>
      <c r="AF78" s="17">
        <v>32140.799999999999</v>
      </c>
      <c r="AG78" s="17">
        <v>31069.439999999999</v>
      </c>
      <c r="AH78" s="17">
        <v>32140.799999999999</v>
      </c>
      <c r="AI78" s="17">
        <v>32140.799999999999</v>
      </c>
    </row>
    <row r="79" spans="1:35" ht="14" customHeight="1" x14ac:dyDescent="0.25">
      <c r="A79" s="10" t="s">
        <v>327</v>
      </c>
      <c r="B79" s="10" t="s">
        <v>327</v>
      </c>
      <c r="C79" s="11" t="s">
        <v>297</v>
      </c>
      <c r="D79" s="11" t="s">
        <v>8</v>
      </c>
      <c r="E79" s="12">
        <v>43864</v>
      </c>
      <c r="F79" s="13">
        <v>0.1246</v>
      </c>
      <c r="G79" s="14">
        <v>0.1246</v>
      </c>
      <c r="H79" s="15">
        <v>6.9192</v>
      </c>
      <c r="I79" s="16">
        <f t="shared" si="10"/>
        <v>0</v>
      </c>
      <c r="J79" s="16">
        <f t="shared" si="11"/>
        <v>1696.392480055498</v>
      </c>
      <c r="K79" s="16">
        <f t="shared" si="12"/>
        <v>2495.7489281997914</v>
      </c>
      <c r="L79" s="16">
        <f t="shared" si="15"/>
        <v>2373.9458064516134</v>
      </c>
      <c r="M79" s="16">
        <f t="shared" si="13"/>
        <v>0</v>
      </c>
      <c r="N79" s="16">
        <f t="shared" si="18"/>
        <v>94202.880000000005</v>
      </c>
      <c r="O79" s="16">
        <f t="shared" si="16"/>
        <v>138592.18285714285</v>
      </c>
      <c r="P79" s="16">
        <f t="shared" si="17"/>
        <v>131828.29714285716</v>
      </c>
      <c r="Q79" s="37">
        <v>0</v>
      </c>
      <c r="R79" s="37">
        <v>0</v>
      </c>
      <c r="S79" s="37">
        <v>0</v>
      </c>
      <c r="T79" s="37">
        <v>0</v>
      </c>
      <c r="U79" s="37">
        <v>0</v>
      </c>
      <c r="V79" s="17">
        <v>13504</v>
      </c>
      <c r="W79" s="17">
        <v>20263.68</v>
      </c>
      <c r="X79" s="17">
        <v>29024</v>
      </c>
      <c r="Y79" s="17">
        <v>31411.200000000001</v>
      </c>
      <c r="Z79" s="17">
        <v>32340.48</v>
      </c>
      <c r="AA79" s="17">
        <v>32378.880000000001</v>
      </c>
      <c r="AB79" s="17">
        <v>27617.279999999999</v>
      </c>
      <c r="AC79" s="17">
        <v>32378.880000000001</v>
      </c>
      <c r="AD79" s="17">
        <v>13876.662857142856</v>
      </c>
      <c r="AE79" s="17">
        <v>18502.217142857146</v>
      </c>
      <c r="AF79" s="17">
        <v>28569.600000000002</v>
      </c>
      <c r="AG79" s="17">
        <v>27617.279999999999</v>
      </c>
      <c r="AH79" s="17">
        <v>28569.600000000002</v>
      </c>
      <c r="AI79" s="17">
        <v>28569.600000000002</v>
      </c>
    </row>
    <row r="80" spans="1:35" ht="14" customHeight="1" x14ac:dyDescent="0.25">
      <c r="A80" s="10" t="s">
        <v>328</v>
      </c>
      <c r="B80" s="10" t="s">
        <v>328</v>
      </c>
      <c r="C80" s="11" t="s">
        <v>297</v>
      </c>
      <c r="D80" s="11" t="s">
        <v>8</v>
      </c>
      <c r="E80" s="12">
        <v>43864</v>
      </c>
      <c r="F80" s="13">
        <v>0.15090000000000001</v>
      </c>
      <c r="G80" s="14">
        <v>0.15090000000000001</v>
      </c>
      <c r="H80" s="15">
        <v>6.9192</v>
      </c>
      <c r="I80" s="16">
        <f t="shared" si="10"/>
        <v>0</v>
      </c>
      <c r="J80" s="16">
        <f t="shared" si="11"/>
        <v>2568.0740894901146</v>
      </c>
      <c r="K80" s="16">
        <f t="shared" si="12"/>
        <v>3778.1752935929835</v>
      </c>
      <c r="L80" s="16">
        <f t="shared" si="15"/>
        <v>3593.7843317972352</v>
      </c>
      <c r="M80" s="16">
        <f t="shared" si="13"/>
        <v>0</v>
      </c>
      <c r="N80" s="16">
        <f t="shared" si="18"/>
        <v>117753.60000000001</v>
      </c>
      <c r="O80" s="16">
        <f t="shared" si="16"/>
        <v>173240.22857142857</v>
      </c>
      <c r="P80" s="16">
        <f t="shared" si="17"/>
        <v>164785.37142857144</v>
      </c>
      <c r="Q80" s="37">
        <v>0</v>
      </c>
      <c r="R80" s="37">
        <v>0</v>
      </c>
      <c r="S80" s="37">
        <v>0</v>
      </c>
      <c r="T80" s="37">
        <v>0</v>
      </c>
      <c r="U80" s="37">
        <v>0</v>
      </c>
      <c r="V80" s="17">
        <v>16880</v>
      </c>
      <c r="W80" s="17">
        <v>25329.599999999999</v>
      </c>
      <c r="X80" s="17">
        <v>36280</v>
      </c>
      <c r="Y80" s="17">
        <v>39264</v>
      </c>
      <c r="Z80" s="17">
        <v>40425.599999999999</v>
      </c>
      <c r="AA80" s="17">
        <v>40473.599999999999</v>
      </c>
      <c r="AB80" s="17">
        <v>34521.599999999999</v>
      </c>
      <c r="AC80" s="17">
        <v>40473.599999999999</v>
      </c>
      <c r="AD80" s="17">
        <v>17345.82857142857</v>
      </c>
      <c r="AE80" s="17">
        <v>23127.771428571428</v>
      </c>
      <c r="AF80" s="17">
        <v>35712</v>
      </c>
      <c r="AG80" s="17">
        <v>34521.599999999999</v>
      </c>
      <c r="AH80" s="17">
        <v>35712</v>
      </c>
      <c r="AI80" s="17">
        <v>35712</v>
      </c>
    </row>
    <row r="81" spans="1:35" ht="14" customHeight="1" x14ac:dyDescent="0.25">
      <c r="A81" s="10" t="s">
        <v>329</v>
      </c>
      <c r="B81" s="10" t="s">
        <v>329</v>
      </c>
      <c r="C81" s="11" t="s">
        <v>297</v>
      </c>
      <c r="D81" s="11" t="s">
        <v>8</v>
      </c>
      <c r="E81" s="12">
        <v>43864</v>
      </c>
      <c r="F81" s="13">
        <v>0.14699999999999999</v>
      </c>
      <c r="G81" s="14">
        <v>0.14699999999999999</v>
      </c>
      <c r="H81" s="15">
        <v>6.9192</v>
      </c>
      <c r="I81" s="16">
        <f t="shared" si="10"/>
        <v>0</v>
      </c>
      <c r="J81" s="16">
        <f t="shared" si="11"/>
        <v>2001.3619146722165</v>
      </c>
      <c r="K81" s="16">
        <f t="shared" si="12"/>
        <v>2944.4228928199791</v>
      </c>
      <c r="L81" s="16">
        <f t="shared" si="15"/>
        <v>2800.7225806451615</v>
      </c>
      <c r="M81" s="16">
        <f t="shared" si="13"/>
        <v>0</v>
      </c>
      <c r="N81" s="16">
        <f t="shared" si="18"/>
        <v>94202.880000000005</v>
      </c>
      <c r="O81" s="16">
        <f t="shared" si="16"/>
        <v>138592.18285714285</v>
      </c>
      <c r="P81" s="16">
        <f t="shared" si="17"/>
        <v>131828.29714285716</v>
      </c>
      <c r="Q81" s="37">
        <v>0</v>
      </c>
      <c r="R81" s="37">
        <v>0</v>
      </c>
      <c r="S81" s="37">
        <v>0</v>
      </c>
      <c r="T81" s="37">
        <v>0</v>
      </c>
      <c r="U81" s="37">
        <v>0</v>
      </c>
      <c r="V81" s="17">
        <v>13504</v>
      </c>
      <c r="W81" s="17">
        <v>20263.68</v>
      </c>
      <c r="X81" s="17">
        <v>29024</v>
      </c>
      <c r="Y81" s="17">
        <v>31411.200000000001</v>
      </c>
      <c r="Z81" s="17">
        <v>32340.48</v>
      </c>
      <c r="AA81" s="17">
        <v>32378.880000000001</v>
      </c>
      <c r="AB81" s="17">
        <v>27617.279999999999</v>
      </c>
      <c r="AC81" s="17">
        <v>32378.880000000001</v>
      </c>
      <c r="AD81" s="17">
        <v>13876.662857142856</v>
      </c>
      <c r="AE81" s="17">
        <v>18502.217142857146</v>
      </c>
      <c r="AF81" s="17">
        <v>28569.600000000002</v>
      </c>
      <c r="AG81" s="17">
        <v>27617.279999999999</v>
      </c>
      <c r="AH81" s="17">
        <v>28569.600000000002</v>
      </c>
      <c r="AI81" s="17">
        <v>28569.600000000002</v>
      </c>
    </row>
    <row r="82" spans="1:35" x14ac:dyDescent="0.25">
      <c r="B82" s="60"/>
      <c r="C82" s="11"/>
      <c r="D82" s="11"/>
      <c r="M82" s="16"/>
      <c r="N82" s="16"/>
      <c r="O82" s="16"/>
      <c r="P82" s="16"/>
    </row>
    <row r="83" spans="1:35" ht="14.5" x14ac:dyDescent="0.3">
      <c r="H83" s="25" t="s">
        <v>186</v>
      </c>
      <c r="I83" s="40">
        <f>3240+112</f>
        <v>3352</v>
      </c>
      <c r="M83" s="16"/>
      <c r="N83" s="16"/>
      <c r="O83" s="16"/>
      <c r="P83" s="16"/>
    </row>
    <row r="84" spans="1:35" ht="14.5" x14ac:dyDescent="0.3">
      <c r="H84" s="25" t="s">
        <v>73</v>
      </c>
      <c r="I84" s="40">
        <v>1562</v>
      </c>
      <c r="M84" s="16"/>
      <c r="N84" s="16"/>
      <c r="O84" s="16"/>
      <c r="P84" s="16"/>
    </row>
    <row r="85" spans="1:35" x14ac:dyDescent="0.25">
      <c r="H85" s="25" t="s">
        <v>74</v>
      </c>
      <c r="I85" s="27">
        <f>SUM(I2:I84)</f>
        <v>645275.34769980493</v>
      </c>
      <c r="J85" s="27">
        <f t="shared" ref="J85" si="21">SUM(J2:J84)</f>
        <v>726938.6158234966</v>
      </c>
      <c r="K85" s="27">
        <f>SUM(K2:K84)</f>
        <v>1141875.4222912847</v>
      </c>
      <c r="L85" s="27">
        <f>SUM(L2:L84)</f>
        <v>1147374.4518597822</v>
      </c>
      <c r="O85" s="70"/>
    </row>
  </sheetData>
  <autoFilter ref="A1:AE81"/>
  <phoneticPr fontId="4" type="noConversion"/>
  <conditionalFormatting sqref="A1">
    <cfRule type="duplicateValues" dxfId="33" priority="1"/>
  </conditionalFormatting>
  <conditionalFormatting sqref="B1">
    <cfRule type="duplicateValues" dxfId="32" priority="2"/>
  </conditionalFormatting>
  <pageMargins left="0.7" right="0.7" top="0.75" bottom="0.75" header="0.3" footer="0.3"/>
  <pageSetup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workbookViewId="0">
      <selection activeCell="J20" sqref="J20"/>
    </sheetView>
  </sheetViews>
  <sheetFormatPr defaultRowHeight="13" x14ac:dyDescent="0.25"/>
  <cols>
    <col min="1" max="1" width="16" style="9" customWidth="1"/>
    <col min="2" max="5" width="15.7265625" style="9" customWidth="1"/>
    <col min="6" max="7" width="17.7265625" style="9" hidden="1" customWidth="1"/>
    <col min="8" max="8" width="10.7265625" style="9" bestFit="1" customWidth="1"/>
    <col min="9" max="9" width="9.453125" style="9" bestFit="1" customWidth="1"/>
    <col min="10" max="10" width="35.26953125" style="9" bestFit="1" customWidth="1"/>
    <col min="11" max="12" width="8.7265625" style="9"/>
    <col min="13" max="13" width="8.7265625" style="44"/>
    <col min="14" max="16384" width="8.7265625" style="9"/>
  </cols>
  <sheetData>
    <row r="1" spans="1:10" ht="13.5" x14ac:dyDescent="0.3">
      <c r="A1" s="54"/>
      <c r="B1" s="65" t="s">
        <v>345</v>
      </c>
      <c r="C1" s="54"/>
      <c r="D1" s="54"/>
      <c r="E1" s="54"/>
      <c r="F1" s="54"/>
      <c r="G1" s="54"/>
      <c r="H1" s="72" t="s">
        <v>249</v>
      </c>
      <c r="I1" s="72"/>
      <c r="J1" s="74" t="s">
        <v>352</v>
      </c>
    </row>
    <row r="2" spans="1:10" ht="13.5" x14ac:dyDescent="0.3">
      <c r="A2" s="44"/>
      <c r="B2" s="62">
        <v>43843</v>
      </c>
      <c r="C2" s="44"/>
      <c r="D2" s="62">
        <v>43864</v>
      </c>
      <c r="E2" s="44"/>
      <c r="F2" s="66" t="s">
        <v>346</v>
      </c>
      <c r="G2" s="66" t="s">
        <v>347</v>
      </c>
      <c r="H2" s="73"/>
      <c r="I2" s="73"/>
      <c r="J2" s="74"/>
    </row>
    <row r="3" spans="1:10" ht="26.5" x14ac:dyDescent="0.3">
      <c r="A3" s="61" t="s">
        <v>348</v>
      </c>
      <c r="B3" s="44" t="s">
        <v>349</v>
      </c>
      <c r="C3" s="44" t="s">
        <v>350</v>
      </c>
      <c r="D3" s="44" t="s">
        <v>349</v>
      </c>
      <c r="E3" s="44" t="s">
        <v>350</v>
      </c>
      <c r="F3" s="54"/>
      <c r="G3" s="54"/>
      <c r="H3" s="30" t="s">
        <v>260</v>
      </c>
      <c r="I3" s="30" t="s">
        <v>321</v>
      </c>
      <c r="J3" s="74"/>
    </row>
    <row r="4" spans="1:10" x14ac:dyDescent="0.3">
      <c r="A4" s="67" t="s">
        <v>139</v>
      </c>
      <c r="B4" s="68">
        <v>280583.21065488947</v>
      </c>
      <c r="C4" s="68">
        <v>644839.04381805495</v>
      </c>
      <c r="D4" s="68">
        <v>293680.60019202379</v>
      </c>
      <c r="E4" s="68">
        <v>654491.30628897215</v>
      </c>
      <c r="F4" s="68">
        <v>574263.81084691326</v>
      </c>
      <c r="G4" s="68">
        <v>1299330.350107027</v>
      </c>
      <c r="H4" s="33">
        <f>D4-B4</f>
        <v>13097.389537134324</v>
      </c>
      <c r="I4" s="33">
        <f t="shared" ref="I4" si="0">E4-C4</f>
        <v>9652.2624709171942</v>
      </c>
    </row>
    <row r="5" spans="1:10" x14ac:dyDescent="0.3">
      <c r="A5" s="69" t="s">
        <v>141</v>
      </c>
      <c r="B5" s="68">
        <v>228173.54579874972</v>
      </c>
      <c r="C5" s="68">
        <v>499952.14511337649</v>
      </c>
      <c r="D5" s="68">
        <v>240580.89595728621</v>
      </c>
      <c r="E5" s="68">
        <v>507621.54440242355</v>
      </c>
      <c r="F5" s="68">
        <v>468754.4417560359</v>
      </c>
      <c r="G5" s="68">
        <v>1007573.6895158</v>
      </c>
      <c r="H5" s="43">
        <f t="shared" ref="H5:H17" si="1">D5-B5</f>
        <v>12407.350158536487</v>
      </c>
      <c r="I5" s="43">
        <f t="shared" ref="I5:I17" si="2">E5-C5</f>
        <v>7669.3992890470545</v>
      </c>
      <c r="J5" s="9" t="s">
        <v>353</v>
      </c>
    </row>
    <row r="6" spans="1:10" x14ac:dyDescent="0.3">
      <c r="A6" s="69" t="s">
        <v>184</v>
      </c>
      <c r="B6" s="68">
        <v>833.05992610872579</v>
      </c>
      <c r="C6" s="68">
        <v>737.25803460622217</v>
      </c>
      <c r="D6" s="68">
        <v>844.02821135391378</v>
      </c>
      <c r="E6" s="68">
        <v>746.96496704821357</v>
      </c>
      <c r="F6" s="68">
        <v>1677.0881374626397</v>
      </c>
      <c r="G6" s="68">
        <v>1484.2230016544358</v>
      </c>
      <c r="H6" s="32">
        <f t="shared" si="1"/>
        <v>10.968285245187985</v>
      </c>
      <c r="I6" s="32">
        <f t="shared" si="2"/>
        <v>9.7069324419913983</v>
      </c>
    </row>
    <row r="7" spans="1:10" x14ac:dyDescent="0.3">
      <c r="A7" s="69" t="s">
        <v>248</v>
      </c>
      <c r="B7" s="68">
        <v>50578.554160163832</v>
      </c>
      <c r="C7" s="68">
        <v>70123.961933100625</v>
      </c>
      <c r="D7" s="68">
        <v>51244.484655595523</v>
      </c>
      <c r="E7" s="68">
        <v>71047.232388081757</v>
      </c>
      <c r="F7" s="68">
        <v>101823.03881575936</v>
      </c>
      <c r="G7" s="68">
        <v>141171.19432118238</v>
      </c>
      <c r="H7" s="32">
        <f t="shared" si="1"/>
        <v>665.93049543169036</v>
      </c>
      <c r="I7" s="32">
        <f t="shared" si="2"/>
        <v>923.27045498113148</v>
      </c>
    </row>
    <row r="8" spans="1:10" x14ac:dyDescent="0.3">
      <c r="A8" s="69" t="s">
        <v>265</v>
      </c>
      <c r="B8" s="68">
        <v>998.05076986719553</v>
      </c>
      <c r="C8" s="68">
        <v>1186.8969573342083</v>
      </c>
      <c r="D8" s="68">
        <v>1011.1913677881837</v>
      </c>
      <c r="E8" s="68">
        <v>1277.7682674297607</v>
      </c>
      <c r="F8" s="68">
        <v>2009.2421376553793</v>
      </c>
      <c r="G8" s="68">
        <v>2464.665224763969</v>
      </c>
      <c r="H8" s="32">
        <f t="shared" si="1"/>
        <v>13.140597920988171</v>
      </c>
      <c r="I8" s="32">
        <f t="shared" si="2"/>
        <v>90.871310095552417</v>
      </c>
    </row>
    <row r="9" spans="1:10" x14ac:dyDescent="0.3">
      <c r="A9" s="69" t="s">
        <v>142</v>
      </c>
      <c r="B9" s="68">
        <v>0</v>
      </c>
      <c r="C9" s="68">
        <v>72838.781779637284</v>
      </c>
      <c r="D9" s="68">
        <v>0</v>
      </c>
      <c r="E9" s="68">
        <v>73797.796263988799</v>
      </c>
      <c r="F9" s="68">
        <v>0</v>
      </c>
      <c r="G9" s="68">
        <v>146636.5780436261</v>
      </c>
      <c r="H9" s="32">
        <f t="shared" si="1"/>
        <v>0</v>
      </c>
      <c r="I9" s="32">
        <f t="shared" si="2"/>
        <v>959.01448435151542</v>
      </c>
    </row>
    <row r="10" spans="1:10" x14ac:dyDescent="0.3">
      <c r="A10" s="67" t="s">
        <v>8</v>
      </c>
      <c r="B10" s="68">
        <v>456493.07655250462</v>
      </c>
      <c r="C10" s="68">
        <v>480279.16384740255</v>
      </c>
      <c r="D10" s="68">
        <v>433258.01563147327</v>
      </c>
      <c r="E10" s="68">
        <v>487384.11600231327</v>
      </c>
      <c r="F10" s="68">
        <v>889751.09218397795</v>
      </c>
      <c r="G10" s="68">
        <v>967663.27984971588</v>
      </c>
      <c r="H10" s="33">
        <f t="shared" si="1"/>
        <v>-23235.060921031341</v>
      </c>
      <c r="I10" s="33">
        <f t="shared" si="2"/>
        <v>7104.9521549107158</v>
      </c>
    </row>
    <row r="11" spans="1:10" x14ac:dyDescent="0.3">
      <c r="A11" s="69" t="s">
        <v>296</v>
      </c>
      <c r="B11" s="68">
        <v>10285.168445287647</v>
      </c>
      <c r="C11" s="68">
        <v>22542.655238475625</v>
      </c>
      <c r="D11" s="68">
        <v>18143.979521331945</v>
      </c>
      <c r="E11" s="68">
        <v>26693.597133937859</v>
      </c>
      <c r="F11" s="68">
        <v>28429.147966619592</v>
      </c>
      <c r="G11" s="68">
        <v>49236.252372413481</v>
      </c>
      <c r="H11" s="43">
        <f>D11-B11</f>
        <v>7858.8110760442978</v>
      </c>
      <c r="I11" s="43">
        <f t="shared" si="2"/>
        <v>4150.9418954622342</v>
      </c>
      <c r="J11" s="9" t="s">
        <v>353</v>
      </c>
    </row>
    <row r="12" spans="1:10" x14ac:dyDescent="0.3">
      <c r="A12" s="69" t="s">
        <v>143</v>
      </c>
      <c r="B12" s="68">
        <v>37450.189292028685</v>
      </c>
      <c r="C12" s="68">
        <v>20000.398584504845</v>
      </c>
      <c r="D12" s="68">
        <v>34999.585661439109</v>
      </c>
      <c r="E12" s="68">
        <v>19063.5516984153</v>
      </c>
      <c r="F12" s="68">
        <v>72449.774953467801</v>
      </c>
      <c r="G12" s="68">
        <v>39063.950282920145</v>
      </c>
      <c r="H12" s="32">
        <f t="shared" si="1"/>
        <v>-2450.6036305895759</v>
      </c>
      <c r="I12" s="32">
        <f t="shared" si="2"/>
        <v>-936.84688608954457</v>
      </c>
    </row>
    <row r="13" spans="1:10" x14ac:dyDescent="0.3">
      <c r="A13" s="69" t="s">
        <v>144</v>
      </c>
      <c r="B13" s="68">
        <v>160331.95286560504</v>
      </c>
      <c r="C13" s="68">
        <v>136663.9026806824</v>
      </c>
      <c r="D13" s="68">
        <v>162442.92536330083</v>
      </c>
      <c r="E13" s="68">
        <v>138463.25542871834</v>
      </c>
      <c r="F13" s="68">
        <v>322774.87822890584</v>
      </c>
      <c r="G13" s="68">
        <v>275127.15810940077</v>
      </c>
      <c r="H13" s="32">
        <f t="shared" si="1"/>
        <v>2110.972497695795</v>
      </c>
      <c r="I13" s="32">
        <f t="shared" si="2"/>
        <v>1799.352748035948</v>
      </c>
    </row>
    <row r="14" spans="1:10" x14ac:dyDescent="0.3">
      <c r="A14" s="69" t="s">
        <v>232</v>
      </c>
      <c r="B14" s="68">
        <v>71293.271471976957</v>
      </c>
      <c r="C14" s="68">
        <v>52259.608376246375</v>
      </c>
      <c r="D14" s="68">
        <v>77408.113799283165</v>
      </c>
      <c r="E14" s="68">
        <v>54360.755925540521</v>
      </c>
      <c r="F14" s="68">
        <v>148701.38527126011</v>
      </c>
      <c r="G14" s="68">
        <v>106620.3643017869</v>
      </c>
      <c r="H14" s="43">
        <f t="shared" si="1"/>
        <v>6114.8423273062072</v>
      </c>
      <c r="I14" s="32">
        <f t="shared" si="2"/>
        <v>2101.1475492941463</v>
      </c>
      <c r="J14" s="9" t="s">
        <v>353</v>
      </c>
    </row>
    <row r="15" spans="1:10" x14ac:dyDescent="0.3">
      <c r="A15" s="69" t="s">
        <v>121</v>
      </c>
      <c r="B15" s="68">
        <v>177132.49447760632</v>
      </c>
      <c r="C15" s="68">
        <v>248812.59896749328</v>
      </c>
      <c r="D15" s="68">
        <v>140263.41128611824</v>
      </c>
      <c r="E15" s="68">
        <v>248802.95581570125</v>
      </c>
      <c r="F15" s="68">
        <v>317395.90576372459</v>
      </c>
      <c r="G15" s="68">
        <v>497615.55478319456</v>
      </c>
      <c r="H15" s="43">
        <f t="shared" si="1"/>
        <v>-36869.083191488084</v>
      </c>
      <c r="I15" s="32">
        <f t="shared" si="2"/>
        <v>-9.6431517920282204</v>
      </c>
      <c r="J15" s="9" t="s">
        <v>354</v>
      </c>
    </row>
    <row r="16" spans="1:10" x14ac:dyDescent="0.3">
      <c r="A16" s="67" t="s">
        <v>343</v>
      </c>
      <c r="B16" s="68"/>
      <c r="C16" s="68"/>
      <c r="D16" s="68"/>
      <c r="E16" s="68"/>
      <c r="F16" s="68"/>
      <c r="G16" s="68"/>
      <c r="H16" s="33">
        <f t="shared" si="1"/>
        <v>0</v>
      </c>
      <c r="I16" s="33">
        <f t="shared" si="2"/>
        <v>0</v>
      </c>
    </row>
    <row r="17" spans="1:9" ht="13.5" x14ac:dyDescent="0.3">
      <c r="A17" s="67" t="s">
        <v>351</v>
      </c>
      <c r="B17" s="68">
        <v>737076.28720739414</v>
      </c>
      <c r="C17" s="68">
        <v>1125118.2076654574</v>
      </c>
      <c r="D17" s="68">
        <v>726938.61582349706</v>
      </c>
      <c r="E17" s="68">
        <v>1141875.4222912856</v>
      </c>
      <c r="F17" s="68">
        <v>1464014.9030308912</v>
      </c>
      <c r="G17" s="68">
        <v>2266993.6299567427</v>
      </c>
      <c r="H17" s="33">
        <f t="shared" si="1"/>
        <v>-10137.671383897075</v>
      </c>
      <c r="I17" s="33">
        <f t="shared" si="2"/>
        <v>16757.214625828201</v>
      </c>
    </row>
    <row r="18" spans="1:9" x14ac:dyDescent="0.3">
      <c r="A18" s="54"/>
      <c r="B18" s="54"/>
      <c r="C18" s="54"/>
      <c r="D18" s="54"/>
      <c r="E18" s="54"/>
      <c r="F18" s="54"/>
      <c r="G18" s="54"/>
    </row>
    <row r="19" spans="1:9" x14ac:dyDescent="0.3">
      <c r="A19" s="54"/>
      <c r="B19" s="54"/>
      <c r="C19" s="54"/>
      <c r="D19" s="54"/>
    </row>
    <row r="20" spans="1:9" x14ac:dyDescent="0.3">
      <c r="A20" s="54"/>
      <c r="B20" s="54"/>
      <c r="C20" s="54"/>
      <c r="D20" s="54"/>
    </row>
    <row r="21" spans="1:9" x14ac:dyDescent="0.3">
      <c r="A21" s="54"/>
      <c r="B21" s="54"/>
      <c r="C21" s="54"/>
      <c r="D21" s="54"/>
    </row>
    <row r="22" spans="1:9" x14ac:dyDescent="0.3">
      <c r="A22" s="54"/>
      <c r="B22" s="54"/>
      <c r="C22" s="54"/>
      <c r="D22" s="54"/>
    </row>
    <row r="23" spans="1:9" x14ac:dyDescent="0.3">
      <c r="A23" s="54"/>
      <c r="B23" s="54"/>
      <c r="C23" s="54"/>
      <c r="D23" s="54"/>
    </row>
    <row r="24" spans="1:9" x14ac:dyDescent="0.3">
      <c r="A24" s="54"/>
      <c r="B24" s="54"/>
      <c r="C24" s="54"/>
      <c r="D24" s="54"/>
    </row>
    <row r="25" spans="1:9" x14ac:dyDescent="0.3">
      <c r="A25" s="54"/>
      <c r="B25" s="54"/>
      <c r="C25" s="54"/>
      <c r="D25" s="54"/>
    </row>
    <row r="26" spans="1:9" x14ac:dyDescent="0.3">
      <c r="A26" s="54"/>
      <c r="B26" s="54"/>
      <c r="C26" s="54"/>
      <c r="D26" s="54"/>
    </row>
    <row r="27" spans="1:9" x14ac:dyDescent="0.3">
      <c r="A27" s="54"/>
      <c r="B27" s="54"/>
      <c r="C27" s="54"/>
      <c r="D27" s="54"/>
    </row>
    <row r="28" spans="1:9" x14ac:dyDescent="0.3">
      <c r="A28" s="54"/>
      <c r="B28" s="54"/>
      <c r="C28" s="54"/>
      <c r="D28" s="54"/>
    </row>
    <row r="29" spans="1:9" x14ac:dyDescent="0.3">
      <c r="A29" s="54"/>
      <c r="B29" s="54"/>
      <c r="C29" s="54"/>
      <c r="D29" s="54"/>
    </row>
    <row r="30" spans="1:9" x14ac:dyDescent="0.3">
      <c r="A30" s="54"/>
      <c r="B30" s="54"/>
      <c r="C30" s="54"/>
      <c r="D30" s="54"/>
    </row>
    <row r="31" spans="1:9" x14ac:dyDescent="0.3">
      <c r="A31" s="54"/>
      <c r="B31" s="54"/>
      <c r="C31" s="54"/>
      <c r="D31" s="54"/>
    </row>
    <row r="32" spans="1:9" x14ac:dyDescent="0.3">
      <c r="A32" s="54"/>
      <c r="B32" s="54"/>
      <c r="C32" s="54"/>
      <c r="D32" s="54"/>
    </row>
    <row r="33" spans="1:4" x14ac:dyDescent="0.3">
      <c r="A33" s="54"/>
      <c r="B33" s="54"/>
      <c r="C33" s="54"/>
      <c r="D33" s="54"/>
    </row>
    <row r="34" spans="1:4" x14ac:dyDescent="0.3">
      <c r="A34" s="54"/>
      <c r="B34" s="54"/>
      <c r="C34" s="54"/>
      <c r="D34" s="54"/>
    </row>
    <row r="35" spans="1:4" x14ac:dyDescent="0.3">
      <c r="A35" s="54"/>
      <c r="B35" s="54"/>
      <c r="C35" s="54"/>
      <c r="D35" s="54"/>
    </row>
    <row r="36" spans="1:4" x14ac:dyDescent="0.3">
      <c r="A36" s="54"/>
      <c r="B36" s="54"/>
      <c r="C36" s="54"/>
      <c r="D36" s="54"/>
    </row>
    <row r="37" spans="1:4" x14ac:dyDescent="0.3">
      <c r="A37" s="54"/>
      <c r="B37" s="54"/>
      <c r="C37" s="54"/>
      <c r="D37" s="54"/>
    </row>
    <row r="38" spans="1:4" x14ac:dyDescent="0.3">
      <c r="A38" s="54"/>
      <c r="B38" s="54"/>
      <c r="C38" s="54"/>
      <c r="D38" s="54"/>
    </row>
    <row r="39" spans="1:4" x14ac:dyDescent="0.3">
      <c r="A39" s="54"/>
      <c r="B39" s="54"/>
      <c r="C39" s="54"/>
      <c r="D39" s="54"/>
    </row>
    <row r="40" spans="1:4" x14ac:dyDescent="0.3">
      <c r="A40" s="54"/>
      <c r="B40" s="54"/>
      <c r="C40" s="54"/>
      <c r="D40" s="54"/>
    </row>
    <row r="41" spans="1:4" x14ac:dyDescent="0.3">
      <c r="A41" s="54"/>
      <c r="B41" s="54"/>
      <c r="C41" s="54"/>
      <c r="D41" s="54"/>
    </row>
    <row r="42" spans="1:4" x14ac:dyDescent="0.3">
      <c r="A42" s="54"/>
      <c r="B42" s="54"/>
      <c r="C42" s="54"/>
      <c r="D42" s="54"/>
    </row>
    <row r="43" spans="1:4" x14ac:dyDescent="0.3">
      <c r="A43" s="54"/>
      <c r="B43" s="54"/>
      <c r="C43" s="54"/>
      <c r="D43" s="54"/>
    </row>
    <row r="44" spans="1:4" x14ac:dyDescent="0.3">
      <c r="A44" s="54"/>
      <c r="B44" s="54"/>
      <c r="C44" s="54"/>
      <c r="D44" s="54"/>
    </row>
    <row r="45" spans="1:4" x14ac:dyDescent="0.3">
      <c r="A45" s="54"/>
      <c r="B45" s="54"/>
      <c r="C45" s="54"/>
      <c r="D45" s="54"/>
    </row>
    <row r="46" spans="1:4" x14ac:dyDescent="0.3">
      <c r="A46" s="54"/>
      <c r="B46" s="54"/>
      <c r="C46" s="54"/>
      <c r="D46" s="54"/>
    </row>
    <row r="47" spans="1:4" x14ac:dyDescent="0.3">
      <c r="A47" s="54"/>
      <c r="B47" s="54"/>
      <c r="C47" s="54"/>
      <c r="D47" s="54"/>
    </row>
    <row r="48" spans="1:4" x14ac:dyDescent="0.3">
      <c r="A48" s="54"/>
      <c r="B48" s="54"/>
      <c r="C48" s="54"/>
      <c r="D48" s="54"/>
    </row>
    <row r="49" spans="1:4" x14ac:dyDescent="0.3">
      <c r="A49" s="54"/>
      <c r="B49" s="54"/>
      <c r="C49" s="54"/>
      <c r="D49" s="54"/>
    </row>
    <row r="50" spans="1:4" x14ac:dyDescent="0.3">
      <c r="A50" s="54"/>
      <c r="B50" s="54"/>
      <c r="C50" s="54"/>
      <c r="D50" s="54"/>
    </row>
    <row r="51" spans="1:4" x14ac:dyDescent="0.3">
      <c r="A51" s="54"/>
      <c r="B51" s="54"/>
      <c r="C51" s="54"/>
      <c r="D51" s="54"/>
    </row>
    <row r="52" spans="1:4" x14ac:dyDescent="0.3">
      <c r="A52" s="54"/>
      <c r="B52" s="54"/>
      <c r="C52" s="54"/>
      <c r="D52" s="54"/>
    </row>
    <row r="53" spans="1:4" x14ac:dyDescent="0.3">
      <c r="A53" s="54"/>
      <c r="B53" s="54"/>
      <c r="C53" s="54"/>
      <c r="D53" s="54"/>
    </row>
    <row r="54" spans="1:4" x14ac:dyDescent="0.3">
      <c r="A54" s="54"/>
      <c r="B54" s="54"/>
      <c r="C54" s="54"/>
      <c r="D54" s="54"/>
    </row>
    <row r="55" spans="1:4" x14ac:dyDescent="0.3">
      <c r="A55" s="54"/>
      <c r="B55" s="54"/>
      <c r="C55" s="54"/>
      <c r="D55" s="54"/>
    </row>
    <row r="56" spans="1:4" x14ac:dyDescent="0.3">
      <c r="A56" s="54"/>
      <c r="B56" s="54"/>
      <c r="C56" s="54"/>
      <c r="D56" s="54"/>
    </row>
    <row r="57" spans="1:4" x14ac:dyDescent="0.3">
      <c r="A57" s="54"/>
      <c r="B57" s="54"/>
      <c r="C57" s="54"/>
      <c r="D57" s="54"/>
    </row>
    <row r="58" spans="1:4" x14ac:dyDescent="0.3">
      <c r="A58" s="54"/>
      <c r="B58" s="54"/>
      <c r="C58" s="54"/>
      <c r="D58" s="54"/>
    </row>
    <row r="59" spans="1:4" x14ac:dyDescent="0.3">
      <c r="A59" s="54"/>
      <c r="B59" s="54"/>
      <c r="C59" s="54"/>
      <c r="D59" s="54"/>
    </row>
    <row r="60" spans="1:4" x14ac:dyDescent="0.3">
      <c r="A60" s="54"/>
      <c r="B60" s="54"/>
      <c r="C60" s="54"/>
      <c r="D60" s="54"/>
    </row>
    <row r="61" spans="1:4" x14ac:dyDescent="0.3">
      <c r="A61" s="54"/>
      <c r="B61" s="54"/>
      <c r="C61" s="54"/>
      <c r="D61" s="54"/>
    </row>
    <row r="62" spans="1:4" x14ac:dyDescent="0.3">
      <c r="A62" s="54"/>
      <c r="B62" s="54"/>
      <c r="C62" s="54"/>
      <c r="D62" s="54"/>
    </row>
    <row r="63" spans="1:4" x14ac:dyDescent="0.3">
      <c r="A63" s="54"/>
      <c r="B63" s="54"/>
      <c r="C63" s="54"/>
      <c r="D63" s="54"/>
    </row>
    <row r="64" spans="1:4" x14ac:dyDescent="0.3">
      <c r="A64" s="54"/>
      <c r="B64" s="54"/>
      <c r="C64" s="54"/>
      <c r="D64" s="54"/>
    </row>
    <row r="65" spans="1:4" x14ac:dyDescent="0.3">
      <c r="A65" s="54"/>
      <c r="B65" s="54"/>
      <c r="C65" s="54"/>
      <c r="D65" s="54"/>
    </row>
    <row r="66" spans="1:4" x14ac:dyDescent="0.3">
      <c r="A66" s="54"/>
      <c r="B66" s="54"/>
      <c r="C66" s="54"/>
      <c r="D66" s="54"/>
    </row>
    <row r="67" spans="1:4" x14ac:dyDescent="0.3">
      <c r="A67" s="54"/>
      <c r="B67" s="54"/>
      <c r="C67" s="54"/>
      <c r="D67" s="54"/>
    </row>
    <row r="68" spans="1:4" x14ac:dyDescent="0.3">
      <c r="A68" s="54"/>
      <c r="B68" s="54"/>
      <c r="C68" s="54"/>
      <c r="D68" s="54"/>
    </row>
    <row r="69" spans="1:4" x14ac:dyDescent="0.3">
      <c r="A69" s="54"/>
      <c r="B69" s="54"/>
      <c r="C69" s="54"/>
      <c r="D69" s="54"/>
    </row>
    <row r="70" spans="1:4" x14ac:dyDescent="0.3">
      <c r="A70" s="54"/>
      <c r="B70" s="54"/>
      <c r="C70" s="54"/>
      <c r="D70" s="54"/>
    </row>
    <row r="71" spans="1:4" x14ac:dyDescent="0.3">
      <c r="A71" s="54"/>
      <c r="B71" s="54"/>
      <c r="C71" s="54"/>
      <c r="D71" s="54"/>
    </row>
    <row r="72" spans="1:4" x14ac:dyDescent="0.3">
      <c r="A72" s="54"/>
      <c r="B72" s="54"/>
      <c r="C72" s="54"/>
      <c r="D72" s="54"/>
    </row>
    <row r="73" spans="1:4" x14ac:dyDescent="0.3">
      <c r="A73" s="54"/>
      <c r="B73" s="54"/>
      <c r="C73" s="54"/>
      <c r="D73" s="54"/>
    </row>
    <row r="74" spans="1:4" x14ac:dyDescent="0.3">
      <c r="A74" s="54"/>
      <c r="B74" s="54"/>
      <c r="C74" s="54"/>
      <c r="D74" s="54"/>
    </row>
    <row r="75" spans="1:4" x14ac:dyDescent="0.3">
      <c r="A75" s="54"/>
      <c r="B75" s="54"/>
      <c r="C75" s="54"/>
      <c r="D75" s="54"/>
    </row>
    <row r="76" spans="1:4" x14ac:dyDescent="0.3">
      <c r="A76" s="54"/>
      <c r="B76" s="54"/>
      <c r="C76" s="54"/>
      <c r="D76" s="54"/>
    </row>
    <row r="77" spans="1:4" x14ac:dyDescent="0.3">
      <c r="A77" s="54"/>
      <c r="B77" s="54"/>
      <c r="C77" s="54"/>
      <c r="D77" s="54"/>
    </row>
    <row r="78" spans="1:4" x14ac:dyDescent="0.3">
      <c r="A78" s="54"/>
      <c r="B78" s="54"/>
      <c r="C78" s="54"/>
      <c r="D78" s="54"/>
    </row>
    <row r="79" spans="1:4" x14ac:dyDescent="0.3">
      <c r="A79" s="54"/>
      <c r="B79" s="54"/>
      <c r="C79" s="54"/>
      <c r="D79" s="54"/>
    </row>
    <row r="80" spans="1:4" x14ac:dyDescent="0.3">
      <c r="A80" s="54"/>
      <c r="B80" s="54"/>
      <c r="C80" s="54"/>
      <c r="D80" s="54"/>
    </row>
    <row r="81" spans="1:4" x14ac:dyDescent="0.3">
      <c r="A81" s="54"/>
      <c r="B81" s="54"/>
      <c r="C81" s="54"/>
      <c r="D81" s="54"/>
    </row>
    <row r="82" spans="1:4" x14ac:dyDescent="0.3">
      <c r="A82" s="54"/>
      <c r="B82" s="54"/>
      <c r="C82" s="54"/>
      <c r="D82" s="54"/>
    </row>
    <row r="83" spans="1:4" x14ac:dyDescent="0.3">
      <c r="A83" s="54"/>
      <c r="B83" s="54"/>
      <c r="C83" s="54"/>
      <c r="D83" s="54"/>
    </row>
    <row r="84" spans="1:4" x14ac:dyDescent="0.3">
      <c r="A84" s="54"/>
      <c r="B84" s="54"/>
      <c r="C84" s="54"/>
      <c r="D84" s="54"/>
    </row>
    <row r="85" spans="1:4" x14ac:dyDescent="0.3">
      <c r="A85" s="54"/>
      <c r="B85" s="54"/>
      <c r="C85" s="54"/>
      <c r="D85" s="54"/>
    </row>
    <row r="86" spans="1:4" x14ac:dyDescent="0.3">
      <c r="A86" s="54"/>
      <c r="B86" s="54"/>
      <c r="C86" s="54"/>
      <c r="D86" s="54"/>
    </row>
    <row r="87" spans="1:4" x14ac:dyDescent="0.3">
      <c r="A87" s="54"/>
      <c r="B87" s="54"/>
      <c r="C87" s="54"/>
      <c r="D87" s="54"/>
    </row>
    <row r="88" spans="1:4" x14ac:dyDescent="0.3">
      <c r="A88" s="54"/>
      <c r="B88" s="54"/>
      <c r="C88" s="54"/>
      <c r="D88" s="54"/>
    </row>
    <row r="89" spans="1:4" x14ac:dyDescent="0.3">
      <c r="A89" s="54"/>
      <c r="B89" s="54"/>
      <c r="C89" s="54"/>
      <c r="D89" s="54"/>
    </row>
    <row r="90" spans="1:4" x14ac:dyDescent="0.3">
      <c r="A90" s="54"/>
      <c r="B90" s="54"/>
      <c r="C90" s="54"/>
      <c r="D90" s="54"/>
    </row>
    <row r="91" spans="1:4" x14ac:dyDescent="0.3">
      <c r="A91" s="54"/>
      <c r="B91" s="54"/>
      <c r="C91" s="54"/>
      <c r="D91" s="54"/>
    </row>
    <row r="92" spans="1:4" x14ac:dyDescent="0.3">
      <c r="A92" s="54"/>
      <c r="B92" s="54"/>
      <c r="C92" s="54"/>
      <c r="D92" s="54"/>
    </row>
    <row r="93" spans="1:4" x14ac:dyDescent="0.3">
      <c r="A93" s="54"/>
      <c r="B93" s="54"/>
      <c r="C93" s="54"/>
      <c r="D93" s="54"/>
    </row>
    <row r="94" spans="1:4" x14ac:dyDescent="0.3">
      <c r="A94" s="54"/>
      <c r="B94" s="54"/>
      <c r="C94" s="54"/>
      <c r="D94" s="54"/>
    </row>
    <row r="95" spans="1:4" x14ac:dyDescent="0.3">
      <c r="A95" s="54"/>
      <c r="B95" s="54"/>
      <c r="C95" s="54"/>
      <c r="D95" s="54"/>
    </row>
    <row r="96" spans="1:4" x14ac:dyDescent="0.3">
      <c r="A96" s="54"/>
      <c r="B96" s="54"/>
      <c r="C96" s="54"/>
      <c r="D96" s="54"/>
    </row>
    <row r="97" spans="1:4" x14ac:dyDescent="0.3">
      <c r="A97" s="54"/>
      <c r="B97" s="54"/>
      <c r="C97" s="54"/>
      <c r="D97" s="54"/>
    </row>
    <row r="98" spans="1:4" x14ac:dyDescent="0.3">
      <c r="A98" s="54"/>
      <c r="B98" s="54"/>
      <c r="C98" s="54"/>
      <c r="D98" s="54"/>
    </row>
    <row r="99" spans="1:4" x14ac:dyDescent="0.3">
      <c r="A99" s="54"/>
      <c r="B99" s="54"/>
      <c r="C99" s="54"/>
      <c r="D99" s="54"/>
    </row>
    <row r="100" spans="1:4" x14ac:dyDescent="0.3">
      <c r="A100" s="54"/>
      <c r="B100" s="54"/>
      <c r="C100" s="54"/>
      <c r="D100" s="54"/>
    </row>
    <row r="101" spans="1:4" x14ac:dyDescent="0.3">
      <c r="A101" s="54"/>
      <c r="B101" s="54"/>
      <c r="C101" s="54"/>
      <c r="D101" s="54"/>
    </row>
    <row r="102" spans="1:4" x14ac:dyDescent="0.3">
      <c r="A102" s="54"/>
      <c r="B102" s="54"/>
      <c r="C102" s="54"/>
      <c r="D102" s="54"/>
    </row>
    <row r="103" spans="1:4" x14ac:dyDescent="0.3">
      <c r="A103" s="54"/>
      <c r="B103" s="54"/>
      <c r="C103" s="54"/>
      <c r="D103" s="54"/>
    </row>
    <row r="104" spans="1:4" x14ac:dyDescent="0.3">
      <c r="A104" s="54"/>
      <c r="B104" s="54"/>
      <c r="C104" s="54"/>
      <c r="D104" s="54"/>
    </row>
    <row r="105" spans="1:4" x14ac:dyDescent="0.3">
      <c r="A105" s="54"/>
      <c r="B105" s="54"/>
      <c r="C105" s="54"/>
      <c r="D105" s="54"/>
    </row>
    <row r="106" spans="1:4" x14ac:dyDescent="0.3">
      <c r="A106" s="54"/>
      <c r="B106" s="54"/>
      <c r="C106" s="54"/>
      <c r="D106" s="54"/>
    </row>
    <row r="107" spans="1:4" x14ac:dyDescent="0.3">
      <c r="A107" s="54"/>
      <c r="B107" s="54"/>
      <c r="C107" s="54"/>
      <c r="D107" s="54"/>
    </row>
    <row r="108" spans="1:4" x14ac:dyDescent="0.3">
      <c r="A108" s="54"/>
      <c r="B108" s="54"/>
      <c r="C108" s="54"/>
      <c r="D108" s="54"/>
    </row>
    <row r="109" spans="1:4" x14ac:dyDescent="0.3">
      <c r="A109" s="54"/>
      <c r="B109" s="54"/>
      <c r="C109" s="54"/>
      <c r="D109" s="54"/>
    </row>
    <row r="110" spans="1:4" x14ac:dyDescent="0.3">
      <c r="A110" s="54"/>
      <c r="B110" s="54"/>
      <c r="C110" s="54"/>
      <c r="D110" s="54"/>
    </row>
    <row r="111" spans="1:4" x14ac:dyDescent="0.3">
      <c r="A111" s="54"/>
      <c r="B111" s="54"/>
      <c r="C111" s="54"/>
      <c r="D111" s="54"/>
    </row>
    <row r="112" spans="1:4" x14ac:dyDescent="0.3">
      <c r="A112" s="54"/>
      <c r="B112" s="54"/>
      <c r="C112" s="54"/>
      <c r="D112" s="54"/>
    </row>
    <row r="113" spans="1:4" x14ac:dyDescent="0.3">
      <c r="A113" s="54"/>
      <c r="B113" s="54"/>
      <c r="C113" s="54"/>
      <c r="D113" s="54"/>
    </row>
    <row r="114" spans="1:4" x14ac:dyDescent="0.3">
      <c r="A114" s="54"/>
      <c r="B114" s="54"/>
      <c r="C114" s="54"/>
      <c r="D114" s="54"/>
    </row>
    <row r="115" spans="1:4" x14ac:dyDescent="0.3">
      <c r="A115" s="54"/>
      <c r="B115" s="54"/>
      <c r="C115" s="54"/>
      <c r="D115" s="54"/>
    </row>
    <row r="116" spans="1:4" x14ac:dyDescent="0.3">
      <c r="A116" s="54"/>
      <c r="B116" s="54"/>
      <c r="C116" s="54"/>
      <c r="D116" s="54"/>
    </row>
    <row r="117" spans="1:4" x14ac:dyDescent="0.3">
      <c r="A117" s="54"/>
      <c r="B117" s="54"/>
      <c r="C117" s="54"/>
      <c r="D117" s="54"/>
    </row>
    <row r="118" spans="1:4" x14ac:dyDescent="0.3">
      <c r="A118" s="54"/>
      <c r="B118" s="54"/>
      <c r="C118" s="54"/>
      <c r="D118" s="54"/>
    </row>
    <row r="119" spans="1:4" x14ac:dyDescent="0.3">
      <c r="A119" s="54"/>
      <c r="B119" s="54"/>
      <c r="C119" s="54"/>
      <c r="D119" s="54"/>
    </row>
    <row r="120" spans="1:4" x14ac:dyDescent="0.3">
      <c r="A120" s="54"/>
      <c r="B120" s="54"/>
      <c r="C120" s="54"/>
      <c r="D120" s="54"/>
    </row>
    <row r="121" spans="1:4" x14ac:dyDescent="0.3">
      <c r="A121" s="54"/>
      <c r="B121" s="54"/>
      <c r="C121" s="54"/>
      <c r="D121" s="54"/>
    </row>
    <row r="122" spans="1:4" x14ac:dyDescent="0.3">
      <c r="A122" s="54"/>
      <c r="B122" s="54"/>
      <c r="C122" s="54"/>
      <c r="D122" s="54"/>
    </row>
    <row r="123" spans="1:4" x14ac:dyDescent="0.3">
      <c r="A123" s="54"/>
      <c r="B123" s="54"/>
      <c r="C123" s="54"/>
      <c r="D123" s="54"/>
    </row>
    <row r="124" spans="1:4" x14ac:dyDescent="0.3">
      <c r="A124" s="54"/>
      <c r="B124" s="54"/>
      <c r="C124" s="54"/>
      <c r="D124" s="54"/>
    </row>
    <row r="125" spans="1:4" x14ac:dyDescent="0.3">
      <c r="A125" s="54"/>
      <c r="B125" s="54"/>
      <c r="C125" s="54"/>
      <c r="D125" s="54"/>
    </row>
    <row r="126" spans="1:4" x14ac:dyDescent="0.3">
      <c r="A126" s="54"/>
      <c r="B126" s="54"/>
      <c r="C126" s="54"/>
      <c r="D126" s="54"/>
    </row>
    <row r="127" spans="1:4" x14ac:dyDescent="0.3">
      <c r="A127" s="54"/>
      <c r="B127" s="54"/>
      <c r="C127" s="54"/>
      <c r="D127" s="54"/>
    </row>
    <row r="128" spans="1:4" x14ac:dyDescent="0.3">
      <c r="A128" s="54"/>
      <c r="B128" s="54"/>
      <c r="C128" s="54"/>
      <c r="D128" s="54"/>
    </row>
    <row r="129" spans="1:4" x14ac:dyDescent="0.3">
      <c r="A129" s="54"/>
      <c r="B129" s="54"/>
      <c r="C129" s="54"/>
      <c r="D129" s="54"/>
    </row>
    <row r="130" spans="1:4" x14ac:dyDescent="0.3">
      <c r="A130" s="54"/>
      <c r="B130" s="54"/>
      <c r="C130" s="54"/>
      <c r="D130" s="54"/>
    </row>
    <row r="131" spans="1:4" x14ac:dyDescent="0.3">
      <c r="A131" s="54"/>
      <c r="B131" s="54"/>
      <c r="C131" s="54"/>
      <c r="D131" s="54"/>
    </row>
    <row r="132" spans="1:4" x14ac:dyDescent="0.3">
      <c r="A132" s="54"/>
      <c r="B132" s="54"/>
      <c r="C132" s="54"/>
      <c r="D132" s="54"/>
    </row>
    <row r="133" spans="1:4" x14ac:dyDescent="0.3">
      <c r="A133" s="54"/>
      <c r="B133" s="54"/>
      <c r="C133" s="54"/>
      <c r="D133" s="54"/>
    </row>
    <row r="134" spans="1:4" x14ac:dyDescent="0.3">
      <c r="A134" s="54"/>
      <c r="B134" s="54"/>
      <c r="C134" s="54"/>
      <c r="D134" s="54"/>
    </row>
    <row r="135" spans="1:4" x14ac:dyDescent="0.3">
      <c r="A135" s="54"/>
      <c r="B135" s="54"/>
      <c r="C135" s="54"/>
      <c r="D135" s="54"/>
    </row>
    <row r="136" spans="1:4" x14ac:dyDescent="0.3">
      <c r="A136" s="54"/>
      <c r="B136" s="54"/>
      <c r="C136" s="54"/>
      <c r="D136" s="54"/>
    </row>
    <row r="137" spans="1:4" x14ac:dyDescent="0.3">
      <c r="A137" s="54"/>
      <c r="B137" s="54"/>
      <c r="C137" s="54"/>
      <c r="D137" s="54"/>
    </row>
    <row r="138" spans="1:4" x14ac:dyDescent="0.3">
      <c r="A138" s="54"/>
      <c r="B138" s="54"/>
      <c r="C138" s="54"/>
      <c r="D138" s="54"/>
    </row>
    <row r="139" spans="1:4" x14ac:dyDescent="0.3">
      <c r="A139" s="54"/>
      <c r="B139" s="54"/>
      <c r="C139" s="54"/>
      <c r="D139" s="54"/>
    </row>
    <row r="140" spans="1:4" x14ac:dyDescent="0.3">
      <c r="A140" s="54"/>
      <c r="B140" s="54"/>
      <c r="C140" s="54"/>
      <c r="D140" s="54"/>
    </row>
    <row r="141" spans="1:4" x14ac:dyDescent="0.3">
      <c r="A141" s="54"/>
      <c r="B141" s="54"/>
      <c r="C141" s="54"/>
      <c r="D141" s="54"/>
    </row>
  </sheetData>
  <mergeCells count="2">
    <mergeCell ref="H1:I2"/>
    <mergeCell ref="J1:J3"/>
  </mergeCells>
  <phoneticPr fontId="4" type="noConversion"/>
  <pageMargins left="0.7" right="0.7" top="0.75" bottom="0.75" header="0.3" footer="0.3"/>
  <pageSetup orientation="portrait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63"/>
  <sheetViews>
    <sheetView zoomScale="85" zoomScaleNormal="85" workbookViewId="0">
      <pane xSplit="8" ySplit="1" topLeftCell="I140" activePane="bottomRight" state="frozen"/>
      <selection pane="topRight" activeCell="I1" sqref="I1"/>
      <selection pane="bottomLeft" activeCell="A2" sqref="A2"/>
      <selection pane="bottomRight" activeCell="B1" sqref="B1:K163"/>
    </sheetView>
  </sheetViews>
  <sheetFormatPr defaultColWidth="8.81640625" defaultRowHeight="13" x14ac:dyDescent="0.3"/>
  <cols>
    <col min="1" max="2" width="16.26953125" style="54" bestFit="1" customWidth="1"/>
    <col min="3" max="3" width="11.81640625" style="54" bestFit="1" customWidth="1"/>
    <col min="4" max="4" width="8.6328125" style="54" bestFit="1" customWidth="1"/>
    <col min="5" max="5" width="10.6328125" style="54" bestFit="1" customWidth="1"/>
    <col min="6" max="6" width="9.54296875" style="54" bestFit="1" customWidth="1"/>
    <col min="7" max="7" width="10.54296875" style="59" bestFit="1" customWidth="1"/>
    <col min="8" max="8" width="8.6328125" style="59" bestFit="1" customWidth="1"/>
    <col min="9" max="9" width="10.1796875" style="54" bestFit="1" customWidth="1"/>
    <col min="10" max="11" width="8.6328125" style="54" bestFit="1" customWidth="1"/>
    <col min="12" max="14" width="9.90625" style="54" bestFit="1" customWidth="1"/>
    <col min="15" max="16" width="8.54296875" style="54" bestFit="1" customWidth="1"/>
    <col min="17" max="19" width="8.81640625" style="54" bestFit="1" customWidth="1"/>
    <col min="20" max="21" width="8.6328125" style="54" bestFit="1" customWidth="1"/>
    <col min="22" max="23" width="8.81640625" style="54" bestFit="1" customWidth="1"/>
    <col min="24" max="28" width="9" style="54" bestFit="1" customWidth="1"/>
    <col min="29" max="16384" width="8.81640625" style="54"/>
  </cols>
  <sheetData>
    <row r="1" spans="1:28" s="9" customFormat="1" ht="43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264</v>
      </c>
      <c r="G1" s="4" t="s">
        <v>310</v>
      </c>
      <c r="H1" s="5" t="s">
        <v>5</v>
      </c>
      <c r="I1" s="6" t="s">
        <v>237</v>
      </c>
      <c r="J1" s="6" t="s">
        <v>255</v>
      </c>
      <c r="K1" s="6" t="s">
        <v>301</v>
      </c>
      <c r="L1" s="7" t="s">
        <v>236</v>
      </c>
      <c r="M1" s="7" t="s">
        <v>256</v>
      </c>
      <c r="N1" s="7" t="s">
        <v>300</v>
      </c>
      <c r="O1" s="36" t="s">
        <v>213</v>
      </c>
      <c r="P1" s="36" t="s">
        <v>206</v>
      </c>
      <c r="Q1" s="8" t="s">
        <v>207</v>
      </c>
      <c r="R1" s="8" t="s">
        <v>208</v>
      </c>
      <c r="S1" s="8" t="s">
        <v>209</v>
      </c>
      <c r="T1" s="8" t="s">
        <v>250</v>
      </c>
      <c r="U1" s="8" t="s">
        <v>251</v>
      </c>
      <c r="V1" s="8" t="s">
        <v>252</v>
      </c>
      <c r="W1" s="8" t="s">
        <v>253</v>
      </c>
      <c r="X1" s="8" t="s">
        <v>302</v>
      </c>
      <c r="Y1" s="8" t="s">
        <v>303</v>
      </c>
      <c r="Z1" s="8" t="s">
        <v>304</v>
      </c>
      <c r="AA1" s="8" t="s">
        <v>305</v>
      </c>
      <c r="AB1" s="8" t="s">
        <v>306</v>
      </c>
    </row>
    <row r="2" spans="1:28" s="18" customFormat="1" ht="13" customHeight="1" x14ac:dyDescent="0.25">
      <c r="A2" s="10" t="s">
        <v>6</v>
      </c>
      <c r="B2" s="10" t="s">
        <v>6</v>
      </c>
      <c r="C2" s="11" t="s">
        <v>7</v>
      </c>
      <c r="D2" s="11" t="s">
        <v>8</v>
      </c>
      <c r="E2" s="12">
        <v>43843</v>
      </c>
      <c r="F2" s="14">
        <v>1.2526999999999999</v>
      </c>
      <c r="G2" s="13">
        <v>1.2402</v>
      </c>
      <c r="H2" s="15">
        <v>7.0103</v>
      </c>
      <c r="I2" s="16">
        <f t="shared" ref="I2:I65" si="0">L2*F2/H2</f>
        <v>5149.4409437136401</v>
      </c>
      <c r="J2" s="16">
        <f t="shared" ref="J2:J65" si="1">M2*G2/H2</f>
        <v>5956.2829834650129</v>
      </c>
      <c r="K2" s="16">
        <f t="shared" ref="K2:K65" si="2">N2*G2/H2</f>
        <v>3013.5237150325079</v>
      </c>
      <c r="L2" s="16">
        <f t="shared" ref="L2:L65" si="3">SUM(O2:S2)</f>
        <v>28817.05583756345</v>
      </c>
      <c r="M2" s="16">
        <f t="shared" ref="M2:M65" si="4">SUM(T2:W2)</f>
        <v>33668.223350253815</v>
      </c>
      <c r="N2" s="16">
        <f t="shared" ref="N2:N65" si="5">SUM(X2:AB2)</f>
        <v>17034.111675126907</v>
      </c>
      <c r="O2" s="37">
        <v>0</v>
      </c>
      <c r="P2" s="37">
        <v>20000</v>
      </c>
      <c r="Q2" s="17">
        <v>8817.0558375634519</v>
      </c>
      <c r="R2" s="17">
        <v>0</v>
      </c>
      <c r="S2" s="17">
        <v>0</v>
      </c>
      <c r="T2" s="17">
        <v>14429.238578680204</v>
      </c>
      <c r="U2" s="17">
        <v>0</v>
      </c>
      <c r="V2" s="17">
        <v>4809.7461928934017</v>
      </c>
      <c r="W2" s="17">
        <v>14429.238578680204</v>
      </c>
      <c r="X2" s="17">
        <v>17034.111675126907</v>
      </c>
      <c r="Y2" s="17">
        <v>0</v>
      </c>
      <c r="Z2" s="17">
        <v>0</v>
      </c>
      <c r="AA2" s="17">
        <v>0</v>
      </c>
      <c r="AB2" s="17">
        <v>0</v>
      </c>
    </row>
    <row r="3" spans="1:28" s="18" customFormat="1" ht="13" customHeight="1" x14ac:dyDescent="0.25">
      <c r="A3" s="10" t="s">
        <v>9</v>
      </c>
      <c r="B3" s="10" t="s">
        <v>9</v>
      </c>
      <c r="C3" s="11" t="s">
        <v>7</v>
      </c>
      <c r="D3" s="11" t="s">
        <v>8</v>
      </c>
      <c r="E3" s="12">
        <v>43843</v>
      </c>
      <c r="F3" s="13">
        <v>1.742</v>
      </c>
      <c r="G3" s="13">
        <v>1.7063999999999999</v>
      </c>
      <c r="H3" s="15">
        <v>7.0103</v>
      </c>
      <c r="I3" s="16">
        <f t="shared" si="0"/>
        <v>7855.5102423258131</v>
      </c>
      <c r="J3" s="16">
        <f t="shared" si="1"/>
        <v>6146.4690874363177</v>
      </c>
      <c r="K3" s="16">
        <f t="shared" si="2"/>
        <v>3109.7465332193219</v>
      </c>
      <c r="L3" s="16">
        <f t="shared" si="3"/>
        <v>31612.791878172589</v>
      </c>
      <c r="M3" s="16">
        <f t="shared" si="4"/>
        <v>25251.167512690357</v>
      </c>
      <c r="N3" s="16">
        <f t="shared" si="5"/>
        <v>12775.583756345179</v>
      </c>
      <c r="O3" s="37">
        <v>10000</v>
      </c>
      <c r="P3" s="37">
        <v>15000</v>
      </c>
      <c r="Q3" s="17">
        <v>6612.7918781725884</v>
      </c>
      <c r="R3" s="17">
        <v>0</v>
      </c>
      <c r="S3" s="17">
        <v>0</v>
      </c>
      <c r="T3" s="17">
        <v>10821.928934010153</v>
      </c>
      <c r="U3" s="17">
        <v>0</v>
      </c>
      <c r="V3" s="17">
        <v>3607.3096446700506</v>
      </c>
      <c r="W3" s="17">
        <v>10821.928934010153</v>
      </c>
      <c r="X3" s="17">
        <v>12775.583756345179</v>
      </c>
      <c r="Y3" s="17">
        <v>0</v>
      </c>
      <c r="Z3" s="17">
        <v>0</v>
      </c>
      <c r="AA3" s="17">
        <v>0</v>
      </c>
      <c r="AB3" s="17">
        <v>0</v>
      </c>
    </row>
    <row r="4" spans="1:28" s="18" customFormat="1" ht="13" customHeight="1" x14ac:dyDescent="0.25">
      <c r="A4" s="10" t="s">
        <v>10</v>
      </c>
      <c r="B4" s="10" t="s">
        <v>11</v>
      </c>
      <c r="C4" s="11" t="s">
        <v>7</v>
      </c>
      <c r="D4" s="11" t="s">
        <v>8</v>
      </c>
      <c r="E4" s="12">
        <v>43843</v>
      </c>
      <c r="F4" s="14">
        <v>0.74980000000000002</v>
      </c>
      <c r="G4" s="14">
        <v>0.74980000000000002</v>
      </c>
      <c r="H4" s="15">
        <v>7.0103</v>
      </c>
      <c r="I4" s="16">
        <f t="shared" si="0"/>
        <v>4097.2880521518337</v>
      </c>
      <c r="J4" s="16">
        <f t="shared" si="1"/>
        <v>3547.033273896981</v>
      </c>
      <c r="K4" s="16">
        <f t="shared" si="2"/>
        <v>2365.8012010898251</v>
      </c>
      <c r="L4" s="16">
        <f t="shared" si="3"/>
        <v>38307.839999999997</v>
      </c>
      <c r="M4" s="16">
        <f t="shared" si="4"/>
        <v>33163.200000000004</v>
      </c>
      <c r="N4" s="16">
        <f t="shared" si="5"/>
        <v>22119.200000000001</v>
      </c>
      <c r="O4" s="37">
        <v>22200</v>
      </c>
      <c r="P4" s="37">
        <v>0</v>
      </c>
      <c r="Q4" s="17">
        <v>16107.84</v>
      </c>
      <c r="R4" s="17">
        <v>0</v>
      </c>
      <c r="S4" s="17">
        <v>0</v>
      </c>
      <c r="T4" s="17">
        <v>14212.800000000001</v>
      </c>
      <c r="U4" s="17">
        <v>0</v>
      </c>
      <c r="V4" s="17">
        <v>4737.6000000000004</v>
      </c>
      <c r="W4" s="17">
        <v>14212.800000000001</v>
      </c>
      <c r="X4" s="17">
        <v>18950.400000000001</v>
      </c>
      <c r="Y4" s="17">
        <v>3168.8</v>
      </c>
      <c r="Z4" s="17">
        <v>0</v>
      </c>
      <c r="AA4" s="17">
        <v>0</v>
      </c>
      <c r="AB4" s="17">
        <v>0</v>
      </c>
    </row>
    <row r="5" spans="1:28" s="18" customFormat="1" ht="13" customHeight="1" x14ac:dyDescent="0.25">
      <c r="A5" s="10" t="s">
        <v>12</v>
      </c>
      <c r="B5" s="10" t="s">
        <v>12</v>
      </c>
      <c r="C5" s="11" t="s">
        <v>7</v>
      </c>
      <c r="D5" s="11" t="s">
        <v>8</v>
      </c>
      <c r="E5" s="12">
        <v>43843</v>
      </c>
      <c r="F5" s="14">
        <v>0.1115</v>
      </c>
      <c r="G5" s="14">
        <v>0.1115</v>
      </c>
      <c r="H5" s="15">
        <v>7.0103</v>
      </c>
      <c r="I5" s="16">
        <f t="shared" si="0"/>
        <v>2231.4403720240221</v>
      </c>
      <c r="J5" s="16">
        <f t="shared" si="1"/>
        <v>1450.532245410325</v>
      </c>
      <c r="K5" s="16">
        <f t="shared" si="2"/>
        <v>967.47638474815631</v>
      </c>
      <c r="L5" s="16">
        <f t="shared" si="3"/>
        <v>140296.56</v>
      </c>
      <c r="M5" s="16">
        <f t="shared" si="4"/>
        <v>91198.800000000017</v>
      </c>
      <c r="N5" s="16">
        <f t="shared" si="5"/>
        <v>60827.8</v>
      </c>
      <c r="O5" s="37">
        <v>96000</v>
      </c>
      <c r="P5" s="37">
        <v>0</v>
      </c>
      <c r="Q5" s="17">
        <v>44296.560000000005</v>
      </c>
      <c r="R5" s="17">
        <v>0</v>
      </c>
      <c r="S5" s="17">
        <v>0</v>
      </c>
      <c r="T5" s="17">
        <v>39085.200000000004</v>
      </c>
      <c r="U5" s="17">
        <v>0</v>
      </c>
      <c r="V5" s="17">
        <v>13028.400000000001</v>
      </c>
      <c r="W5" s="17">
        <v>39085.200000000004</v>
      </c>
      <c r="X5" s="17">
        <v>52113.600000000006</v>
      </c>
      <c r="Y5" s="17">
        <v>8714.2000000000007</v>
      </c>
      <c r="Z5" s="17">
        <v>0</v>
      </c>
      <c r="AA5" s="17">
        <v>0</v>
      </c>
      <c r="AB5" s="17">
        <v>0</v>
      </c>
    </row>
    <row r="6" spans="1:28" s="18" customFormat="1" ht="13" customHeight="1" x14ac:dyDescent="0.25">
      <c r="A6" s="10" t="s">
        <v>13</v>
      </c>
      <c r="B6" s="20" t="s">
        <v>13</v>
      </c>
      <c r="C6" s="11" t="s">
        <v>7</v>
      </c>
      <c r="D6" s="11" t="s">
        <v>8</v>
      </c>
      <c r="E6" s="12">
        <v>43843</v>
      </c>
      <c r="F6" s="14">
        <v>4.53E-2</v>
      </c>
      <c r="G6" s="14">
        <v>4.53E-2</v>
      </c>
      <c r="H6" s="15">
        <v>7.0103</v>
      </c>
      <c r="I6" s="16">
        <f t="shared" si="0"/>
        <v>848.07948190519676</v>
      </c>
      <c r="J6" s="16">
        <f t="shared" si="1"/>
        <v>482.17040069611852</v>
      </c>
      <c r="K6" s="16">
        <f t="shared" si="2"/>
        <v>321.59814273283598</v>
      </c>
      <c r="L6" s="16">
        <f t="shared" si="3"/>
        <v>131242.64000000001</v>
      </c>
      <c r="M6" s="16">
        <f t="shared" si="4"/>
        <v>74617.2</v>
      </c>
      <c r="N6" s="16">
        <f t="shared" si="5"/>
        <v>49768.200000000004</v>
      </c>
      <c r="O6" s="37">
        <v>35000</v>
      </c>
      <c r="P6" s="37">
        <v>60000</v>
      </c>
      <c r="Q6" s="17">
        <v>36242.639999999999</v>
      </c>
      <c r="R6" s="17">
        <v>0</v>
      </c>
      <c r="S6" s="17">
        <v>0</v>
      </c>
      <c r="T6" s="17">
        <v>31978.799999999999</v>
      </c>
      <c r="U6" s="17">
        <v>0</v>
      </c>
      <c r="V6" s="17">
        <v>10659.6</v>
      </c>
      <c r="W6" s="17">
        <v>31978.799999999999</v>
      </c>
      <c r="X6" s="17">
        <v>42638.400000000001</v>
      </c>
      <c r="Y6" s="17">
        <v>7129.8</v>
      </c>
      <c r="Z6" s="17">
        <v>0</v>
      </c>
      <c r="AA6" s="17">
        <v>0</v>
      </c>
      <c r="AB6" s="17">
        <v>0</v>
      </c>
    </row>
    <row r="7" spans="1:28" s="18" customFormat="1" ht="13" customHeight="1" x14ac:dyDescent="0.25">
      <c r="A7" s="10" t="s">
        <v>14</v>
      </c>
      <c r="B7" s="20" t="s">
        <v>14</v>
      </c>
      <c r="C7" s="11" t="s">
        <v>7</v>
      </c>
      <c r="D7" s="11" t="s">
        <v>8</v>
      </c>
      <c r="E7" s="12">
        <v>43843</v>
      </c>
      <c r="F7" s="14">
        <v>3.78E-2</v>
      </c>
      <c r="G7" s="14">
        <v>3.78E-2</v>
      </c>
      <c r="H7" s="15">
        <v>7.0103</v>
      </c>
      <c r="I7" s="16">
        <f t="shared" si="0"/>
        <v>799.77020327232788</v>
      </c>
      <c r="J7" s="16">
        <f t="shared" si="1"/>
        <v>536.45448554270149</v>
      </c>
      <c r="K7" s="16">
        <f t="shared" si="2"/>
        <v>357.80455615308898</v>
      </c>
      <c r="L7" s="16">
        <f t="shared" si="3"/>
        <v>148323.51999999999</v>
      </c>
      <c r="M7" s="16">
        <f t="shared" si="4"/>
        <v>99489.600000000006</v>
      </c>
      <c r="N7" s="16">
        <f t="shared" si="5"/>
        <v>66357.599999999991</v>
      </c>
      <c r="O7" s="37">
        <v>0</v>
      </c>
      <c r="P7" s="37">
        <v>100000</v>
      </c>
      <c r="Q7" s="17">
        <v>48323.519999999997</v>
      </c>
      <c r="R7" s="17">
        <v>0</v>
      </c>
      <c r="S7" s="17">
        <v>0</v>
      </c>
      <c r="T7" s="17">
        <v>42638.400000000001</v>
      </c>
      <c r="U7" s="17">
        <v>0</v>
      </c>
      <c r="V7" s="17">
        <v>14212.8</v>
      </c>
      <c r="W7" s="17">
        <v>42638.400000000001</v>
      </c>
      <c r="X7" s="17">
        <v>56851.199999999997</v>
      </c>
      <c r="Y7" s="17">
        <v>9506.4</v>
      </c>
      <c r="Z7" s="17">
        <v>0</v>
      </c>
      <c r="AA7" s="17">
        <v>0</v>
      </c>
      <c r="AB7" s="17">
        <v>0</v>
      </c>
    </row>
    <row r="8" spans="1:28" s="11" customFormat="1" ht="13" customHeight="1" x14ac:dyDescent="0.25">
      <c r="A8" s="10" t="s">
        <v>15</v>
      </c>
      <c r="B8" s="20" t="s">
        <v>75</v>
      </c>
      <c r="C8" s="11" t="s">
        <v>7</v>
      </c>
      <c r="D8" s="11" t="s">
        <v>8</v>
      </c>
      <c r="E8" s="12">
        <v>43843</v>
      </c>
      <c r="F8" s="14">
        <v>6.3E-2</v>
      </c>
      <c r="G8" s="14">
        <v>6.3E-2</v>
      </c>
      <c r="H8" s="15">
        <v>7.0103</v>
      </c>
      <c r="I8" s="16">
        <f t="shared" si="0"/>
        <v>882.40009129423845</v>
      </c>
      <c r="J8" s="16">
        <f t="shared" si="1"/>
        <v>521.5529720554041</v>
      </c>
      <c r="K8" s="16">
        <f t="shared" si="2"/>
        <v>347.86554070439212</v>
      </c>
      <c r="L8" s="16">
        <f t="shared" si="3"/>
        <v>98188.72</v>
      </c>
      <c r="M8" s="16">
        <f t="shared" si="4"/>
        <v>58035.599999999991</v>
      </c>
      <c r="N8" s="16">
        <f t="shared" si="5"/>
        <v>38708.6</v>
      </c>
      <c r="O8" s="37">
        <v>28000</v>
      </c>
      <c r="P8" s="37">
        <v>42000</v>
      </c>
      <c r="Q8" s="17">
        <v>28188.719999999998</v>
      </c>
      <c r="R8" s="17">
        <v>0</v>
      </c>
      <c r="S8" s="17">
        <v>0</v>
      </c>
      <c r="T8" s="17">
        <v>24872.399999999998</v>
      </c>
      <c r="U8" s="17">
        <v>0</v>
      </c>
      <c r="V8" s="17">
        <v>8290.7999999999993</v>
      </c>
      <c r="W8" s="17">
        <v>24872.399999999998</v>
      </c>
      <c r="X8" s="17">
        <v>33163.199999999997</v>
      </c>
      <c r="Y8" s="17">
        <v>5545.4</v>
      </c>
      <c r="Z8" s="17">
        <v>0</v>
      </c>
      <c r="AA8" s="17">
        <v>0</v>
      </c>
      <c r="AB8" s="17">
        <v>0</v>
      </c>
    </row>
    <row r="9" spans="1:28" s="18" customFormat="1" ht="13" customHeight="1" x14ac:dyDescent="0.25">
      <c r="A9" s="10" t="s">
        <v>195</v>
      </c>
      <c r="B9" s="10" t="s">
        <v>16</v>
      </c>
      <c r="C9" s="11" t="s">
        <v>7</v>
      </c>
      <c r="D9" s="11" t="s">
        <v>8</v>
      </c>
      <c r="E9" s="12">
        <v>43843</v>
      </c>
      <c r="F9" s="14">
        <v>1.3095000000000001</v>
      </c>
      <c r="G9" s="13">
        <v>1.3055000000000001</v>
      </c>
      <c r="H9" s="15">
        <v>7.0103</v>
      </c>
      <c r="I9" s="16">
        <f t="shared" si="0"/>
        <v>9942.3565223933383</v>
      </c>
      <c r="J9" s="16">
        <f t="shared" si="1"/>
        <v>9404.8469217629117</v>
      </c>
      <c r="K9" s="16">
        <f t="shared" si="2"/>
        <v>4758.2912554123595</v>
      </c>
      <c r="L9" s="16">
        <f t="shared" si="3"/>
        <v>53225.583756345179</v>
      </c>
      <c r="M9" s="16">
        <f t="shared" si="4"/>
        <v>50502.335025380715</v>
      </c>
      <c r="N9" s="16">
        <f t="shared" si="5"/>
        <v>25551.167512690357</v>
      </c>
      <c r="O9" s="37">
        <v>30000</v>
      </c>
      <c r="P9" s="37">
        <v>10000</v>
      </c>
      <c r="Q9" s="17">
        <v>13225.583756345177</v>
      </c>
      <c r="R9" s="17">
        <v>0</v>
      </c>
      <c r="S9" s="17">
        <v>0</v>
      </c>
      <c r="T9" s="17">
        <v>21643.857868020306</v>
      </c>
      <c r="U9" s="17">
        <v>0</v>
      </c>
      <c r="V9" s="17">
        <v>7214.6192893401012</v>
      </c>
      <c r="W9" s="17">
        <v>21643.857868020306</v>
      </c>
      <c r="X9" s="17">
        <v>25551.167512690357</v>
      </c>
      <c r="Y9" s="17">
        <v>0</v>
      </c>
      <c r="Z9" s="17">
        <v>0</v>
      </c>
      <c r="AA9" s="17">
        <v>0</v>
      </c>
      <c r="AB9" s="17">
        <v>0</v>
      </c>
    </row>
    <row r="10" spans="1:28" s="18" customFormat="1" ht="13" customHeight="1" x14ac:dyDescent="0.25">
      <c r="A10" s="10" t="s">
        <v>17</v>
      </c>
      <c r="B10" s="10" t="s">
        <v>18</v>
      </c>
      <c r="C10" s="11" t="s">
        <v>7</v>
      </c>
      <c r="D10" s="11" t="s">
        <v>8</v>
      </c>
      <c r="E10" s="12">
        <v>43843</v>
      </c>
      <c r="F10" s="14">
        <v>1.3095000000000001</v>
      </c>
      <c r="G10" s="13">
        <v>1.3055000000000001</v>
      </c>
      <c r="H10" s="15">
        <v>7.0103</v>
      </c>
      <c r="I10" s="16">
        <f t="shared" si="0"/>
        <v>11810.32222999501</v>
      </c>
      <c r="J10" s="16">
        <f t="shared" si="1"/>
        <v>9404.8469217629117</v>
      </c>
      <c r="K10" s="16">
        <f t="shared" si="2"/>
        <v>4758.2912554123595</v>
      </c>
      <c r="L10" s="16">
        <f t="shared" si="3"/>
        <v>63225.583756345179</v>
      </c>
      <c r="M10" s="16">
        <f t="shared" si="4"/>
        <v>50502.335025380715</v>
      </c>
      <c r="N10" s="16">
        <f t="shared" si="5"/>
        <v>25551.167512690357</v>
      </c>
      <c r="O10" s="37">
        <v>15000</v>
      </c>
      <c r="P10" s="37">
        <v>35000</v>
      </c>
      <c r="Q10" s="17">
        <v>13225.583756345177</v>
      </c>
      <c r="R10" s="17">
        <v>0</v>
      </c>
      <c r="S10" s="17">
        <v>0</v>
      </c>
      <c r="T10" s="17">
        <v>21643.857868020306</v>
      </c>
      <c r="U10" s="17">
        <v>0</v>
      </c>
      <c r="V10" s="17">
        <v>7214.6192893401012</v>
      </c>
      <c r="W10" s="17">
        <v>21643.857868020306</v>
      </c>
      <c r="X10" s="17">
        <v>25551.167512690357</v>
      </c>
      <c r="Y10" s="17">
        <v>0</v>
      </c>
      <c r="Z10" s="17">
        <v>0</v>
      </c>
      <c r="AA10" s="17">
        <v>0</v>
      </c>
      <c r="AB10" s="17">
        <v>0</v>
      </c>
    </row>
    <row r="11" spans="1:28" s="18" customFormat="1" ht="13" customHeight="1" x14ac:dyDescent="0.25">
      <c r="A11" s="10" t="s">
        <v>19</v>
      </c>
      <c r="B11" s="10" t="s">
        <v>19</v>
      </c>
      <c r="C11" s="11" t="s">
        <v>22</v>
      </c>
      <c r="D11" s="11" t="s">
        <v>8</v>
      </c>
      <c r="E11" s="12">
        <v>43843</v>
      </c>
      <c r="F11" s="13">
        <v>1.7282999999999999</v>
      </c>
      <c r="G11" s="14">
        <v>1.7282999999999999</v>
      </c>
      <c r="H11" s="15">
        <v>7.0103</v>
      </c>
      <c r="I11" s="16">
        <f t="shared" si="0"/>
        <v>28229.992981755415</v>
      </c>
      <c r="J11" s="16">
        <f t="shared" si="1"/>
        <v>26404.138196653494</v>
      </c>
      <c r="K11" s="16">
        <f t="shared" si="2"/>
        <v>22506.384462861788</v>
      </c>
      <c r="L11" s="16">
        <f t="shared" si="3"/>
        <v>114506</v>
      </c>
      <c r="M11" s="16">
        <f t="shared" si="4"/>
        <v>107100</v>
      </c>
      <c r="N11" s="16">
        <f t="shared" si="5"/>
        <v>91290</v>
      </c>
      <c r="O11" s="37">
        <v>0</v>
      </c>
      <c r="P11" s="37">
        <v>70000</v>
      </c>
      <c r="Q11" s="17">
        <v>44506</v>
      </c>
      <c r="R11" s="17">
        <v>0</v>
      </c>
      <c r="S11" s="17">
        <v>0</v>
      </c>
      <c r="T11" s="17">
        <v>42840</v>
      </c>
      <c r="U11" s="17">
        <v>21420</v>
      </c>
      <c r="V11" s="17">
        <v>21420</v>
      </c>
      <c r="W11" s="17">
        <v>21420</v>
      </c>
      <c r="X11" s="17">
        <v>21420</v>
      </c>
      <c r="Y11" s="17">
        <v>21420</v>
      </c>
      <c r="Z11" s="17">
        <v>17850</v>
      </c>
      <c r="AA11" s="17">
        <v>21420</v>
      </c>
      <c r="AB11" s="17">
        <v>9180</v>
      </c>
    </row>
    <row r="12" spans="1:28" s="18" customFormat="1" x14ac:dyDescent="0.25">
      <c r="A12" s="10" t="s">
        <v>20</v>
      </c>
      <c r="B12" s="10" t="s">
        <v>20</v>
      </c>
      <c r="C12" s="11" t="s">
        <v>22</v>
      </c>
      <c r="D12" s="11" t="s">
        <v>8</v>
      </c>
      <c r="E12" s="12">
        <v>43843</v>
      </c>
      <c r="F12" s="13">
        <v>2.0083000000000002</v>
      </c>
      <c r="G12" s="13">
        <v>2.0287999999999999</v>
      </c>
      <c r="H12" s="15">
        <v>7.0103</v>
      </c>
      <c r="I12" s="16">
        <f t="shared" si="0"/>
        <v>31371.111050882275</v>
      </c>
      <c r="J12" s="16">
        <f t="shared" si="1"/>
        <v>30995.033022837823</v>
      </c>
      <c r="K12" s="16">
        <f t="shared" si="2"/>
        <v>26419.575767085575</v>
      </c>
      <c r="L12" s="16">
        <f t="shared" si="3"/>
        <v>109506</v>
      </c>
      <c r="M12" s="16">
        <f t="shared" si="4"/>
        <v>107100</v>
      </c>
      <c r="N12" s="16">
        <f t="shared" si="5"/>
        <v>91290</v>
      </c>
      <c r="O12" s="37">
        <v>10000</v>
      </c>
      <c r="P12" s="37">
        <v>55000</v>
      </c>
      <c r="Q12" s="17">
        <v>44506</v>
      </c>
      <c r="R12" s="17">
        <v>0</v>
      </c>
      <c r="S12" s="17">
        <v>0</v>
      </c>
      <c r="T12" s="17">
        <v>42840</v>
      </c>
      <c r="U12" s="17">
        <v>21420</v>
      </c>
      <c r="V12" s="17">
        <v>21420</v>
      </c>
      <c r="W12" s="17">
        <v>21420</v>
      </c>
      <c r="X12" s="17">
        <v>21420</v>
      </c>
      <c r="Y12" s="17">
        <v>21420</v>
      </c>
      <c r="Z12" s="17">
        <v>17850</v>
      </c>
      <c r="AA12" s="17">
        <v>21420</v>
      </c>
      <c r="AB12" s="17">
        <v>9180</v>
      </c>
    </row>
    <row r="13" spans="1:28" s="18" customFormat="1" ht="13" customHeight="1" x14ac:dyDescent="0.25">
      <c r="A13" s="10" t="s">
        <v>21</v>
      </c>
      <c r="B13" s="10" t="s">
        <v>21</v>
      </c>
      <c r="C13" s="11" t="s">
        <v>22</v>
      </c>
      <c r="D13" s="11" t="s">
        <v>8</v>
      </c>
      <c r="E13" s="12">
        <v>43843</v>
      </c>
      <c r="F13" s="14">
        <v>0.2898</v>
      </c>
      <c r="G13" s="14">
        <v>0.2898</v>
      </c>
      <c r="H13" s="15">
        <v>7.0103</v>
      </c>
      <c r="I13" s="16">
        <f t="shared" si="0"/>
        <v>10616.819258804902</v>
      </c>
      <c r="J13" s="16">
        <f t="shared" si="1"/>
        <v>7194.5662097199829</v>
      </c>
      <c r="K13" s="16">
        <f t="shared" si="2"/>
        <v>6132.5111978089381</v>
      </c>
      <c r="L13" s="16">
        <f t="shared" si="3"/>
        <v>256822.25</v>
      </c>
      <c r="M13" s="16">
        <f t="shared" si="4"/>
        <v>174037.5</v>
      </c>
      <c r="N13" s="16">
        <f t="shared" si="5"/>
        <v>148346.25</v>
      </c>
      <c r="O13" s="37">
        <v>48000</v>
      </c>
      <c r="P13" s="37">
        <v>136500</v>
      </c>
      <c r="Q13" s="17">
        <v>72322.25</v>
      </c>
      <c r="R13" s="17">
        <v>0</v>
      </c>
      <c r="S13" s="17">
        <v>0</v>
      </c>
      <c r="T13" s="17">
        <v>69615</v>
      </c>
      <c r="U13" s="17">
        <v>34807.5</v>
      </c>
      <c r="V13" s="17">
        <v>34807.5</v>
      </c>
      <c r="W13" s="17">
        <v>34807.5</v>
      </c>
      <c r="X13" s="17">
        <v>34807.5</v>
      </c>
      <c r="Y13" s="17">
        <v>34807.5</v>
      </c>
      <c r="Z13" s="17">
        <v>29006.25</v>
      </c>
      <c r="AA13" s="17">
        <v>34807.5</v>
      </c>
      <c r="AB13" s="17">
        <v>14917.5</v>
      </c>
    </row>
    <row r="14" spans="1:28" s="18" customFormat="1" ht="13" customHeight="1" x14ac:dyDescent="0.25">
      <c r="A14" s="10" t="s">
        <v>23</v>
      </c>
      <c r="B14" s="10" t="s">
        <v>23</v>
      </c>
      <c r="C14" s="11" t="s">
        <v>22</v>
      </c>
      <c r="D14" s="11" t="s">
        <v>8</v>
      </c>
      <c r="E14" s="12">
        <v>43843</v>
      </c>
      <c r="F14" s="14">
        <v>0.35993094272380449</v>
      </c>
      <c r="G14" s="14">
        <v>0.35993094272380449</v>
      </c>
      <c r="H14" s="15">
        <v>7.0103</v>
      </c>
      <c r="I14" s="16">
        <f t="shared" si="0"/>
        <v>9017.5272524626034</v>
      </c>
      <c r="J14" s="16">
        <f t="shared" si="1"/>
        <v>6873.5653191945175</v>
      </c>
      <c r="K14" s="16">
        <f t="shared" si="2"/>
        <v>5858.8961530277074</v>
      </c>
      <c r="L14" s="16">
        <f t="shared" si="3"/>
        <v>175632.5</v>
      </c>
      <c r="M14" s="16">
        <f t="shared" si="4"/>
        <v>133875</v>
      </c>
      <c r="N14" s="16">
        <f t="shared" si="5"/>
        <v>114112.5</v>
      </c>
      <c r="O14" s="37">
        <v>15000</v>
      </c>
      <c r="P14" s="37">
        <v>105000</v>
      </c>
      <c r="Q14" s="17">
        <v>55632.5</v>
      </c>
      <c r="R14" s="17">
        <v>0</v>
      </c>
      <c r="S14" s="17">
        <v>0</v>
      </c>
      <c r="T14" s="17">
        <v>53550</v>
      </c>
      <c r="U14" s="17">
        <v>26775</v>
      </c>
      <c r="V14" s="17">
        <v>26775</v>
      </c>
      <c r="W14" s="17">
        <v>26775</v>
      </c>
      <c r="X14" s="17">
        <v>26775</v>
      </c>
      <c r="Y14" s="17">
        <v>26775</v>
      </c>
      <c r="Z14" s="17">
        <v>22312.5</v>
      </c>
      <c r="AA14" s="17">
        <v>26775</v>
      </c>
      <c r="AB14" s="17">
        <v>11475</v>
      </c>
    </row>
    <row r="15" spans="1:28" s="18" customFormat="1" ht="13" customHeight="1" x14ac:dyDescent="0.25">
      <c r="A15" s="10" t="s">
        <v>24</v>
      </c>
      <c r="B15" s="10" t="s">
        <v>24</v>
      </c>
      <c r="C15" s="11" t="s">
        <v>22</v>
      </c>
      <c r="D15" s="11" t="s">
        <v>8</v>
      </c>
      <c r="E15" s="12">
        <v>43843</v>
      </c>
      <c r="F15" s="14">
        <v>0.34920500063063509</v>
      </c>
      <c r="G15" s="14">
        <v>0.34920500063063509</v>
      </c>
      <c r="H15" s="15">
        <v>7.0103</v>
      </c>
      <c r="I15" s="16">
        <f t="shared" si="0"/>
        <v>6058.8958017782015</v>
      </c>
      <c r="J15" s="16">
        <f t="shared" si="1"/>
        <v>6668.7330726825203</v>
      </c>
      <c r="K15" s="16">
        <f t="shared" si="2"/>
        <v>5684.3010476674817</v>
      </c>
      <c r="L15" s="16">
        <f t="shared" si="3"/>
        <v>121632.5</v>
      </c>
      <c r="M15" s="16">
        <f t="shared" si="4"/>
        <v>133875</v>
      </c>
      <c r="N15" s="16">
        <f t="shared" si="5"/>
        <v>114112.5</v>
      </c>
      <c r="O15" s="37">
        <v>0</v>
      </c>
      <c r="P15" s="37">
        <v>66000</v>
      </c>
      <c r="Q15" s="17">
        <v>55632.5</v>
      </c>
      <c r="R15" s="17">
        <v>0</v>
      </c>
      <c r="S15" s="17">
        <v>0</v>
      </c>
      <c r="T15" s="17">
        <v>53550</v>
      </c>
      <c r="U15" s="17">
        <v>26775</v>
      </c>
      <c r="V15" s="17">
        <v>26775</v>
      </c>
      <c r="W15" s="17">
        <v>26775</v>
      </c>
      <c r="X15" s="17">
        <v>26775</v>
      </c>
      <c r="Y15" s="17">
        <v>26775</v>
      </c>
      <c r="Z15" s="17">
        <v>22312.5</v>
      </c>
      <c r="AA15" s="17">
        <v>26775</v>
      </c>
      <c r="AB15" s="17">
        <v>11475</v>
      </c>
    </row>
    <row r="16" spans="1:28" s="18" customFormat="1" ht="13" customHeight="1" x14ac:dyDescent="0.25">
      <c r="A16" s="10" t="s">
        <v>25</v>
      </c>
      <c r="B16" s="10" t="s">
        <v>25</v>
      </c>
      <c r="C16" s="11" t="s">
        <v>22</v>
      </c>
      <c r="D16" s="11" t="s">
        <v>8</v>
      </c>
      <c r="E16" s="12">
        <v>43843</v>
      </c>
      <c r="F16" s="14">
        <v>0.22456128895200003</v>
      </c>
      <c r="G16" s="14">
        <v>0.22456128895200003</v>
      </c>
      <c r="H16" s="15">
        <v>7.0103</v>
      </c>
      <c r="I16" s="16">
        <f t="shared" si="0"/>
        <v>12569.496457185673</v>
      </c>
      <c r="J16" s="16">
        <f t="shared" si="1"/>
        <v>9434.5339897847189</v>
      </c>
      <c r="K16" s="16">
        <f t="shared" si="2"/>
        <v>8041.8170674831654</v>
      </c>
      <c r="L16" s="16">
        <f t="shared" si="3"/>
        <v>392391.5</v>
      </c>
      <c r="M16" s="16">
        <f t="shared" si="4"/>
        <v>294525.00000000006</v>
      </c>
      <c r="N16" s="16">
        <f t="shared" si="5"/>
        <v>251047.50000000003</v>
      </c>
      <c r="O16" s="37">
        <v>120000</v>
      </c>
      <c r="P16" s="37">
        <v>150000</v>
      </c>
      <c r="Q16" s="17">
        <v>122391.50000000001</v>
      </c>
      <c r="R16" s="17">
        <v>0</v>
      </c>
      <c r="S16" s="17">
        <v>0</v>
      </c>
      <c r="T16" s="17">
        <v>117810.00000000001</v>
      </c>
      <c r="U16" s="17">
        <v>58905.000000000007</v>
      </c>
      <c r="V16" s="17">
        <v>58905.000000000007</v>
      </c>
      <c r="W16" s="17">
        <v>58905.000000000007</v>
      </c>
      <c r="X16" s="17">
        <v>58905.000000000007</v>
      </c>
      <c r="Y16" s="17">
        <v>58905.000000000007</v>
      </c>
      <c r="Z16" s="17">
        <v>49087.500000000007</v>
      </c>
      <c r="AA16" s="17">
        <v>58905.000000000007</v>
      </c>
      <c r="AB16" s="17">
        <v>25245.000000000007</v>
      </c>
    </row>
    <row r="17" spans="1:29" s="18" customFormat="1" ht="13" customHeight="1" x14ac:dyDescent="0.25">
      <c r="A17" s="10" t="s">
        <v>26</v>
      </c>
      <c r="B17" s="10" t="s">
        <v>26</v>
      </c>
      <c r="C17" s="11" t="s">
        <v>22</v>
      </c>
      <c r="D17" s="11" t="s">
        <v>8</v>
      </c>
      <c r="E17" s="12">
        <v>43843</v>
      </c>
      <c r="F17" s="14">
        <v>0.22456128895200003</v>
      </c>
      <c r="G17" s="14">
        <v>0.22456128895200003</v>
      </c>
      <c r="H17" s="15">
        <v>7.0103</v>
      </c>
      <c r="I17" s="16">
        <f t="shared" si="0"/>
        <v>11608.504963446459</v>
      </c>
      <c r="J17" s="16">
        <f t="shared" si="1"/>
        <v>9434.5339897847189</v>
      </c>
      <c r="K17" s="16">
        <f t="shared" si="2"/>
        <v>8041.8170674831654</v>
      </c>
      <c r="L17" s="16">
        <f t="shared" si="3"/>
        <v>362391.5</v>
      </c>
      <c r="M17" s="16">
        <f t="shared" si="4"/>
        <v>294525.00000000006</v>
      </c>
      <c r="N17" s="16">
        <f t="shared" si="5"/>
        <v>251047.50000000003</v>
      </c>
      <c r="O17" s="37">
        <v>120000</v>
      </c>
      <c r="P17" s="37">
        <v>120000</v>
      </c>
      <c r="Q17" s="17">
        <v>122391.50000000001</v>
      </c>
      <c r="R17" s="17">
        <v>0</v>
      </c>
      <c r="S17" s="17">
        <v>0</v>
      </c>
      <c r="T17" s="17">
        <v>117810.00000000001</v>
      </c>
      <c r="U17" s="17">
        <v>58905.000000000007</v>
      </c>
      <c r="V17" s="17">
        <v>58905.000000000007</v>
      </c>
      <c r="W17" s="17">
        <v>58905.000000000007</v>
      </c>
      <c r="X17" s="17">
        <v>58905.000000000007</v>
      </c>
      <c r="Y17" s="17">
        <v>58905.000000000007</v>
      </c>
      <c r="Z17" s="17">
        <v>49087.500000000007</v>
      </c>
      <c r="AA17" s="17">
        <v>58905.000000000007</v>
      </c>
      <c r="AB17" s="17">
        <v>25245.000000000007</v>
      </c>
    </row>
    <row r="18" spans="1:29" s="18" customFormat="1" ht="13" customHeight="1" x14ac:dyDescent="0.25">
      <c r="A18" s="10" t="s">
        <v>13</v>
      </c>
      <c r="B18" s="20" t="s">
        <v>13</v>
      </c>
      <c r="C18" s="11" t="s">
        <v>22</v>
      </c>
      <c r="D18" s="11" t="s">
        <v>8</v>
      </c>
      <c r="E18" s="12">
        <v>43843</v>
      </c>
      <c r="F18" s="14">
        <v>4.53E-2</v>
      </c>
      <c r="G18" s="14">
        <v>4.53E-2</v>
      </c>
      <c r="H18" s="15">
        <v>7.0103</v>
      </c>
      <c r="I18" s="16">
        <f t="shared" si="0"/>
        <v>1939.4710711381824</v>
      </c>
      <c r="J18" s="16">
        <f t="shared" si="1"/>
        <v>1557.1612484487111</v>
      </c>
      <c r="K18" s="16">
        <f t="shared" si="2"/>
        <v>1327.2945879634251</v>
      </c>
      <c r="L18" s="16">
        <f t="shared" si="3"/>
        <v>300138.5</v>
      </c>
      <c r="M18" s="16">
        <f t="shared" si="4"/>
        <v>240975</v>
      </c>
      <c r="N18" s="16">
        <f t="shared" si="5"/>
        <v>205402.5</v>
      </c>
      <c r="O18" s="37">
        <v>100000</v>
      </c>
      <c r="P18" s="37">
        <v>100000</v>
      </c>
      <c r="Q18" s="17">
        <v>100138.5</v>
      </c>
      <c r="R18" s="17">
        <v>0</v>
      </c>
      <c r="S18" s="17">
        <v>0</v>
      </c>
      <c r="T18" s="17">
        <v>96390</v>
      </c>
      <c r="U18" s="17">
        <v>48195</v>
      </c>
      <c r="V18" s="17">
        <v>48195</v>
      </c>
      <c r="W18" s="17">
        <v>48195</v>
      </c>
      <c r="X18" s="17">
        <v>48195</v>
      </c>
      <c r="Y18" s="17">
        <v>48195</v>
      </c>
      <c r="Z18" s="17">
        <v>40162.5</v>
      </c>
      <c r="AA18" s="17">
        <v>48195</v>
      </c>
      <c r="AB18" s="17">
        <v>20655</v>
      </c>
    </row>
    <row r="19" spans="1:29" s="18" customFormat="1" ht="13" customHeight="1" x14ac:dyDescent="0.25">
      <c r="A19" s="10" t="s">
        <v>14</v>
      </c>
      <c r="B19" s="20" t="s">
        <v>14</v>
      </c>
      <c r="C19" s="11" t="s">
        <v>22</v>
      </c>
      <c r="D19" s="11" t="s">
        <v>8</v>
      </c>
      <c r="E19" s="12">
        <v>43843</v>
      </c>
      <c r="F19" s="14">
        <v>3.78E-2</v>
      </c>
      <c r="G19" s="14">
        <v>3.78E-2</v>
      </c>
      <c r="H19" s="15">
        <v>7.0103</v>
      </c>
      <c r="I19" s="16">
        <f t="shared" si="0"/>
        <v>1809.1351867965709</v>
      </c>
      <c r="J19" s="16">
        <f t="shared" si="1"/>
        <v>1732.4707929760496</v>
      </c>
      <c r="K19" s="16">
        <f t="shared" si="2"/>
        <v>1476.7251044891088</v>
      </c>
      <c r="L19" s="16">
        <f t="shared" si="3"/>
        <v>335518</v>
      </c>
      <c r="M19" s="16">
        <f t="shared" si="4"/>
        <v>321300</v>
      </c>
      <c r="N19" s="16">
        <f t="shared" si="5"/>
        <v>273870</v>
      </c>
      <c r="O19" s="37">
        <v>0</v>
      </c>
      <c r="P19" s="37">
        <v>202000</v>
      </c>
      <c r="Q19" s="17">
        <v>133518</v>
      </c>
      <c r="R19" s="17">
        <v>0</v>
      </c>
      <c r="S19" s="17">
        <v>0</v>
      </c>
      <c r="T19" s="17">
        <v>128520</v>
      </c>
      <c r="U19" s="17">
        <v>64260</v>
      </c>
      <c r="V19" s="17">
        <v>64260</v>
      </c>
      <c r="W19" s="17">
        <v>64260</v>
      </c>
      <c r="X19" s="17">
        <v>64260</v>
      </c>
      <c r="Y19" s="17">
        <v>64260</v>
      </c>
      <c r="Z19" s="17">
        <v>53550</v>
      </c>
      <c r="AA19" s="17">
        <v>64260</v>
      </c>
      <c r="AB19" s="17">
        <v>27540</v>
      </c>
    </row>
    <row r="20" spans="1:29" s="18" customFormat="1" ht="13" customHeight="1" x14ac:dyDescent="0.25">
      <c r="A20" s="10" t="s">
        <v>27</v>
      </c>
      <c r="B20" s="10" t="s">
        <v>27</v>
      </c>
      <c r="C20" s="11" t="s">
        <v>22</v>
      </c>
      <c r="D20" s="11" t="s">
        <v>8</v>
      </c>
      <c r="E20" s="12">
        <v>43843</v>
      </c>
      <c r="F20" s="14">
        <v>1.6667000000000001</v>
      </c>
      <c r="G20" s="13">
        <v>1.6617</v>
      </c>
      <c r="H20" s="15">
        <v>7.0103</v>
      </c>
      <c r="I20" s="16">
        <f t="shared" si="0"/>
        <v>35741.577072307889</v>
      </c>
      <c r="J20" s="16">
        <f t="shared" si="1"/>
        <v>31733.319187481276</v>
      </c>
      <c r="K20" s="16">
        <f t="shared" si="2"/>
        <v>27048.87683123404</v>
      </c>
      <c r="L20" s="16">
        <f t="shared" si="3"/>
        <v>150332.5</v>
      </c>
      <c r="M20" s="16">
        <f t="shared" si="4"/>
        <v>133875</v>
      </c>
      <c r="N20" s="16">
        <f t="shared" si="5"/>
        <v>114112.5</v>
      </c>
      <c r="O20" s="37">
        <v>15000</v>
      </c>
      <c r="P20" s="37">
        <v>79700</v>
      </c>
      <c r="Q20" s="17">
        <v>55632.5</v>
      </c>
      <c r="R20" s="17">
        <v>0</v>
      </c>
      <c r="S20" s="17">
        <v>0</v>
      </c>
      <c r="T20" s="17">
        <v>53550</v>
      </c>
      <c r="U20" s="17">
        <v>26775</v>
      </c>
      <c r="V20" s="17">
        <v>26775</v>
      </c>
      <c r="W20" s="17">
        <v>26775</v>
      </c>
      <c r="X20" s="17">
        <v>26775</v>
      </c>
      <c r="Y20" s="17">
        <v>26775</v>
      </c>
      <c r="Z20" s="17">
        <v>22312.5</v>
      </c>
      <c r="AA20" s="17">
        <v>26775</v>
      </c>
      <c r="AB20" s="17">
        <v>11475</v>
      </c>
    </row>
    <row r="21" spans="1:29" s="18" customFormat="1" ht="13" customHeight="1" x14ac:dyDescent="0.25">
      <c r="A21" s="10" t="s">
        <v>28</v>
      </c>
      <c r="B21" s="10" t="s">
        <v>314</v>
      </c>
      <c r="C21" s="11" t="s">
        <v>22</v>
      </c>
      <c r="D21" s="11" t="s">
        <v>8</v>
      </c>
      <c r="E21" s="12">
        <v>43843</v>
      </c>
      <c r="F21" s="14">
        <v>1.6517999999999999</v>
      </c>
      <c r="G21" s="13">
        <v>1.6468</v>
      </c>
      <c r="H21" s="15">
        <v>7.0103</v>
      </c>
      <c r="I21" s="16">
        <f t="shared" si="0"/>
        <v>23578.789374206524</v>
      </c>
      <c r="J21" s="16">
        <f t="shared" si="1"/>
        <v>28303.897836041255</v>
      </c>
      <c r="K21" s="16">
        <f t="shared" si="2"/>
        <v>24125.70339357802</v>
      </c>
      <c r="L21" s="16">
        <f t="shared" si="3"/>
        <v>100069.25</v>
      </c>
      <c r="M21" s="16">
        <f t="shared" si="4"/>
        <v>120487.5</v>
      </c>
      <c r="N21" s="16">
        <f t="shared" si="5"/>
        <v>102701.25</v>
      </c>
      <c r="O21" s="37">
        <v>0</v>
      </c>
      <c r="P21" s="37">
        <v>50000</v>
      </c>
      <c r="Q21" s="17">
        <v>50069.25</v>
      </c>
      <c r="R21" s="17">
        <v>0</v>
      </c>
      <c r="S21" s="17">
        <v>0</v>
      </c>
      <c r="T21" s="17">
        <v>48195</v>
      </c>
      <c r="U21" s="17">
        <v>24097.5</v>
      </c>
      <c r="V21" s="17">
        <v>24097.5</v>
      </c>
      <c r="W21" s="17">
        <v>24097.5</v>
      </c>
      <c r="X21" s="17">
        <v>24097.5</v>
      </c>
      <c r="Y21" s="17">
        <v>24097.5</v>
      </c>
      <c r="Z21" s="17">
        <v>20081.25</v>
      </c>
      <c r="AA21" s="17">
        <v>24097.5</v>
      </c>
      <c r="AB21" s="17">
        <v>10327.5</v>
      </c>
    </row>
    <row r="22" spans="1:29" s="18" customFormat="1" ht="13" customHeight="1" x14ac:dyDescent="0.25">
      <c r="A22" s="10" t="s">
        <v>30</v>
      </c>
      <c r="B22" s="10" t="s">
        <v>30</v>
      </c>
      <c r="C22" s="11" t="s">
        <v>32</v>
      </c>
      <c r="D22" s="11" t="s">
        <v>29</v>
      </c>
      <c r="E22" s="12">
        <v>43843</v>
      </c>
      <c r="F22" s="14">
        <v>2.3800000000000002E-2</v>
      </c>
      <c r="G22" s="13">
        <v>2.29E-2</v>
      </c>
      <c r="H22" s="15">
        <v>7.0103</v>
      </c>
      <c r="I22" s="16">
        <f t="shared" si="0"/>
        <v>315.23581286451667</v>
      </c>
      <c r="J22" s="16">
        <f t="shared" si="1"/>
        <v>0</v>
      </c>
      <c r="K22" s="16">
        <f t="shared" si="2"/>
        <v>637.58078528857448</v>
      </c>
      <c r="L22" s="16">
        <f t="shared" si="3"/>
        <v>92852.841131265595</v>
      </c>
      <c r="M22" s="16">
        <f t="shared" si="4"/>
        <v>0</v>
      </c>
      <c r="N22" s="16">
        <f t="shared" si="5"/>
        <v>195180.4619698032</v>
      </c>
      <c r="O22" s="37">
        <v>0</v>
      </c>
      <c r="P22" s="37">
        <v>0</v>
      </c>
      <c r="Q22" s="17">
        <v>66323.45795090399</v>
      </c>
      <c r="R22" s="17">
        <v>26529.383180361598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43583.986653451204</v>
      </c>
      <c r="Y22" s="17">
        <v>44215.638633936003</v>
      </c>
      <c r="Z22" s="17">
        <v>44215.638633936003</v>
      </c>
      <c r="AA22" s="17">
        <v>44215.638633936003</v>
      </c>
      <c r="AB22" s="17">
        <v>18949.559414544001</v>
      </c>
    </row>
    <row r="23" spans="1:29" s="18" customFormat="1" ht="13" customHeight="1" x14ac:dyDescent="0.25">
      <c r="A23" s="10" t="s">
        <v>31</v>
      </c>
      <c r="B23" s="10" t="s">
        <v>31</v>
      </c>
      <c r="C23" s="11" t="s">
        <v>32</v>
      </c>
      <c r="D23" s="11" t="s">
        <v>29</v>
      </c>
      <c r="E23" s="12">
        <v>43843</v>
      </c>
      <c r="F23" s="14">
        <v>3.04E-2</v>
      </c>
      <c r="G23" s="13">
        <v>2.86E-2</v>
      </c>
      <c r="H23" s="15">
        <v>7.0103</v>
      </c>
      <c r="I23" s="16">
        <f t="shared" si="0"/>
        <v>402.65414752442467</v>
      </c>
      <c r="J23" s="16">
        <f t="shared" si="1"/>
        <v>0</v>
      </c>
      <c r="K23" s="16">
        <f t="shared" si="2"/>
        <v>796.27993271848163</v>
      </c>
      <c r="L23" s="16">
        <f t="shared" si="3"/>
        <v>92852.841131265595</v>
      </c>
      <c r="M23" s="16">
        <f t="shared" si="4"/>
        <v>0</v>
      </c>
      <c r="N23" s="16">
        <f t="shared" si="5"/>
        <v>195180.4619698032</v>
      </c>
      <c r="O23" s="37">
        <v>0</v>
      </c>
      <c r="P23" s="37">
        <v>0</v>
      </c>
      <c r="Q23" s="17">
        <v>66323.45795090399</v>
      </c>
      <c r="R23" s="17">
        <v>26529.383180361598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43583.986653451204</v>
      </c>
      <c r="Y23" s="17">
        <v>44215.638633936003</v>
      </c>
      <c r="Z23" s="17">
        <v>44215.638633936003</v>
      </c>
      <c r="AA23" s="17">
        <v>44215.638633936003</v>
      </c>
      <c r="AB23" s="17">
        <v>18949.559414544001</v>
      </c>
    </row>
    <row r="24" spans="1:29" s="18" customFormat="1" ht="13" customHeight="1" x14ac:dyDescent="0.25">
      <c r="A24" s="10" t="s">
        <v>33</v>
      </c>
      <c r="B24" s="10" t="s">
        <v>34</v>
      </c>
      <c r="C24" s="11" t="s">
        <v>32</v>
      </c>
      <c r="D24" s="11" t="s">
        <v>29</v>
      </c>
      <c r="E24" s="12">
        <v>43843</v>
      </c>
      <c r="F24" s="13">
        <v>0.98780000000000001</v>
      </c>
      <c r="G24" s="13">
        <v>0.9677</v>
      </c>
      <c r="H24" s="15">
        <v>7.0103</v>
      </c>
      <c r="I24" s="16">
        <f t="shared" si="0"/>
        <v>23103.722168700722</v>
      </c>
      <c r="J24" s="16">
        <f t="shared" si="1"/>
        <v>0</v>
      </c>
      <c r="K24" s="16">
        <f t="shared" si="2"/>
        <v>34345.223188500691</v>
      </c>
      <c r="L24" s="16">
        <f t="shared" si="3"/>
        <v>163964.38906584599</v>
      </c>
      <c r="M24" s="16">
        <f t="shared" si="4"/>
        <v>0</v>
      </c>
      <c r="N24" s="16">
        <f t="shared" si="5"/>
        <v>248806.777015962</v>
      </c>
      <c r="O24" s="37">
        <v>45600</v>
      </c>
      <c r="P24" s="37">
        <v>0</v>
      </c>
      <c r="Q24" s="17">
        <v>84545.992189889992</v>
      </c>
      <c r="R24" s="17">
        <v>33818.396875956001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55558.794867642006</v>
      </c>
      <c r="Y24" s="17">
        <v>56363.994793260004</v>
      </c>
      <c r="Z24" s="17">
        <v>56363.994793260004</v>
      </c>
      <c r="AA24" s="17">
        <v>56363.994793260004</v>
      </c>
      <c r="AB24" s="17">
        <v>24155.997768540001</v>
      </c>
    </row>
    <row r="25" spans="1:29" s="18" customFormat="1" ht="13" customHeight="1" x14ac:dyDescent="0.25">
      <c r="A25" s="19" t="s">
        <v>35</v>
      </c>
      <c r="B25" s="19" t="s">
        <v>36</v>
      </c>
      <c r="C25" s="11" t="s">
        <v>32</v>
      </c>
      <c r="D25" s="11" t="s">
        <v>29</v>
      </c>
      <c r="E25" s="12">
        <v>43843</v>
      </c>
      <c r="F25" s="14">
        <v>3.3700000000000001E-2</v>
      </c>
      <c r="G25" s="14">
        <v>3.3700000000000001E-2</v>
      </c>
      <c r="H25" s="15">
        <v>7.0103</v>
      </c>
      <c r="I25" s="16">
        <f t="shared" si="0"/>
        <v>0</v>
      </c>
      <c r="J25" s="16">
        <f t="shared" si="1"/>
        <v>0</v>
      </c>
      <c r="K25" s="16">
        <f t="shared" si="2"/>
        <v>0</v>
      </c>
      <c r="L25" s="16">
        <f t="shared" si="3"/>
        <v>0</v>
      </c>
      <c r="M25" s="16">
        <f t="shared" si="4"/>
        <v>0</v>
      </c>
      <c r="N25" s="16">
        <f t="shared" si="5"/>
        <v>0</v>
      </c>
      <c r="O25" s="37">
        <v>0</v>
      </c>
      <c r="P25" s="3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/>
    </row>
    <row r="26" spans="1:29" s="18" customFormat="1" ht="13.5" customHeight="1" x14ac:dyDescent="0.25">
      <c r="A26" s="10" t="s">
        <v>37</v>
      </c>
      <c r="B26" s="10" t="s">
        <v>262</v>
      </c>
      <c r="C26" s="11" t="s">
        <v>32</v>
      </c>
      <c r="D26" s="11" t="s">
        <v>29</v>
      </c>
      <c r="E26" s="12">
        <v>43843</v>
      </c>
      <c r="F26" s="14">
        <v>3.7</v>
      </c>
      <c r="G26" s="14">
        <v>3.7</v>
      </c>
      <c r="H26" s="15">
        <v>7.0103</v>
      </c>
      <c r="I26" s="16">
        <f t="shared" si="0"/>
        <v>153.58829151391524</v>
      </c>
      <c r="J26" s="16">
        <f t="shared" si="1"/>
        <v>0</v>
      </c>
      <c r="K26" s="16">
        <f t="shared" si="2"/>
        <v>954.25302768783081</v>
      </c>
      <c r="L26" s="16">
        <f t="shared" si="3"/>
        <v>291</v>
      </c>
      <c r="M26" s="16">
        <f t="shared" si="4"/>
        <v>0</v>
      </c>
      <c r="N26" s="16">
        <f t="shared" si="5"/>
        <v>1808</v>
      </c>
      <c r="O26" s="37">
        <v>0</v>
      </c>
      <c r="P26" s="37">
        <v>291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1808</v>
      </c>
      <c r="Y26" s="17">
        <v>0</v>
      </c>
      <c r="Z26" s="17">
        <v>0</v>
      </c>
      <c r="AA26" s="17">
        <v>0</v>
      </c>
      <c r="AB26" s="17">
        <v>0</v>
      </c>
      <c r="AC26" s="17"/>
    </row>
    <row r="27" spans="1:29" s="18" customFormat="1" ht="13.5" customHeight="1" x14ac:dyDescent="0.25">
      <c r="A27" s="10" t="s">
        <v>263</v>
      </c>
      <c r="B27" s="22" t="s">
        <v>263</v>
      </c>
      <c r="C27" s="11" t="s">
        <v>32</v>
      </c>
      <c r="D27" s="11" t="s">
        <v>29</v>
      </c>
      <c r="E27" s="12">
        <v>43843</v>
      </c>
      <c r="F27" s="14">
        <v>354</v>
      </c>
      <c r="G27" s="14">
        <v>354</v>
      </c>
      <c r="H27" s="15">
        <v>7.0103</v>
      </c>
      <c r="I27" s="16">
        <f t="shared" si="0"/>
        <v>18683.936493445359</v>
      </c>
      <c r="J27" s="16">
        <f t="shared" si="1"/>
        <v>0</v>
      </c>
      <c r="K27" s="16">
        <f t="shared" si="2"/>
        <v>36105.444845441707</v>
      </c>
      <c r="L27" s="16">
        <f t="shared" si="3"/>
        <v>370</v>
      </c>
      <c r="M27" s="16">
        <f t="shared" si="4"/>
        <v>0</v>
      </c>
      <c r="N27" s="16">
        <f t="shared" si="5"/>
        <v>715</v>
      </c>
      <c r="O27" s="37">
        <v>0</v>
      </c>
      <c r="P27" s="37">
        <v>50</v>
      </c>
      <c r="Q27" s="17">
        <v>320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715</v>
      </c>
      <c r="Y27" s="17">
        <v>0</v>
      </c>
      <c r="Z27" s="17">
        <v>0</v>
      </c>
      <c r="AA27" s="17">
        <v>0</v>
      </c>
      <c r="AB27" s="17">
        <v>0</v>
      </c>
      <c r="AC27" s="17"/>
    </row>
    <row r="28" spans="1:29" customFormat="1" ht="14.5" customHeight="1" x14ac:dyDescent="0.25">
      <c r="A28" s="35" t="s">
        <v>38</v>
      </c>
      <c r="B28" s="19" t="s">
        <v>39</v>
      </c>
      <c r="C28" s="11" t="s">
        <v>40</v>
      </c>
      <c r="D28" s="11" t="s">
        <v>29</v>
      </c>
      <c r="E28" s="12">
        <v>43843</v>
      </c>
      <c r="F28" s="13">
        <v>72.135480000000001</v>
      </c>
      <c r="G28" s="14">
        <v>72.135480000000001</v>
      </c>
      <c r="H28" s="15">
        <v>7.0103</v>
      </c>
      <c r="I28" s="16">
        <f t="shared" si="0"/>
        <v>0</v>
      </c>
      <c r="J28" s="16">
        <f t="shared" si="1"/>
        <v>0</v>
      </c>
      <c r="K28" s="16">
        <f t="shared" si="2"/>
        <v>0</v>
      </c>
      <c r="L28" s="16">
        <f t="shared" si="3"/>
        <v>0</v>
      </c>
      <c r="M28" s="16">
        <f t="shared" si="4"/>
        <v>0</v>
      </c>
      <c r="N28" s="16">
        <f t="shared" si="5"/>
        <v>0</v>
      </c>
      <c r="O28" s="37">
        <v>0</v>
      </c>
      <c r="P28" s="3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/>
    </row>
    <row r="29" spans="1:29" s="18" customFormat="1" ht="13" customHeight="1" x14ac:dyDescent="0.25">
      <c r="A29" s="34" t="s">
        <v>41</v>
      </c>
      <c r="B29" s="34" t="s">
        <v>41</v>
      </c>
      <c r="C29" s="11" t="s">
        <v>40</v>
      </c>
      <c r="D29" s="11" t="s">
        <v>29</v>
      </c>
      <c r="E29" s="12">
        <v>43843</v>
      </c>
      <c r="F29" s="13">
        <v>6.2659999999999993E-2</v>
      </c>
      <c r="G29" s="14">
        <v>6.2659999999999993E-2</v>
      </c>
      <c r="H29" s="15">
        <v>7.0103</v>
      </c>
      <c r="I29" s="16">
        <f t="shared" si="0"/>
        <v>12004.291485009195</v>
      </c>
      <c r="J29" s="16">
        <f t="shared" si="1"/>
        <v>11118.712278108354</v>
      </c>
      <c r="K29" s="16">
        <f t="shared" si="2"/>
        <v>29326.687884199007</v>
      </c>
      <c r="L29" s="16">
        <f t="shared" si="3"/>
        <v>1343020.8202578991</v>
      </c>
      <c r="M29" s="16">
        <f t="shared" si="4"/>
        <v>1243943.6432049635</v>
      </c>
      <c r="N29" s="16">
        <f t="shared" si="5"/>
        <v>3281022.6631758749</v>
      </c>
      <c r="O29" s="37">
        <v>575000</v>
      </c>
      <c r="P29" s="37">
        <v>168000</v>
      </c>
      <c r="Q29" s="17">
        <v>407043.05789826659</v>
      </c>
      <c r="R29" s="17">
        <v>108802.61029626292</v>
      </c>
      <c r="S29" s="17">
        <v>84175.152063369489</v>
      </c>
      <c r="T29" s="17">
        <v>309002.41664249962</v>
      </c>
      <c r="U29" s="17">
        <v>278866.25138443348</v>
      </c>
      <c r="V29" s="17">
        <v>284010.39928455825</v>
      </c>
      <c r="W29" s="17">
        <v>372064.57589347218</v>
      </c>
      <c r="X29" s="17">
        <v>481454.37923286273</v>
      </c>
      <c r="Y29" s="17">
        <v>749023.8082942412</v>
      </c>
      <c r="Z29" s="17">
        <v>843333.18646319513</v>
      </c>
      <c r="AA29" s="17">
        <v>845047.90242990339</v>
      </c>
      <c r="AB29" s="17">
        <v>362163.38675567287</v>
      </c>
      <c r="AC29" s="17"/>
    </row>
    <row r="30" spans="1:29" s="18" customFormat="1" ht="13" customHeight="1" x14ac:dyDescent="0.25">
      <c r="A30" s="34" t="s">
        <v>42</v>
      </c>
      <c r="B30" s="34" t="s">
        <v>42</v>
      </c>
      <c r="C30" s="11" t="s">
        <v>40</v>
      </c>
      <c r="D30" s="11" t="s">
        <v>29</v>
      </c>
      <c r="E30" s="12">
        <v>43843</v>
      </c>
      <c r="F30" s="13">
        <v>0.32390999999999998</v>
      </c>
      <c r="G30" s="14">
        <v>0.32390999999999998</v>
      </c>
      <c r="H30" s="15">
        <v>7.0103</v>
      </c>
      <c r="I30" s="16">
        <f t="shared" si="0"/>
        <v>39196.086149133305</v>
      </c>
      <c r="J30" s="16">
        <f t="shared" si="1"/>
        <v>32094.318734516703</v>
      </c>
      <c r="K30" s="16">
        <f t="shared" si="2"/>
        <v>70907.092311141358</v>
      </c>
      <c r="L30" s="16">
        <f t="shared" si="3"/>
        <v>848310.71202268917</v>
      </c>
      <c r="M30" s="16">
        <f t="shared" si="4"/>
        <v>694609.00442895386</v>
      </c>
      <c r="N30" s="16">
        <f t="shared" si="5"/>
        <v>1534623.7820036253</v>
      </c>
      <c r="O30" s="37">
        <v>266000</v>
      </c>
      <c r="P30" s="37">
        <v>219000</v>
      </c>
      <c r="Q30" s="17">
        <v>238823.65328865821</v>
      </c>
      <c r="R30" s="17">
        <v>68578.942997427279</v>
      </c>
      <c r="S30" s="17">
        <v>55908.115736603606</v>
      </c>
      <c r="T30" s="17">
        <v>192581.74336256608</v>
      </c>
      <c r="U30" s="17">
        <v>164476.68633729103</v>
      </c>
      <c r="V30" s="17">
        <v>146123.35043190524</v>
      </c>
      <c r="W30" s="17">
        <v>191427.22429719142</v>
      </c>
      <c r="X30" s="17">
        <v>225189.34374118893</v>
      </c>
      <c r="Y30" s="17">
        <v>350338.86306126096</v>
      </c>
      <c r="Z30" s="17">
        <v>394449.93130483082</v>
      </c>
      <c r="AA30" s="17">
        <v>395251.95072744117</v>
      </c>
      <c r="AB30" s="17">
        <v>169393.69316890335</v>
      </c>
      <c r="AC30" s="17"/>
    </row>
    <row r="31" spans="1:29" s="18" customFormat="1" ht="13.5" customHeight="1" x14ac:dyDescent="0.25">
      <c r="A31" s="21" t="s">
        <v>43</v>
      </c>
      <c r="B31" s="10" t="s">
        <v>44</v>
      </c>
      <c r="C31" s="11" t="s">
        <v>40</v>
      </c>
      <c r="D31" s="11" t="s">
        <v>29</v>
      </c>
      <c r="E31" s="12">
        <v>43843</v>
      </c>
      <c r="F31" s="13">
        <v>0.12823000000000001</v>
      </c>
      <c r="G31" s="14">
        <v>0.12823000000000001</v>
      </c>
      <c r="H31" s="15">
        <v>7.0103</v>
      </c>
      <c r="I31" s="16">
        <f t="shared" si="0"/>
        <v>8182.0539210403886</v>
      </c>
      <c r="J31" s="16">
        <f t="shared" si="1"/>
        <v>12705.549354225177</v>
      </c>
      <c r="K31" s="16">
        <f t="shared" si="2"/>
        <v>28070.811173034661</v>
      </c>
      <c r="L31" s="16">
        <f t="shared" si="3"/>
        <v>447310.71202268917</v>
      </c>
      <c r="M31" s="16">
        <f t="shared" si="4"/>
        <v>694609.00442895386</v>
      </c>
      <c r="N31" s="16">
        <f t="shared" si="5"/>
        <v>1534623.7820036253</v>
      </c>
      <c r="O31" s="37">
        <v>0</v>
      </c>
      <c r="P31" s="37">
        <v>84000</v>
      </c>
      <c r="Q31" s="17">
        <v>238823.65328865821</v>
      </c>
      <c r="R31" s="17">
        <v>68578.942997427279</v>
      </c>
      <c r="S31" s="17">
        <v>55908.115736603606</v>
      </c>
      <c r="T31" s="17">
        <v>192581.74336256608</v>
      </c>
      <c r="U31" s="17">
        <v>164476.68633729103</v>
      </c>
      <c r="V31" s="17">
        <v>146123.35043190524</v>
      </c>
      <c r="W31" s="17">
        <v>191427.22429719142</v>
      </c>
      <c r="X31" s="17">
        <v>225189.34374118893</v>
      </c>
      <c r="Y31" s="17">
        <v>350338.86306126096</v>
      </c>
      <c r="Z31" s="17">
        <v>394449.93130483082</v>
      </c>
      <c r="AA31" s="17">
        <v>395251.95072744117</v>
      </c>
      <c r="AB31" s="17">
        <v>169393.69316890335</v>
      </c>
      <c r="AC31" s="17"/>
    </row>
    <row r="32" spans="1:29" s="18" customFormat="1" ht="13.5" customHeight="1" x14ac:dyDescent="0.25">
      <c r="A32" s="10" t="s">
        <v>175</v>
      </c>
      <c r="B32" s="22" t="s">
        <v>254</v>
      </c>
      <c r="C32" s="11" t="s">
        <v>40</v>
      </c>
      <c r="D32" s="11" t="s">
        <v>29</v>
      </c>
      <c r="E32" s="12">
        <v>43843</v>
      </c>
      <c r="F32" s="14">
        <v>10.9</v>
      </c>
      <c r="G32" s="14">
        <v>10.9</v>
      </c>
      <c r="H32" s="15">
        <v>7.0103</v>
      </c>
      <c r="I32" s="16">
        <f t="shared" si="0"/>
        <v>1357.8326584759975</v>
      </c>
      <c r="J32" s="16">
        <f t="shared" si="1"/>
        <v>612.61286963468046</v>
      </c>
      <c r="K32" s="16">
        <f t="shared" si="2"/>
        <v>0</v>
      </c>
      <c r="L32" s="16">
        <f t="shared" si="3"/>
        <v>873.28571428571422</v>
      </c>
      <c r="M32" s="16">
        <f t="shared" si="4"/>
        <v>394</v>
      </c>
      <c r="N32" s="16">
        <f t="shared" si="5"/>
        <v>0</v>
      </c>
      <c r="O32" s="37">
        <v>100</v>
      </c>
      <c r="P32" s="37">
        <v>100</v>
      </c>
      <c r="Q32" s="17">
        <v>358</v>
      </c>
      <c r="R32" s="17">
        <v>170</v>
      </c>
      <c r="S32" s="17">
        <v>145.28571428571428</v>
      </c>
      <c r="T32" s="17">
        <v>352</v>
      </c>
      <c r="U32" s="17">
        <v>42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/>
    </row>
    <row r="33" spans="1:29" customFormat="1" ht="14" customHeight="1" x14ac:dyDescent="0.25">
      <c r="A33" s="21" t="s">
        <v>45</v>
      </c>
      <c r="B33" s="22" t="s">
        <v>45</v>
      </c>
      <c r="C33" s="11" t="s">
        <v>40</v>
      </c>
      <c r="D33" s="11" t="s">
        <v>29</v>
      </c>
      <c r="E33" s="12">
        <v>43843</v>
      </c>
      <c r="F33" s="14">
        <v>386.33</v>
      </c>
      <c r="G33" s="14">
        <v>386.33</v>
      </c>
      <c r="H33" s="15">
        <v>7.0103</v>
      </c>
      <c r="I33" s="16">
        <f t="shared" si="0"/>
        <v>84868.331191998135</v>
      </c>
      <c r="J33" s="16">
        <f t="shared" si="1"/>
        <v>78194.918478969354</v>
      </c>
      <c r="K33" s="16">
        <f t="shared" si="2"/>
        <v>169382.9750368018</v>
      </c>
      <c r="L33" s="16">
        <f t="shared" si="3"/>
        <v>1540.0110324211544</v>
      </c>
      <c r="M33" s="16">
        <f t="shared" si="4"/>
        <v>1418.916048489941</v>
      </c>
      <c r="N33" s="16">
        <f t="shared" si="5"/>
        <v>3073.6040946871631</v>
      </c>
      <c r="O33" s="37">
        <v>100</v>
      </c>
      <c r="P33" s="37">
        <v>600</v>
      </c>
      <c r="Q33" s="17">
        <v>520.76016644174547</v>
      </c>
      <c r="R33" s="17">
        <v>221.71969539232697</v>
      </c>
      <c r="S33" s="17">
        <v>97.531170587081959</v>
      </c>
      <c r="T33" s="17">
        <v>353.52965888336416</v>
      </c>
      <c r="U33" s="17">
        <v>335.6190523338899</v>
      </c>
      <c r="V33" s="17">
        <v>340.06020337893108</v>
      </c>
      <c r="W33" s="17">
        <v>389.70713389375601</v>
      </c>
      <c r="X33" s="17">
        <v>537.39885660222194</v>
      </c>
      <c r="Y33" s="17">
        <v>612.65398865832412</v>
      </c>
      <c r="Z33" s="17">
        <v>807.12349907749535</v>
      </c>
      <c r="AA33" s="17">
        <v>783.79347897528601</v>
      </c>
      <c r="AB33" s="17">
        <v>332.6342713738353</v>
      </c>
      <c r="AC33" s="17"/>
    </row>
    <row r="34" spans="1:29" customFormat="1" ht="14" customHeight="1" x14ac:dyDescent="0.25">
      <c r="A34" s="21" t="s">
        <v>46</v>
      </c>
      <c r="B34" s="22" t="s">
        <v>46</v>
      </c>
      <c r="C34" s="11" t="s">
        <v>40</v>
      </c>
      <c r="D34" s="11" t="s">
        <v>29</v>
      </c>
      <c r="E34" s="12">
        <v>43843</v>
      </c>
      <c r="F34" s="14">
        <v>43.999600000000001</v>
      </c>
      <c r="G34" s="14">
        <v>43.999600000000001</v>
      </c>
      <c r="H34" s="15">
        <v>7.0103</v>
      </c>
      <c r="I34" s="16">
        <f t="shared" si="0"/>
        <v>48711.560248281159</v>
      </c>
      <c r="J34" s="16">
        <f t="shared" si="1"/>
        <v>41945.25354438043</v>
      </c>
      <c r="K34" s="16">
        <f t="shared" si="2"/>
        <v>98064.889027844489</v>
      </c>
      <c r="L34" s="16">
        <f t="shared" si="3"/>
        <v>7761.0398914654988</v>
      </c>
      <c r="M34" s="16">
        <f t="shared" si="4"/>
        <v>6682.9882753972788</v>
      </c>
      <c r="N34" s="16">
        <f t="shared" si="5"/>
        <v>15624.330483729358</v>
      </c>
      <c r="O34" s="37">
        <v>1000</v>
      </c>
      <c r="P34" s="37">
        <v>2500</v>
      </c>
      <c r="Q34" s="17">
        <v>2669.0533333333333</v>
      </c>
      <c r="R34" s="17">
        <v>1151.8879999999999</v>
      </c>
      <c r="S34" s="17">
        <v>440.09855813216603</v>
      </c>
      <c r="T34" s="17">
        <v>1632.463094933363</v>
      </c>
      <c r="U34" s="17">
        <v>1570.9135773510259</v>
      </c>
      <c r="V34" s="17">
        <v>1595.2894663289451</v>
      </c>
      <c r="W34" s="17">
        <v>1884.3221367839449</v>
      </c>
      <c r="X34" s="17">
        <v>2641.6271840998643</v>
      </c>
      <c r="Y34" s="17">
        <v>3086.1925085410267</v>
      </c>
      <c r="Z34" s="17">
        <v>4095.0023710756432</v>
      </c>
      <c r="AA34" s="17">
        <v>4059.9588324089764</v>
      </c>
      <c r="AB34" s="17">
        <v>1741.5495876038469</v>
      </c>
      <c r="AC34" s="17"/>
    </row>
    <row r="35" spans="1:29" customFormat="1" ht="14" customHeight="1" x14ac:dyDescent="0.25">
      <c r="A35" s="34" t="s">
        <v>47</v>
      </c>
      <c r="B35" s="34" t="s">
        <v>47</v>
      </c>
      <c r="C35" s="11" t="s">
        <v>40</v>
      </c>
      <c r="D35" s="11" t="s">
        <v>29</v>
      </c>
      <c r="E35" s="12">
        <v>43843</v>
      </c>
      <c r="F35" s="13">
        <v>6.2659999999999993E-2</v>
      </c>
      <c r="G35" s="14">
        <v>6.2659999999999993E-2</v>
      </c>
      <c r="H35" s="15">
        <v>7.0103</v>
      </c>
      <c r="I35" s="16">
        <f t="shared" si="0"/>
        <v>10187.275950403882</v>
      </c>
      <c r="J35" s="16">
        <f t="shared" si="1"/>
        <v>9473.0014542065401</v>
      </c>
      <c r="K35" s="16">
        <f t="shared" si="2"/>
        <v>18612.51463551167</v>
      </c>
      <c r="L35" s="16">
        <f t="shared" si="3"/>
        <v>1139736.0452460316</v>
      </c>
      <c r="M35" s="16">
        <f t="shared" si="4"/>
        <v>1059824.1636518373</v>
      </c>
      <c r="N35" s="16">
        <f t="shared" si="5"/>
        <v>2082338.1958079711</v>
      </c>
      <c r="O35" s="37">
        <v>100000</v>
      </c>
      <c r="P35" s="37">
        <v>400000</v>
      </c>
      <c r="Q35" s="17">
        <v>394649.83107282844</v>
      </c>
      <c r="R35" s="17">
        <v>166971.04354024248</v>
      </c>
      <c r="S35" s="17">
        <v>78115.170632960842</v>
      </c>
      <c r="T35" s="17">
        <v>279832.16986320692</v>
      </c>
      <c r="U35" s="17">
        <v>252231.61359505929</v>
      </c>
      <c r="V35" s="17">
        <v>248681.0608067211</v>
      </c>
      <c r="W35" s="17">
        <v>279079.31938685005</v>
      </c>
      <c r="X35" s="17">
        <v>376457.93904878711</v>
      </c>
      <c r="Y35" s="17">
        <v>420819.79389291687</v>
      </c>
      <c r="Z35" s="17">
        <v>550305.94829157868</v>
      </c>
      <c r="AA35" s="17">
        <v>525587.47838847397</v>
      </c>
      <c r="AB35" s="17">
        <v>209167.03618621459</v>
      </c>
    </row>
    <row r="36" spans="1:29" customFormat="1" ht="14" customHeight="1" x14ac:dyDescent="0.25">
      <c r="A36" s="10" t="s">
        <v>48</v>
      </c>
      <c r="B36" s="10" t="s">
        <v>48</v>
      </c>
      <c r="C36" s="11" t="s">
        <v>40</v>
      </c>
      <c r="D36" s="11" t="s">
        <v>29</v>
      </c>
      <c r="E36" s="12">
        <v>43843</v>
      </c>
      <c r="F36" s="14">
        <v>316.8</v>
      </c>
      <c r="G36" s="14">
        <v>316.8</v>
      </c>
      <c r="H36" s="15">
        <v>7.0103</v>
      </c>
      <c r="I36" s="16">
        <f t="shared" si="0"/>
        <v>0</v>
      </c>
      <c r="J36" s="16">
        <f t="shared" si="1"/>
        <v>0</v>
      </c>
      <c r="K36" s="16">
        <f t="shared" si="2"/>
        <v>0</v>
      </c>
      <c r="L36" s="16">
        <f t="shared" si="3"/>
        <v>0</v>
      </c>
      <c r="M36" s="16">
        <f t="shared" si="4"/>
        <v>0</v>
      </c>
      <c r="N36" s="16">
        <f t="shared" si="5"/>
        <v>0</v>
      </c>
      <c r="O36" s="37">
        <v>0</v>
      </c>
      <c r="P36" s="3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</row>
    <row r="37" spans="1:29" customFormat="1" ht="14" customHeight="1" x14ac:dyDescent="0.25">
      <c r="A37" s="10" t="s">
        <v>50</v>
      </c>
      <c r="B37" s="10" t="s">
        <v>51</v>
      </c>
      <c r="C37" s="11" t="s">
        <v>40</v>
      </c>
      <c r="D37" s="11" t="s">
        <v>29</v>
      </c>
      <c r="E37" s="12">
        <v>43843</v>
      </c>
      <c r="F37" s="14">
        <v>4.9000000000000002E-2</v>
      </c>
      <c r="G37" s="14">
        <v>4.9000000000000002E-2</v>
      </c>
      <c r="H37" s="15">
        <v>7.0103</v>
      </c>
      <c r="I37" s="16">
        <f t="shared" si="0"/>
        <v>31.091661037379108</v>
      </c>
      <c r="J37" s="16">
        <f t="shared" si="1"/>
        <v>721.36338444207706</v>
      </c>
      <c r="K37" s="16">
        <f t="shared" si="2"/>
        <v>2416.8683980810601</v>
      </c>
      <c r="L37" s="16">
        <f t="shared" si="3"/>
        <v>4448.2014565375257</v>
      </c>
      <c r="M37" s="16">
        <f t="shared" si="4"/>
        <v>103203.54559090393</v>
      </c>
      <c r="N37" s="16">
        <f t="shared" si="5"/>
        <v>345774.94961362559</v>
      </c>
      <c r="O37" s="37">
        <v>0</v>
      </c>
      <c r="P37" s="37">
        <v>0</v>
      </c>
      <c r="Q37" s="17">
        <v>2410.7759867613313</v>
      </c>
      <c r="R37" s="17">
        <v>1003.3922774983287</v>
      </c>
      <c r="S37" s="17">
        <v>1034.0331922778662</v>
      </c>
      <c r="T37" s="17">
        <v>2703.3592654747981</v>
      </c>
      <c r="U37" s="17">
        <v>28013.523680052476</v>
      </c>
      <c r="V37" s="17">
        <v>32888.9390242351</v>
      </c>
      <c r="W37" s="17">
        <v>39597.723621141558</v>
      </c>
      <c r="X37" s="17">
        <v>56867.384596742959</v>
      </c>
      <c r="Y37" s="17">
        <v>67562.861088734004</v>
      </c>
      <c r="Z37" s="17">
        <v>90153.453589605866</v>
      </c>
      <c r="AA37" s="17">
        <v>91490.152627289805</v>
      </c>
      <c r="AB37" s="17">
        <v>39701.097711252994</v>
      </c>
    </row>
    <row r="38" spans="1:29" customFormat="1" ht="14" customHeight="1" x14ac:dyDescent="0.25">
      <c r="A38" s="10" t="s">
        <v>52</v>
      </c>
      <c r="B38" s="10" t="s">
        <v>53</v>
      </c>
      <c r="C38" s="11" t="s">
        <v>40</v>
      </c>
      <c r="D38" s="11" t="s">
        <v>29</v>
      </c>
      <c r="E38" s="12">
        <v>43843</v>
      </c>
      <c r="F38" s="14">
        <v>0.17661049999999998</v>
      </c>
      <c r="G38" s="14">
        <v>0.17661049999999998</v>
      </c>
      <c r="H38" s="15">
        <v>7.0103</v>
      </c>
      <c r="I38" s="16">
        <f t="shared" si="0"/>
        <v>1987.99026730127</v>
      </c>
      <c r="J38" s="16">
        <f t="shared" si="1"/>
        <v>2200.3166294728603</v>
      </c>
      <c r="K38" s="16">
        <f t="shared" si="2"/>
        <v>5163.173194361777</v>
      </c>
      <c r="L38" s="16">
        <f t="shared" si="3"/>
        <v>78910.416826078261</v>
      </c>
      <c r="M38" s="16">
        <f t="shared" si="4"/>
        <v>87338.406649624987</v>
      </c>
      <c r="N38" s="16">
        <f t="shared" si="5"/>
        <v>204944.74023024886</v>
      </c>
      <c r="O38" s="37">
        <v>0</v>
      </c>
      <c r="P38" s="37">
        <v>17000</v>
      </c>
      <c r="Q38" s="17">
        <v>39136.363636363632</v>
      </c>
      <c r="R38" s="17">
        <v>16772.727272727272</v>
      </c>
      <c r="S38" s="17">
        <v>6001.3259169873563</v>
      </c>
      <c r="T38" s="17">
        <v>23578.857706544179</v>
      </c>
      <c r="U38" s="17">
        <v>20795.880630455897</v>
      </c>
      <c r="V38" s="17">
        <v>19493.647739092154</v>
      </c>
      <c r="W38" s="17">
        <v>23470.020573532754</v>
      </c>
      <c r="X38" s="17">
        <v>33705.944796684256</v>
      </c>
      <c r="Y38" s="17">
        <v>40045.275201443728</v>
      </c>
      <c r="Z38" s="17">
        <v>53434.975979108603</v>
      </c>
      <c r="AA38" s="17">
        <v>54227.252682063146</v>
      </c>
      <c r="AB38" s="17">
        <v>23531.291570949139</v>
      </c>
    </row>
    <row r="39" spans="1:29" customFormat="1" ht="14" customHeight="1" x14ac:dyDescent="0.25">
      <c r="A39" s="10" t="s">
        <v>54</v>
      </c>
      <c r="B39" s="10" t="s">
        <v>55</v>
      </c>
      <c r="C39" s="11" t="s">
        <v>40</v>
      </c>
      <c r="D39" s="11" t="s">
        <v>29</v>
      </c>
      <c r="E39" s="12">
        <v>43843</v>
      </c>
      <c r="F39" s="14">
        <v>0.17661049999999998</v>
      </c>
      <c r="G39" s="14">
        <v>0.17661049999999998</v>
      </c>
      <c r="H39" s="15">
        <v>7.0103</v>
      </c>
      <c r="I39" s="16">
        <f t="shared" si="0"/>
        <v>2156.7833788656822</v>
      </c>
      <c r="J39" s="16">
        <f t="shared" si="1"/>
        <v>2200.3166294728603</v>
      </c>
      <c r="K39" s="16">
        <f t="shared" si="2"/>
        <v>5163.173194361777</v>
      </c>
      <c r="L39" s="16">
        <f t="shared" si="3"/>
        <v>85610.416826078261</v>
      </c>
      <c r="M39" s="16">
        <f t="shared" si="4"/>
        <v>87338.406649624987</v>
      </c>
      <c r="N39" s="16">
        <f t="shared" si="5"/>
        <v>204944.74023024886</v>
      </c>
      <c r="O39" s="37">
        <v>11600</v>
      </c>
      <c r="P39" s="37">
        <v>12100</v>
      </c>
      <c r="Q39" s="17">
        <v>39136.363636363632</v>
      </c>
      <c r="R39" s="17">
        <v>16772.727272727272</v>
      </c>
      <c r="S39" s="17">
        <v>6001.3259169873563</v>
      </c>
      <c r="T39" s="17">
        <v>23578.857706544179</v>
      </c>
      <c r="U39" s="17">
        <v>20795.880630455897</v>
      </c>
      <c r="V39" s="17">
        <v>19493.647739092154</v>
      </c>
      <c r="W39" s="17">
        <v>23470.020573532754</v>
      </c>
      <c r="X39" s="17">
        <v>33705.944796684256</v>
      </c>
      <c r="Y39" s="17">
        <v>40045.275201443728</v>
      </c>
      <c r="Z39" s="17">
        <v>53434.975979108603</v>
      </c>
      <c r="AA39" s="17">
        <v>54227.252682063146</v>
      </c>
      <c r="AB39" s="17">
        <v>23531.291570949139</v>
      </c>
    </row>
    <row r="40" spans="1:29" customFormat="1" ht="14" customHeight="1" x14ac:dyDescent="0.25">
      <c r="A40" s="10" t="s">
        <v>56</v>
      </c>
      <c r="B40" s="10" t="s">
        <v>57</v>
      </c>
      <c r="C40" s="11" t="s">
        <v>40</v>
      </c>
      <c r="D40" s="11" t="s">
        <v>29</v>
      </c>
      <c r="E40" s="12">
        <v>43843</v>
      </c>
      <c r="F40" s="14">
        <v>0.17661049999999998</v>
      </c>
      <c r="G40" s="14">
        <v>0.17661049999999998</v>
      </c>
      <c r="H40" s="15">
        <v>7.0103</v>
      </c>
      <c r="I40" s="16">
        <f t="shared" si="0"/>
        <v>2151.7447785204758</v>
      </c>
      <c r="J40" s="16">
        <f t="shared" si="1"/>
        <v>2200.3166294728603</v>
      </c>
      <c r="K40" s="16">
        <f t="shared" si="2"/>
        <v>5163.173194361777</v>
      </c>
      <c r="L40" s="16">
        <f t="shared" si="3"/>
        <v>85410.416826078261</v>
      </c>
      <c r="M40" s="16">
        <f t="shared" si="4"/>
        <v>87338.406649624987</v>
      </c>
      <c r="N40" s="16">
        <f t="shared" si="5"/>
        <v>204944.74023024886</v>
      </c>
      <c r="O40" s="37">
        <v>8000</v>
      </c>
      <c r="P40" s="37">
        <v>15500</v>
      </c>
      <c r="Q40" s="17">
        <v>39136.363636363632</v>
      </c>
      <c r="R40" s="17">
        <v>16772.727272727272</v>
      </c>
      <c r="S40" s="17">
        <v>6001.3259169873563</v>
      </c>
      <c r="T40" s="17">
        <v>23578.857706544179</v>
      </c>
      <c r="U40" s="17">
        <v>20795.880630455897</v>
      </c>
      <c r="V40" s="17">
        <v>19493.647739092154</v>
      </c>
      <c r="W40" s="17">
        <v>23470.020573532754</v>
      </c>
      <c r="X40" s="17">
        <v>33705.944796684256</v>
      </c>
      <c r="Y40" s="17">
        <v>40045.275201443728</v>
      </c>
      <c r="Z40" s="17">
        <v>53434.975979108603</v>
      </c>
      <c r="AA40" s="17">
        <v>54227.252682063146</v>
      </c>
      <c r="AB40" s="17">
        <v>23531.291570949139</v>
      </c>
    </row>
    <row r="41" spans="1:29" customFormat="1" ht="14" customHeight="1" x14ac:dyDescent="0.25">
      <c r="A41" s="19" t="s">
        <v>58</v>
      </c>
      <c r="B41" s="19" t="s">
        <v>58</v>
      </c>
      <c r="C41" s="11" t="s">
        <v>40</v>
      </c>
      <c r="D41" s="11" t="s">
        <v>29</v>
      </c>
      <c r="E41" s="12">
        <v>43843</v>
      </c>
      <c r="F41" s="14">
        <v>1.9800000000000002E-2</v>
      </c>
      <c r="G41" s="14">
        <v>1.9800000000000002E-2</v>
      </c>
      <c r="H41" s="15">
        <v>7.0103</v>
      </c>
      <c r="I41" s="16">
        <f t="shared" si="0"/>
        <v>0</v>
      </c>
      <c r="J41" s="16">
        <f t="shared" si="1"/>
        <v>0</v>
      </c>
      <c r="K41" s="16">
        <f t="shared" si="2"/>
        <v>0</v>
      </c>
      <c r="L41" s="16">
        <f t="shared" si="3"/>
        <v>0</v>
      </c>
      <c r="M41" s="16">
        <f t="shared" si="4"/>
        <v>0</v>
      </c>
      <c r="N41" s="16">
        <f t="shared" si="5"/>
        <v>0</v>
      </c>
      <c r="O41" s="37">
        <v>0</v>
      </c>
      <c r="P41" s="37">
        <v>0</v>
      </c>
      <c r="Q41" s="17"/>
      <c r="R41" s="17"/>
      <c r="S41" s="17"/>
      <c r="T41" s="17"/>
      <c r="U41" s="17"/>
      <c r="V41" s="17"/>
      <c r="W41" s="17"/>
      <c r="X41" s="17">
        <v>0</v>
      </c>
      <c r="Y41" s="17"/>
      <c r="Z41" s="17"/>
      <c r="AA41" s="17"/>
      <c r="AB41" s="17"/>
    </row>
    <row r="42" spans="1:29" customFormat="1" ht="14" customHeight="1" x14ac:dyDescent="0.25">
      <c r="A42" s="19" t="s">
        <v>59</v>
      </c>
      <c r="B42" s="19" t="s">
        <v>59</v>
      </c>
      <c r="C42" s="11" t="s">
        <v>40</v>
      </c>
      <c r="D42" s="11" t="s">
        <v>29</v>
      </c>
      <c r="E42" s="12">
        <v>43843</v>
      </c>
      <c r="F42" s="14">
        <v>2.5739999999999999E-2</v>
      </c>
      <c r="G42" s="14">
        <v>2.5739999999999999E-2</v>
      </c>
      <c r="H42" s="15">
        <v>7.0103</v>
      </c>
      <c r="I42" s="16">
        <f t="shared" si="0"/>
        <v>0</v>
      </c>
      <c r="J42" s="16">
        <f t="shared" si="1"/>
        <v>0</v>
      </c>
      <c r="K42" s="16">
        <f t="shared" si="2"/>
        <v>0</v>
      </c>
      <c r="L42" s="16">
        <f t="shared" si="3"/>
        <v>0</v>
      </c>
      <c r="M42" s="16">
        <f t="shared" si="4"/>
        <v>0</v>
      </c>
      <c r="N42" s="16">
        <f t="shared" si="5"/>
        <v>0</v>
      </c>
      <c r="O42" s="37">
        <v>0</v>
      </c>
      <c r="P42" s="37">
        <v>0</v>
      </c>
      <c r="Q42" s="17"/>
      <c r="R42" s="17"/>
      <c r="S42" s="17"/>
      <c r="T42" s="17"/>
      <c r="U42" s="17"/>
      <c r="V42" s="17"/>
      <c r="W42" s="17"/>
      <c r="X42" s="17">
        <v>0</v>
      </c>
      <c r="Y42" s="17"/>
      <c r="Z42" s="17"/>
      <c r="AA42" s="17"/>
      <c r="AB42" s="17"/>
    </row>
    <row r="43" spans="1:29" customFormat="1" ht="14" customHeight="1" x14ac:dyDescent="0.25">
      <c r="A43" s="19" t="s">
        <v>60</v>
      </c>
      <c r="B43" s="19" t="s">
        <v>60</v>
      </c>
      <c r="C43" s="11" t="s">
        <v>40</v>
      </c>
      <c r="D43" s="11" t="s">
        <v>29</v>
      </c>
      <c r="E43" s="12">
        <v>43843</v>
      </c>
      <c r="F43" s="14">
        <v>2.5244999999999997E-2</v>
      </c>
      <c r="G43" s="14">
        <v>2.5244999999999997E-2</v>
      </c>
      <c r="H43" s="15">
        <v>7.0103</v>
      </c>
      <c r="I43" s="16">
        <f t="shared" si="0"/>
        <v>0</v>
      </c>
      <c r="J43" s="16">
        <f t="shared" si="1"/>
        <v>0</v>
      </c>
      <c r="K43" s="16">
        <f t="shared" si="2"/>
        <v>0</v>
      </c>
      <c r="L43" s="16">
        <f t="shared" si="3"/>
        <v>0</v>
      </c>
      <c r="M43" s="16">
        <f t="shared" si="4"/>
        <v>0</v>
      </c>
      <c r="N43" s="16">
        <f t="shared" si="5"/>
        <v>0</v>
      </c>
      <c r="O43" s="37">
        <v>0</v>
      </c>
      <c r="P43" s="37">
        <v>0</v>
      </c>
      <c r="Q43" s="17"/>
      <c r="R43" s="17"/>
      <c r="S43" s="17"/>
      <c r="T43" s="17"/>
      <c r="U43" s="17"/>
      <c r="V43" s="17"/>
      <c r="W43" s="17"/>
      <c r="X43" s="17">
        <v>0</v>
      </c>
      <c r="Y43" s="17"/>
      <c r="Z43" s="17"/>
      <c r="AA43" s="17"/>
      <c r="AB43" s="17"/>
    </row>
    <row r="44" spans="1:29" customFormat="1" ht="14" customHeight="1" x14ac:dyDescent="0.25">
      <c r="A44" s="10" t="s">
        <v>61</v>
      </c>
      <c r="B44" s="10" t="s">
        <v>62</v>
      </c>
      <c r="C44" s="11" t="s">
        <v>40</v>
      </c>
      <c r="D44" s="11" t="s">
        <v>29</v>
      </c>
      <c r="E44" s="12">
        <v>43843</v>
      </c>
      <c r="F44" s="14">
        <v>7.3599999999999999E-2</v>
      </c>
      <c r="G44" s="14">
        <v>7.3599999999999999E-2</v>
      </c>
      <c r="H44" s="15">
        <v>7.0103</v>
      </c>
      <c r="I44" s="16">
        <f t="shared" si="0"/>
        <v>9495.7286091093447</v>
      </c>
      <c r="J44" s="16">
        <f t="shared" si="1"/>
        <v>7890.7033360718915</v>
      </c>
      <c r="K44" s="16">
        <f t="shared" si="2"/>
        <v>19126.057855753603</v>
      </c>
      <c r="L44" s="16">
        <f t="shared" si="3"/>
        <v>904455.24821248977</v>
      </c>
      <c r="M44" s="16">
        <f t="shared" si="4"/>
        <v>751578.77169653238</v>
      </c>
      <c r="N44" s="16">
        <f t="shared" si="5"/>
        <v>1821731.0242688789</v>
      </c>
      <c r="O44" s="37">
        <v>150000</v>
      </c>
      <c r="P44" s="37">
        <v>250000</v>
      </c>
      <c r="Q44" s="17">
        <v>318888.88888888893</v>
      </c>
      <c r="R44" s="17">
        <v>136666.66666666669</v>
      </c>
      <c r="S44" s="17">
        <v>48899.692656934014</v>
      </c>
      <c r="T44" s="17">
        <v>192124.02575702668</v>
      </c>
      <c r="U44" s="17">
        <v>177555.4720495065</v>
      </c>
      <c r="V44" s="17">
        <v>173276.86879193026</v>
      </c>
      <c r="W44" s="17">
        <v>208622.40509806896</v>
      </c>
      <c r="X44" s="17">
        <v>299608.39819274889</v>
      </c>
      <c r="Y44" s="17">
        <v>355958.00179061096</v>
      </c>
      <c r="Z44" s="17">
        <v>474977.56425874314</v>
      </c>
      <c r="AA44" s="17">
        <v>482020.02384056133</v>
      </c>
      <c r="AB44" s="17">
        <v>209167.03618621459</v>
      </c>
    </row>
    <row r="45" spans="1:29" customFormat="1" ht="14" customHeight="1" x14ac:dyDescent="0.25">
      <c r="A45" s="10" t="s">
        <v>63</v>
      </c>
      <c r="B45" s="10" t="s">
        <v>64</v>
      </c>
      <c r="C45" s="11" t="s">
        <v>40</v>
      </c>
      <c r="D45" s="11" t="s">
        <v>29</v>
      </c>
      <c r="E45" s="12">
        <v>43843</v>
      </c>
      <c r="F45" s="14">
        <v>0.33949999999999997</v>
      </c>
      <c r="G45" s="14">
        <v>0.33949999999999997</v>
      </c>
      <c r="H45" s="15">
        <v>7.0103</v>
      </c>
      <c r="I45" s="16">
        <f t="shared" si="0"/>
        <v>20387.632869813853</v>
      </c>
      <c r="J45" s="16">
        <f t="shared" si="1"/>
        <v>13785.653158311479</v>
      </c>
      <c r="K45" s="16">
        <f t="shared" si="2"/>
        <v>32348.851024597745</v>
      </c>
      <c r="L45" s="16">
        <f t="shared" si="3"/>
        <v>420982.09928499575</v>
      </c>
      <c r="M45" s="16">
        <f t="shared" si="4"/>
        <v>284658.51056174072</v>
      </c>
      <c r="N45" s="16">
        <f t="shared" si="5"/>
        <v>667968.04223192227</v>
      </c>
      <c r="O45" s="37">
        <v>30000</v>
      </c>
      <c r="P45" s="37">
        <v>189200</v>
      </c>
      <c r="Q45" s="17">
        <v>127555.55555555553</v>
      </c>
      <c r="R45" s="17">
        <v>54666.666666666657</v>
      </c>
      <c r="S45" s="17">
        <v>19559.877062773605</v>
      </c>
      <c r="T45" s="17">
        <v>76849.610302810674</v>
      </c>
      <c r="U45" s="17">
        <v>67779.166499263665</v>
      </c>
      <c r="V45" s="17">
        <v>63534.851890374433</v>
      </c>
      <c r="W45" s="17">
        <v>76494.881869291945</v>
      </c>
      <c r="X45" s="17">
        <v>109856.41267067459</v>
      </c>
      <c r="Y45" s="17">
        <v>130517.93398989068</v>
      </c>
      <c r="Z45" s="17">
        <v>174158.44022820581</v>
      </c>
      <c r="AA45" s="17">
        <v>176740.6754082058</v>
      </c>
      <c r="AB45" s="17">
        <v>76694.57993494533</v>
      </c>
    </row>
    <row r="46" spans="1:29" customFormat="1" ht="14.5" customHeight="1" x14ac:dyDescent="0.25">
      <c r="A46" s="10" t="s">
        <v>66</v>
      </c>
      <c r="B46" s="10" t="s">
        <v>66</v>
      </c>
      <c r="C46" s="11" t="s">
        <v>40</v>
      </c>
      <c r="D46" s="11" t="s">
        <v>29</v>
      </c>
      <c r="E46" s="12">
        <v>43843</v>
      </c>
      <c r="F46" s="14">
        <v>0.17661049999999998</v>
      </c>
      <c r="G46" s="14">
        <v>0.17661049999999998</v>
      </c>
      <c r="H46" s="15">
        <v>7.0103</v>
      </c>
      <c r="I46" s="16">
        <f t="shared" si="0"/>
        <v>1815.6328939672089</v>
      </c>
      <c r="J46" s="16">
        <f t="shared" si="1"/>
        <v>2159.918963720565</v>
      </c>
      <c r="K46" s="16">
        <f t="shared" si="2"/>
        <v>2700.9796972209315</v>
      </c>
      <c r="L46" s="16">
        <f t="shared" si="3"/>
        <v>72068.938577141933</v>
      </c>
      <c r="M46" s="16">
        <f t="shared" si="4"/>
        <v>85734.879360911611</v>
      </c>
      <c r="N46" s="16">
        <f t="shared" si="5"/>
        <v>107211.50764777802</v>
      </c>
      <c r="O46" s="37">
        <v>15600</v>
      </c>
      <c r="P46" s="37">
        <v>16700</v>
      </c>
      <c r="Q46" s="17">
        <v>25103.148838330857</v>
      </c>
      <c r="R46" s="17">
        <v>8664.4638218237196</v>
      </c>
      <c r="S46" s="17">
        <v>6001.3259169873563</v>
      </c>
      <c r="T46" s="17">
        <v>23578.857706544179</v>
      </c>
      <c r="U46" s="17">
        <v>20795.880630455897</v>
      </c>
      <c r="V46" s="17">
        <v>19493.647739092154</v>
      </c>
      <c r="W46" s="17">
        <v>21866.493284819393</v>
      </c>
      <c r="X46" s="17">
        <v>23564.229076864849</v>
      </c>
      <c r="Y46" s="17">
        <v>21737.372646137432</v>
      </c>
      <c r="Z46" s="17">
        <v>25492.314204319428</v>
      </c>
      <c r="AA46" s="17">
        <v>25492.314204319428</v>
      </c>
      <c r="AB46" s="17">
        <v>10925.277516136897</v>
      </c>
    </row>
    <row r="47" spans="1:29" customFormat="1" ht="14.5" customHeight="1" x14ac:dyDescent="0.25">
      <c r="A47" s="10" t="s">
        <v>67</v>
      </c>
      <c r="B47" s="10" t="s">
        <v>67</v>
      </c>
      <c r="C47" s="11" t="s">
        <v>40</v>
      </c>
      <c r="D47" s="11" t="s">
        <v>29</v>
      </c>
      <c r="E47" s="12">
        <v>43843</v>
      </c>
      <c r="F47" s="14">
        <v>0.17661049999999998</v>
      </c>
      <c r="G47" s="14">
        <v>0.17661049999999998</v>
      </c>
      <c r="H47" s="15">
        <v>7.0103</v>
      </c>
      <c r="I47" s="16">
        <f t="shared" si="0"/>
        <v>1782.8819917233675</v>
      </c>
      <c r="J47" s="16">
        <f t="shared" si="1"/>
        <v>2159.918963720565</v>
      </c>
      <c r="K47" s="16">
        <f t="shared" si="2"/>
        <v>2700.9796972209315</v>
      </c>
      <c r="L47" s="16">
        <f t="shared" si="3"/>
        <v>70768.938577141933</v>
      </c>
      <c r="M47" s="16">
        <f t="shared" si="4"/>
        <v>85734.879360911611</v>
      </c>
      <c r="N47" s="16">
        <f t="shared" si="5"/>
        <v>107211.50764777802</v>
      </c>
      <c r="O47" s="37">
        <v>15000</v>
      </c>
      <c r="P47" s="37">
        <v>16000</v>
      </c>
      <c r="Q47" s="17">
        <v>25103.148838330857</v>
      </c>
      <c r="R47" s="17">
        <v>8664.4638218237196</v>
      </c>
      <c r="S47" s="17">
        <v>6001.3259169873563</v>
      </c>
      <c r="T47" s="17">
        <v>23578.857706544179</v>
      </c>
      <c r="U47" s="17">
        <v>20795.880630455897</v>
      </c>
      <c r="V47" s="17">
        <v>19493.647739092154</v>
      </c>
      <c r="W47" s="17">
        <v>21866.493284819393</v>
      </c>
      <c r="X47" s="17">
        <v>23564.229076864849</v>
      </c>
      <c r="Y47" s="17">
        <v>21737.372646137432</v>
      </c>
      <c r="Z47" s="17">
        <v>25492.314204319428</v>
      </c>
      <c r="AA47" s="17">
        <v>25492.314204319428</v>
      </c>
      <c r="AB47" s="17">
        <v>10925.277516136897</v>
      </c>
    </row>
    <row r="48" spans="1:29" customFormat="1" ht="14.5" customHeight="1" x14ac:dyDescent="0.25">
      <c r="A48" s="10" t="s">
        <v>68</v>
      </c>
      <c r="B48" s="10" t="s">
        <v>68</v>
      </c>
      <c r="C48" s="11" t="s">
        <v>40</v>
      </c>
      <c r="D48" s="11" t="s">
        <v>29</v>
      </c>
      <c r="E48" s="12">
        <v>43843</v>
      </c>
      <c r="F48" s="14">
        <v>0.17661049999999998</v>
      </c>
      <c r="G48" s="14">
        <v>0.17661049999999998</v>
      </c>
      <c r="H48" s="15">
        <v>7.0103</v>
      </c>
      <c r="I48" s="16">
        <f t="shared" si="0"/>
        <v>1800.5170929315898</v>
      </c>
      <c r="J48" s="16">
        <f t="shared" si="1"/>
        <v>2159.918963720565</v>
      </c>
      <c r="K48" s="16">
        <f t="shared" si="2"/>
        <v>2700.9796972209315</v>
      </c>
      <c r="L48" s="16">
        <f t="shared" si="3"/>
        <v>71468.938577141933</v>
      </c>
      <c r="M48" s="16">
        <f t="shared" si="4"/>
        <v>85734.879360911611</v>
      </c>
      <c r="N48" s="16">
        <f t="shared" si="5"/>
        <v>107211.50764777802</v>
      </c>
      <c r="O48" s="37">
        <v>18700</v>
      </c>
      <c r="P48" s="37">
        <v>13000</v>
      </c>
      <c r="Q48" s="17">
        <v>25103.148838330857</v>
      </c>
      <c r="R48" s="17">
        <v>8664.4638218237196</v>
      </c>
      <c r="S48" s="17">
        <v>6001.3259169873563</v>
      </c>
      <c r="T48" s="17">
        <v>23578.857706544179</v>
      </c>
      <c r="U48" s="17">
        <v>20795.880630455897</v>
      </c>
      <c r="V48" s="17">
        <v>19493.647739092154</v>
      </c>
      <c r="W48" s="17">
        <v>21866.493284819393</v>
      </c>
      <c r="X48" s="17">
        <v>23564.229076864849</v>
      </c>
      <c r="Y48" s="17">
        <v>21737.372646137432</v>
      </c>
      <c r="Z48" s="17">
        <v>25492.314204319428</v>
      </c>
      <c r="AA48" s="17">
        <v>25492.314204319428</v>
      </c>
      <c r="AB48" s="17">
        <v>10925.277516136897</v>
      </c>
    </row>
    <row r="49" spans="1:28" customFormat="1" ht="14.5" customHeight="1" x14ac:dyDescent="0.25">
      <c r="A49" s="10" t="s">
        <v>69</v>
      </c>
      <c r="B49" s="10" t="s">
        <v>69</v>
      </c>
      <c r="C49" s="11" t="s">
        <v>40</v>
      </c>
      <c r="D49" s="11" t="s">
        <v>29</v>
      </c>
      <c r="E49" s="12">
        <v>43843</v>
      </c>
      <c r="F49" s="14">
        <v>0.17661049999999998</v>
      </c>
      <c r="G49" s="14">
        <v>0.17661049999999998</v>
      </c>
      <c r="H49" s="15">
        <v>7.0103</v>
      </c>
      <c r="I49" s="16">
        <f t="shared" si="0"/>
        <v>1001.8989382163851</v>
      </c>
      <c r="J49" s="16">
        <f t="shared" si="1"/>
        <v>2159.918963720565</v>
      </c>
      <c r="K49" s="16">
        <f t="shared" si="2"/>
        <v>2700.9796972209315</v>
      </c>
      <c r="L49" s="16">
        <f t="shared" si="3"/>
        <v>39768.938577141933</v>
      </c>
      <c r="M49" s="16">
        <f t="shared" si="4"/>
        <v>85734.879360911611</v>
      </c>
      <c r="N49" s="16">
        <f t="shared" si="5"/>
        <v>107211.50764777802</v>
      </c>
      <c r="O49" s="37">
        <v>0</v>
      </c>
      <c r="P49" s="37">
        <v>0</v>
      </c>
      <c r="Q49" s="17">
        <v>25103.148838330857</v>
      </c>
      <c r="R49" s="17">
        <v>8664.4638218237196</v>
      </c>
      <c r="S49" s="17">
        <v>6001.3259169873563</v>
      </c>
      <c r="T49" s="17">
        <v>23578.857706544179</v>
      </c>
      <c r="U49" s="17">
        <v>20795.880630455897</v>
      </c>
      <c r="V49" s="17">
        <v>19493.647739092154</v>
      </c>
      <c r="W49" s="17">
        <v>21866.493284819393</v>
      </c>
      <c r="X49" s="17">
        <v>23564.229076864849</v>
      </c>
      <c r="Y49" s="17">
        <v>21737.372646137432</v>
      </c>
      <c r="Z49" s="17">
        <v>25492.314204319428</v>
      </c>
      <c r="AA49" s="17">
        <v>25492.314204319428</v>
      </c>
      <c r="AB49" s="17">
        <v>10925.277516136897</v>
      </c>
    </row>
    <row r="50" spans="1:28" customFormat="1" ht="14.5" customHeight="1" x14ac:dyDescent="0.25">
      <c r="A50" s="10" t="s">
        <v>70</v>
      </c>
      <c r="B50" s="10" t="s">
        <v>70</v>
      </c>
      <c r="C50" s="11" t="s">
        <v>40</v>
      </c>
      <c r="D50" s="11" t="s">
        <v>29</v>
      </c>
      <c r="E50" s="12">
        <v>43843</v>
      </c>
      <c r="F50" s="14">
        <v>0.17661049999999998</v>
      </c>
      <c r="G50" s="14">
        <v>0.17661049999999998</v>
      </c>
      <c r="H50" s="15">
        <v>7.0103</v>
      </c>
      <c r="I50" s="16">
        <f t="shared" si="0"/>
        <v>1001.8989382163851</v>
      </c>
      <c r="J50" s="16">
        <f t="shared" si="1"/>
        <v>2159.918963720565</v>
      </c>
      <c r="K50" s="16">
        <f t="shared" si="2"/>
        <v>2700.9796972209315</v>
      </c>
      <c r="L50" s="16">
        <f t="shared" si="3"/>
        <v>39768.938577141933</v>
      </c>
      <c r="M50" s="16">
        <f t="shared" si="4"/>
        <v>85734.879360911611</v>
      </c>
      <c r="N50" s="16">
        <f t="shared" si="5"/>
        <v>107211.50764777802</v>
      </c>
      <c r="O50" s="37">
        <v>0</v>
      </c>
      <c r="P50" s="37">
        <v>0</v>
      </c>
      <c r="Q50" s="17">
        <v>25103.148838330857</v>
      </c>
      <c r="R50" s="17">
        <v>8664.4638218237196</v>
      </c>
      <c r="S50" s="17">
        <v>6001.3259169873563</v>
      </c>
      <c r="T50" s="17">
        <v>23578.857706544179</v>
      </c>
      <c r="U50" s="17">
        <v>20795.880630455897</v>
      </c>
      <c r="V50" s="17">
        <v>19493.647739092154</v>
      </c>
      <c r="W50" s="17">
        <v>21866.493284819393</v>
      </c>
      <c r="X50" s="17">
        <v>23564.229076864849</v>
      </c>
      <c r="Y50" s="17">
        <v>21737.372646137432</v>
      </c>
      <c r="Z50" s="17">
        <v>25492.314204319428</v>
      </c>
      <c r="AA50" s="17">
        <v>25492.314204319428</v>
      </c>
      <c r="AB50" s="17">
        <v>10925.277516136897</v>
      </c>
    </row>
    <row r="51" spans="1:28" customFormat="1" ht="14.5" customHeight="1" x14ac:dyDescent="0.25">
      <c r="A51" s="10" t="s">
        <v>71</v>
      </c>
      <c r="B51" s="10" t="s">
        <v>71</v>
      </c>
      <c r="C51" s="11" t="s">
        <v>40</v>
      </c>
      <c r="D51" s="11" t="s">
        <v>29</v>
      </c>
      <c r="E51" s="12">
        <v>43843</v>
      </c>
      <c r="F51" s="14">
        <v>0.17661049999999998</v>
      </c>
      <c r="G51" s="14">
        <v>0.17661049999999998</v>
      </c>
      <c r="H51" s="15">
        <v>7.0103</v>
      </c>
      <c r="I51" s="16">
        <f t="shared" si="0"/>
        <v>1001.8989382163851</v>
      </c>
      <c r="J51" s="16">
        <f t="shared" si="1"/>
        <v>2159.918963720565</v>
      </c>
      <c r="K51" s="16">
        <f t="shared" si="2"/>
        <v>2700.9796972209315</v>
      </c>
      <c r="L51" s="16">
        <f t="shared" si="3"/>
        <v>39768.938577141933</v>
      </c>
      <c r="M51" s="16">
        <f t="shared" si="4"/>
        <v>85734.879360911611</v>
      </c>
      <c r="N51" s="16">
        <f t="shared" si="5"/>
        <v>107211.50764777802</v>
      </c>
      <c r="O51" s="37">
        <v>0</v>
      </c>
      <c r="P51" s="37">
        <v>0</v>
      </c>
      <c r="Q51" s="17">
        <v>25103.148838330857</v>
      </c>
      <c r="R51" s="17">
        <v>8664.4638218237196</v>
      </c>
      <c r="S51" s="17">
        <v>6001.3259169873563</v>
      </c>
      <c r="T51" s="17">
        <v>23578.857706544179</v>
      </c>
      <c r="U51" s="17">
        <v>20795.880630455897</v>
      </c>
      <c r="V51" s="17">
        <v>19493.647739092154</v>
      </c>
      <c r="W51" s="17">
        <v>21866.493284819393</v>
      </c>
      <c r="X51" s="17">
        <v>23564.229076864849</v>
      </c>
      <c r="Y51" s="17">
        <v>21737.372646137432</v>
      </c>
      <c r="Z51" s="17">
        <v>25492.314204319428</v>
      </c>
      <c r="AA51" s="17">
        <v>25492.314204319428</v>
      </c>
      <c r="AB51" s="17">
        <v>10925.277516136897</v>
      </c>
    </row>
    <row r="52" spans="1:28" s="24" customFormat="1" ht="13" customHeight="1" x14ac:dyDescent="0.25">
      <c r="A52" s="34" t="s">
        <v>72</v>
      </c>
      <c r="B52" s="34" t="s">
        <v>72</v>
      </c>
      <c r="C52" s="10" t="s">
        <v>40</v>
      </c>
      <c r="D52" s="10" t="s">
        <v>29</v>
      </c>
      <c r="E52" s="12">
        <v>43843</v>
      </c>
      <c r="F52" s="14">
        <v>0.27650000000000002</v>
      </c>
      <c r="G52" s="14">
        <v>0.27650000000000002</v>
      </c>
      <c r="H52" s="15">
        <v>7.0103</v>
      </c>
      <c r="I52" s="16">
        <f t="shared" si="0"/>
        <v>165.65624866268209</v>
      </c>
      <c r="J52" s="16">
        <f t="shared" si="1"/>
        <v>70.99553514114946</v>
      </c>
      <c r="K52" s="16">
        <f t="shared" si="2"/>
        <v>0</v>
      </c>
      <c r="L52" s="16">
        <f t="shared" si="3"/>
        <v>4200</v>
      </c>
      <c r="M52" s="16">
        <f t="shared" si="4"/>
        <v>1800</v>
      </c>
      <c r="N52" s="16">
        <f t="shared" si="5"/>
        <v>0</v>
      </c>
      <c r="O52" s="37">
        <v>0</v>
      </c>
      <c r="P52" s="37">
        <v>1600</v>
      </c>
      <c r="Q52" s="17">
        <v>1400</v>
      </c>
      <c r="R52" s="17">
        <v>600</v>
      </c>
      <c r="S52" s="17">
        <v>600</v>
      </c>
      <c r="T52" s="17">
        <v>1600</v>
      </c>
      <c r="U52" s="17">
        <v>200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</row>
    <row r="53" spans="1:28" customFormat="1" ht="14" customHeight="1" x14ac:dyDescent="0.25">
      <c r="A53" s="19" t="s">
        <v>49</v>
      </c>
      <c r="B53" s="19" t="s">
        <v>49</v>
      </c>
      <c r="C53" s="11" t="s">
        <v>40</v>
      </c>
      <c r="D53" s="11" t="s">
        <v>29</v>
      </c>
      <c r="E53" s="12">
        <v>43843</v>
      </c>
      <c r="F53" s="14">
        <v>4.4999999999999998E-2</v>
      </c>
      <c r="G53" s="14">
        <v>4.4999999999999998E-2</v>
      </c>
      <c r="H53" s="15">
        <v>7.0103</v>
      </c>
      <c r="I53" s="16">
        <f t="shared" si="0"/>
        <v>0</v>
      </c>
      <c r="J53" s="16">
        <f t="shared" si="1"/>
        <v>0</v>
      </c>
      <c r="K53" s="16">
        <f t="shared" si="2"/>
        <v>0</v>
      </c>
      <c r="L53" s="16">
        <f t="shared" si="3"/>
        <v>0</v>
      </c>
      <c r="M53" s="16">
        <f t="shared" si="4"/>
        <v>0</v>
      </c>
      <c r="N53" s="16">
        <f t="shared" si="5"/>
        <v>0</v>
      </c>
      <c r="O53" s="37">
        <v>0</v>
      </c>
      <c r="P53" s="37">
        <v>0</v>
      </c>
      <c r="Q53" s="17">
        <v>0</v>
      </c>
      <c r="R53" s="17">
        <v>0</v>
      </c>
      <c r="S53" s="17">
        <v>0</v>
      </c>
      <c r="T53" s="17">
        <v>0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>
        <v>0</v>
      </c>
    </row>
    <row r="54" spans="1:28" s="24" customFormat="1" ht="13" customHeight="1" x14ac:dyDescent="0.25">
      <c r="A54" s="19" t="s">
        <v>65</v>
      </c>
      <c r="B54" s="19" t="s">
        <v>65</v>
      </c>
      <c r="C54" s="11" t="s">
        <v>40</v>
      </c>
      <c r="D54" s="11" t="s">
        <v>29</v>
      </c>
      <c r="E54" s="12">
        <v>43843</v>
      </c>
      <c r="F54" s="14">
        <v>0.27439999999999998</v>
      </c>
      <c r="G54" s="14">
        <v>0.27439999999999998</v>
      </c>
      <c r="H54" s="15">
        <v>7.0103</v>
      </c>
      <c r="I54" s="16">
        <f t="shared" si="0"/>
        <v>0</v>
      </c>
      <c r="J54" s="16">
        <f t="shared" si="1"/>
        <v>0</v>
      </c>
      <c r="K54" s="16">
        <f t="shared" si="2"/>
        <v>0</v>
      </c>
      <c r="L54" s="16">
        <f t="shared" si="3"/>
        <v>0</v>
      </c>
      <c r="M54" s="16">
        <f t="shared" si="4"/>
        <v>0</v>
      </c>
      <c r="N54" s="16">
        <f t="shared" si="5"/>
        <v>0</v>
      </c>
      <c r="O54" s="37">
        <v>0</v>
      </c>
      <c r="P54" s="3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</row>
    <row r="55" spans="1:28" s="24" customFormat="1" ht="13" customHeight="1" x14ac:dyDescent="0.25">
      <c r="A55" s="10" t="s">
        <v>178</v>
      </c>
      <c r="B55" s="22" t="s">
        <v>322</v>
      </c>
      <c r="C55" s="11" t="s">
        <v>184</v>
      </c>
      <c r="D55" s="11" t="s">
        <v>29</v>
      </c>
      <c r="E55" s="12">
        <v>43843</v>
      </c>
      <c r="F55" s="15">
        <v>2.92</v>
      </c>
      <c r="G55" s="14">
        <v>2.92</v>
      </c>
      <c r="H55" s="15">
        <v>7.0103</v>
      </c>
      <c r="I55" s="16">
        <f t="shared" si="0"/>
        <v>539.82283211845424</v>
      </c>
      <c r="J55" s="16">
        <f t="shared" si="1"/>
        <v>833.05992610872579</v>
      </c>
      <c r="K55" s="16">
        <f t="shared" si="2"/>
        <v>737.25803460622217</v>
      </c>
      <c r="L55" s="16">
        <f t="shared" si="3"/>
        <v>1296</v>
      </c>
      <c r="M55" s="16">
        <f t="shared" si="4"/>
        <v>2000</v>
      </c>
      <c r="N55" s="16">
        <f t="shared" si="5"/>
        <v>1770</v>
      </c>
      <c r="O55" s="37">
        <v>0</v>
      </c>
      <c r="P55" s="37">
        <v>662</v>
      </c>
      <c r="Q55" s="17">
        <v>634</v>
      </c>
      <c r="R55" s="17">
        <v>0</v>
      </c>
      <c r="S55" s="17">
        <v>0</v>
      </c>
      <c r="T55" s="17">
        <v>2000</v>
      </c>
      <c r="U55" s="17">
        <v>0</v>
      </c>
      <c r="V55" s="17">
        <v>0</v>
      </c>
      <c r="W55" s="17">
        <v>0</v>
      </c>
      <c r="X55" s="17">
        <v>1770</v>
      </c>
      <c r="Y55" s="17">
        <v>0</v>
      </c>
      <c r="Z55" s="17">
        <v>0</v>
      </c>
      <c r="AA55" s="17">
        <v>0</v>
      </c>
      <c r="AB55" s="17">
        <v>0</v>
      </c>
    </row>
    <row r="56" spans="1:28" customFormat="1" ht="14" customHeight="1" x14ac:dyDescent="0.25">
      <c r="A56" s="10" t="s">
        <v>220</v>
      </c>
      <c r="B56" s="10" t="s">
        <v>220</v>
      </c>
      <c r="C56" s="11" t="s">
        <v>93</v>
      </c>
      <c r="D56" s="11" t="s">
        <v>8</v>
      </c>
      <c r="E56" s="12">
        <v>43843</v>
      </c>
      <c r="F56" s="14">
        <v>1.2526999999999999</v>
      </c>
      <c r="G56" s="14">
        <v>1.2526999999999999</v>
      </c>
      <c r="H56" s="15">
        <v>7.0103</v>
      </c>
      <c r="I56" s="16">
        <f t="shared" si="0"/>
        <v>6200.3640876476566</v>
      </c>
      <c r="J56" s="16">
        <f t="shared" si="1"/>
        <v>27364.256178895212</v>
      </c>
      <c r="K56" s="16">
        <f t="shared" si="2"/>
        <v>38053.418748776152</v>
      </c>
      <c r="L56" s="16">
        <f t="shared" si="3"/>
        <v>34698.181818181823</v>
      </c>
      <c r="M56" s="16">
        <f t="shared" si="4"/>
        <v>153134.54545454547</v>
      </c>
      <c r="N56" s="16">
        <f t="shared" si="5"/>
        <v>212952.72727272729</v>
      </c>
      <c r="O56" s="37">
        <v>0</v>
      </c>
      <c r="P56" s="37">
        <v>0</v>
      </c>
      <c r="Q56" s="17">
        <v>34698.181818181823</v>
      </c>
      <c r="R56" s="17">
        <v>0</v>
      </c>
      <c r="S56" s="17">
        <v>0</v>
      </c>
      <c r="T56" s="17">
        <v>35890.909090909096</v>
      </c>
      <c r="U56" s="17">
        <v>33498.181818181816</v>
      </c>
      <c r="V56" s="17">
        <v>35890.909090909096</v>
      </c>
      <c r="W56" s="17">
        <v>47854.545454545456</v>
      </c>
      <c r="X56" s="17">
        <v>47854.545454545456</v>
      </c>
      <c r="Y56" s="17">
        <v>50247.272727272728</v>
      </c>
      <c r="Z56" s="17">
        <v>43069.090909090912</v>
      </c>
      <c r="AA56" s="17">
        <v>50247.272727272728</v>
      </c>
      <c r="AB56" s="17">
        <v>21534.545454545456</v>
      </c>
    </row>
    <row r="57" spans="1:28" customFormat="1" ht="14" customHeight="1" x14ac:dyDescent="0.25">
      <c r="A57" s="10" t="s">
        <v>221</v>
      </c>
      <c r="B57" s="10" t="s">
        <v>217</v>
      </c>
      <c r="C57" s="11" t="s">
        <v>93</v>
      </c>
      <c r="D57" s="11" t="s">
        <v>8</v>
      </c>
      <c r="E57" s="12">
        <v>43843</v>
      </c>
      <c r="F57" s="14">
        <v>1.7775000000000001</v>
      </c>
      <c r="G57" s="14">
        <v>1.7775000000000001</v>
      </c>
      <c r="H57" s="15">
        <v>7.0103</v>
      </c>
      <c r="I57" s="16">
        <f t="shared" si="0"/>
        <v>19780.093706273754</v>
      </c>
      <c r="J57" s="16">
        <f t="shared" si="1"/>
        <v>33974.590634819157</v>
      </c>
      <c r="K57" s="16">
        <f t="shared" si="2"/>
        <v>47245.915101545383</v>
      </c>
      <c r="L57" s="16">
        <f t="shared" si="3"/>
        <v>78010.909090909088</v>
      </c>
      <c r="M57" s="16">
        <f t="shared" si="4"/>
        <v>133992.72727272726</v>
      </c>
      <c r="N57" s="16">
        <f t="shared" si="5"/>
        <v>186333.63636363632</v>
      </c>
      <c r="O57" s="37">
        <v>20000</v>
      </c>
      <c r="P57" s="37">
        <v>27650</v>
      </c>
      <c r="Q57" s="17">
        <v>30360.909090909092</v>
      </c>
      <c r="R57" s="17">
        <v>0</v>
      </c>
      <c r="S57" s="17">
        <v>0</v>
      </c>
      <c r="T57" s="17">
        <v>31404.545454545456</v>
      </c>
      <c r="U57" s="17">
        <v>29310.909090909088</v>
      </c>
      <c r="V57" s="17">
        <v>31404.545454545456</v>
      </c>
      <c r="W57" s="17">
        <v>41872.727272727272</v>
      </c>
      <c r="X57" s="17">
        <v>41872.727272727272</v>
      </c>
      <c r="Y57" s="17">
        <v>43966.363636363632</v>
      </c>
      <c r="Z57" s="17">
        <v>37685.454545454537</v>
      </c>
      <c r="AA57" s="17">
        <v>43966.363636363632</v>
      </c>
      <c r="AB57" s="17">
        <v>18842.727272727272</v>
      </c>
    </row>
    <row r="58" spans="1:28" customFormat="1" ht="14" customHeight="1" x14ac:dyDescent="0.25">
      <c r="A58" s="22" t="s">
        <v>233</v>
      </c>
      <c r="B58" s="10" t="s">
        <v>233</v>
      </c>
      <c r="C58" s="11" t="s">
        <v>93</v>
      </c>
      <c r="D58" s="11" t="s">
        <v>8</v>
      </c>
      <c r="E58" s="12">
        <v>43843</v>
      </c>
      <c r="F58" s="14">
        <v>0.77980000000000005</v>
      </c>
      <c r="G58" s="14">
        <v>0.77980000000000005</v>
      </c>
      <c r="H58" s="15">
        <v>7.0103</v>
      </c>
      <c r="I58" s="16">
        <f t="shared" si="0"/>
        <v>7755.1517681126352</v>
      </c>
      <c r="J58" s="16">
        <f t="shared" si="1"/>
        <v>13833.571687374293</v>
      </c>
      <c r="K58" s="16">
        <f t="shared" si="2"/>
        <v>20519.798002938536</v>
      </c>
      <c r="L58" s="16">
        <f t="shared" si="3"/>
        <v>69717.8</v>
      </c>
      <c r="M58" s="16">
        <f t="shared" si="4"/>
        <v>124362</v>
      </c>
      <c r="N58" s="16">
        <f t="shared" si="5"/>
        <v>184470.3</v>
      </c>
      <c r="O58" s="37">
        <v>40000</v>
      </c>
      <c r="P58" s="37">
        <v>0</v>
      </c>
      <c r="Q58" s="17">
        <v>29717.8</v>
      </c>
      <c r="R58" s="17">
        <v>0</v>
      </c>
      <c r="S58" s="17">
        <v>0</v>
      </c>
      <c r="T58" s="17">
        <v>26945.1</v>
      </c>
      <c r="U58" s="17">
        <v>29017.8</v>
      </c>
      <c r="V58" s="17">
        <v>29017.8</v>
      </c>
      <c r="W58" s="17">
        <v>39381.299999999996</v>
      </c>
      <c r="X58" s="17">
        <v>41454</v>
      </c>
      <c r="Y58" s="17">
        <v>43526.7</v>
      </c>
      <c r="Z58" s="17">
        <v>37308.6</v>
      </c>
      <c r="AA58" s="17">
        <v>43526.7</v>
      </c>
      <c r="AB58" s="17">
        <v>18654.3</v>
      </c>
    </row>
    <row r="59" spans="1:28" customFormat="1" ht="14" customHeight="1" x14ac:dyDescent="0.25">
      <c r="A59" s="22" t="s">
        <v>240</v>
      </c>
      <c r="B59" s="10" t="s">
        <v>239</v>
      </c>
      <c r="C59" s="11" t="s">
        <v>93</v>
      </c>
      <c r="D59" s="11" t="s">
        <v>8</v>
      </c>
      <c r="E59" s="12">
        <v>43843</v>
      </c>
      <c r="F59" s="14">
        <v>0.1129</v>
      </c>
      <c r="G59" s="14">
        <v>0.1129</v>
      </c>
      <c r="H59" s="15">
        <v>7.0103</v>
      </c>
      <c r="I59" s="16">
        <f t="shared" si="0"/>
        <v>3823.2778226324122</v>
      </c>
      <c r="J59" s="16">
        <f t="shared" si="1"/>
        <v>6294.6223128824722</v>
      </c>
      <c r="K59" s="16">
        <f t="shared" si="2"/>
        <v>9337.0230974423357</v>
      </c>
      <c r="L59" s="16">
        <f t="shared" si="3"/>
        <v>237398.8</v>
      </c>
      <c r="M59" s="16">
        <f t="shared" si="4"/>
        <v>390852</v>
      </c>
      <c r="N59" s="16">
        <f t="shared" si="5"/>
        <v>579763.80000000005</v>
      </c>
      <c r="O59" s="37">
        <v>48000</v>
      </c>
      <c r="P59" s="37">
        <v>96000</v>
      </c>
      <c r="Q59" s="17">
        <v>93398.8</v>
      </c>
      <c r="R59" s="17">
        <v>0</v>
      </c>
      <c r="S59" s="17">
        <v>0</v>
      </c>
      <c r="T59" s="17">
        <v>84684.6</v>
      </c>
      <c r="U59" s="17">
        <v>91198.8</v>
      </c>
      <c r="V59" s="17">
        <v>91198.8</v>
      </c>
      <c r="W59" s="17">
        <v>123769.8</v>
      </c>
      <c r="X59" s="17">
        <v>130284.00000000001</v>
      </c>
      <c r="Y59" s="17">
        <v>136798.20000000001</v>
      </c>
      <c r="Z59" s="17">
        <v>117255.6</v>
      </c>
      <c r="AA59" s="17">
        <v>136798.20000000001</v>
      </c>
      <c r="AB59" s="17">
        <v>58627.8</v>
      </c>
    </row>
    <row r="60" spans="1:28" customFormat="1" ht="14" customHeight="1" x14ac:dyDescent="0.25">
      <c r="A60" s="22" t="s">
        <v>234</v>
      </c>
      <c r="B60" s="10" t="s">
        <v>234</v>
      </c>
      <c r="C60" s="11" t="s">
        <v>93</v>
      </c>
      <c r="D60" s="11" t="s">
        <v>8</v>
      </c>
      <c r="E60" s="12">
        <v>43843</v>
      </c>
      <c r="F60" s="14">
        <v>4.7600000000000003E-2</v>
      </c>
      <c r="G60" s="14">
        <v>4.7600000000000003E-2</v>
      </c>
      <c r="H60" s="15">
        <v>7.0103</v>
      </c>
      <c r="I60" s="16">
        <f t="shared" si="0"/>
        <v>1605.274912628561</v>
      </c>
      <c r="J60" s="16">
        <f t="shared" si="1"/>
        <v>2171.3633938633157</v>
      </c>
      <c r="K60" s="16">
        <f t="shared" si="2"/>
        <v>3220.8557008972512</v>
      </c>
      <c r="L60" s="16">
        <f t="shared" si="3"/>
        <v>236417.2</v>
      </c>
      <c r="M60" s="16">
        <f t="shared" si="4"/>
        <v>319788</v>
      </c>
      <c r="N60" s="16">
        <f t="shared" si="5"/>
        <v>474352.2</v>
      </c>
      <c r="O60" s="37">
        <v>90000</v>
      </c>
      <c r="P60" s="37">
        <v>70000</v>
      </c>
      <c r="Q60" s="17">
        <v>76417.2</v>
      </c>
      <c r="R60" s="17">
        <v>0</v>
      </c>
      <c r="S60" s="17">
        <v>0</v>
      </c>
      <c r="T60" s="17">
        <v>69287.400000000009</v>
      </c>
      <c r="U60" s="17">
        <v>74617.2</v>
      </c>
      <c r="V60" s="17">
        <v>74617.2</v>
      </c>
      <c r="W60" s="17">
        <v>101266.2</v>
      </c>
      <c r="X60" s="17">
        <v>106596</v>
      </c>
      <c r="Y60" s="17">
        <v>111925.8</v>
      </c>
      <c r="Z60" s="17">
        <v>95936.400000000009</v>
      </c>
      <c r="AA60" s="17">
        <v>111925.8</v>
      </c>
      <c r="AB60" s="17">
        <v>47968.2</v>
      </c>
    </row>
    <row r="61" spans="1:28" customFormat="1" ht="14" customHeight="1" x14ac:dyDescent="0.25">
      <c r="A61" s="10" t="s">
        <v>222</v>
      </c>
      <c r="B61" s="20" t="s">
        <v>14</v>
      </c>
      <c r="C61" s="11" t="s">
        <v>93</v>
      </c>
      <c r="D61" s="11" t="s">
        <v>8</v>
      </c>
      <c r="E61" s="12">
        <v>43843</v>
      </c>
      <c r="F61" s="14">
        <v>3.78E-2</v>
      </c>
      <c r="G61" s="14">
        <v>3.78E-2</v>
      </c>
      <c r="H61" s="15">
        <v>7.0103</v>
      </c>
      <c r="I61" s="16">
        <f t="shared" si="0"/>
        <v>1250.36401865826</v>
      </c>
      <c r="J61" s="16">
        <f t="shared" si="1"/>
        <v>2299.0906523258636</v>
      </c>
      <c r="K61" s="16">
        <f t="shared" si="2"/>
        <v>3410.3178009500302</v>
      </c>
      <c r="L61" s="16">
        <f t="shared" si="3"/>
        <v>231889.59999999998</v>
      </c>
      <c r="M61" s="16">
        <f t="shared" si="4"/>
        <v>426384</v>
      </c>
      <c r="N61" s="16">
        <f t="shared" si="5"/>
        <v>632469.6</v>
      </c>
      <c r="O61" s="37">
        <v>30000</v>
      </c>
      <c r="P61" s="37">
        <v>100000</v>
      </c>
      <c r="Q61" s="17">
        <v>101889.59999999999</v>
      </c>
      <c r="R61" s="17">
        <v>0</v>
      </c>
      <c r="S61" s="17">
        <v>0</v>
      </c>
      <c r="T61" s="17">
        <v>92383.2</v>
      </c>
      <c r="U61" s="17">
        <v>99489.599999999991</v>
      </c>
      <c r="V61" s="17">
        <v>99489.599999999991</v>
      </c>
      <c r="W61" s="17">
        <v>135021.6</v>
      </c>
      <c r="X61" s="17">
        <v>142128</v>
      </c>
      <c r="Y61" s="17">
        <v>149234.4</v>
      </c>
      <c r="Z61" s="17">
        <v>127915.2</v>
      </c>
      <c r="AA61" s="17">
        <v>149234.4</v>
      </c>
      <c r="AB61" s="17">
        <v>63957.600000000006</v>
      </c>
    </row>
    <row r="62" spans="1:28" customFormat="1" ht="14" customHeight="1" x14ac:dyDescent="0.25">
      <c r="A62" s="10" t="s">
        <v>223</v>
      </c>
      <c r="B62" s="20" t="s">
        <v>15</v>
      </c>
      <c r="C62" s="11" t="s">
        <v>93</v>
      </c>
      <c r="D62" s="11" t="s">
        <v>8</v>
      </c>
      <c r="E62" s="12">
        <v>43843</v>
      </c>
      <c r="F62" s="14">
        <v>6.3E-2</v>
      </c>
      <c r="G62" s="14">
        <v>6.3E-2</v>
      </c>
      <c r="H62" s="15">
        <v>7.0103</v>
      </c>
      <c r="I62" s="16">
        <f t="shared" si="0"/>
        <v>1540.6534385119039</v>
      </c>
      <c r="J62" s="16">
        <f t="shared" si="1"/>
        <v>2235.2270230945896</v>
      </c>
      <c r="K62" s="16">
        <f t="shared" si="2"/>
        <v>3315.5867509236409</v>
      </c>
      <c r="L62" s="16">
        <f t="shared" si="3"/>
        <v>171435.6</v>
      </c>
      <c r="M62" s="16">
        <f t="shared" si="4"/>
        <v>248724</v>
      </c>
      <c r="N62" s="16">
        <f t="shared" si="5"/>
        <v>368940.6</v>
      </c>
      <c r="O62" s="37">
        <v>42000</v>
      </c>
      <c r="P62" s="37">
        <v>70000</v>
      </c>
      <c r="Q62" s="17">
        <v>59435.6</v>
      </c>
      <c r="R62" s="17">
        <v>0</v>
      </c>
      <c r="S62" s="17">
        <v>0</v>
      </c>
      <c r="T62" s="17">
        <v>53890.2</v>
      </c>
      <c r="U62" s="17">
        <v>58035.6</v>
      </c>
      <c r="V62" s="17">
        <v>58035.6</v>
      </c>
      <c r="W62" s="17">
        <v>78762.599999999991</v>
      </c>
      <c r="X62" s="17">
        <v>82908</v>
      </c>
      <c r="Y62" s="17">
        <v>87053.4</v>
      </c>
      <c r="Z62" s="17">
        <v>74617.2</v>
      </c>
      <c r="AA62" s="17">
        <v>87053.4</v>
      </c>
      <c r="AB62" s="17">
        <v>37308.6</v>
      </c>
    </row>
    <row r="63" spans="1:28" customFormat="1" ht="14" customHeight="1" x14ac:dyDescent="0.25">
      <c r="A63" s="10" t="s">
        <v>224</v>
      </c>
      <c r="B63" s="10" t="s">
        <v>218</v>
      </c>
      <c r="C63" s="11" t="s">
        <v>93</v>
      </c>
      <c r="D63" s="11" t="s">
        <v>8</v>
      </c>
      <c r="E63" s="12">
        <v>43843</v>
      </c>
      <c r="F63" s="14">
        <v>1.3095000000000001</v>
      </c>
      <c r="G63" s="14">
        <v>1.3095000000000001</v>
      </c>
      <c r="H63" s="15">
        <v>7.0103</v>
      </c>
      <c r="I63" s="16">
        <f t="shared" si="0"/>
        <v>31715.170858982827</v>
      </c>
      <c r="J63" s="16">
        <f t="shared" si="1"/>
        <v>46483.137928217315</v>
      </c>
      <c r="K63" s="16">
        <f t="shared" si="2"/>
        <v>64640.613681427196</v>
      </c>
      <c r="L63" s="16">
        <f t="shared" si="3"/>
        <v>169784.54545454547</v>
      </c>
      <c r="M63" s="16">
        <f t="shared" si="4"/>
        <v>248843.63636363635</v>
      </c>
      <c r="N63" s="16">
        <f t="shared" si="5"/>
        <v>346048.18181818177</v>
      </c>
      <c r="O63" s="37">
        <v>78400</v>
      </c>
      <c r="P63" s="37">
        <v>35000</v>
      </c>
      <c r="Q63" s="17">
        <v>56384.545454545463</v>
      </c>
      <c r="R63" s="17">
        <v>0</v>
      </c>
      <c r="S63" s="17">
        <v>0</v>
      </c>
      <c r="T63" s="17">
        <v>58322.727272727279</v>
      </c>
      <c r="U63" s="17">
        <v>54434.545454545456</v>
      </c>
      <c r="V63" s="17">
        <v>58322.727272727279</v>
      </c>
      <c r="W63" s="17">
        <v>77763.636363636368</v>
      </c>
      <c r="X63" s="17">
        <v>77763.636363636368</v>
      </c>
      <c r="Y63" s="17">
        <v>81651.818181818177</v>
      </c>
      <c r="Z63" s="17">
        <v>69987.272727272721</v>
      </c>
      <c r="AA63" s="17">
        <v>81651.818181818177</v>
      </c>
      <c r="AB63" s="17">
        <v>34993.63636363636</v>
      </c>
    </row>
    <row r="64" spans="1:28" customFormat="1" ht="14" customHeight="1" x14ac:dyDescent="0.25">
      <c r="A64" s="22" t="s">
        <v>225</v>
      </c>
      <c r="B64" s="10" t="s">
        <v>219</v>
      </c>
      <c r="C64" s="11" t="s">
        <v>93</v>
      </c>
      <c r="D64" s="11" t="s">
        <v>8</v>
      </c>
      <c r="E64" s="12">
        <v>43843</v>
      </c>
      <c r="F64" s="14">
        <v>1.4141999999999999</v>
      </c>
      <c r="G64" s="14">
        <v>1.4141999999999999</v>
      </c>
      <c r="H64" s="15">
        <v>7.0103</v>
      </c>
      <c r="I64" s="16">
        <f t="shared" si="0"/>
        <v>30806.453646776885</v>
      </c>
      <c r="J64" s="16">
        <f t="shared" si="1"/>
        <v>42476.634666134116</v>
      </c>
      <c r="K64" s="16">
        <f t="shared" si="2"/>
        <v>59069.070082592749</v>
      </c>
      <c r="L64" s="16">
        <f t="shared" si="3"/>
        <v>152710</v>
      </c>
      <c r="M64" s="16">
        <f t="shared" si="4"/>
        <v>210560</v>
      </c>
      <c r="N64" s="16">
        <f t="shared" si="5"/>
        <v>292810</v>
      </c>
      <c r="O64" s="37">
        <v>70000</v>
      </c>
      <c r="P64" s="37">
        <v>35000</v>
      </c>
      <c r="Q64" s="17">
        <v>47710.000000000015</v>
      </c>
      <c r="R64" s="17">
        <v>0</v>
      </c>
      <c r="S64" s="17">
        <v>0</v>
      </c>
      <c r="T64" s="17">
        <v>49350.000000000007</v>
      </c>
      <c r="U64" s="17">
        <v>46060</v>
      </c>
      <c r="V64" s="17">
        <v>49350.000000000007</v>
      </c>
      <c r="W64" s="17">
        <v>65800</v>
      </c>
      <c r="X64" s="17">
        <v>65800</v>
      </c>
      <c r="Y64" s="17">
        <v>69090</v>
      </c>
      <c r="Z64" s="17">
        <v>59220</v>
      </c>
      <c r="AA64" s="17">
        <v>69090</v>
      </c>
      <c r="AB64" s="17">
        <v>29610</v>
      </c>
    </row>
    <row r="65" spans="1:28" customFormat="1" ht="14" customHeight="1" x14ac:dyDescent="0.25">
      <c r="A65" s="10" t="s">
        <v>226</v>
      </c>
      <c r="B65" s="10" t="s">
        <v>226</v>
      </c>
      <c r="C65" s="11" t="s">
        <v>232</v>
      </c>
      <c r="D65" s="11" t="s">
        <v>8</v>
      </c>
      <c r="E65" s="12">
        <v>43843</v>
      </c>
      <c r="F65" s="14">
        <v>0.54900000000000004</v>
      </c>
      <c r="G65" s="14">
        <v>0.54900000000000004</v>
      </c>
      <c r="H65" s="15">
        <v>7.0103</v>
      </c>
      <c r="I65" s="16">
        <f t="shared" si="0"/>
        <v>25765.433091308507</v>
      </c>
      <c r="J65" s="16">
        <f t="shared" si="1"/>
        <v>30583.081751137619</v>
      </c>
      <c r="K65" s="16">
        <f t="shared" si="2"/>
        <v>23124.725202304366</v>
      </c>
      <c r="L65" s="16">
        <f t="shared" si="3"/>
        <v>329004.40000000002</v>
      </c>
      <c r="M65" s="16">
        <f t="shared" si="4"/>
        <v>390522.00000000006</v>
      </c>
      <c r="N65" s="16">
        <f t="shared" si="5"/>
        <v>295284.62857142859</v>
      </c>
      <c r="O65" s="37">
        <v>65956</v>
      </c>
      <c r="P65" s="37">
        <v>120000</v>
      </c>
      <c r="Q65" s="17">
        <v>143048.40000000002</v>
      </c>
      <c r="R65" s="17">
        <v>0</v>
      </c>
      <c r="S65" s="17">
        <v>0</v>
      </c>
      <c r="T65" s="17">
        <v>156208.80000000002</v>
      </c>
      <c r="U65" s="17">
        <v>78104.400000000009</v>
      </c>
      <c r="V65" s="17">
        <v>78104.400000000009</v>
      </c>
      <c r="W65" s="17">
        <v>78104.400000000009</v>
      </c>
      <c r="X65" s="17">
        <v>78104.400000000009</v>
      </c>
      <c r="Y65" s="17">
        <v>66580.800000000003</v>
      </c>
      <c r="Z65" s="17">
        <v>55484.000000000007</v>
      </c>
      <c r="AA65" s="17">
        <v>66580.800000000003</v>
      </c>
      <c r="AB65" s="17">
        <v>28534.628571428577</v>
      </c>
    </row>
    <row r="66" spans="1:28" customFormat="1" ht="14" customHeight="1" x14ac:dyDescent="0.25">
      <c r="A66" s="10" t="s">
        <v>227</v>
      </c>
      <c r="B66" s="10" t="s">
        <v>227</v>
      </c>
      <c r="C66" s="11" t="s">
        <v>232</v>
      </c>
      <c r="D66" s="11" t="s">
        <v>8</v>
      </c>
      <c r="E66" s="12">
        <v>43843</v>
      </c>
      <c r="F66" s="14">
        <v>5.8900000000000001E-2</v>
      </c>
      <c r="G66" s="14">
        <v>5.8900000000000001E-2</v>
      </c>
      <c r="H66" s="15">
        <v>7.0103</v>
      </c>
      <c r="I66" s="16">
        <f t="shared" ref="I66:I81" si="6">L66*F66/H66</f>
        <v>3562.7849878036604</v>
      </c>
      <c r="J66" s="16">
        <f t="shared" ref="J66:J81" si="7">M66*G66/H66</f>
        <v>2982.8506625964651</v>
      </c>
      <c r="K66" s="16">
        <f t="shared" ref="K66:K81" si="8">N66*G66/H66</f>
        <v>2255.4169803207933</v>
      </c>
      <c r="L66" s="16">
        <f t="shared" ref="L66:L81" si="9">SUM(O66:S66)</f>
        <v>424044</v>
      </c>
      <c r="M66" s="16">
        <f t="shared" ref="M66:M81" si="10">SUM(T66:W66)</f>
        <v>355020</v>
      </c>
      <c r="N66" s="16">
        <f t="shared" ref="N66:N81" si="11">SUM(X66:AB66)</f>
        <v>268440.57142857142</v>
      </c>
      <c r="O66" s="37">
        <v>144000</v>
      </c>
      <c r="P66" s="37">
        <v>150000</v>
      </c>
      <c r="Q66" s="17">
        <v>130044</v>
      </c>
      <c r="R66" s="17">
        <v>0</v>
      </c>
      <c r="S66" s="17">
        <v>0</v>
      </c>
      <c r="T66" s="17">
        <v>142008</v>
      </c>
      <c r="U66" s="17">
        <v>71004</v>
      </c>
      <c r="V66" s="17">
        <v>71004</v>
      </c>
      <c r="W66" s="17">
        <v>71004</v>
      </c>
      <c r="X66" s="17">
        <v>71004</v>
      </c>
      <c r="Y66" s="17">
        <v>60528</v>
      </c>
      <c r="Z66" s="17">
        <v>50440</v>
      </c>
      <c r="AA66" s="17">
        <v>60528</v>
      </c>
      <c r="AB66" s="17">
        <v>25940.571428571428</v>
      </c>
    </row>
    <row r="67" spans="1:28" customFormat="1" ht="14" customHeight="1" x14ac:dyDescent="0.25">
      <c r="A67" s="10" t="s">
        <v>228</v>
      </c>
      <c r="B67" s="10" t="s">
        <v>228</v>
      </c>
      <c r="C67" s="11" t="s">
        <v>232</v>
      </c>
      <c r="D67" s="11" t="s">
        <v>8</v>
      </c>
      <c r="E67" s="12">
        <v>43843</v>
      </c>
      <c r="F67" s="14">
        <v>5.8900000000000001E-2</v>
      </c>
      <c r="G67" s="14">
        <v>5.8900000000000001E-2</v>
      </c>
      <c r="H67" s="15">
        <v>7.0103</v>
      </c>
      <c r="I67" s="16">
        <f t="shared" si="6"/>
        <v>3562.7849878036604</v>
      </c>
      <c r="J67" s="16">
        <f t="shared" si="7"/>
        <v>2982.8506625964651</v>
      </c>
      <c r="K67" s="16">
        <f t="shared" si="8"/>
        <v>2255.4169803207933</v>
      </c>
      <c r="L67" s="16">
        <f t="shared" si="9"/>
        <v>424044</v>
      </c>
      <c r="M67" s="16">
        <f t="shared" si="10"/>
        <v>355020</v>
      </c>
      <c r="N67" s="16">
        <f t="shared" si="11"/>
        <v>268440.57142857142</v>
      </c>
      <c r="O67" s="37">
        <v>144000</v>
      </c>
      <c r="P67" s="37">
        <v>150000</v>
      </c>
      <c r="Q67" s="17">
        <v>130044</v>
      </c>
      <c r="R67" s="17">
        <v>0</v>
      </c>
      <c r="S67" s="17">
        <v>0</v>
      </c>
      <c r="T67" s="17">
        <v>142008</v>
      </c>
      <c r="U67" s="17">
        <v>71004</v>
      </c>
      <c r="V67" s="17">
        <v>71004</v>
      </c>
      <c r="W67" s="17">
        <v>71004</v>
      </c>
      <c r="X67" s="17">
        <v>71004</v>
      </c>
      <c r="Y67" s="17">
        <v>60528</v>
      </c>
      <c r="Z67" s="17">
        <v>50440</v>
      </c>
      <c r="AA67" s="17">
        <v>60528</v>
      </c>
      <c r="AB67" s="17">
        <v>25940.571428571428</v>
      </c>
    </row>
    <row r="68" spans="1:28" customFormat="1" ht="13.5" customHeight="1" x14ac:dyDescent="0.25">
      <c r="A68" s="10" t="s">
        <v>229</v>
      </c>
      <c r="B68" s="10" t="s">
        <v>229</v>
      </c>
      <c r="C68" s="11" t="s">
        <v>232</v>
      </c>
      <c r="D68" s="11" t="s">
        <v>8</v>
      </c>
      <c r="E68" s="12">
        <v>43843</v>
      </c>
      <c r="F68" s="14">
        <v>0.14499999999999999</v>
      </c>
      <c r="G68" s="14">
        <v>0.14499999999999999</v>
      </c>
      <c r="H68" s="15">
        <v>7.0103</v>
      </c>
      <c r="I68" s="16">
        <f t="shared" si="6"/>
        <v>10106.948632726131</v>
      </c>
      <c r="J68" s="16">
        <f t="shared" si="7"/>
        <v>9608.0210547337483</v>
      </c>
      <c r="K68" s="16">
        <f t="shared" si="8"/>
        <v>5617.6618078297033</v>
      </c>
      <c r="L68" s="16">
        <f t="shared" si="9"/>
        <v>488639.6</v>
      </c>
      <c r="M68" s="16">
        <f t="shared" si="10"/>
        <v>464518</v>
      </c>
      <c r="N68" s="16">
        <f t="shared" si="11"/>
        <v>271596.51428571431</v>
      </c>
      <c r="O68" s="37">
        <v>129600</v>
      </c>
      <c r="P68" s="37">
        <v>192000</v>
      </c>
      <c r="Q68" s="17">
        <v>167039.6</v>
      </c>
      <c r="R68" s="17">
        <v>0</v>
      </c>
      <c r="S68" s="17">
        <v>0</v>
      </c>
      <c r="T68" s="17">
        <v>182807.2</v>
      </c>
      <c r="U68" s="17">
        <v>93903.6</v>
      </c>
      <c r="V68" s="17">
        <v>93903.6</v>
      </c>
      <c r="W68" s="17">
        <v>93903.6</v>
      </c>
      <c r="X68" s="17">
        <v>93903.6</v>
      </c>
      <c r="Y68" s="17">
        <v>54475.200000000004</v>
      </c>
      <c r="Z68" s="17">
        <v>45396</v>
      </c>
      <c r="AA68" s="17">
        <v>54475.200000000004</v>
      </c>
      <c r="AB68" s="17">
        <v>23346.514285714286</v>
      </c>
    </row>
    <row r="69" spans="1:28" customFormat="1" ht="14" customHeight="1" x14ac:dyDescent="0.25">
      <c r="A69" s="10" t="s">
        <v>230</v>
      </c>
      <c r="B69" s="10" t="s">
        <v>230</v>
      </c>
      <c r="C69" s="11" t="s">
        <v>232</v>
      </c>
      <c r="D69" s="11" t="s">
        <v>8</v>
      </c>
      <c r="E69" s="12">
        <v>43843</v>
      </c>
      <c r="F69" s="13">
        <v>0.21829999999999999</v>
      </c>
      <c r="G69" s="14">
        <v>0.21829999999999999</v>
      </c>
      <c r="H69" s="15">
        <v>7.0103</v>
      </c>
      <c r="I69" s="16">
        <f t="shared" si="6"/>
        <v>4515.9697302540544</v>
      </c>
      <c r="J69" s="16">
        <f t="shared" si="7"/>
        <v>5527.6426115858094</v>
      </c>
      <c r="K69" s="16">
        <f t="shared" si="8"/>
        <v>4179.6054906963427</v>
      </c>
      <c r="L69" s="16">
        <f t="shared" si="9"/>
        <v>145022</v>
      </c>
      <c r="M69" s="16">
        <f t="shared" si="10"/>
        <v>177510</v>
      </c>
      <c r="N69" s="16">
        <f t="shared" si="11"/>
        <v>134220.28571428571</v>
      </c>
      <c r="O69" s="37">
        <v>80000</v>
      </c>
      <c r="P69" s="37">
        <v>0</v>
      </c>
      <c r="Q69" s="17">
        <v>65022</v>
      </c>
      <c r="R69" s="17">
        <v>0</v>
      </c>
      <c r="S69" s="17">
        <v>0</v>
      </c>
      <c r="T69" s="17">
        <v>71004</v>
      </c>
      <c r="U69" s="17">
        <v>35502</v>
      </c>
      <c r="V69" s="17">
        <v>35502</v>
      </c>
      <c r="W69" s="17">
        <v>35502</v>
      </c>
      <c r="X69" s="17">
        <v>35502</v>
      </c>
      <c r="Y69" s="17">
        <v>30264</v>
      </c>
      <c r="Z69" s="17">
        <v>25220</v>
      </c>
      <c r="AA69" s="17">
        <v>30264</v>
      </c>
      <c r="AB69" s="17">
        <v>12970.285714285714</v>
      </c>
    </row>
    <row r="70" spans="1:28" customFormat="1" ht="14" customHeight="1" x14ac:dyDescent="0.25">
      <c r="A70" s="10" t="s">
        <v>231</v>
      </c>
      <c r="B70" s="10" t="s">
        <v>231</v>
      </c>
      <c r="C70" s="11" t="s">
        <v>232</v>
      </c>
      <c r="D70" s="11" t="s">
        <v>8</v>
      </c>
      <c r="E70" s="12">
        <v>43843</v>
      </c>
      <c r="F70" s="14">
        <v>9.6799999999999997E-2</v>
      </c>
      <c r="G70" s="14">
        <v>9.6799999999999997E-2</v>
      </c>
      <c r="H70" s="15">
        <v>7.0103</v>
      </c>
      <c r="I70" s="16">
        <f t="shared" si="6"/>
        <v>21198.09948219049</v>
      </c>
      <c r="J70" s="16">
        <f t="shared" si="7"/>
        <v>19608.824729326847</v>
      </c>
      <c r="K70" s="16">
        <f t="shared" si="8"/>
        <v>14826.781914774381</v>
      </c>
      <c r="L70" s="16">
        <f t="shared" si="9"/>
        <v>1535176</v>
      </c>
      <c r="M70" s="16">
        <f t="shared" si="10"/>
        <v>1420080</v>
      </c>
      <c r="N70" s="16">
        <f t="shared" si="11"/>
        <v>1073762.2857142857</v>
      </c>
      <c r="O70" s="37">
        <v>180000</v>
      </c>
      <c r="P70" s="37">
        <v>835000</v>
      </c>
      <c r="Q70" s="17">
        <v>520176</v>
      </c>
      <c r="R70" s="17">
        <v>0</v>
      </c>
      <c r="S70" s="17">
        <v>0</v>
      </c>
      <c r="T70" s="17">
        <v>568032</v>
      </c>
      <c r="U70" s="17">
        <v>284016</v>
      </c>
      <c r="V70" s="17">
        <v>284016</v>
      </c>
      <c r="W70" s="17">
        <v>284016</v>
      </c>
      <c r="X70" s="17">
        <v>284016</v>
      </c>
      <c r="Y70" s="17">
        <v>242112</v>
      </c>
      <c r="Z70" s="17">
        <v>201760</v>
      </c>
      <c r="AA70" s="17">
        <v>242112</v>
      </c>
      <c r="AB70" s="17">
        <v>103762.28571428571</v>
      </c>
    </row>
    <row r="71" spans="1:28" customFormat="1" ht="14" customHeight="1" x14ac:dyDescent="0.25">
      <c r="A71" s="10" t="s">
        <v>245</v>
      </c>
      <c r="B71" s="22" t="s">
        <v>245</v>
      </c>
      <c r="C71" s="11" t="s">
        <v>247</v>
      </c>
      <c r="D71" s="11" t="s">
        <v>29</v>
      </c>
      <c r="E71" s="12">
        <v>43843</v>
      </c>
      <c r="F71" s="13">
        <v>62.5779</v>
      </c>
      <c r="G71" s="14">
        <v>62.5779</v>
      </c>
      <c r="H71" s="15">
        <v>7.0103</v>
      </c>
      <c r="I71" s="16">
        <f t="shared" si="6"/>
        <v>14546.471192476878</v>
      </c>
      <c r="J71" s="16">
        <f t="shared" si="7"/>
        <v>25872.859045162753</v>
      </c>
      <c r="K71" s="16">
        <f t="shared" si="8"/>
        <v>35238.171825678706</v>
      </c>
      <c r="L71" s="16">
        <f t="shared" si="9"/>
        <v>1629.5709347968</v>
      </c>
      <c r="M71" s="16">
        <f t="shared" si="10"/>
        <v>2898.4114801599999</v>
      </c>
      <c r="N71" s="16">
        <f t="shared" si="11"/>
        <v>3947.5622536000001</v>
      </c>
      <c r="O71" s="37">
        <v>200</v>
      </c>
      <c r="P71" s="37">
        <v>600</v>
      </c>
      <c r="Q71" s="17">
        <v>614.65398848000007</v>
      </c>
      <c r="R71" s="17">
        <v>100.67608432000002</v>
      </c>
      <c r="S71" s="17">
        <v>114.24086199679999</v>
      </c>
      <c r="T71" s="17">
        <v>572.26405824000005</v>
      </c>
      <c r="U71" s="17">
        <v>672.94014256000003</v>
      </c>
      <c r="V71" s="17">
        <v>778.91496815999994</v>
      </c>
      <c r="W71" s="17">
        <v>874.29231119999997</v>
      </c>
      <c r="X71" s="17">
        <v>768.31748559999994</v>
      </c>
      <c r="Y71" s="17">
        <v>927.27972399999999</v>
      </c>
      <c r="Z71" s="17">
        <v>927.27972399999999</v>
      </c>
      <c r="AA71" s="17">
        <v>927.27972399999999</v>
      </c>
      <c r="AB71" s="17">
        <v>397.40559600000006</v>
      </c>
    </row>
    <row r="72" spans="1:28" customFormat="1" ht="14" customHeight="1" x14ac:dyDescent="0.25">
      <c r="A72" s="10" t="s">
        <v>246</v>
      </c>
      <c r="B72" s="22" t="s">
        <v>246</v>
      </c>
      <c r="C72" s="11" t="s">
        <v>247</v>
      </c>
      <c r="D72" s="11" t="s">
        <v>29</v>
      </c>
      <c r="E72" s="12">
        <v>43843</v>
      </c>
      <c r="F72" s="13">
        <v>62.5779</v>
      </c>
      <c r="G72" s="14">
        <v>62.5779</v>
      </c>
      <c r="H72" s="15">
        <v>7.0103</v>
      </c>
      <c r="I72" s="16">
        <f t="shared" si="6"/>
        <v>13928.879010722318</v>
      </c>
      <c r="J72" s="16">
        <f t="shared" si="7"/>
        <v>24705.695115001079</v>
      </c>
      <c r="K72" s="16">
        <f t="shared" si="8"/>
        <v>34885.790107421926</v>
      </c>
      <c r="L72" s="16">
        <f t="shared" si="9"/>
        <v>1560.3850645174521</v>
      </c>
      <c r="M72" s="16">
        <f t="shared" si="10"/>
        <v>2767.65974033472</v>
      </c>
      <c r="N72" s="16">
        <f t="shared" si="11"/>
        <v>3908.0866310640004</v>
      </c>
      <c r="O72" s="37">
        <v>300</v>
      </c>
      <c r="P72" s="37">
        <v>500</v>
      </c>
      <c r="Q72" s="17">
        <v>598.01594086080001</v>
      </c>
      <c r="R72" s="17">
        <v>141.59593834253997</v>
      </c>
      <c r="S72" s="17">
        <v>20.773185314111998</v>
      </c>
      <c r="T72" s="17">
        <v>498.87119277071997</v>
      </c>
      <c r="U72" s="17">
        <v>660.96498726720006</v>
      </c>
      <c r="V72" s="17">
        <v>755.38855687680007</v>
      </c>
      <c r="W72" s="17">
        <v>852.43500341999993</v>
      </c>
      <c r="X72" s="17">
        <v>760.63431074400012</v>
      </c>
      <c r="Y72" s="17">
        <v>918.00692676000006</v>
      </c>
      <c r="Z72" s="17">
        <v>918.00692676000006</v>
      </c>
      <c r="AA72" s="17">
        <v>918.00692676000006</v>
      </c>
      <c r="AB72" s="17">
        <v>393.43154003999996</v>
      </c>
    </row>
    <row r="73" spans="1:28" customFormat="1" ht="14" customHeight="1" x14ac:dyDescent="0.25">
      <c r="A73" s="10" t="s">
        <v>261</v>
      </c>
      <c r="B73" s="10" t="s">
        <v>261</v>
      </c>
      <c r="C73" s="11" t="s">
        <v>165</v>
      </c>
      <c r="D73" s="11" t="s">
        <v>29</v>
      </c>
      <c r="E73" s="12">
        <v>43843</v>
      </c>
      <c r="F73" s="14">
        <v>8.8999999999999996E-2</v>
      </c>
      <c r="G73" s="14">
        <v>8.8999999999999996E-2</v>
      </c>
      <c r="H73" s="15">
        <v>7.0103</v>
      </c>
      <c r="I73" s="16">
        <f t="shared" si="6"/>
        <v>0</v>
      </c>
      <c r="J73" s="16">
        <f t="shared" si="7"/>
        <v>19.043407557451179</v>
      </c>
      <c r="K73" s="16">
        <f t="shared" si="8"/>
        <v>19.043407557451179</v>
      </c>
      <c r="L73" s="16">
        <f t="shared" si="9"/>
        <v>0</v>
      </c>
      <c r="M73" s="16">
        <f t="shared" si="10"/>
        <v>1500</v>
      </c>
      <c r="N73" s="16">
        <f t="shared" si="11"/>
        <v>1500</v>
      </c>
      <c r="O73" s="37">
        <v>0</v>
      </c>
      <c r="P73" s="37">
        <v>0</v>
      </c>
      <c r="Q73" s="17">
        <v>0</v>
      </c>
      <c r="R73" s="17">
        <v>0</v>
      </c>
      <c r="S73" s="17">
        <v>0</v>
      </c>
      <c r="T73" s="17">
        <v>1500</v>
      </c>
      <c r="U73" s="17">
        <v>0</v>
      </c>
      <c r="V73" s="17">
        <v>0</v>
      </c>
      <c r="W73" s="17">
        <v>0</v>
      </c>
      <c r="X73" s="17">
        <v>1500</v>
      </c>
      <c r="Y73" s="17">
        <v>0</v>
      </c>
      <c r="Z73" s="17">
        <v>0</v>
      </c>
      <c r="AA73" s="17">
        <v>0</v>
      </c>
      <c r="AB73" s="17">
        <v>0</v>
      </c>
    </row>
    <row r="74" spans="1:28" customFormat="1" ht="14" customHeight="1" x14ac:dyDescent="0.25">
      <c r="A74" s="10" t="s">
        <v>162</v>
      </c>
      <c r="B74" s="10" t="s">
        <v>162</v>
      </c>
      <c r="C74" s="11" t="s">
        <v>265</v>
      </c>
      <c r="D74" s="11" t="s">
        <v>29</v>
      </c>
      <c r="E74" s="12">
        <v>43843</v>
      </c>
      <c r="F74" s="14">
        <v>1.6210000000000002E-2</v>
      </c>
      <c r="G74" s="14">
        <v>1.6210000000000002E-2</v>
      </c>
      <c r="H74" s="15">
        <v>7.0103</v>
      </c>
      <c r="I74" s="16">
        <f t="shared" si="6"/>
        <v>120.06633211132193</v>
      </c>
      <c r="J74" s="16">
        <f t="shared" si="7"/>
        <v>262.64903242371946</v>
      </c>
      <c r="K74" s="16">
        <f t="shared" si="8"/>
        <v>252.8374306377759</v>
      </c>
      <c r="L74" s="16">
        <f t="shared" si="9"/>
        <v>51924.800000000003</v>
      </c>
      <c r="M74" s="16">
        <f t="shared" si="10"/>
        <v>113587.20000000001</v>
      </c>
      <c r="N74" s="16">
        <f t="shared" si="11"/>
        <v>109344.00000000001</v>
      </c>
      <c r="O74" s="37">
        <v>0</v>
      </c>
      <c r="P74" s="37">
        <v>17000</v>
      </c>
      <c r="Q74" s="17">
        <v>23500.799999999999</v>
      </c>
      <c r="R74" s="17">
        <v>0</v>
      </c>
      <c r="S74" s="17">
        <v>11424</v>
      </c>
      <c r="T74" s="17">
        <v>31334.399999999998</v>
      </c>
      <c r="U74" s="17">
        <v>27417.599999999999</v>
      </c>
      <c r="V74" s="17">
        <v>27417.599999999999</v>
      </c>
      <c r="W74" s="17">
        <v>27417.599999999999</v>
      </c>
      <c r="X74" s="17">
        <v>23174.399999999998</v>
      </c>
      <c r="Y74" s="17">
        <v>27417.599999999999</v>
      </c>
      <c r="Z74" s="17">
        <v>27417.599999999999</v>
      </c>
      <c r="AA74" s="17">
        <v>27417.599999999999</v>
      </c>
      <c r="AB74" s="17">
        <v>3916.8</v>
      </c>
    </row>
    <row r="75" spans="1:28" customFormat="1" ht="14" customHeight="1" x14ac:dyDescent="0.25">
      <c r="A75" s="10" t="s">
        <v>238</v>
      </c>
      <c r="B75" s="10" t="s">
        <v>238</v>
      </c>
      <c r="C75" s="11" t="s">
        <v>265</v>
      </c>
      <c r="D75" s="11" t="s">
        <v>324</v>
      </c>
      <c r="E75" s="12">
        <v>43843</v>
      </c>
      <c r="F75" s="14">
        <v>0.15049999999999999</v>
      </c>
      <c r="G75" s="14">
        <v>0.15049999999999999</v>
      </c>
      <c r="H75" s="15">
        <v>7.0103</v>
      </c>
      <c r="I75" s="16">
        <f t="shared" si="6"/>
        <v>224.61110080880991</v>
      </c>
      <c r="J75" s="16">
        <f t="shared" si="7"/>
        <v>336.91665121321489</v>
      </c>
      <c r="K75" s="16">
        <f t="shared" si="8"/>
        <v>269.9652653952042</v>
      </c>
      <c r="L75" s="16">
        <f t="shared" si="9"/>
        <v>10462.400000000001</v>
      </c>
      <c r="M75" s="16">
        <f t="shared" si="10"/>
        <v>15693.600000000002</v>
      </c>
      <c r="N75" s="16">
        <f t="shared" si="11"/>
        <v>12575</v>
      </c>
      <c r="O75" s="37">
        <v>0</v>
      </c>
      <c r="P75" s="37">
        <v>0</v>
      </c>
      <c r="Q75" s="17">
        <v>9154.6000000000022</v>
      </c>
      <c r="R75" s="17">
        <v>1307.8000000000002</v>
      </c>
      <c r="S75" s="17">
        <v>0</v>
      </c>
      <c r="T75" s="17">
        <v>0</v>
      </c>
      <c r="U75" s="17">
        <v>0</v>
      </c>
      <c r="V75" s="17">
        <v>6539.0000000000009</v>
      </c>
      <c r="W75" s="17">
        <v>9154.6000000000022</v>
      </c>
      <c r="X75" s="17">
        <v>3621.6000000000004</v>
      </c>
      <c r="Y75" s="17">
        <v>0</v>
      </c>
      <c r="Z75" s="17">
        <v>0</v>
      </c>
      <c r="AA75" s="17">
        <v>7645.6000000000013</v>
      </c>
      <c r="AB75" s="17">
        <v>1307.8000000000002</v>
      </c>
    </row>
    <row r="76" spans="1:28" customFormat="1" ht="14" customHeight="1" x14ac:dyDescent="0.25">
      <c r="A76" s="10" t="s">
        <v>332</v>
      </c>
      <c r="B76" s="10" t="s">
        <v>330</v>
      </c>
      <c r="C76" s="11" t="s">
        <v>165</v>
      </c>
      <c r="D76" s="11" t="s">
        <v>324</v>
      </c>
      <c r="E76" s="12">
        <v>43843</v>
      </c>
      <c r="F76" s="14">
        <v>2.66</v>
      </c>
      <c r="G76" s="14">
        <v>2.66</v>
      </c>
      <c r="H76" s="15">
        <v>7.0103</v>
      </c>
      <c r="I76" s="16">
        <f t="shared" si="6"/>
        <v>0</v>
      </c>
      <c r="J76" s="16">
        <f t="shared" si="7"/>
        <v>379.44167867280999</v>
      </c>
      <c r="K76" s="16">
        <f t="shared" si="8"/>
        <v>645.050853743777</v>
      </c>
      <c r="L76" s="16">
        <f t="shared" si="9"/>
        <v>0</v>
      </c>
      <c r="M76" s="16">
        <f t="shared" si="10"/>
        <v>1000</v>
      </c>
      <c r="N76" s="16">
        <f t="shared" si="11"/>
        <v>1700</v>
      </c>
      <c r="O76" s="37"/>
      <c r="P76" s="37">
        <v>0</v>
      </c>
      <c r="Q76" s="17">
        <v>0</v>
      </c>
      <c r="R76" s="17">
        <v>0</v>
      </c>
      <c r="S76" s="17">
        <v>0</v>
      </c>
      <c r="T76" s="17">
        <v>1000</v>
      </c>
      <c r="U76" s="17">
        <v>0</v>
      </c>
      <c r="V76" s="17">
        <v>0</v>
      </c>
      <c r="W76" s="17">
        <v>0</v>
      </c>
      <c r="X76" s="17">
        <v>1700</v>
      </c>
      <c r="Y76" s="17">
        <v>0</v>
      </c>
      <c r="Z76" s="17">
        <v>0</v>
      </c>
      <c r="AA76" s="17">
        <v>0</v>
      </c>
      <c r="AB76" s="17">
        <v>0</v>
      </c>
    </row>
    <row r="77" spans="1:28" customFormat="1" ht="14" customHeight="1" x14ac:dyDescent="0.25">
      <c r="A77" s="10" t="s">
        <v>325</v>
      </c>
      <c r="B77" s="10" t="s">
        <v>331</v>
      </c>
      <c r="C77" s="11" t="s">
        <v>297</v>
      </c>
      <c r="D77" s="11" t="s">
        <v>8</v>
      </c>
      <c r="E77" s="12">
        <v>43843</v>
      </c>
      <c r="F77" s="14">
        <v>0.73699999999999999</v>
      </c>
      <c r="G77" s="14">
        <v>0.73699999999999999</v>
      </c>
      <c r="H77" s="15">
        <v>7.0103</v>
      </c>
      <c r="I77" s="16">
        <f t="shared" si="6"/>
        <v>171.57382708300645</v>
      </c>
      <c r="J77" s="16">
        <f t="shared" si="7"/>
        <v>5611.1504409226418</v>
      </c>
      <c r="K77" s="16">
        <f t="shared" si="8"/>
        <v>12298.313883122995</v>
      </c>
      <c r="L77" s="16">
        <f t="shared" si="9"/>
        <v>1632.0000000000002</v>
      </c>
      <c r="M77" s="16">
        <f t="shared" si="10"/>
        <v>53372.928</v>
      </c>
      <c r="N77" s="16">
        <f t="shared" si="11"/>
        <v>116980.82742857141</v>
      </c>
      <c r="O77" s="37">
        <v>0</v>
      </c>
      <c r="P77" s="37">
        <v>0</v>
      </c>
      <c r="Q77" s="17">
        <v>0</v>
      </c>
      <c r="R77" s="17">
        <v>0</v>
      </c>
      <c r="S77" s="17">
        <v>1632.0000000000002</v>
      </c>
      <c r="T77" s="17">
        <v>0</v>
      </c>
      <c r="U77" s="17">
        <v>11478.400000000001</v>
      </c>
      <c r="V77" s="17">
        <v>17224.128000000001</v>
      </c>
      <c r="W77" s="17">
        <v>24670.400000000001</v>
      </c>
      <c r="X77" s="17">
        <v>26699.52</v>
      </c>
      <c r="Y77" s="17">
        <v>27489.407999999999</v>
      </c>
      <c r="Z77" s="17">
        <v>27522.048000000003</v>
      </c>
      <c r="AA77" s="17">
        <v>23474.688000000002</v>
      </c>
      <c r="AB77" s="17">
        <v>11795.16342857143</v>
      </c>
    </row>
    <row r="78" spans="1:28" customFormat="1" ht="14" customHeight="1" x14ac:dyDescent="0.25">
      <c r="A78" s="10" t="s">
        <v>326</v>
      </c>
      <c r="B78" s="10" t="s">
        <v>326</v>
      </c>
      <c r="C78" s="11" t="s">
        <v>297</v>
      </c>
      <c r="D78" s="11" t="s">
        <v>8</v>
      </c>
      <c r="E78" s="12">
        <v>43843</v>
      </c>
      <c r="F78" s="13">
        <v>0.12039999999999999</v>
      </c>
      <c r="G78" s="14">
        <v>0.12039999999999999</v>
      </c>
      <c r="H78" s="15">
        <v>7.0103</v>
      </c>
      <c r="I78" s="16">
        <f t="shared" si="6"/>
        <v>28.029157097413808</v>
      </c>
      <c r="J78" s="16">
        <f t="shared" si="7"/>
        <v>916.66555371382105</v>
      </c>
      <c r="K78" s="16">
        <f t="shared" si="8"/>
        <v>2009.1139640814226</v>
      </c>
      <c r="L78" s="16">
        <f t="shared" si="9"/>
        <v>1632.0000000000002</v>
      </c>
      <c r="M78" s="16">
        <f t="shared" si="10"/>
        <v>53372.928</v>
      </c>
      <c r="N78" s="16">
        <f t="shared" si="11"/>
        <v>116980.82742857141</v>
      </c>
      <c r="O78" s="37">
        <v>0</v>
      </c>
      <c r="P78" s="37">
        <v>0</v>
      </c>
      <c r="Q78" s="17">
        <v>0</v>
      </c>
      <c r="R78" s="17">
        <v>0</v>
      </c>
      <c r="S78" s="17">
        <v>1632.0000000000002</v>
      </c>
      <c r="T78" s="17">
        <v>0</v>
      </c>
      <c r="U78" s="17">
        <v>11478.400000000001</v>
      </c>
      <c r="V78" s="17">
        <v>17224.128000000001</v>
      </c>
      <c r="W78" s="17">
        <v>24670.400000000001</v>
      </c>
      <c r="X78" s="17">
        <v>26699.52</v>
      </c>
      <c r="Y78" s="17">
        <v>27489.407999999999</v>
      </c>
      <c r="Z78" s="17">
        <v>27522.048000000003</v>
      </c>
      <c r="AA78" s="17">
        <v>23474.688000000002</v>
      </c>
      <c r="AB78" s="17">
        <v>11795.16342857143</v>
      </c>
    </row>
    <row r="79" spans="1:28" customFormat="1" ht="14" customHeight="1" x14ac:dyDescent="0.25">
      <c r="A79" s="10" t="s">
        <v>327</v>
      </c>
      <c r="B79" s="10" t="s">
        <v>327</v>
      </c>
      <c r="C79" s="11" t="s">
        <v>297</v>
      </c>
      <c r="D79" s="11" t="s">
        <v>8</v>
      </c>
      <c r="E79" s="12">
        <v>43843</v>
      </c>
      <c r="F79" s="13">
        <v>0.1246</v>
      </c>
      <c r="G79" s="14">
        <v>0.1246</v>
      </c>
      <c r="H79" s="15">
        <v>7.0103</v>
      </c>
      <c r="I79" s="16">
        <f t="shared" si="6"/>
        <v>29.006918391509643</v>
      </c>
      <c r="J79" s="16">
        <f t="shared" si="7"/>
        <v>948.64225907593118</v>
      </c>
      <c r="K79" s="16">
        <f t="shared" si="8"/>
        <v>2079.1993349214727</v>
      </c>
      <c r="L79" s="16">
        <f t="shared" si="9"/>
        <v>1632.0000000000002</v>
      </c>
      <c r="M79" s="16">
        <f t="shared" si="10"/>
        <v>53372.928</v>
      </c>
      <c r="N79" s="16">
        <f t="shared" si="11"/>
        <v>116980.82742857141</v>
      </c>
      <c r="O79" s="37">
        <v>0</v>
      </c>
      <c r="P79" s="37">
        <v>0</v>
      </c>
      <c r="Q79" s="17">
        <v>0</v>
      </c>
      <c r="R79" s="17">
        <v>0</v>
      </c>
      <c r="S79" s="17">
        <v>1632.0000000000002</v>
      </c>
      <c r="T79" s="17">
        <v>0</v>
      </c>
      <c r="U79" s="17">
        <v>11478.400000000001</v>
      </c>
      <c r="V79" s="17">
        <v>17224.128000000001</v>
      </c>
      <c r="W79" s="17">
        <v>24670.400000000001</v>
      </c>
      <c r="X79" s="17">
        <v>26699.52</v>
      </c>
      <c r="Y79" s="17">
        <v>27489.407999999999</v>
      </c>
      <c r="Z79" s="17">
        <v>27522.048000000003</v>
      </c>
      <c r="AA79" s="17">
        <v>23474.688000000002</v>
      </c>
      <c r="AB79" s="17">
        <v>11795.16342857143</v>
      </c>
    </row>
    <row r="80" spans="1:28" customFormat="1" ht="14" customHeight="1" x14ac:dyDescent="0.25">
      <c r="A80" s="10" t="s">
        <v>328</v>
      </c>
      <c r="B80" s="10" t="s">
        <v>328</v>
      </c>
      <c r="C80" s="11" t="s">
        <v>297</v>
      </c>
      <c r="D80" s="11" t="s">
        <v>8</v>
      </c>
      <c r="E80" s="12">
        <v>43843</v>
      </c>
      <c r="F80" s="13">
        <v>0.15090000000000001</v>
      </c>
      <c r="G80" s="14">
        <v>0.15090000000000001</v>
      </c>
      <c r="H80" s="15">
        <v>7.0103</v>
      </c>
      <c r="I80" s="16">
        <f t="shared" si="6"/>
        <v>51.661127198550709</v>
      </c>
      <c r="J80" s="16">
        <f t="shared" si="7"/>
        <v>1689.5255039014025</v>
      </c>
      <c r="K80" s="16">
        <f t="shared" si="8"/>
        <v>3703.0400769480016</v>
      </c>
      <c r="L80" s="16">
        <f t="shared" si="9"/>
        <v>2400</v>
      </c>
      <c r="M80" s="16">
        <f t="shared" si="10"/>
        <v>78489.600000000006</v>
      </c>
      <c r="N80" s="16">
        <f t="shared" si="11"/>
        <v>172030.62857142859</v>
      </c>
      <c r="O80" s="37">
        <v>0</v>
      </c>
      <c r="P80" s="37">
        <v>0</v>
      </c>
      <c r="Q80" s="17">
        <v>0</v>
      </c>
      <c r="R80" s="17">
        <v>0</v>
      </c>
      <c r="S80" s="17">
        <v>2400</v>
      </c>
      <c r="T80" s="17">
        <v>0</v>
      </c>
      <c r="U80" s="17">
        <v>16880</v>
      </c>
      <c r="V80" s="17">
        <v>25329.599999999999</v>
      </c>
      <c r="W80" s="17">
        <v>36280</v>
      </c>
      <c r="X80" s="17">
        <v>39264</v>
      </c>
      <c r="Y80" s="17">
        <v>40425.599999999999</v>
      </c>
      <c r="Z80" s="17">
        <v>40473.599999999999</v>
      </c>
      <c r="AA80" s="17">
        <v>34521.599999999999</v>
      </c>
      <c r="AB80" s="17">
        <v>17345.82857142857</v>
      </c>
    </row>
    <row r="81" spans="1:28" customFormat="1" ht="14" customHeight="1" x14ac:dyDescent="0.25">
      <c r="A81" s="10" t="s">
        <v>329</v>
      </c>
      <c r="B81" s="10" t="s">
        <v>329</v>
      </c>
      <c r="C81" s="11" t="s">
        <v>297</v>
      </c>
      <c r="D81" s="11" t="s">
        <v>8</v>
      </c>
      <c r="E81" s="12">
        <v>43843</v>
      </c>
      <c r="F81" s="13">
        <v>0.14699999999999999</v>
      </c>
      <c r="G81" s="14">
        <v>0.14699999999999999</v>
      </c>
      <c r="H81" s="15">
        <v>7.0103</v>
      </c>
      <c r="I81" s="16">
        <f t="shared" si="6"/>
        <v>34.221645293354065</v>
      </c>
      <c r="J81" s="16">
        <f t="shared" si="7"/>
        <v>1119.1846876738514</v>
      </c>
      <c r="K81" s="16">
        <f t="shared" si="8"/>
        <v>2452.987979401737</v>
      </c>
      <c r="L81" s="16">
        <f t="shared" si="9"/>
        <v>1632.0000000000002</v>
      </c>
      <c r="M81" s="16">
        <f t="shared" si="10"/>
        <v>53372.928</v>
      </c>
      <c r="N81" s="16">
        <f t="shared" si="11"/>
        <v>116980.82742857141</v>
      </c>
      <c r="O81" s="37">
        <v>0</v>
      </c>
      <c r="P81" s="37">
        <v>0</v>
      </c>
      <c r="Q81" s="17">
        <v>0</v>
      </c>
      <c r="R81" s="17">
        <v>0</v>
      </c>
      <c r="S81" s="17">
        <v>1632.0000000000002</v>
      </c>
      <c r="T81" s="17">
        <v>0</v>
      </c>
      <c r="U81" s="17">
        <v>11478.400000000001</v>
      </c>
      <c r="V81" s="17">
        <v>17224.128000000001</v>
      </c>
      <c r="W81" s="17">
        <v>24670.400000000001</v>
      </c>
      <c r="X81" s="17">
        <v>26699.52</v>
      </c>
      <c r="Y81" s="17">
        <v>27489.407999999999</v>
      </c>
      <c r="Z81" s="17">
        <v>27522.048000000003</v>
      </c>
      <c r="AA81" s="17">
        <v>23474.688000000002</v>
      </c>
      <c r="AB81" s="17">
        <v>11795.16342857143</v>
      </c>
    </row>
    <row r="82" spans="1:28" x14ac:dyDescent="0.3">
      <c r="A82" s="10" t="s">
        <v>6</v>
      </c>
      <c r="B82" s="10" t="s">
        <v>6</v>
      </c>
      <c r="C82" s="11" t="s">
        <v>7</v>
      </c>
      <c r="D82" s="11" t="s">
        <v>8</v>
      </c>
      <c r="E82" s="12">
        <v>43864</v>
      </c>
      <c r="F82" s="14">
        <v>1.2526999999999999</v>
      </c>
      <c r="G82" s="13">
        <v>1.2402</v>
      </c>
      <c r="H82" s="15">
        <v>6.9192</v>
      </c>
      <c r="I82" s="16">
        <v>7241.8776737195049</v>
      </c>
      <c r="J82" s="16">
        <v>5603.6546110491927</v>
      </c>
      <c r="K82" s="16">
        <v>2873.086727552201</v>
      </c>
      <c r="L82" s="16">
        <v>40000</v>
      </c>
      <c r="M82" s="16">
        <v>31263.350253807108</v>
      </c>
      <c r="N82" s="16">
        <v>16029.238578680204</v>
      </c>
      <c r="O82" s="37">
        <v>0</v>
      </c>
      <c r="P82" s="37">
        <v>20000</v>
      </c>
      <c r="Q82" s="37">
        <v>20000</v>
      </c>
      <c r="R82" s="37">
        <v>0</v>
      </c>
      <c r="S82" s="37">
        <v>0</v>
      </c>
      <c r="T82" s="17">
        <v>12024.365482233503</v>
      </c>
      <c r="U82" s="17">
        <v>0</v>
      </c>
      <c r="V82" s="17">
        <v>4809.7461928934017</v>
      </c>
      <c r="W82" s="17">
        <v>14429.238578680204</v>
      </c>
      <c r="X82" s="17">
        <v>16029.238578680204</v>
      </c>
      <c r="Y82" s="17">
        <v>0</v>
      </c>
      <c r="Z82" s="17">
        <v>0</v>
      </c>
      <c r="AA82" s="17">
        <v>0</v>
      </c>
      <c r="AB82" s="17">
        <v>0</v>
      </c>
    </row>
    <row r="83" spans="1:28" x14ac:dyDescent="0.3">
      <c r="A83" s="10" t="s">
        <v>9</v>
      </c>
      <c r="B83" s="10" t="s">
        <v>9</v>
      </c>
      <c r="C83" s="11" t="s">
        <v>7</v>
      </c>
      <c r="D83" s="11" t="s">
        <v>8</v>
      </c>
      <c r="E83" s="12">
        <v>43864</v>
      </c>
      <c r="F83" s="13">
        <v>1.742</v>
      </c>
      <c r="G83" s="13">
        <v>1.7063999999999999</v>
      </c>
      <c r="H83" s="15">
        <v>6.9192</v>
      </c>
      <c r="I83" s="16">
        <v>9768.4125332408385</v>
      </c>
      <c r="J83" s="16">
        <v>5782.5811733758728</v>
      </c>
      <c r="K83" s="16">
        <v>2964.8253458484974</v>
      </c>
      <c r="L83" s="16">
        <v>38800</v>
      </c>
      <c r="M83" s="16">
        <v>23447.512690355332</v>
      </c>
      <c r="N83" s="16">
        <v>12021.928934010153</v>
      </c>
      <c r="O83" s="37">
        <v>10000</v>
      </c>
      <c r="P83" s="37">
        <v>15000</v>
      </c>
      <c r="Q83" s="37">
        <v>13800</v>
      </c>
      <c r="R83" s="37">
        <v>0</v>
      </c>
      <c r="S83" s="37">
        <v>0</v>
      </c>
      <c r="T83" s="17">
        <v>9018.2741116751258</v>
      </c>
      <c r="U83" s="17">
        <v>0</v>
      </c>
      <c r="V83" s="17">
        <v>3607.3096446700506</v>
      </c>
      <c r="W83" s="17">
        <v>10821.928934010153</v>
      </c>
      <c r="X83" s="17">
        <v>12021.928934010153</v>
      </c>
      <c r="Y83" s="17">
        <v>0</v>
      </c>
      <c r="Z83" s="17">
        <v>0</v>
      </c>
      <c r="AA83" s="17">
        <v>0</v>
      </c>
      <c r="AB83" s="17">
        <v>0</v>
      </c>
    </row>
    <row r="84" spans="1:28" x14ac:dyDescent="0.3">
      <c r="A84" s="10" t="s">
        <v>10</v>
      </c>
      <c r="B84" s="10" t="s">
        <v>11</v>
      </c>
      <c r="C84" s="11" t="s">
        <v>7</v>
      </c>
      <c r="D84" s="11" t="s">
        <v>8</v>
      </c>
      <c r="E84" s="12">
        <v>43864</v>
      </c>
      <c r="F84" s="14">
        <v>0.74980000000000002</v>
      </c>
      <c r="G84" s="14">
        <v>0.74980000000000002</v>
      </c>
      <c r="H84" s="15">
        <v>6.9192</v>
      </c>
      <c r="I84" s="16">
        <v>2405.7058619493587</v>
      </c>
      <c r="J84" s="16">
        <v>3210.3819632327436</v>
      </c>
      <c r="K84" s="16">
        <v>2252.9543762284661</v>
      </c>
      <c r="L84" s="16">
        <v>22200</v>
      </c>
      <c r="M84" s="16">
        <v>29625.600000000002</v>
      </c>
      <c r="N84" s="16">
        <v>20790.400000000001</v>
      </c>
      <c r="O84" s="37">
        <v>22200</v>
      </c>
      <c r="P84" s="37">
        <v>0</v>
      </c>
      <c r="Q84" s="37">
        <v>0</v>
      </c>
      <c r="R84" s="37">
        <v>0</v>
      </c>
      <c r="S84" s="37">
        <v>0</v>
      </c>
      <c r="T84" s="17">
        <v>10675.2</v>
      </c>
      <c r="U84" s="17">
        <v>0</v>
      </c>
      <c r="V84" s="17">
        <v>4737.6000000000004</v>
      </c>
      <c r="W84" s="17">
        <v>14212.800000000001</v>
      </c>
      <c r="X84" s="17">
        <v>18950.400000000001</v>
      </c>
      <c r="Y84" s="17">
        <v>1840</v>
      </c>
      <c r="Z84" s="17">
        <v>0</v>
      </c>
      <c r="AA84" s="17">
        <v>0</v>
      </c>
      <c r="AB84" s="17">
        <v>0</v>
      </c>
    </row>
    <row r="85" spans="1:28" x14ac:dyDescent="0.3">
      <c r="A85" s="10" t="s">
        <v>12</v>
      </c>
      <c r="B85" s="10" t="s">
        <v>12</v>
      </c>
      <c r="C85" s="11" t="s">
        <v>7</v>
      </c>
      <c r="D85" s="11" t="s">
        <v>8</v>
      </c>
      <c r="E85" s="12">
        <v>43864</v>
      </c>
      <c r="F85" s="14">
        <v>0.1115</v>
      </c>
      <c r="G85" s="14">
        <v>0.1115</v>
      </c>
      <c r="H85" s="15">
        <v>6.9192</v>
      </c>
      <c r="I85" s="16">
        <v>1933.7495664238641</v>
      </c>
      <c r="J85" s="16">
        <v>1312.8612556364901</v>
      </c>
      <c r="K85" s="16">
        <v>921.32853509076199</v>
      </c>
      <c r="L85" s="16">
        <v>120000</v>
      </c>
      <c r="M85" s="16">
        <v>81470.400000000009</v>
      </c>
      <c r="N85" s="16">
        <v>57173.600000000006</v>
      </c>
      <c r="O85" s="37">
        <v>96000</v>
      </c>
      <c r="P85" s="37">
        <v>0</v>
      </c>
      <c r="Q85" s="37">
        <v>24000</v>
      </c>
      <c r="R85" s="37">
        <v>0</v>
      </c>
      <c r="S85" s="37">
        <v>0</v>
      </c>
      <c r="T85" s="17">
        <v>29356.800000000003</v>
      </c>
      <c r="U85" s="17">
        <v>0</v>
      </c>
      <c r="V85" s="17">
        <v>13028.400000000001</v>
      </c>
      <c r="W85" s="17">
        <v>39085.200000000004</v>
      </c>
      <c r="X85" s="17">
        <v>52113.600000000006</v>
      </c>
      <c r="Y85" s="17">
        <v>5060</v>
      </c>
      <c r="Z85" s="17">
        <v>0</v>
      </c>
      <c r="AA85" s="17">
        <v>0</v>
      </c>
      <c r="AB85" s="17">
        <v>0</v>
      </c>
    </row>
    <row r="86" spans="1:28" x14ac:dyDescent="0.3">
      <c r="A86" s="10" t="s">
        <v>13</v>
      </c>
      <c r="B86" s="20" t="s">
        <v>13</v>
      </c>
      <c r="C86" s="11" t="s">
        <v>7</v>
      </c>
      <c r="D86" s="11" t="s">
        <v>8</v>
      </c>
      <c r="E86" s="12">
        <v>43864</v>
      </c>
      <c r="F86" s="14">
        <v>4.53E-2</v>
      </c>
      <c r="G86" s="14">
        <v>4.53E-2</v>
      </c>
      <c r="H86" s="15">
        <v>6.9192</v>
      </c>
      <c r="I86" s="16">
        <v>1014.7849462365591</v>
      </c>
      <c r="J86" s="16">
        <v>436.40728407908432</v>
      </c>
      <c r="K86" s="16">
        <v>306.25816857440168</v>
      </c>
      <c r="L86" s="16">
        <v>155000</v>
      </c>
      <c r="M86" s="16">
        <v>66657.600000000006</v>
      </c>
      <c r="N86" s="16">
        <v>46778.400000000001</v>
      </c>
      <c r="O86" s="37">
        <v>35000</v>
      </c>
      <c r="P86" s="37">
        <v>60000</v>
      </c>
      <c r="Q86" s="37">
        <v>60000</v>
      </c>
      <c r="R86" s="37">
        <v>0</v>
      </c>
      <c r="S86" s="37">
        <v>0</v>
      </c>
      <c r="T86" s="17">
        <v>24019.200000000001</v>
      </c>
      <c r="U86" s="17">
        <v>0</v>
      </c>
      <c r="V86" s="17">
        <v>10659.6</v>
      </c>
      <c r="W86" s="17">
        <v>31978.799999999999</v>
      </c>
      <c r="X86" s="17">
        <v>42638.400000000001</v>
      </c>
      <c r="Y86" s="17">
        <v>4140</v>
      </c>
      <c r="Z86" s="17">
        <v>0</v>
      </c>
      <c r="AA86" s="17">
        <v>0</v>
      </c>
      <c r="AB86" s="17">
        <v>0</v>
      </c>
    </row>
    <row r="87" spans="1:28" x14ac:dyDescent="0.3">
      <c r="A87" s="10" t="s">
        <v>14</v>
      </c>
      <c r="B87" s="20" t="s">
        <v>14</v>
      </c>
      <c r="C87" s="11" t="s">
        <v>7</v>
      </c>
      <c r="D87" s="11" t="s">
        <v>8</v>
      </c>
      <c r="E87" s="12">
        <v>43864</v>
      </c>
      <c r="F87" s="14">
        <v>3.78E-2</v>
      </c>
      <c r="G87" s="14">
        <v>3.78E-2</v>
      </c>
      <c r="H87" s="15">
        <v>6.9192</v>
      </c>
      <c r="I87" s="16">
        <v>863.16337148803325</v>
      </c>
      <c r="J87" s="16">
        <v>485.53922996878248</v>
      </c>
      <c r="K87" s="16">
        <v>340.73756503642039</v>
      </c>
      <c r="L87" s="16">
        <v>158000</v>
      </c>
      <c r="M87" s="16">
        <v>88876.799999999988</v>
      </c>
      <c r="N87" s="16">
        <v>62371.199999999997</v>
      </c>
      <c r="O87" s="37">
        <v>0</v>
      </c>
      <c r="P87" s="37">
        <v>100000</v>
      </c>
      <c r="Q87" s="37">
        <v>58000</v>
      </c>
      <c r="R87" s="37">
        <v>0</v>
      </c>
      <c r="S87" s="37">
        <v>0</v>
      </c>
      <c r="T87" s="17">
        <v>32025.599999999999</v>
      </c>
      <c r="U87" s="17">
        <v>0</v>
      </c>
      <c r="V87" s="17">
        <v>14212.8</v>
      </c>
      <c r="W87" s="17">
        <v>42638.400000000001</v>
      </c>
      <c r="X87" s="17">
        <v>56851.199999999997</v>
      </c>
      <c r="Y87" s="17">
        <v>5520</v>
      </c>
      <c r="Z87" s="17">
        <v>0</v>
      </c>
      <c r="AA87" s="17">
        <v>0</v>
      </c>
      <c r="AB87" s="17">
        <v>0</v>
      </c>
    </row>
    <row r="88" spans="1:28" x14ac:dyDescent="0.3">
      <c r="A88" s="10" t="s">
        <v>15</v>
      </c>
      <c r="B88" s="20" t="s">
        <v>75</v>
      </c>
      <c r="C88" s="11" t="s">
        <v>7</v>
      </c>
      <c r="D88" s="11" t="s">
        <v>8</v>
      </c>
      <c r="E88" s="12">
        <v>43864</v>
      </c>
      <c r="F88" s="14">
        <v>6.3E-2</v>
      </c>
      <c r="G88" s="14">
        <v>6.3E-2</v>
      </c>
      <c r="H88" s="15">
        <v>6.9192</v>
      </c>
      <c r="I88" s="16">
        <v>637.35691987513007</v>
      </c>
      <c r="J88" s="16">
        <v>472.05202913631626</v>
      </c>
      <c r="K88" s="16">
        <v>331.2726326742976</v>
      </c>
      <c r="L88" s="16">
        <v>70000</v>
      </c>
      <c r="M88" s="16">
        <v>51844.799999999996</v>
      </c>
      <c r="N88" s="16">
        <v>36383.199999999997</v>
      </c>
      <c r="O88" s="37">
        <v>28000</v>
      </c>
      <c r="P88" s="37">
        <v>42000</v>
      </c>
      <c r="Q88" s="37">
        <v>0</v>
      </c>
      <c r="R88" s="37">
        <v>0</v>
      </c>
      <c r="S88" s="37">
        <v>0</v>
      </c>
      <c r="T88" s="17">
        <v>18681.599999999999</v>
      </c>
      <c r="U88" s="17">
        <v>0</v>
      </c>
      <c r="V88" s="17">
        <v>8290.7999999999993</v>
      </c>
      <c r="W88" s="17">
        <v>24872.399999999998</v>
      </c>
      <c r="X88" s="17">
        <v>33163.199999999997</v>
      </c>
      <c r="Y88" s="17">
        <v>3220</v>
      </c>
      <c r="Z88" s="17">
        <v>0</v>
      </c>
      <c r="AA88" s="17">
        <v>0</v>
      </c>
      <c r="AB88" s="17">
        <v>0</v>
      </c>
    </row>
    <row r="89" spans="1:28" x14ac:dyDescent="0.3">
      <c r="A89" s="10" t="s">
        <v>195</v>
      </c>
      <c r="B89" s="10" t="s">
        <v>16</v>
      </c>
      <c r="C89" s="11" t="s">
        <v>7</v>
      </c>
      <c r="D89" s="11" t="s">
        <v>8</v>
      </c>
      <c r="E89" s="12">
        <v>43864</v>
      </c>
      <c r="F89" s="14">
        <v>1.3095000000000001</v>
      </c>
      <c r="G89" s="13">
        <v>1.3055000000000001</v>
      </c>
      <c r="H89" s="15">
        <v>6.9192</v>
      </c>
      <c r="I89" s="16">
        <v>11696.0197710718</v>
      </c>
      <c r="J89" s="16">
        <v>8848.0540574803126</v>
      </c>
      <c r="K89" s="16">
        <v>4536.5441737051269</v>
      </c>
      <c r="L89" s="16">
        <v>61800</v>
      </c>
      <c r="M89" s="16">
        <v>46895.025380710664</v>
      </c>
      <c r="N89" s="16">
        <v>24043.857868020306</v>
      </c>
      <c r="O89" s="37">
        <v>30000</v>
      </c>
      <c r="P89" s="37">
        <v>10000</v>
      </c>
      <c r="Q89" s="37">
        <v>21800</v>
      </c>
      <c r="R89" s="37">
        <v>0</v>
      </c>
      <c r="S89" s="37">
        <v>0</v>
      </c>
      <c r="T89" s="17">
        <v>18036.548223350252</v>
      </c>
      <c r="U89" s="17">
        <v>0</v>
      </c>
      <c r="V89" s="17">
        <v>7214.6192893401012</v>
      </c>
      <c r="W89" s="17">
        <v>21643.857868020306</v>
      </c>
      <c r="X89" s="17">
        <v>24043.857868020306</v>
      </c>
      <c r="Y89" s="17">
        <v>0</v>
      </c>
      <c r="Z89" s="17">
        <v>0</v>
      </c>
      <c r="AA89" s="17">
        <v>0</v>
      </c>
      <c r="AB89" s="17">
        <v>0</v>
      </c>
    </row>
    <row r="90" spans="1:28" x14ac:dyDescent="0.3">
      <c r="A90" s="10" t="s">
        <v>17</v>
      </c>
      <c r="B90" s="10" t="s">
        <v>18</v>
      </c>
      <c r="C90" s="11" t="s">
        <v>7</v>
      </c>
      <c r="D90" s="11" t="s">
        <v>8</v>
      </c>
      <c r="E90" s="12">
        <v>43864</v>
      </c>
      <c r="F90" s="14">
        <v>1.3095000000000001</v>
      </c>
      <c r="G90" s="13">
        <v>1.3055000000000001</v>
      </c>
      <c r="H90" s="15">
        <v>6.9192</v>
      </c>
      <c r="I90" s="16">
        <v>14194.19875130073</v>
      </c>
      <c r="J90" s="16">
        <v>8848.0540574803126</v>
      </c>
      <c r="K90" s="16">
        <v>4536.5441737051269</v>
      </c>
      <c r="L90" s="16">
        <v>75000</v>
      </c>
      <c r="M90" s="16">
        <v>46895.025380710664</v>
      </c>
      <c r="N90" s="16">
        <v>24043.857868020306</v>
      </c>
      <c r="O90" s="37">
        <v>15000</v>
      </c>
      <c r="P90" s="37">
        <v>35000</v>
      </c>
      <c r="Q90" s="37">
        <v>25000</v>
      </c>
      <c r="R90" s="37">
        <v>0</v>
      </c>
      <c r="S90" s="37">
        <v>0</v>
      </c>
      <c r="T90" s="17">
        <v>18036.548223350252</v>
      </c>
      <c r="U90" s="17">
        <v>0</v>
      </c>
      <c r="V90" s="17">
        <v>7214.6192893401012</v>
      </c>
      <c r="W90" s="17">
        <v>21643.857868020306</v>
      </c>
      <c r="X90" s="17">
        <v>24043.857868020306</v>
      </c>
      <c r="Y90" s="17">
        <v>0</v>
      </c>
      <c r="Z90" s="17">
        <v>0</v>
      </c>
      <c r="AA90" s="17">
        <v>0</v>
      </c>
      <c r="AB90" s="17">
        <v>0</v>
      </c>
    </row>
    <row r="91" spans="1:28" x14ac:dyDescent="0.3">
      <c r="A91" s="10" t="s">
        <v>19</v>
      </c>
      <c r="B91" s="10" t="s">
        <v>19</v>
      </c>
      <c r="C91" s="11" t="s">
        <v>22</v>
      </c>
      <c r="D91" s="11" t="s">
        <v>8</v>
      </c>
      <c r="E91" s="12">
        <v>43864</v>
      </c>
      <c r="F91" s="13">
        <v>1.7282999999999999</v>
      </c>
      <c r="G91" s="14">
        <v>1.7282999999999999</v>
      </c>
      <c r="H91" s="15">
        <v>6.9192</v>
      </c>
      <c r="I91" s="16">
        <v>27151.435137010059</v>
      </c>
      <c r="J91" s="16">
        <v>26751.781997918835</v>
      </c>
      <c r="K91" s="16">
        <v>22802.709417273672</v>
      </c>
      <c r="L91" s="16">
        <v>108700</v>
      </c>
      <c r="M91" s="16">
        <v>107100</v>
      </c>
      <c r="N91" s="16">
        <v>91290</v>
      </c>
      <c r="O91" s="37">
        <v>0</v>
      </c>
      <c r="P91" s="37">
        <v>70000</v>
      </c>
      <c r="Q91" s="37">
        <v>38700</v>
      </c>
      <c r="R91" s="37">
        <v>0</v>
      </c>
      <c r="S91" s="37">
        <v>0</v>
      </c>
      <c r="T91" s="17">
        <v>42840</v>
      </c>
      <c r="U91" s="17">
        <v>21420</v>
      </c>
      <c r="V91" s="17">
        <v>21420</v>
      </c>
      <c r="W91" s="17">
        <v>21420</v>
      </c>
      <c r="X91" s="17">
        <v>21420</v>
      </c>
      <c r="Y91" s="17">
        <v>21420</v>
      </c>
      <c r="Z91" s="17">
        <v>21420</v>
      </c>
      <c r="AA91" s="17">
        <v>17850</v>
      </c>
      <c r="AB91" s="17">
        <v>9180</v>
      </c>
    </row>
    <row r="92" spans="1:28" x14ac:dyDescent="0.3">
      <c r="A92" s="10" t="s">
        <v>20</v>
      </c>
      <c r="B92" s="10" t="s">
        <v>20</v>
      </c>
      <c r="C92" s="11" t="s">
        <v>22</v>
      </c>
      <c r="D92" s="11" t="s">
        <v>8</v>
      </c>
      <c r="E92" s="12">
        <v>43864</v>
      </c>
      <c r="F92" s="13">
        <v>2.0083000000000002</v>
      </c>
      <c r="G92" s="13">
        <v>2.0287999999999999</v>
      </c>
      <c r="H92" s="15">
        <v>6.9192</v>
      </c>
      <c r="I92" s="16">
        <v>31927.53497514164</v>
      </c>
      <c r="J92" s="16">
        <v>31403.121748178979</v>
      </c>
      <c r="K92" s="16">
        <v>26767.422823447796</v>
      </c>
      <c r="L92" s="16">
        <v>110000</v>
      </c>
      <c r="M92" s="16">
        <v>107100</v>
      </c>
      <c r="N92" s="16">
        <v>91290</v>
      </c>
      <c r="O92" s="37">
        <v>10000</v>
      </c>
      <c r="P92" s="37">
        <v>55000</v>
      </c>
      <c r="Q92" s="37">
        <v>45000</v>
      </c>
      <c r="R92" s="37">
        <v>0</v>
      </c>
      <c r="S92" s="37">
        <v>0</v>
      </c>
      <c r="T92" s="17">
        <v>42840</v>
      </c>
      <c r="U92" s="17">
        <v>21420</v>
      </c>
      <c r="V92" s="17">
        <v>21420</v>
      </c>
      <c r="W92" s="17">
        <v>21420</v>
      </c>
      <c r="X92" s="17">
        <v>21420</v>
      </c>
      <c r="Y92" s="17">
        <v>21420</v>
      </c>
      <c r="Z92" s="17">
        <v>21420</v>
      </c>
      <c r="AA92" s="17">
        <v>17850</v>
      </c>
      <c r="AB92" s="17">
        <v>9180</v>
      </c>
    </row>
    <row r="93" spans="1:28" x14ac:dyDescent="0.3">
      <c r="A93" s="10" t="s">
        <v>21</v>
      </c>
      <c r="B93" s="10" t="s">
        <v>21</v>
      </c>
      <c r="C93" s="11" t="s">
        <v>22</v>
      </c>
      <c r="D93" s="11" t="s">
        <v>8</v>
      </c>
      <c r="E93" s="12">
        <v>43864</v>
      </c>
      <c r="F93" s="14">
        <v>0.2898</v>
      </c>
      <c r="G93" s="14">
        <v>0.2898</v>
      </c>
      <c r="H93" s="15">
        <v>6.9192</v>
      </c>
      <c r="I93" s="16">
        <v>9737.9032258064508</v>
      </c>
      <c r="J93" s="16">
        <v>7289.2917533818936</v>
      </c>
      <c r="K93" s="16">
        <v>6213.2534469302809</v>
      </c>
      <c r="L93" s="16">
        <v>232500</v>
      </c>
      <c r="M93" s="16">
        <v>174037.5</v>
      </c>
      <c r="N93" s="16">
        <v>148346.25</v>
      </c>
      <c r="O93" s="37">
        <v>48000</v>
      </c>
      <c r="P93" s="37">
        <v>136500</v>
      </c>
      <c r="Q93" s="37">
        <v>48000</v>
      </c>
      <c r="R93" s="37">
        <v>0</v>
      </c>
      <c r="S93" s="37">
        <v>0</v>
      </c>
      <c r="T93" s="17">
        <v>69615</v>
      </c>
      <c r="U93" s="17">
        <v>34807.5</v>
      </c>
      <c r="V93" s="17">
        <v>34807.5</v>
      </c>
      <c r="W93" s="17">
        <v>34807.5</v>
      </c>
      <c r="X93" s="17">
        <v>34807.5</v>
      </c>
      <c r="Y93" s="17">
        <v>34807.5</v>
      </c>
      <c r="Z93" s="17">
        <v>34807.5</v>
      </c>
      <c r="AA93" s="17">
        <v>29006.25</v>
      </c>
      <c r="AB93" s="17">
        <v>14917.5</v>
      </c>
    </row>
    <row r="94" spans="1:28" x14ac:dyDescent="0.3">
      <c r="A94" s="10" t="s">
        <v>23</v>
      </c>
      <c r="B94" s="10" t="s">
        <v>23</v>
      </c>
      <c r="C94" s="11" t="s">
        <v>22</v>
      </c>
      <c r="D94" s="11" t="s">
        <v>8</v>
      </c>
      <c r="E94" s="12">
        <v>43864</v>
      </c>
      <c r="F94" s="14">
        <v>0.35993094272380449</v>
      </c>
      <c r="G94" s="14">
        <v>0.35993094272380449</v>
      </c>
      <c r="H94" s="15">
        <v>6.9192</v>
      </c>
      <c r="I94" s="16">
        <v>9051.333106998205</v>
      </c>
      <c r="J94" s="16">
        <v>6964.0644810309468</v>
      </c>
      <c r="K94" s="16">
        <v>5936.0359147835215</v>
      </c>
      <c r="L94" s="16">
        <v>174000</v>
      </c>
      <c r="M94" s="16">
        <v>133875</v>
      </c>
      <c r="N94" s="16">
        <v>114112.5</v>
      </c>
      <c r="O94" s="37">
        <v>15000</v>
      </c>
      <c r="P94" s="37">
        <v>105000</v>
      </c>
      <c r="Q94" s="37">
        <v>54000</v>
      </c>
      <c r="R94" s="37">
        <v>0</v>
      </c>
      <c r="S94" s="37">
        <v>0</v>
      </c>
      <c r="T94" s="17">
        <v>53550</v>
      </c>
      <c r="U94" s="17">
        <v>26775</v>
      </c>
      <c r="V94" s="17">
        <v>26775</v>
      </c>
      <c r="W94" s="17">
        <v>26775</v>
      </c>
      <c r="X94" s="17">
        <v>26775</v>
      </c>
      <c r="Y94" s="17">
        <v>26775</v>
      </c>
      <c r="Z94" s="17">
        <v>26775</v>
      </c>
      <c r="AA94" s="17">
        <v>22312.5</v>
      </c>
      <c r="AB94" s="17">
        <v>11475</v>
      </c>
    </row>
    <row r="95" spans="1:28" x14ac:dyDescent="0.3">
      <c r="A95" s="10" t="s">
        <v>24</v>
      </c>
      <c r="B95" s="10" t="s">
        <v>24</v>
      </c>
      <c r="C95" s="11" t="s">
        <v>22</v>
      </c>
      <c r="D95" s="11" t="s">
        <v>8</v>
      </c>
      <c r="E95" s="12">
        <v>43864</v>
      </c>
      <c r="F95" s="14">
        <v>0.34920500063063509</v>
      </c>
      <c r="G95" s="14">
        <v>0.34920500063063509</v>
      </c>
      <c r="H95" s="15">
        <v>6.9192</v>
      </c>
      <c r="I95" s="16">
        <v>6056.2781933859706</v>
      </c>
      <c r="J95" s="16">
        <v>6756.5353594962244</v>
      </c>
      <c r="K95" s="16">
        <v>5759.1420445229724</v>
      </c>
      <c r="L95" s="16">
        <v>120000</v>
      </c>
      <c r="M95" s="16">
        <v>133875</v>
      </c>
      <c r="N95" s="16">
        <v>114112.5</v>
      </c>
      <c r="O95" s="37">
        <v>0</v>
      </c>
      <c r="P95" s="37">
        <v>66000</v>
      </c>
      <c r="Q95" s="37">
        <v>54000</v>
      </c>
      <c r="R95" s="37">
        <v>0</v>
      </c>
      <c r="S95" s="37">
        <v>0</v>
      </c>
      <c r="T95" s="17">
        <v>53550</v>
      </c>
      <c r="U95" s="17">
        <v>26775</v>
      </c>
      <c r="V95" s="17">
        <v>26775</v>
      </c>
      <c r="W95" s="17">
        <v>26775</v>
      </c>
      <c r="X95" s="17">
        <v>26775</v>
      </c>
      <c r="Y95" s="17">
        <v>26775</v>
      </c>
      <c r="Z95" s="17">
        <v>26775</v>
      </c>
      <c r="AA95" s="17">
        <v>22312.5</v>
      </c>
      <c r="AB95" s="17">
        <v>11475</v>
      </c>
    </row>
    <row r="96" spans="1:28" x14ac:dyDescent="0.3">
      <c r="A96" s="10" t="s">
        <v>25</v>
      </c>
      <c r="B96" s="10" t="s">
        <v>25</v>
      </c>
      <c r="C96" s="11" t="s">
        <v>22</v>
      </c>
      <c r="D96" s="11" t="s">
        <v>8</v>
      </c>
      <c r="E96" s="12">
        <v>43864</v>
      </c>
      <c r="F96" s="14">
        <v>0.22456128895200003</v>
      </c>
      <c r="G96" s="14">
        <v>0.22456128895200003</v>
      </c>
      <c r="H96" s="15">
        <v>6.9192</v>
      </c>
      <c r="I96" s="16">
        <v>12657.374073777319</v>
      </c>
      <c r="J96" s="16">
        <v>9558.751536100679</v>
      </c>
      <c r="K96" s="16">
        <v>8147.6977379143882</v>
      </c>
      <c r="L96" s="16">
        <v>390000</v>
      </c>
      <c r="M96" s="16">
        <v>294525.00000000006</v>
      </c>
      <c r="N96" s="16">
        <v>251047.50000000003</v>
      </c>
      <c r="O96" s="37">
        <v>120000</v>
      </c>
      <c r="P96" s="37">
        <v>150000</v>
      </c>
      <c r="Q96" s="37">
        <v>120000</v>
      </c>
      <c r="R96" s="37">
        <v>0</v>
      </c>
      <c r="S96" s="37">
        <v>0</v>
      </c>
      <c r="T96" s="17">
        <v>117810.00000000001</v>
      </c>
      <c r="U96" s="17">
        <v>58905.000000000007</v>
      </c>
      <c r="V96" s="17">
        <v>58905.000000000007</v>
      </c>
      <c r="W96" s="17">
        <v>58905.000000000007</v>
      </c>
      <c r="X96" s="17">
        <v>58905.000000000007</v>
      </c>
      <c r="Y96" s="17">
        <v>58905.000000000007</v>
      </c>
      <c r="Z96" s="17">
        <v>58905.000000000007</v>
      </c>
      <c r="AA96" s="17">
        <v>49087.500000000007</v>
      </c>
      <c r="AB96" s="17">
        <v>25245.000000000007</v>
      </c>
    </row>
    <row r="97" spans="1:28" x14ac:dyDescent="0.3">
      <c r="A97" s="10" t="s">
        <v>26</v>
      </c>
      <c r="B97" s="10" t="s">
        <v>26</v>
      </c>
      <c r="C97" s="11" t="s">
        <v>22</v>
      </c>
      <c r="D97" s="11" t="s">
        <v>8</v>
      </c>
      <c r="E97" s="12">
        <v>43864</v>
      </c>
      <c r="F97" s="14">
        <v>0.22456128895200003</v>
      </c>
      <c r="G97" s="14">
        <v>0.22456128895200003</v>
      </c>
      <c r="H97" s="15">
        <v>6.9192</v>
      </c>
      <c r="I97" s="16">
        <v>10417.992506878254</v>
      </c>
      <c r="J97" s="16">
        <v>9558.751536100679</v>
      </c>
      <c r="K97" s="16">
        <v>8147.6977379143882</v>
      </c>
      <c r="L97" s="16">
        <v>321000</v>
      </c>
      <c r="M97" s="16">
        <v>294525.00000000006</v>
      </c>
      <c r="N97" s="16">
        <v>251047.50000000003</v>
      </c>
      <c r="O97" s="37">
        <v>120000</v>
      </c>
      <c r="P97" s="37">
        <v>120000</v>
      </c>
      <c r="Q97" s="37">
        <v>81000</v>
      </c>
      <c r="R97" s="37">
        <v>0</v>
      </c>
      <c r="S97" s="37">
        <v>0</v>
      </c>
      <c r="T97" s="17">
        <v>117810.00000000001</v>
      </c>
      <c r="U97" s="17">
        <v>58905.000000000007</v>
      </c>
      <c r="V97" s="17">
        <v>58905.000000000007</v>
      </c>
      <c r="W97" s="17">
        <v>58905.000000000007</v>
      </c>
      <c r="X97" s="17">
        <v>58905.000000000007</v>
      </c>
      <c r="Y97" s="17">
        <v>58905.000000000007</v>
      </c>
      <c r="Z97" s="17">
        <v>58905.000000000007</v>
      </c>
      <c r="AA97" s="17">
        <v>49087.500000000007</v>
      </c>
      <c r="AB97" s="17">
        <v>25245.000000000007</v>
      </c>
    </row>
    <row r="98" spans="1:28" x14ac:dyDescent="0.3">
      <c r="A98" s="10" t="s">
        <v>13</v>
      </c>
      <c r="B98" s="20" t="s">
        <v>13</v>
      </c>
      <c r="C98" s="11" t="s">
        <v>22</v>
      </c>
      <c r="D98" s="11" t="s">
        <v>8</v>
      </c>
      <c r="E98" s="12">
        <v>43864</v>
      </c>
      <c r="F98" s="14">
        <v>4.53E-2</v>
      </c>
      <c r="G98" s="14">
        <v>4.53E-2</v>
      </c>
      <c r="H98" s="15">
        <v>6.9192</v>
      </c>
      <c r="I98" s="16">
        <v>1833.1599028789456</v>
      </c>
      <c r="J98" s="16">
        <v>1577.6632414151925</v>
      </c>
      <c r="K98" s="16">
        <v>1344.770096253902</v>
      </c>
      <c r="L98" s="16">
        <v>280000</v>
      </c>
      <c r="M98" s="16">
        <v>240975</v>
      </c>
      <c r="N98" s="16">
        <v>205402.5</v>
      </c>
      <c r="O98" s="37">
        <v>100000</v>
      </c>
      <c r="P98" s="37">
        <v>100000</v>
      </c>
      <c r="Q98" s="37">
        <v>80000</v>
      </c>
      <c r="R98" s="37">
        <v>0</v>
      </c>
      <c r="S98" s="37">
        <v>0</v>
      </c>
      <c r="T98" s="17">
        <v>96390</v>
      </c>
      <c r="U98" s="17">
        <v>48195</v>
      </c>
      <c r="V98" s="17">
        <v>48195</v>
      </c>
      <c r="W98" s="17">
        <v>48195</v>
      </c>
      <c r="X98" s="17">
        <v>48195</v>
      </c>
      <c r="Y98" s="17">
        <v>48195</v>
      </c>
      <c r="Z98" s="17">
        <v>48195</v>
      </c>
      <c r="AA98" s="17">
        <v>40162.5</v>
      </c>
      <c r="AB98" s="17">
        <v>20655</v>
      </c>
    </row>
    <row r="99" spans="1:28" x14ac:dyDescent="0.3">
      <c r="A99" s="10" t="s">
        <v>14</v>
      </c>
      <c r="B99" s="20" t="s">
        <v>14</v>
      </c>
      <c r="C99" s="11" t="s">
        <v>22</v>
      </c>
      <c r="D99" s="11" t="s">
        <v>8</v>
      </c>
      <c r="E99" s="12">
        <v>43864</v>
      </c>
      <c r="F99" s="14">
        <v>3.78E-2</v>
      </c>
      <c r="G99" s="14">
        <v>3.78E-2</v>
      </c>
      <c r="H99" s="15">
        <v>6.9192</v>
      </c>
      <c r="I99" s="16">
        <v>1649.8439125910511</v>
      </c>
      <c r="J99" s="16">
        <v>1755.280957336108</v>
      </c>
      <c r="K99" s="16">
        <v>1496.1680541103017</v>
      </c>
      <c r="L99" s="16">
        <v>302000</v>
      </c>
      <c r="M99" s="16">
        <v>321300</v>
      </c>
      <c r="N99" s="16">
        <v>273870</v>
      </c>
      <c r="O99" s="37">
        <v>0</v>
      </c>
      <c r="P99" s="37">
        <v>202000</v>
      </c>
      <c r="Q99" s="37">
        <v>100000</v>
      </c>
      <c r="R99" s="37">
        <v>0</v>
      </c>
      <c r="S99" s="37">
        <v>0</v>
      </c>
      <c r="T99" s="17">
        <v>128520</v>
      </c>
      <c r="U99" s="17">
        <v>64260</v>
      </c>
      <c r="V99" s="17">
        <v>64260</v>
      </c>
      <c r="W99" s="17">
        <v>64260</v>
      </c>
      <c r="X99" s="17">
        <v>64260</v>
      </c>
      <c r="Y99" s="17">
        <v>64260</v>
      </c>
      <c r="Z99" s="17">
        <v>64260</v>
      </c>
      <c r="AA99" s="17">
        <v>53550</v>
      </c>
      <c r="AB99" s="17">
        <v>27540</v>
      </c>
    </row>
    <row r="100" spans="1:28" x14ac:dyDescent="0.3">
      <c r="A100" s="10" t="s">
        <v>27</v>
      </c>
      <c r="B100" s="10" t="s">
        <v>27</v>
      </c>
      <c r="C100" s="11" t="s">
        <v>22</v>
      </c>
      <c r="D100" s="11" t="s">
        <v>8</v>
      </c>
      <c r="E100" s="12">
        <v>43864</v>
      </c>
      <c r="F100" s="14">
        <v>1.6667000000000001</v>
      </c>
      <c r="G100" s="13">
        <v>1.6617</v>
      </c>
      <c r="H100" s="15">
        <v>6.9192</v>
      </c>
      <c r="I100" s="16">
        <v>34807.22482367904</v>
      </c>
      <c r="J100" s="16">
        <v>32151.128381893861</v>
      </c>
      <c r="K100" s="16">
        <v>27405.009430280956</v>
      </c>
      <c r="L100" s="16">
        <v>144500</v>
      </c>
      <c r="M100" s="16">
        <v>133875</v>
      </c>
      <c r="N100" s="16">
        <v>114112.5</v>
      </c>
      <c r="O100" s="37">
        <v>15000</v>
      </c>
      <c r="P100" s="37">
        <v>79700</v>
      </c>
      <c r="Q100" s="37">
        <v>49800</v>
      </c>
      <c r="R100" s="37">
        <v>0</v>
      </c>
      <c r="S100" s="37">
        <v>0</v>
      </c>
      <c r="T100" s="17">
        <v>53550</v>
      </c>
      <c r="U100" s="17">
        <v>26775</v>
      </c>
      <c r="V100" s="17">
        <v>26775</v>
      </c>
      <c r="W100" s="17">
        <v>26775</v>
      </c>
      <c r="X100" s="17">
        <v>26775</v>
      </c>
      <c r="Y100" s="17">
        <v>26775</v>
      </c>
      <c r="Z100" s="17">
        <v>26775</v>
      </c>
      <c r="AA100" s="17">
        <v>22312.5</v>
      </c>
      <c r="AB100" s="17">
        <v>11475</v>
      </c>
    </row>
    <row r="101" spans="1:28" x14ac:dyDescent="0.3">
      <c r="A101" s="10" t="s">
        <v>28</v>
      </c>
      <c r="B101" s="10" t="s">
        <v>314</v>
      </c>
      <c r="C101" s="11" t="s">
        <v>22</v>
      </c>
      <c r="D101" s="11" t="s">
        <v>8</v>
      </c>
      <c r="E101" s="12">
        <v>43864</v>
      </c>
      <c r="F101" s="14">
        <v>1.6517999999999999</v>
      </c>
      <c r="G101" s="13">
        <v>1.6468</v>
      </c>
      <c r="H101" s="15">
        <v>6.9192</v>
      </c>
      <c r="I101" s="16">
        <v>23872.70204647936</v>
      </c>
      <c r="J101" s="16">
        <v>28676.554370447451</v>
      </c>
      <c r="K101" s="16">
        <v>24443.34872528616</v>
      </c>
      <c r="L101" s="16">
        <v>100000</v>
      </c>
      <c r="M101" s="16">
        <v>120487.5</v>
      </c>
      <c r="N101" s="16">
        <v>102701.25</v>
      </c>
      <c r="O101" s="37">
        <v>0</v>
      </c>
      <c r="P101" s="37">
        <v>50000</v>
      </c>
      <c r="Q101" s="37">
        <v>50000</v>
      </c>
      <c r="R101" s="37">
        <v>0</v>
      </c>
      <c r="S101" s="37">
        <v>0</v>
      </c>
      <c r="T101" s="17">
        <v>48195</v>
      </c>
      <c r="U101" s="17">
        <v>24097.5</v>
      </c>
      <c r="V101" s="17">
        <v>24097.5</v>
      </c>
      <c r="W101" s="17">
        <v>24097.5</v>
      </c>
      <c r="X101" s="17">
        <v>24097.5</v>
      </c>
      <c r="Y101" s="17">
        <v>24097.5</v>
      </c>
      <c r="Z101" s="17">
        <v>24097.5</v>
      </c>
      <c r="AA101" s="17">
        <v>20081.25</v>
      </c>
      <c r="AB101" s="17">
        <v>10327.5</v>
      </c>
    </row>
    <row r="102" spans="1:28" x14ac:dyDescent="0.3">
      <c r="A102" s="10" t="s">
        <v>30</v>
      </c>
      <c r="B102" s="10" t="s">
        <v>30</v>
      </c>
      <c r="C102" s="11" t="s">
        <v>32</v>
      </c>
      <c r="D102" s="11" t="s">
        <v>29</v>
      </c>
      <c r="E102" s="12">
        <v>43864</v>
      </c>
      <c r="F102" s="14">
        <v>2.3800000000000002E-2</v>
      </c>
      <c r="G102" s="13">
        <v>2.29E-2</v>
      </c>
      <c r="H102" s="15">
        <v>6.9192</v>
      </c>
      <c r="I102" s="16">
        <v>0</v>
      </c>
      <c r="J102" s="16">
        <v>0</v>
      </c>
      <c r="K102" s="16">
        <v>645.97534095104834</v>
      </c>
      <c r="L102" s="16">
        <v>0</v>
      </c>
      <c r="M102" s="16">
        <v>0</v>
      </c>
      <c r="N102" s="16">
        <v>195180.4619698032</v>
      </c>
      <c r="O102" s="37">
        <v>0</v>
      </c>
      <c r="P102" s="37">
        <v>0</v>
      </c>
      <c r="Q102" s="37">
        <v>0</v>
      </c>
      <c r="R102" s="37">
        <v>0</v>
      </c>
      <c r="S102" s="37">
        <v>0</v>
      </c>
      <c r="T102" s="17">
        <v>0</v>
      </c>
      <c r="U102" s="17">
        <v>0</v>
      </c>
      <c r="V102" s="17">
        <v>0</v>
      </c>
      <c r="W102" s="17">
        <v>0</v>
      </c>
      <c r="X102" s="17">
        <v>43583.986653451204</v>
      </c>
      <c r="Y102" s="17">
        <v>44215.638633936003</v>
      </c>
      <c r="Z102" s="17">
        <v>44215.638633936003</v>
      </c>
      <c r="AA102" s="17">
        <v>44215.638633936003</v>
      </c>
      <c r="AB102" s="17">
        <v>18949.559414544001</v>
      </c>
    </row>
    <row r="103" spans="1:28" x14ac:dyDescent="0.3">
      <c r="A103" s="10" t="s">
        <v>31</v>
      </c>
      <c r="B103" s="10" t="s">
        <v>31</v>
      </c>
      <c r="C103" s="11" t="s">
        <v>32</v>
      </c>
      <c r="D103" s="11" t="s">
        <v>29</v>
      </c>
      <c r="E103" s="12">
        <v>43864</v>
      </c>
      <c r="F103" s="14">
        <v>3.04E-2</v>
      </c>
      <c r="G103" s="13">
        <v>2.86E-2</v>
      </c>
      <c r="H103" s="15">
        <v>6.9192</v>
      </c>
      <c r="I103" s="16">
        <v>0</v>
      </c>
      <c r="J103" s="16">
        <v>0</v>
      </c>
      <c r="K103" s="16">
        <v>806.76396293449704</v>
      </c>
      <c r="L103" s="16">
        <v>0</v>
      </c>
      <c r="M103" s="16">
        <v>0</v>
      </c>
      <c r="N103" s="16">
        <v>195180.4619698032</v>
      </c>
      <c r="O103" s="37">
        <v>0</v>
      </c>
      <c r="P103" s="37">
        <v>0</v>
      </c>
      <c r="Q103" s="37">
        <v>0</v>
      </c>
      <c r="R103" s="37">
        <v>0</v>
      </c>
      <c r="S103" s="37">
        <v>0</v>
      </c>
      <c r="T103" s="17">
        <v>0</v>
      </c>
      <c r="U103" s="17">
        <v>0</v>
      </c>
      <c r="V103" s="17">
        <v>0</v>
      </c>
      <c r="W103" s="17">
        <v>0</v>
      </c>
      <c r="X103" s="17">
        <v>43583.986653451204</v>
      </c>
      <c r="Y103" s="17">
        <v>44215.638633936003</v>
      </c>
      <c r="Z103" s="17">
        <v>44215.638633936003</v>
      </c>
      <c r="AA103" s="17">
        <v>44215.638633936003</v>
      </c>
      <c r="AB103" s="17">
        <v>18949.559414544001</v>
      </c>
    </row>
    <row r="104" spans="1:28" x14ac:dyDescent="0.3">
      <c r="A104" s="10" t="s">
        <v>33</v>
      </c>
      <c r="B104" s="10" t="s">
        <v>34</v>
      </c>
      <c r="C104" s="11" t="s">
        <v>32</v>
      </c>
      <c r="D104" s="11" t="s">
        <v>29</v>
      </c>
      <c r="E104" s="12">
        <v>43864</v>
      </c>
      <c r="F104" s="13">
        <v>0.98780000000000001</v>
      </c>
      <c r="G104" s="13">
        <v>0.9677</v>
      </c>
      <c r="H104" s="15">
        <v>6.9192</v>
      </c>
      <c r="I104" s="16">
        <v>6509.9549080818588</v>
      </c>
      <c r="J104" s="16">
        <v>0</v>
      </c>
      <c r="K104" s="16">
        <v>34797.421395298072</v>
      </c>
      <c r="L104" s="16">
        <v>45600</v>
      </c>
      <c r="M104" s="16">
        <v>0</v>
      </c>
      <c r="N104" s="16">
        <v>248806.777015962</v>
      </c>
      <c r="O104" s="37">
        <v>45600</v>
      </c>
      <c r="P104" s="37">
        <v>0</v>
      </c>
      <c r="Q104" s="37">
        <v>0</v>
      </c>
      <c r="R104" s="37">
        <v>0</v>
      </c>
      <c r="S104" s="37">
        <v>0</v>
      </c>
      <c r="T104" s="17">
        <v>0</v>
      </c>
      <c r="U104" s="17">
        <v>0</v>
      </c>
      <c r="V104" s="17">
        <v>0</v>
      </c>
      <c r="W104" s="17">
        <v>0</v>
      </c>
      <c r="X104" s="17">
        <v>55558.794867642006</v>
      </c>
      <c r="Y104" s="17">
        <v>56363.994793260004</v>
      </c>
      <c r="Z104" s="17">
        <v>56363.994793260004</v>
      </c>
      <c r="AA104" s="17">
        <v>56363.994793260004</v>
      </c>
      <c r="AB104" s="17">
        <v>24155.997768540001</v>
      </c>
    </row>
    <row r="105" spans="1:28" x14ac:dyDescent="0.3">
      <c r="A105" s="19" t="s">
        <v>35</v>
      </c>
      <c r="B105" s="19" t="s">
        <v>36</v>
      </c>
      <c r="C105" s="11" t="s">
        <v>32</v>
      </c>
      <c r="D105" s="11" t="s">
        <v>29</v>
      </c>
      <c r="E105" s="12">
        <v>43864</v>
      </c>
      <c r="F105" s="14">
        <v>3.3700000000000001E-2</v>
      </c>
      <c r="G105" s="14">
        <v>3.3700000000000001E-2</v>
      </c>
      <c r="H105" s="15">
        <v>6.9192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37">
        <v>0</v>
      </c>
      <c r="P105" s="37">
        <v>0</v>
      </c>
      <c r="Q105" s="37">
        <v>0</v>
      </c>
      <c r="R105" s="37">
        <v>0</v>
      </c>
      <c r="S105" s="37">
        <v>0</v>
      </c>
      <c r="T105" s="17">
        <v>0</v>
      </c>
      <c r="U105" s="17">
        <v>0</v>
      </c>
      <c r="V105" s="17">
        <v>0</v>
      </c>
      <c r="W105" s="17">
        <v>0</v>
      </c>
      <c r="X105" s="17">
        <v>0</v>
      </c>
      <c r="Y105" s="17">
        <v>0</v>
      </c>
      <c r="Z105" s="17">
        <v>0</v>
      </c>
      <c r="AA105" s="17">
        <v>0</v>
      </c>
      <c r="AB105" s="17">
        <v>0</v>
      </c>
    </row>
    <row r="106" spans="1:28" x14ac:dyDescent="0.3">
      <c r="A106" s="10" t="s">
        <v>37</v>
      </c>
      <c r="B106" s="10" t="s">
        <v>262</v>
      </c>
      <c r="C106" s="11" t="s">
        <v>32</v>
      </c>
      <c r="D106" s="11" t="s">
        <v>29</v>
      </c>
      <c r="E106" s="12">
        <v>43864</v>
      </c>
      <c r="F106" s="14">
        <v>3.7</v>
      </c>
      <c r="G106" s="14">
        <v>3.7</v>
      </c>
      <c r="H106" s="15">
        <v>6.9192</v>
      </c>
      <c r="I106" s="16">
        <v>155.61047519944503</v>
      </c>
      <c r="J106" s="16">
        <v>0</v>
      </c>
      <c r="K106" s="16">
        <v>966.81697306046942</v>
      </c>
      <c r="L106" s="16">
        <v>291</v>
      </c>
      <c r="M106" s="16">
        <v>0</v>
      </c>
      <c r="N106" s="16">
        <v>1808</v>
      </c>
      <c r="O106" s="37">
        <v>0</v>
      </c>
      <c r="P106" s="37">
        <v>291</v>
      </c>
      <c r="Q106" s="37">
        <v>0</v>
      </c>
      <c r="R106" s="37">
        <v>0</v>
      </c>
      <c r="S106" s="37">
        <v>0</v>
      </c>
      <c r="T106" s="17">
        <v>0</v>
      </c>
      <c r="U106" s="17">
        <v>0</v>
      </c>
      <c r="V106" s="17">
        <v>0</v>
      </c>
      <c r="W106" s="17">
        <v>0</v>
      </c>
      <c r="X106" s="17">
        <v>1808</v>
      </c>
      <c r="Y106" s="17">
        <v>0</v>
      </c>
      <c r="Z106" s="17">
        <v>0</v>
      </c>
      <c r="AA106" s="17">
        <v>0</v>
      </c>
      <c r="AB106" s="17">
        <v>0</v>
      </c>
    </row>
    <row r="107" spans="1:28" x14ac:dyDescent="0.3">
      <c r="A107" s="10" t="s">
        <v>263</v>
      </c>
      <c r="B107" s="22" t="s">
        <v>263</v>
      </c>
      <c r="C107" s="11" t="s">
        <v>32</v>
      </c>
      <c r="D107" s="11" t="s">
        <v>29</v>
      </c>
      <c r="E107" s="12">
        <v>43864</v>
      </c>
      <c r="F107" s="14">
        <v>354</v>
      </c>
      <c r="G107" s="14">
        <v>354</v>
      </c>
      <c r="H107" s="15">
        <v>6.9192</v>
      </c>
      <c r="I107" s="16">
        <v>2558.0992022199098</v>
      </c>
      <c r="J107" s="16">
        <v>0</v>
      </c>
      <c r="K107" s="16">
        <v>36580.818591744712</v>
      </c>
      <c r="L107" s="16">
        <v>50</v>
      </c>
      <c r="M107" s="16">
        <v>0</v>
      </c>
      <c r="N107" s="16">
        <v>715</v>
      </c>
      <c r="O107" s="37">
        <v>0</v>
      </c>
      <c r="P107" s="37">
        <v>50</v>
      </c>
      <c r="Q107" s="37">
        <v>0</v>
      </c>
      <c r="R107" s="37">
        <v>0</v>
      </c>
      <c r="S107" s="37">
        <v>0</v>
      </c>
      <c r="T107" s="17">
        <v>0</v>
      </c>
      <c r="U107" s="17">
        <v>0</v>
      </c>
      <c r="V107" s="17">
        <v>0</v>
      </c>
      <c r="W107" s="17">
        <v>0</v>
      </c>
      <c r="X107" s="17">
        <v>715</v>
      </c>
      <c r="Y107" s="17">
        <v>0</v>
      </c>
      <c r="Z107" s="17">
        <v>0</v>
      </c>
      <c r="AA107" s="17">
        <v>0</v>
      </c>
      <c r="AB107" s="17">
        <v>0</v>
      </c>
    </row>
    <row r="108" spans="1:28" x14ac:dyDescent="0.3">
      <c r="A108" s="35" t="s">
        <v>38</v>
      </c>
      <c r="B108" s="19" t="s">
        <v>39</v>
      </c>
      <c r="C108" s="11" t="s">
        <v>40</v>
      </c>
      <c r="D108" s="11" t="s">
        <v>29</v>
      </c>
      <c r="E108" s="12">
        <v>43864</v>
      </c>
      <c r="F108" s="13">
        <v>72.135480000000001</v>
      </c>
      <c r="G108" s="14">
        <v>72.135480000000001</v>
      </c>
      <c r="H108" s="15">
        <v>6.9192</v>
      </c>
      <c r="I108" s="16">
        <v>0</v>
      </c>
      <c r="J108" s="16">
        <v>0</v>
      </c>
      <c r="K108" s="16">
        <v>1527.8904404758227</v>
      </c>
      <c r="L108" s="16">
        <v>0</v>
      </c>
      <c r="M108" s="16">
        <v>0</v>
      </c>
      <c r="N108" s="16">
        <v>146.55450460356417</v>
      </c>
      <c r="O108" s="37">
        <v>0</v>
      </c>
      <c r="P108" s="37">
        <v>0</v>
      </c>
      <c r="Q108" s="37">
        <v>0</v>
      </c>
      <c r="R108" s="37">
        <v>0</v>
      </c>
      <c r="S108" s="37">
        <v>0</v>
      </c>
      <c r="T108" s="17">
        <v>0</v>
      </c>
      <c r="U108" s="17">
        <v>0</v>
      </c>
      <c r="V108" s="17">
        <v>0</v>
      </c>
      <c r="W108" s="17">
        <v>0</v>
      </c>
      <c r="X108" s="17">
        <v>0</v>
      </c>
      <c r="Y108" s="17">
        <v>38.135361732750482</v>
      </c>
      <c r="Z108" s="17">
        <v>44.643176476217405</v>
      </c>
      <c r="AA108" s="17">
        <v>44.643176476217405</v>
      </c>
      <c r="AB108" s="17">
        <v>19.132789918378887</v>
      </c>
    </row>
    <row r="109" spans="1:28" x14ac:dyDescent="0.3">
      <c r="A109" s="34" t="s">
        <v>41</v>
      </c>
      <c r="B109" s="34" t="s">
        <v>41</v>
      </c>
      <c r="C109" s="11" t="s">
        <v>40</v>
      </c>
      <c r="D109" s="11" t="s">
        <v>29</v>
      </c>
      <c r="E109" s="12">
        <v>43864</v>
      </c>
      <c r="F109" s="13">
        <v>6.2659999999999993E-2</v>
      </c>
      <c r="G109" s="14">
        <v>6.2659999999999993E-2</v>
      </c>
      <c r="H109" s="15">
        <v>6.9192</v>
      </c>
      <c r="I109" s="16">
        <v>13049.638686553359</v>
      </c>
      <c r="J109" s="16">
        <v>16456.441303017498</v>
      </c>
      <c r="K109" s="16">
        <v>29612.012811527828</v>
      </c>
      <c r="L109" s="16">
        <v>1441000</v>
      </c>
      <c r="M109" s="16">
        <v>1817194.5206485586</v>
      </c>
      <c r="N109" s="16">
        <v>3269892.1009499421</v>
      </c>
      <c r="O109" s="37">
        <v>575000</v>
      </c>
      <c r="P109" s="37">
        <v>168000</v>
      </c>
      <c r="Q109" s="37">
        <v>698000</v>
      </c>
      <c r="R109" s="37">
        <v>0</v>
      </c>
      <c r="S109" s="37">
        <v>0</v>
      </c>
      <c r="T109" s="17">
        <v>471605.03658782889</v>
      </c>
      <c r="U109" s="17">
        <v>414069.26315139129</v>
      </c>
      <c r="V109" s="17">
        <v>419115.67352714046</v>
      </c>
      <c r="W109" s="17">
        <v>512404.54738219804</v>
      </c>
      <c r="X109" s="17">
        <v>484041.54474059492</v>
      </c>
      <c r="Y109" s="17">
        <v>749023.8082942412</v>
      </c>
      <c r="Z109" s="17">
        <v>838189.03856307047</v>
      </c>
      <c r="AA109" s="17">
        <v>839046.3965464246</v>
      </c>
      <c r="AB109" s="17">
        <v>359591.31280561053</v>
      </c>
    </row>
    <row r="110" spans="1:28" x14ac:dyDescent="0.3">
      <c r="A110" s="34" t="s">
        <v>42</v>
      </c>
      <c r="B110" s="34" t="s">
        <v>42</v>
      </c>
      <c r="C110" s="11" t="s">
        <v>40</v>
      </c>
      <c r="D110" s="11" t="s">
        <v>29</v>
      </c>
      <c r="E110" s="12">
        <v>43864</v>
      </c>
      <c r="F110" s="13">
        <v>0.32390999999999998</v>
      </c>
      <c r="G110" s="14">
        <v>0.32390999999999998</v>
      </c>
      <c r="H110" s="15">
        <v>6.9192</v>
      </c>
      <c r="I110" s="16">
        <v>42834.092091571278</v>
      </c>
      <c r="J110" s="16">
        <v>35534.200186410773</v>
      </c>
      <c r="K110" s="16">
        <v>71596.960905940083</v>
      </c>
      <c r="L110" s="16">
        <v>915000</v>
      </c>
      <c r="M110" s="16">
        <v>759063.43715789402</v>
      </c>
      <c r="N110" s="16">
        <v>1529417.7144897678</v>
      </c>
      <c r="O110" s="37">
        <v>266000</v>
      </c>
      <c r="P110" s="37">
        <v>219000</v>
      </c>
      <c r="Q110" s="37">
        <v>174000</v>
      </c>
      <c r="R110" s="37">
        <v>256000</v>
      </c>
      <c r="S110" s="37">
        <v>0</v>
      </c>
      <c r="T110" s="17">
        <v>228646.53756767086</v>
      </c>
      <c r="U110" s="17">
        <v>200727.48717399166</v>
      </c>
      <c r="V110" s="17">
        <v>147647.83093610342</v>
      </c>
      <c r="W110" s="17">
        <v>182041.58148012805</v>
      </c>
      <c r="X110" s="17">
        <v>226399.43160821457</v>
      </c>
      <c r="Y110" s="17">
        <v>350338.86306126096</v>
      </c>
      <c r="Z110" s="17">
        <v>392043.87303699972</v>
      </c>
      <c r="AA110" s="17">
        <v>392444.88274830487</v>
      </c>
      <c r="AB110" s="17">
        <v>168190.6640349878</v>
      </c>
    </row>
    <row r="111" spans="1:28" x14ac:dyDescent="0.3">
      <c r="A111" s="21" t="s">
        <v>43</v>
      </c>
      <c r="B111" s="10" t="s">
        <v>44</v>
      </c>
      <c r="C111" s="11" t="s">
        <v>40</v>
      </c>
      <c r="D111" s="11" t="s">
        <v>29</v>
      </c>
      <c r="E111" s="12">
        <v>43864</v>
      </c>
      <c r="F111" s="13">
        <v>0.12823000000000001</v>
      </c>
      <c r="G111" s="14">
        <v>0.12823000000000001</v>
      </c>
      <c r="H111" s="15">
        <v>6.9192</v>
      </c>
      <c r="I111" s="16">
        <v>9673.9594172736743</v>
      </c>
      <c r="J111" s="16">
        <v>14067.335031037801</v>
      </c>
      <c r="K111" s="16">
        <v>28343.917436845728</v>
      </c>
      <c r="L111" s="16">
        <v>522000</v>
      </c>
      <c r="M111" s="16">
        <v>759063.43715789402</v>
      </c>
      <c r="N111" s="16">
        <v>1529417.7144897678</v>
      </c>
      <c r="O111" s="37">
        <v>0</v>
      </c>
      <c r="P111" s="37">
        <v>84000</v>
      </c>
      <c r="Q111" s="37">
        <v>230000</v>
      </c>
      <c r="R111" s="37">
        <v>208000</v>
      </c>
      <c r="S111" s="37">
        <v>0</v>
      </c>
      <c r="T111" s="17">
        <v>228646.53756767086</v>
      </c>
      <c r="U111" s="17">
        <v>200727.48717399166</v>
      </c>
      <c r="V111" s="17">
        <v>147647.83093610342</v>
      </c>
      <c r="W111" s="17">
        <v>182041.58148012805</v>
      </c>
      <c r="X111" s="17">
        <v>226399.43160821457</v>
      </c>
      <c r="Y111" s="17">
        <v>350338.86306126096</v>
      </c>
      <c r="Z111" s="17">
        <v>392043.87303699972</v>
      </c>
      <c r="AA111" s="17">
        <v>392444.88274830487</v>
      </c>
      <c r="AB111" s="17">
        <v>168190.6640349878</v>
      </c>
    </row>
    <row r="112" spans="1:28" x14ac:dyDescent="0.3">
      <c r="A112" s="10" t="s">
        <v>175</v>
      </c>
      <c r="B112" s="22" t="s">
        <v>254</v>
      </c>
      <c r="C112" s="11" t="s">
        <v>40</v>
      </c>
      <c r="D112" s="11" t="s">
        <v>29</v>
      </c>
      <c r="E112" s="12">
        <v>43864</v>
      </c>
      <c r="F112" s="14">
        <v>10.9</v>
      </c>
      <c r="G112" s="14">
        <v>10.9</v>
      </c>
      <c r="H112" s="15">
        <v>6.9192</v>
      </c>
      <c r="I112" s="16">
        <v>1112.1805989131692</v>
      </c>
      <c r="J112" s="16">
        <v>620.67869117817099</v>
      </c>
      <c r="K112" s="16">
        <v>0</v>
      </c>
      <c r="L112" s="16">
        <v>706</v>
      </c>
      <c r="M112" s="16">
        <v>394</v>
      </c>
      <c r="N112" s="16">
        <v>0</v>
      </c>
      <c r="O112" s="37">
        <v>100</v>
      </c>
      <c r="P112" s="37">
        <v>100</v>
      </c>
      <c r="Q112" s="37">
        <v>506</v>
      </c>
      <c r="R112" s="37">
        <v>0</v>
      </c>
      <c r="S112" s="37">
        <v>0</v>
      </c>
      <c r="T112" s="17">
        <v>352</v>
      </c>
      <c r="U112" s="17">
        <v>42</v>
      </c>
      <c r="V112" s="17">
        <v>0</v>
      </c>
      <c r="W112" s="17">
        <v>0</v>
      </c>
      <c r="X112" s="17">
        <v>0</v>
      </c>
      <c r="Y112" s="17">
        <v>0</v>
      </c>
      <c r="Z112" s="17">
        <v>0</v>
      </c>
      <c r="AA112" s="17">
        <v>0</v>
      </c>
      <c r="AB112" s="17">
        <v>0</v>
      </c>
    </row>
    <row r="113" spans="1:28" x14ac:dyDescent="0.3">
      <c r="A113" s="21" t="s">
        <v>45</v>
      </c>
      <c r="B113" s="22" t="s">
        <v>45</v>
      </c>
      <c r="C113" s="11" t="s">
        <v>40</v>
      </c>
      <c r="D113" s="11" t="s">
        <v>29</v>
      </c>
      <c r="E113" s="12">
        <v>43864</v>
      </c>
      <c r="F113" s="14">
        <v>386.33</v>
      </c>
      <c r="G113" s="14">
        <v>386.33</v>
      </c>
      <c r="H113" s="15">
        <v>6.9192</v>
      </c>
      <c r="I113" s="16">
        <v>76158.243727598572</v>
      </c>
      <c r="J113" s="16">
        <v>79224.453262388561</v>
      </c>
      <c r="K113" s="16">
        <v>171613.11566373159</v>
      </c>
      <c r="L113" s="16">
        <v>1364</v>
      </c>
      <c r="M113" s="16">
        <v>1418.916048489941</v>
      </c>
      <c r="N113" s="16">
        <v>3073.6040946871631</v>
      </c>
      <c r="O113" s="37">
        <v>100</v>
      </c>
      <c r="P113" s="37">
        <v>600</v>
      </c>
      <c r="Q113" s="37">
        <v>664</v>
      </c>
      <c r="R113" s="37">
        <v>0</v>
      </c>
      <c r="S113" s="37">
        <v>0</v>
      </c>
      <c r="T113" s="17">
        <v>353.52965888336416</v>
      </c>
      <c r="U113" s="17">
        <v>335.6190523338899</v>
      </c>
      <c r="V113" s="17">
        <v>340.06020337893108</v>
      </c>
      <c r="W113" s="17">
        <v>389.70713389375601</v>
      </c>
      <c r="X113" s="17">
        <v>537.39885660222194</v>
      </c>
      <c r="Y113" s="17">
        <v>612.65398865832412</v>
      </c>
      <c r="Z113" s="17">
        <v>807.12349907749535</v>
      </c>
      <c r="AA113" s="17">
        <v>783.79347897528601</v>
      </c>
      <c r="AB113" s="17">
        <v>332.6342713738353</v>
      </c>
    </row>
    <row r="114" spans="1:28" x14ac:dyDescent="0.3">
      <c r="A114" s="21" t="s">
        <v>46</v>
      </c>
      <c r="B114" s="22" t="s">
        <v>46</v>
      </c>
      <c r="C114" s="11" t="s">
        <v>40</v>
      </c>
      <c r="D114" s="11" t="s">
        <v>29</v>
      </c>
      <c r="E114" s="12">
        <v>43864</v>
      </c>
      <c r="F114" s="14">
        <v>43.999600000000001</v>
      </c>
      <c r="G114" s="14">
        <v>43.999600000000001</v>
      </c>
      <c r="H114" s="15">
        <v>6.9192</v>
      </c>
      <c r="I114" s="16">
        <v>36780.796392646553</v>
      </c>
      <c r="J114" s="16">
        <v>42497.51574201788</v>
      </c>
      <c r="K114" s="16">
        <v>99356.03704935516</v>
      </c>
      <c r="L114" s="16">
        <v>5784</v>
      </c>
      <c r="M114" s="16">
        <v>6682.9882753972788</v>
      </c>
      <c r="N114" s="16">
        <v>15624.330483729358</v>
      </c>
      <c r="O114" s="37">
        <v>1000</v>
      </c>
      <c r="P114" s="37">
        <v>2500</v>
      </c>
      <c r="Q114" s="37">
        <v>2284</v>
      </c>
      <c r="R114" s="37">
        <v>0</v>
      </c>
      <c r="S114" s="37">
        <v>0</v>
      </c>
      <c r="T114" s="17">
        <v>1632.463094933363</v>
      </c>
      <c r="U114" s="17">
        <v>1570.9135773510259</v>
      </c>
      <c r="V114" s="17">
        <v>1595.2894663289451</v>
      </c>
      <c r="W114" s="17">
        <v>1884.3221367839449</v>
      </c>
      <c r="X114" s="17">
        <v>2641.6271840998643</v>
      </c>
      <c r="Y114" s="17">
        <v>3086.1925085410267</v>
      </c>
      <c r="Z114" s="17">
        <v>4095.0023710756432</v>
      </c>
      <c r="AA114" s="17">
        <v>4059.9588324089764</v>
      </c>
      <c r="AB114" s="17">
        <v>1741.5495876038469</v>
      </c>
    </row>
    <row r="115" spans="1:28" x14ac:dyDescent="0.3">
      <c r="A115" s="34" t="s">
        <v>47</v>
      </c>
      <c r="B115" s="34" t="s">
        <v>47</v>
      </c>
      <c r="C115" s="11" t="s">
        <v>40</v>
      </c>
      <c r="D115" s="11" t="s">
        <v>29</v>
      </c>
      <c r="E115" s="12">
        <v>43864</v>
      </c>
      <c r="F115" s="13">
        <v>6.2659999999999993E-2</v>
      </c>
      <c r="G115" s="14">
        <v>6.2659999999999993E-2</v>
      </c>
      <c r="H115" s="15">
        <v>6.9192</v>
      </c>
      <c r="I115" s="16">
        <v>8331.4834084865306</v>
      </c>
      <c r="J115" s="16">
        <v>9597.725473237384</v>
      </c>
      <c r="K115" s="16">
        <v>18857.571879599876</v>
      </c>
      <c r="L115" s="16">
        <v>920000</v>
      </c>
      <c r="M115" s="16">
        <v>1059824.1636518373</v>
      </c>
      <c r="N115" s="16">
        <v>2082338.1958079711</v>
      </c>
      <c r="O115" s="37">
        <v>100000</v>
      </c>
      <c r="P115" s="37">
        <v>400000</v>
      </c>
      <c r="Q115" s="37">
        <v>420000</v>
      </c>
      <c r="R115" s="37">
        <v>0</v>
      </c>
      <c r="S115" s="37">
        <v>0</v>
      </c>
      <c r="T115" s="17">
        <v>279832.16986320692</v>
      </c>
      <c r="U115" s="17">
        <v>252231.61359505929</v>
      </c>
      <c r="V115" s="17">
        <v>248681.0608067211</v>
      </c>
      <c r="W115" s="17">
        <v>279079.31938685005</v>
      </c>
      <c r="X115" s="17">
        <v>376457.93904878711</v>
      </c>
      <c r="Y115" s="17">
        <v>420819.79389291687</v>
      </c>
      <c r="Z115" s="17">
        <v>550305.94829157868</v>
      </c>
      <c r="AA115" s="17">
        <v>525587.47838847397</v>
      </c>
      <c r="AB115" s="17">
        <v>209167.03618621459</v>
      </c>
    </row>
    <row r="116" spans="1:28" x14ac:dyDescent="0.3">
      <c r="A116" s="10" t="s">
        <v>48</v>
      </c>
      <c r="B116" s="10" t="s">
        <v>48</v>
      </c>
      <c r="C116" s="11" t="s">
        <v>40</v>
      </c>
      <c r="D116" s="11" t="s">
        <v>29</v>
      </c>
      <c r="E116" s="12">
        <v>43864</v>
      </c>
      <c r="F116" s="14">
        <v>316.8</v>
      </c>
      <c r="G116" s="14">
        <v>316.8</v>
      </c>
      <c r="H116" s="15">
        <v>6.9192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37">
        <v>0</v>
      </c>
      <c r="P116" s="37">
        <v>0</v>
      </c>
      <c r="Q116" s="37">
        <v>0</v>
      </c>
      <c r="R116" s="37">
        <v>0</v>
      </c>
      <c r="S116" s="37">
        <v>0</v>
      </c>
      <c r="T116" s="17">
        <v>0</v>
      </c>
      <c r="U116" s="17">
        <v>0</v>
      </c>
      <c r="V116" s="17">
        <v>0</v>
      </c>
      <c r="W116" s="17">
        <v>0</v>
      </c>
      <c r="X116" s="17">
        <v>0</v>
      </c>
      <c r="Y116" s="17">
        <v>0</v>
      </c>
      <c r="Z116" s="17">
        <v>0</v>
      </c>
      <c r="AA116" s="17">
        <v>0</v>
      </c>
      <c r="AB116" s="17">
        <v>0</v>
      </c>
    </row>
    <row r="117" spans="1:28" x14ac:dyDescent="0.3">
      <c r="A117" s="10" t="s">
        <v>50</v>
      </c>
      <c r="B117" s="10" t="s">
        <v>51</v>
      </c>
      <c r="C117" s="11" t="s">
        <v>40</v>
      </c>
      <c r="D117" s="11" t="s">
        <v>29</v>
      </c>
      <c r="E117" s="12">
        <v>43864</v>
      </c>
      <c r="F117" s="14">
        <v>4.9000000000000002E-2</v>
      </c>
      <c r="G117" s="14">
        <v>4.9000000000000002E-2</v>
      </c>
      <c r="H117" s="15">
        <v>6.9192</v>
      </c>
      <c r="I117" s="16">
        <v>0</v>
      </c>
      <c r="J117" s="16">
        <v>730.86104375567879</v>
      </c>
      <c r="K117" s="16">
        <v>2448.689520619097</v>
      </c>
      <c r="L117" s="16">
        <v>0</v>
      </c>
      <c r="M117" s="16">
        <v>103203.54559090393</v>
      </c>
      <c r="N117" s="16">
        <v>345774.94961362559</v>
      </c>
      <c r="O117" s="37">
        <v>0</v>
      </c>
      <c r="P117" s="37">
        <v>0</v>
      </c>
      <c r="Q117" s="37">
        <v>0</v>
      </c>
      <c r="R117" s="37">
        <v>0</v>
      </c>
      <c r="S117" s="37">
        <v>0</v>
      </c>
      <c r="T117" s="17">
        <v>2703.3592654747981</v>
      </c>
      <c r="U117" s="17">
        <v>28013.523680052476</v>
      </c>
      <c r="V117" s="17">
        <v>32888.9390242351</v>
      </c>
      <c r="W117" s="17">
        <v>39597.723621141558</v>
      </c>
      <c r="X117" s="17">
        <v>56867.384596742959</v>
      </c>
      <c r="Y117" s="17">
        <v>67562.861088734004</v>
      </c>
      <c r="Z117" s="17">
        <v>90153.453589605866</v>
      </c>
      <c r="AA117" s="17">
        <v>91490.152627289805</v>
      </c>
      <c r="AB117" s="17">
        <v>39701.097711252994</v>
      </c>
    </row>
    <row r="118" spans="1:28" x14ac:dyDescent="0.3">
      <c r="A118" s="10" t="s">
        <v>52</v>
      </c>
      <c r="B118" s="10" t="s">
        <v>53</v>
      </c>
      <c r="C118" s="11" t="s">
        <v>40</v>
      </c>
      <c r="D118" s="11" t="s">
        <v>29</v>
      </c>
      <c r="E118" s="12">
        <v>43864</v>
      </c>
      <c r="F118" s="14">
        <v>0.17661049999999998</v>
      </c>
      <c r="G118" s="14">
        <v>0.17661049999999998</v>
      </c>
      <c r="H118" s="15">
        <v>6.9192</v>
      </c>
      <c r="I118" s="16">
        <v>638.11748468030987</v>
      </c>
      <c r="J118" s="16">
        <v>2229.2865746897896</v>
      </c>
      <c r="K118" s="16">
        <v>5231.1528853674363</v>
      </c>
      <c r="L118" s="16">
        <v>25000</v>
      </c>
      <c r="M118" s="16">
        <v>87338.406649624987</v>
      </c>
      <c r="N118" s="16">
        <v>204944.74023024886</v>
      </c>
      <c r="O118" s="37">
        <v>0</v>
      </c>
      <c r="P118" s="37">
        <v>17000</v>
      </c>
      <c r="Q118" s="37">
        <v>8000</v>
      </c>
      <c r="R118" s="37">
        <v>0</v>
      </c>
      <c r="S118" s="37">
        <v>0</v>
      </c>
      <c r="T118" s="17">
        <v>23578.857706544179</v>
      </c>
      <c r="U118" s="17">
        <v>20795.880630455897</v>
      </c>
      <c r="V118" s="17">
        <v>19493.647739092154</v>
      </c>
      <c r="W118" s="17">
        <v>23470.020573532754</v>
      </c>
      <c r="X118" s="17">
        <v>33705.944796684256</v>
      </c>
      <c r="Y118" s="17">
        <v>40045.275201443728</v>
      </c>
      <c r="Z118" s="17">
        <v>53434.975979108603</v>
      </c>
      <c r="AA118" s="17">
        <v>54227.252682063146</v>
      </c>
      <c r="AB118" s="17">
        <v>23531.291570949139</v>
      </c>
    </row>
    <row r="119" spans="1:28" x14ac:dyDescent="0.3">
      <c r="A119" s="10" t="s">
        <v>54</v>
      </c>
      <c r="B119" s="10" t="s">
        <v>55</v>
      </c>
      <c r="C119" s="11" t="s">
        <v>40</v>
      </c>
      <c r="D119" s="11" t="s">
        <v>29</v>
      </c>
      <c r="E119" s="12">
        <v>43864</v>
      </c>
      <c r="F119" s="14">
        <v>0.17661049999999998</v>
      </c>
      <c r="G119" s="14">
        <v>0.17661049999999998</v>
      </c>
      <c r="H119" s="15">
        <v>6.9192</v>
      </c>
      <c r="I119" s="16">
        <v>860.18236934905758</v>
      </c>
      <c r="J119" s="16">
        <v>2229.2865746897896</v>
      </c>
      <c r="K119" s="16">
        <v>5231.1528853674363</v>
      </c>
      <c r="L119" s="16">
        <v>33700</v>
      </c>
      <c r="M119" s="16">
        <v>87338.406649624987</v>
      </c>
      <c r="N119" s="16">
        <v>204944.74023024886</v>
      </c>
      <c r="O119" s="37">
        <v>11600</v>
      </c>
      <c r="P119" s="37">
        <v>12100</v>
      </c>
      <c r="Q119" s="37">
        <v>10000</v>
      </c>
      <c r="R119" s="37">
        <v>0</v>
      </c>
      <c r="S119" s="37">
        <v>0</v>
      </c>
      <c r="T119" s="17">
        <v>23578.857706544179</v>
      </c>
      <c r="U119" s="17">
        <v>20795.880630455897</v>
      </c>
      <c r="V119" s="17">
        <v>19493.647739092154</v>
      </c>
      <c r="W119" s="17">
        <v>23470.020573532754</v>
      </c>
      <c r="X119" s="17">
        <v>33705.944796684256</v>
      </c>
      <c r="Y119" s="17">
        <v>40045.275201443728</v>
      </c>
      <c r="Z119" s="17">
        <v>53434.975979108603</v>
      </c>
      <c r="AA119" s="17">
        <v>54227.252682063146</v>
      </c>
      <c r="AB119" s="17">
        <v>23531.291570949139</v>
      </c>
    </row>
    <row r="120" spans="1:28" x14ac:dyDescent="0.3">
      <c r="A120" s="10" t="s">
        <v>56</v>
      </c>
      <c r="B120" s="10" t="s">
        <v>57</v>
      </c>
      <c r="C120" s="11" t="s">
        <v>40</v>
      </c>
      <c r="D120" s="11" t="s">
        <v>29</v>
      </c>
      <c r="E120" s="12">
        <v>43864</v>
      </c>
      <c r="F120" s="14">
        <v>0.17661049999999998</v>
      </c>
      <c r="G120" s="14">
        <v>0.17661049999999998</v>
      </c>
      <c r="H120" s="15">
        <v>6.9192</v>
      </c>
      <c r="I120" s="16">
        <v>811.68544051335402</v>
      </c>
      <c r="J120" s="16">
        <v>2229.2865746897896</v>
      </c>
      <c r="K120" s="16">
        <v>5231.1528853674363</v>
      </c>
      <c r="L120" s="16">
        <v>31800</v>
      </c>
      <c r="M120" s="16">
        <v>87338.406649624987</v>
      </c>
      <c r="N120" s="16">
        <v>204944.74023024886</v>
      </c>
      <c r="O120" s="37">
        <v>8000</v>
      </c>
      <c r="P120" s="37">
        <v>15500</v>
      </c>
      <c r="Q120" s="37">
        <v>8300</v>
      </c>
      <c r="R120" s="37">
        <v>0</v>
      </c>
      <c r="S120" s="37">
        <v>0</v>
      </c>
      <c r="T120" s="17">
        <v>23578.857706544179</v>
      </c>
      <c r="U120" s="17">
        <v>20795.880630455897</v>
      </c>
      <c r="V120" s="17">
        <v>19493.647739092154</v>
      </c>
      <c r="W120" s="17">
        <v>23470.020573532754</v>
      </c>
      <c r="X120" s="17">
        <v>33705.944796684256</v>
      </c>
      <c r="Y120" s="17">
        <v>40045.275201443728</v>
      </c>
      <c r="Z120" s="17">
        <v>53434.975979108603</v>
      </c>
      <c r="AA120" s="17">
        <v>54227.252682063146</v>
      </c>
      <c r="AB120" s="17">
        <v>23531.291570949139</v>
      </c>
    </row>
    <row r="121" spans="1:28" x14ac:dyDescent="0.3">
      <c r="A121" s="19" t="s">
        <v>58</v>
      </c>
      <c r="B121" s="19" t="s">
        <v>58</v>
      </c>
      <c r="C121" s="11" t="s">
        <v>40</v>
      </c>
      <c r="D121" s="11" t="s">
        <v>29</v>
      </c>
      <c r="E121" s="12">
        <v>43864</v>
      </c>
      <c r="F121" s="14">
        <v>1.9800000000000002E-2</v>
      </c>
      <c r="G121" s="14">
        <v>1.9800000000000002E-2</v>
      </c>
      <c r="H121" s="15">
        <v>6.9192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37">
        <v>0</v>
      </c>
      <c r="P121" s="37">
        <v>0</v>
      </c>
      <c r="Q121" s="37">
        <v>0</v>
      </c>
      <c r="R121" s="37">
        <v>0</v>
      </c>
      <c r="S121" s="37">
        <v>0</v>
      </c>
      <c r="T121" s="17"/>
      <c r="U121" s="17"/>
      <c r="V121" s="17"/>
      <c r="W121" s="17"/>
      <c r="X121" s="17">
        <v>0</v>
      </c>
      <c r="Y121" s="17"/>
      <c r="Z121" s="17"/>
      <c r="AA121" s="17"/>
      <c r="AB121" s="17"/>
    </row>
    <row r="122" spans="1:28" x14ac:dyDescent="0.3">
      <c r="A122" s="19" t="s">
        <v>59</v>
      </c>
      <c r="B122" s="19" t="s">
        <v>59</v>
      </c>
      <c r="C122" s="11" t="s">
        <v>40</v>
      </c>
      <c r="D122" s="11" t="s">
        <v>29</v>
      </c>
      <c r="E122" s="12">
        <v>43864</v>
      </c>
      <c r="F122" s="14">
        <v>2.5739999999999999E-2</v>
      </c>
      <c r="G122" s="14">
        <v>2.5739999999999999E-2</v>
      </c>
      <c r="H122" s="15">
        <v>6.9192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37">
        <v>0</v>
      </c>
      <c r="P122" s="37">
        <v>0</v>
      </c>
      <c r="Q122" s="37">
        <v>0</v>
      </c>
      <c r="R122" s="37">
        <v>0</v>
      </c>
      <c r="S122" s="37">
        <v>0</v>
      </c>
      <c r="T122" s="17"/>
      <c r="U122" s="17"/>
      <c r="V122" s="17"/>
      <c r="W122" s="17"/>
      <c r="X122" s="17">
        <v>0</v>
      </c>
      <c r="Y122" s="17"/>
      <c r="Z122" s="17"/>
      <c r="AA122" s="17"/>
      <c r="AB122" s="17"/>
    </row>
    <row r="123" spans="1:28" x14ac:dyDescent="0.3">
      <c r="A123" s="19" t="s">
        <v>60</v>
      </c>
      <c r="B123" s="19" t="s">
        <v>60</v>
      </c>
      <c r="C123" s="11" t="s">
        <v>40</v>
      </c>
      <c r="D123" s="11" t="s">
        <v>29</v>
      </c>
      <c r="E123" s="12">
        <v>43864</v>
      </c>
      <c r="F123" s="14">
        <v>2.5244999999999997E-2</v>
      </c>
      <c r="G123" s="14">
        <v>2.5244999999999997E-2</v>
      </c>
      <c r="H123" s="15">
        <v>6.9192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37">
        <v>0</v>
      </c>
      <c r="P123" s="37">
        <v>0</v>
      </c>
      <c r="Q123" s="37">
        <v>0</v>
      </c>
      <c r="R123" s="37">
        <v>0</v>
      </c>
      <c r="S123" s="37">
        <v>0</v>
      </c>
      <c r="T123" s="17"/>
      <c r="U123" s="17"/>
      <c r="V123" s="17"/>
      <c r="W123" s="17"/>
      <c r="X123" s="17">
        <v>0</v>
      </c>
      <c r="Y123" s="17"/>
      <c r="Z123" s="17"/>
      <c r="AA123" s="17"/>
      <c r="AB123" s="17"/>
    </row>
    <row r="124" spans="1:28" x14ac:dyDescent="0.3">
      <c r="A124" s="10" t="s">
        <v>61</v>
      </c>
      <c r="B124" s="10" t="s">
        <v>62</v>
      </c>
      <c r="C124" s="11" t="s">
        <v>40</v>
      </c>
      <c r="D124" s="11" t="s">
        <v>29</v>
      </c>
      <c r="E124" s="12">
        <v>43864</v>
      </c>
      <c r="F124" s="14">
        <v>7.3599999999999999E-2</v>
      </c>
      <c r="G124" s="14">
        <v>7.3599999999999999E-2</v>
      </c>
      <c r="H124" s="15">
        <v>6.9192</v>
      </c>
      <c r="I124" s="16">
        <v>9211.7007746560303</v>
      </c>
      <c r="J124" s="16">
        <v>7994.5944035242201</v>
      </c>
      <c r="K124" s="16">
        <v>19377.876544425581</v>
      </c>
      <c r="L124" s="16">
        <v>866000</v>
      </c>
      <c r="M124" s="16">
        <v>751578.77169653238</v>
      </c>
      <c r="N124" s="16">
        <v>1821731.0242688789</v>
      </c>
      <c r="O124" s="37">
        <v>150000</v>
      </c>
      <c r="P124" s="37">
        <v>250000</v>
      </c>
      <c r="Q124" s="37">
        <v>466000</v>
      </c>
      <c r="R124" s="37">
        <v>0</v>
      </c>
      <c r="S124" s="37">
        <v>0</v>
      </c>
      <c r="T124" s="17">
        <v>192124.02575702668</v>
      </c>
      <c r="U124" s="17">
        <v>177555.4720495065</v>
      </c>
      <c r="V124" s="17">
        <v>173276.86879193026</v>
      </c>
      <c r="W124" s="17">
        <v>208622.40509806896</v>
      </c>
      <c r="X124" s="17">
        <v>299608.39819274889</v>
      </c>
      <c r="Y124" s="17">
        <v>355958.00179061096</v>
      </c>
      <c r="Z124" s="17">
        <v>474977.56425874314</v>
      </c>
      <c r="AA124" s="17">
        <v>482020.02384056133</v>
      </c>
      <c r="AB124" s="17">
        <v>209167.03618621459</v>
      </c>
    </row>
    <row r="125" spans="1:28" x14ac:dyDescent="0.3">
      <c r="A125" s="10" t="s">
        <v>63</v>
      </c>
      <c r="B125" s="10" t="s">
        <v>64</v>
      </c>
      <c r="C125" s="11" t="s">
        <v>40</v>
      </c>
      <c r="D125" s="11" t="s">
        <v>29</v>
      </c>
      <c r="E125" s="12">
        <v>43864</v>
      </c>
      <c r="F125" s="14">
        <v>0.33949999999999997</v>
      </c>
      <c r="G125" s="14">
        <v>0.33949999999999997</v>
      </c>
      <c r="H125" s="15">
        <v>6.9192</v>
      </c>
      <c r="I125" s="16">
        <v>13453.997571973638</v>
      </c>
      <c r="J125" s="16">
        <v>13967.158679574368</v>
      </c>
      <c r="K125" s="16">
        <v>32774.76447244444</v>
      </c>
      <c r="L125" s="16">
        <v>274200</v>
      </c>
      <c r="M125" s="16">
        <v>284658.51056174072</v>
      </c>
      <c r="N125" s="16">
        <v>667968.04223192227</v>
      </c>
      <c r="O125" s="37">
        <v>30000</v>
      </c>
      <c r="P125" s="37">
        <v>189200</v>
      </c>
      <c r="Q125" s="37">
        <v>55000</v>
      </c>
      <c r="R125" s="37">
        <v>0</v>
      </c>
      <c r="S125" s="37">
        <v>0</v>
      </c>
      <c r="T125" s="17">
        <v>76849.610302810674</v>
      </c>
      <c r="U125" s="17">
        <v>67779.166499263665</v>
      </c>
      <c r="V125" s="17">
        <v>63534.851890374433</v>
      </c>
      <c r="W125" s="17">
        <v>76494.881869291945</v>
      </c>
      <c r="X125" s="17">
        <v>109856.41267067459</v>
      </c>
      <c r="Y125" s="17">
        <v>130517.93398989068</v>
      </c>
      <c r="Z125" s="17">
        <v>174158.44022820581</v>
      </c>
      <c r="AA125" s="17">
        <v>176740.6754082058</v>
      </c>
      <c r="AB125" s="17">
        <v>76694.57993494533</v>
      </c>
    </row>
    <row r="126" spans="1:28" x14ac:dyDescent="0.3">
      <c r="A126" s="10" t="s">
        <v>66</v>
      </c>
      <c r="B126" s="10" t="s">
        <v>66</v>
      </c>
      <c r="C126" s="11" t="s">
        <v>40</v>
      </c>
      <c r="D126" s="11" t="s">
        <v>29</v>
      </c>
      <c r="E126" s="12">
        <v>43864</v>
      </c>
      <c r="F126" s="14">
        <v>0.17661049999999998</v>
      </c>
      <c r="G126" s="14">
        <v>0.17661049999999998</v>
      </c>
      <c r="H126" s="15">
        <v>6.9192</v>
      </c>
      <c r="I126" s="16">
        <v>1059.2750245693142</v>
      </c>
      <c r="J126" s="16">
        <v>2188.3570226861889</v>
      </c>
      <c r="K126" s="16">
        <v>2736.541503559356</v>
      </c>
      <c r="L126" s="16">
        <v>41500</v>
      </c>
      <c r="M126" s="16">
        <v>85734.879360911611</v>
      </c>
      <c r="N126" s="16">
        <v>107211.50764777802</v>
      </c>
      <c r="O126" s="37">
        <v>15600</v>
      </c>
      <c r="P126" s="37">
        <v>16700</v>
      </c>
      <c r="Q126" s="37">
        <v>9200</v>
      </c>
      <c r="R126" s="37">
        <v>0</v>
      </c>
      <c r="S126" s="37">
        <v>0</v>
      </c>
      <c r="T126" s="17">
        <v>23578.857706544179</v>
      </c>
      <c r="U126" s="17">
        <v>20795.880630455897</v>
      </c>
      <c r="V126" s="17">
        <v>19493.647739092154</v>
      </c>
      <c r="W126" s="17">
        <v>21866.493284819393</v>
      </c>
      <c r="X126" s="17">
        <v>23564.229076864849</v>
      </c>
      <c r="Y126" s="17">
        <v>21737.372646137432</v>
      </c>
      <c r="Z126" s="17">
        <v>25492.314204319428</v>
      </c>
      <c r="AA126" s="17">
        <v>25492.314204319428</v>
      </c>
      <c r="AB126" s="17">
        <v>10925.277516136897</v>
      </c>
    </row>
    <row r="127" spans="1:28" x14ac:dyDescent="0.3">
      <c r="A127" s="10" t="s">
        <v>67</v>
      </c>
      <c r="B127" s="10" t="s">
        <v>67</v>
      </c>
      <c r="C127" s="11" t="s">
        <v>40</v>
      </c>
      <c r="D127" s="11" t="s">
        <v>29</v>
      </c>
      <c r="E127" s="12">
        <v>43864</v>
      </c>
      <c r="F127" s="14">
        <v>0.17661049999999998</v>
      </c>
      <c r="G127" s="14">
        <v>0.17661049999999998</v>
      </c>
      <c r="H127" s="15">
        <v>6.9192</v>
      </c>
      <c r="I127" s="16">
        <v>1082.2472540178055</v>
      </c>
      <c r="J127" s="16">
        <v>2188.3570226861889</v>
      </c>
      <c r="K127" s="16">
        <v>2736.541503559356</v>
      </c>
      <c r="L127" s="16">
        <v>42400</v>
      </c>
      <c r="M127" s="16">
        <v>85734.879360911611</v>
      </c>
      <c r="N127" s="16">
        <v>107211.50764777802</v>
      </c>
      <c r="O127" s="37">
        <v>15000</v>
      </c>
      <c r="P127" s="37">
        <v>16000</v>
      </c>
      <c r="Q127" s="37">
        <v>11400</v>
      </c>
      <c r="R127" s="37">
        <v>0</v>
      </c>
      <c r="S127" s="37">
        <v>0</v>
      </c>
      <c r="T127" s="17">
        <v>23578.857706544179</v>
      </c>
      <c r="U127" s="17">
        <v>20795.880630455897</v>
      </c>
      <c r="V127" s="17">
        <v>19493.647739092154</v>
      </c>
      <c r="W127" s="17">
        <v>21866.493284819393</v>
      </c>
      <c r="X127" s="17">
        <v>23564.229076864849</v>
      </c>
      <c r="Y127" s="17">
        <v>21737.372646137432</v>
      </c>
      <c r="Z127" s="17">
        <v>25492.314204319428</v>
      </c>
      <c r="AA127" s="17">
        <v>25492.314204319428</v>
      </c>
      <c r="AB127" s="17">
        <v>10925.277516136897</v>
      </c>
    </row>
    <row r="128" spans="1:28" x14ac:dyDescent="0.3">
      <c r="A128" s="10" t="s">
        <v>68</v>
      </c>
      <c r="B128" s="10" t="s">
        <v>68</v>
      </c>
      <c r="C128" s="11" t="s">
        <v>40</v>
      </c>
      <c r="D128" s="11" t="s">
        <v>29</v>
      </c>
      <c r="E128" s="12">
        <v>43864</v>
      </c>
      <c r="F128" s="14">
        <v>0.17661049999999998</v>
      </c>
      <c r="G128" s="14">
        <v>0.17661049999999998</v>
      </c>
      <c r="H128" s="15">
        <v>6.9192</v>
      </c>
      <c r="I128" s="16">
        <v>1115.4293632211816</v>
      </c>
      <c r="J128" s="16">
        <v>2188.3570226861889</v>
      </c>
      <c r="K128" s="16">
        <v>2736.541503559356</v>
      </c>
      <c r="L128" s="16">
        <v>43700</v>
      </c>
      <c r="M128" s="16">
        <v>85734.879360911611</v>
      </c>
      <c r="N128" s="16">
        <v>107211.50764777802</v>
      </c>
      <c r="O128" s="37">
        <v>18700</v>
      </c>
      <c r="P128" s="37">
        <v>13000</v>
      </c>
      <c r="Q128" s="37">
        <v>12000</v>
      </c>
      <c r="R128" s="37">
        <v>0</v>
      </c>
      <c r="S128" s="37">
        <v>0</v>
      </c>
      <c r="T128" s="17">
        <v>23578.857706544179</v>
      </c>
      <c r="U128" s="17">
        <v>20795.880630455897</v>
      </c>
      <c r="V128" s="17">
        <v>19493.647739092154</v>
      </c>
      <c r="W128" s="17">
        <v>21866.493284819393</v>
      </c>
      <c r="X128" s="17">
        <v>23564.229076864849</v>
      </c>
      <c r="Y128" s="17">
        <v>21737.372646137432</v>
      </c>
      <c r="Z128" s="17">
        <v>25492.314204319428</v>
      </c>
      <c r="AA128" s="17">
        <v>25492.314204319428</v>
      </c>
      <c r="AB128" s="17">
        <v>10925.277516136897</v>
      </c>
    </row>
    <row r="129" spans="1:28" x14ac:dyDescent="0.3">
      <c r="A129" s="10" t="s">
        <v>69</v>
      </c>
      <c r="B129" s="10" t="s">
        <v>69</v>
      </c>
      <c r="C129" s="11" t="s">
        <v>40</v>
      </c>
      <c r="D129" s="11" t="s">
        <v>29</v>
      </c>
      <c r="E129" s="12">
        <v>43864</v>
      </c>
      <c r="F129" s="14">
        <v>0.17661049999999998</v>
      </c>
      <c r="G129" s="14">
        <v>0.17661049999999998</v>
      </c>
      <c r="H129" s="15">
        <v>6.9192</v>
      </c>
      <c r="I129" s="16">
        <v>0</v>
      </c>
      <c r="J129" s="16">
        <v>2188.3570226861889</v>
      </c>
      <c r="K129" s="16">
        <v>2736.541503559356</v>
      </c>
      <c r="L129" s="16">
        <v>0</v>
      </c>
      <c r="M129" s="16">
        <v>85734.879360911611</v>
      </c>
      <c r="N129" s="16">
        <v>107211.50764777802</v>
      </c>
      <c r="O129" s="37">
        <v>0</v>
      </c>
      <c r="P129" s="37">
        <v>0</v>
      </c>
      <c r="Q129" s="37">
        <v>0</v>
      </c>
      <c r="R129" s="37">
        <v>0</v>
      </c>
      <c r="S129" s="37">
        <v>0</v>
      </c>
      <c r="T129" s="17">
        <v>23578.857706544179</v>
      </c>
      <c r="U129" s="17">
        <v>20795.880630455897</v>
      </c>
      <c r="V129" s="17">
        <v>19493.647739092154</v>
      </c>
      <c r="W129" s="17">
        <v>21866.493284819393</v>
      </c>
      <c r="X129" s="17">
        <v>23564.229076864849</v>
      </c>
      <c r="Y129" s="17">
        <v>21737.372646137432</v>
      </c>
      <c r="Z129" s="17">
        <v>25492.314204319428</v>
      </c>
      <c r="AA129" s="17">
        <v>25492.314204319428</v>
      </c>
      <c r="AB129" s="17">
        <v>10925.277516136897</v>
      </c>
    </row>
    <row r="130" spans="1:28" x14ac:dyDescent="0.3">
      <c r="A130" s="10" t="s">
        <v>70</v>
      </c>
      <c r="B130" s="10" t="s">
        <v>70</v>
      </c>
      <c r="C130" s="11" t="s">
        <v>40</v>
      </c>
      <c r="D130" s="11" t="s">
        <v>29</v>
      </c>
      <c r="E130" s="12">
        <v>43864</v>
      </c>
      <c r="F130" s="14">
        <v>0.17661049999999998</v>
      </c>
      <c r="G130" s="14">
        <v>0.17661049999999998</v>
      </c>
      <c r="H130" s="15">
        <v>6.9192</v>
      </c>
      <c r="I130" s="16">
        <v>0</v>
      </c>
      <c r="J130" s="16">
        <v>2188.3570226861889</v>
      </c>
      <c r="K130" s="16">
        <v>2736.541503559356</v>
      </c>
      <c r="L130" s="16">
        <v>0</v>
      </c>
      <c r="M130" s="16">
        <v>85734.879360911611</v>
      </c>
      <c r="N130" s="16">
        <v>107211.50764777802</v>
      </c>
      <c r="O130" s="37">
        <v>0</v>
      </c>
      <c r="P130" s="37">
        <v>0</v>
      </c>
      <c r="Q130" s="37">
        <v>0</v>
      </c>
      <c r="R130" s="37">
        <v>0</v>
      </c>
      <c r="S130" s="37">
        <v>0</v>
      </c>
      <c r="T130" s="17">
        <v>23578.857706544179</v>
      </c>
      <c r="U130" s="17">
        <v>20795.880630455897</v>
      </c>
      <c r="V130" s="17">
        <v>19493.647739092154</v>
      </c>
      <c r="W130" s="17">
        <v>21866.493284819393</v>
      </c>
      <c r="X130" s="17">
        <v>23564.229076864849</v>
      </c>
      <c r="Y130" s="17">
        <v>21737.372646137432</v>
      </c>
      <c r="Z130" s="17">
        <v>25492.314204319428</v>
      </c>
      <c r="AA130" s="17">
        <v>25492.314204319428</v>
      </c>
      <c r="AB130" s="17">
        <v>10925.277516136897</v>
      </c>
    </row>
    <row r="131" spans="1:28" x14ac:dyDescent="0.3">
      <c r="A131" s="10" t="s">
        <v>71</v>
      </c>
      <c r="B131" s="10" t="s">
        <v>71</v>
      </c>
      <c r="C131" s="11" t="s">
        <v>40</v>
      </c>
      <c r="D131" s="11" t="s">
        <v>29</v>
      </c>
      <c r="E131" s="12">
        <v>43864</v>
      </c>
      <c r="F131" s="14">
        <v>0.17661049999999998</v>
      </c>
      <c r="G131" s="14">
        <v>0.17661049999999998</v>
      </c>
      <c r="H131" s="15">
        <v>6.9192</v>
      </c>
      <c r="I131" s="16">
        <v>0</v>
      </c>
      <c r="J131" s="16">
        <v>2188.3570226861889</v>
      </c>
      <c r="K131" s="16">
        <v>2736.541503559356</v>
      </c>
      <c r="L131" s="16">
        <v>0</v>
      </c>
      <c r="M131" s="16">
        <v>85734.879360911611</v>
      </c>
      <c r="N131" s="16">
        <v>107211.50764777802</v>
      </c>
      <c r="O131" s="37">
        <v>0</v>
      </c>
      <c r="P131" s="37">
        <v>0</v>
      </c>
      <c r="Q131" s="37">
        <v>0</v>
      </c>
      <c r="R131" s="37">
        <v>0</v>
      </c>
      <c r="S131" s="37">
        <v>0</v>
      </c>
      <c r="T131" s="17">
        <v>23578.857706544179</v>
      </c>
      <c r="U131" s="17">
        <v>20795.880630455897</v>
      </c>
      <c r="V131" s="17">
        <v>19493.647739092154</v>
      </c>
      <c r="W131" s="17">
        <v>21866.493284819393</v>
      </c>
      <c r="X131" s="17">
        <v>23564.229076864849</v>
      </c>
      <c r="Y131" s="17">
        <v>21737.372646137432</v>
      </c>
      <c r="Z131" s="17">
        <v>25492.314204319428</v>
      </c>
      <c r="AA131" s="17">
        <v>25492.314204319428</v>
      </c>
      <c r="AB131" s="17">
        <v>10925.277516136897</v>
      </c>
    </row>
    <row r="132" spans="1:28" x14ac:dyDescent="0.3">
      <c r="A132" s="34" t="s">
        <v>72</v>
      </c>
      <c r="B132" s="34" t="s">
        <v>72</v>
      </c>
      <c r="C132" s="10" t="s">
        <v>40</v>
      </c>
      <c r="D132" s="10" t="s">
        <v>29</v>
      </c>
      <c r="E132" s="12">
        <v>43864</v>
      </c>
      <c r="F132" s="14">
        <v>0.27650000000000002</v>
      </c>
      <c r="G132" s="14">
        <v>0.27650000000000002</v>
      </c>
      <c r="H132" s="15">
        <v>6.9192</v>
      </c>
      <c r="I132" s="16">
        <v>4659.483755347439</v>
      </c>
      <c r="J132" s="16">
        <v>71.930280957336109</v>
      </c>
      <c r="K132" s="16">
        <v>0</v>
      </c>
      <c r="L132" s="16">
        <v>116600</v>
      </c>
      <c r="M132" s="16">
        <v>1800</v>
      </c>
      <c r="N132" s="16">
        <v>0</v>
      </c>
      <c r="O132" s="37">
        <v>0</v>
      </c>
      <c r="P132" s="37">
        <v>1600</v>
      </c>
      <c r="Q132" s="37">
        <v>115000</v>
      </c>
      <c r="R132" s="37">
        <v>0</v>
      </c>
      <c r="S132" s="37">
        <v>0</v>
      </c>
      <c r="T132" s="17">
        <v>1600</v>
      </c>
      <c r="U132" s="17">
        <v>200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</row>
    <row r="133" spans="1:28" x14ac:dyDescent="0.3">
      <c r="A133" s="19" t="s">
        <v>49</v>
      </c>
      <c r="B133" s="19" t="s">
        <v>49</v>
      </c>
      <c r="C133" s="11" t="s">
        <v>40</v>
      </c>
      <c r="D133" s="11" t="s">
        <v>29</v>
      </c>
      <c r="E133" s="12">
        <v>43864</v>
      </c>
      <c r="F133" s="14">
        <v>4.4999999999999998E-2</v>
      </c>
      <c r="G133" s="14">
        <v>4.4999999999999998E-2</v>
      </c>
      <c r="H133" s="15">
        <v>6.9192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37">
        <v>0</v>
      </c>
      <c r="P133" s="37">
        <v>0</v>
      </c>
      <c r="Q133" s="37">
        <v>0</v>
      </c>
      <c r="R133" s="37">
        <v>0</v>
      </c>
      <c r="S133" s="37">
        <v>0</v>
      </c>
      <c r="T133" s="17">
        <v>0</v>
      </c>
      <c r="U133" s="17">
        <v>0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</row>
    <row r="134" spans="1:28" x14ac:dyDescent="0.3">
      <c r="A134" s="19" t="s">
        <v>65</v>
      </c>
      <c r="B134" s="19" t="s">
        <v>65</v>
      </c>
      <c r="C134" s="11" t="s">
        <v>40</v>
      </c>
      <c r="D134" s="11" t="s">
        <v>29</v>
      </c>
      <c r="E134" s="12">
        <v>43864</v>
      </c>
      <c r="F134" s="14">
        <v>0.27439999999999998</v>
      </c>
      <c r="G134" s="14">
        <v>0.27439999999999998</v>
      </c>
      <c r="H134" s="15">
        <v>6.9192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37">
        <v>0</v>
      </c>
      <c r="P134" s="37">
        <v>0</v>
      </c>
      <c r="Q134" s="37">
        <v>0</v>
      </c>
      <c r="R134" s="37">
        <v>0</v>
      </c>
      <c r="S134" s="37">
        <v>0</v>
      </c>
      <c r="T134" s="17">
        <v>0</v>
      </c>
      <c r="U134" s="17">
        <v>0</v>
      </c>
      <c r="V134" s="17">
        <v>0</v>
      </c>
      <c r="W134" s="17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</row>
    <row r="135" spans="1:28" x14ac:dyDescent="0.3">
      <c r="A135" s="10" t="s">
        <v>178</v>
      </c>
      <c r="B135" s="22" t="s">
        <v>257</v>
      </c>
      <c r="C135" s="11" t="s">
        <v>184</v>
      </c>
      <c r="D135" s="11" t="s">
        <v>29</v>
      </c>
      <c r="E135" s="12">
        <v>43864</v>
      </c>
      <c r="F135" s="15">
        <v>2.92</v>
      </c>
      <c r="G135" s="14">
        <v>2.92</v>
      </c>
      <c r="H135" s="15">
        <v>6.9192</v>
      </c>
      <c r="I135" s="16">
        <v>546.93028095733609</v>
      </c>
      <c r="J135" s="16">
        <v>844.02821135391378</v>
      </c>
      <c r="K135" s="16">
        <v>746.96496704821357</v>
      </c>
      <c r="L135" s="16">
        <v>1296</v>
      </c>
      <c r="M135" s="16">
        <v>2000</v>
      </c>
      <c r="N135" s="16">
        <v>1770</v>
      </c>
      <c r="O135" s="37">
        <v>0</v>
      </c>
      <c r="P135" s="37">
        <v>662</v>
      </c>
      <c r="Q135" s="37">
        <v>634</v>
      </c>
      <c r="R135" s="37">
        <v>0</v>
      </c>
      <c r="S135" s="37">
        <v>0</v>
      </c>
      <c r="T135" s="17">
        <v>2000</v>
      </c>
      <c r="U135" s="17">
        <v>0</v>
      </c>
      <c r="V135" s="17">
        <v>0</v>
      </c>
      <c r="W135" s="17">
        <v>0</v>
      </c>
      <c r="X135" s="17">
        <v>1770</v>
      </c>
      <c r="Y135" s="17">
        <v>0</v>
      </c>
      <c r="Z135" s="17">
        <v>0</v>
      </c>
      <c r="AA135" s="17">
        <v>0</v>
      </c>
      <c r="AB135" s="17">
        <v>0</v>
      </c>
    </row>
    <row r="136" spans="1:28" x14ac:dyDescent="0.3">
      <c r="A136" s="10" t="s">
        <v>220</v>
      </c>
      <c r="B136" s="10" t="s">
        <v>220</v>
      </c>
      <c r="C136" s="11" t="s">
        <v>93</v>
      </c>
      <c r="D136" s="11" t="s">
        <v>8</v>
      </c>
      <c r="E136" s="12">
        <v>43864</v>
      </c>
      <c r="F136" s="14">
        <v>1.2526999999999999</v>
      </c>
      <c r="G136" s="14">
        <v>1.2526999999999999</v>
      </c>
      <c r="H136" s="15">
        <v>6.9192</v>
      </c>
      <c r="I136" s="16">
        <v>7241.8776737195049</v>
      </c>
      <c r="J136" s="16">
        <v>21659.797769579247</v>
      </c>
      <c r="K136" s="16">
        <v>38121.244074459471</v>
      </c>
      <c r="L136" s="16">
        <v>40000</v>
      </c>
      <c r="M136" s="16">
        <v>119636.36363636365</v>
      </c>
      <c r="N136" s="16">
        <v>210560</v>
      </c>
      <c r="O136" s="37">
        <v>0</v>
      </c>
      <c r="P136" s="37">
        <v>0</v>
      </c>
      <c r="Q136" s="37">
        <v>0</v>
      </c>
      <c r="R136" s="37">
        <v>40000</v>
      </c>
      <c r="S136" s="37">
        <v>0</v>
      </c>
      <c r="T136" s="17">
        <v>35890.909090909096</v>
      </c>
      <c r="U136" s="17">
        <v>14356.36363636364</v>
      </c>
      <c r="V136" s="17">
        <v>33498.181818181816</v>
      </c>
      <c r="W136" s="17">
        <v>35890.909090909096</v>
      </c>
      <c r="X136" s="17">
        <v>47854.545454545456</v>
      </c>
      <c r="Y136" s="17">
        <v>47854.545454545456</v>
      </c>
      <c r="Z136" s="17">
        <v>50247.272727272728</v>
      </c>
      <c r="AA136" s="17">
        <v>43069.090909090912</v>
      </c>
      <c r="AB136" s="17">
        <v>21534.545454545456</v>
      </c>
    </row>
    <row r="137" spans="1:28" x14ac:dyDescent="0.3">
      <c r="A137" s="10" t="s">
        <v>221</v>
      </c>
      <c r="B137" s="10" t="s">
        <v>217</v>
      </c>
      <c r="C137" s="11" t="s">
        <v>93</v>
      </c>
      <c r="D137" s="11" t="s">
        <v>8</v>
      </c>
      <c r="E137" s="12">
        <v>43864</v>
      </c>
      <c r="F137" s="14">
        <v>1.7775000000000001</v>
      </c>
      <c r="G137" s="14">
        <v>1.7775000000000001</v>
      </c>
      <c r="H137" s="15">
        <v>6.9192</v>
      </c>
      <c r="I137" s="16">
        <v>18663.3389698231</v>
      </c>
      <c r="J137" s="16">
        <v>26892.116403367709</v>
      </c>
      <c r="K137" s="16">
        <v>47330.124869927153</v>
      </c>
      <c r="L137" s="16">
        <v>72650</v>
      </c>
      <c r="M137" s="16">
        <v>104681.81818181819</v>
      </c>
      <c r="N137" s="16">
        <v>184239.99999999997</v>
      </c>
      <c r="O137" s="37">
        <v>20000</v>
      </c>
      <c r="P137" s="37">
        <v>27650</v>
      </c>
      <c r="Q137" s="37">
        <v>25000</v>
      </c>
      <c r="R137" s="37">
        <v>0</v>
      </c>
      <c r="S137" s="37">
        <v>0</v>
      </c>
      <c r="T137" s="17">
        <v>31404.545454545456</v>
      </c>
      <c r="U137" s="17">
        <v>12561.818181818182</v>
      </c>
      <c r="V137" s="17">
        <v>29310.909090909088</v>
      </c>
      <c r="W137" s="17">
        <v>31404.545454545456</v>
      </c>
      <c r="X137" s="17">
        <v>41872.727272727272</v>
      </c>
      <c r="Y137" s="17">
        <v>41872.727272727272</v>
      </c>
      <c r="Z137" s="17">
        <v>43966.363636363632</v>
      </c>
      <c r="AA137" s="17">
        <v>37685.454545454537</v>
      </c>
      <c r="AB137" s="17">
        <v>18842.727272727272</v>
      </c>
    </row>
    <row r="138" spans="1:28" x14ac:dyDescent="0.3">
      <c r="A138" s="22" t="s">
        <v>233</v>
      </c>
      <c r="B138" s="10" t="s">
        <v>233</v>
      </c>
      <c r="C138" s="11" t="s">
        <v>93</v>
      </c>
      <c r="D138" s="11" t="s">
        <v>8</v>
      </c>
      <c r="E138" s="12">
        <v>43864</v>
      </c>
      <c r="F138" s="14">
        <v>0.77980000000000005</v>
      </c>
      <c r="G138" s="14">
        <v>0.77980000000000005</v>
      </c>
      <c r="H138" s="15">
        <v>6.9192</v>
      </c>
      <c r="I138" s="16">
        <v>4508.0356110533012</v>
      </c>
      <c r="J138" s="16">
        <v>10978.971357960458</v>
      </c>
      <c r="K138" s="16">
        <v>20322.776768990636</v>
      </c>
      <c r="L138" s="16">
        <v>40000</v>
      </c>
      <c r="M138" s="16">
        <v>97416.9</v>
      </c>
      <c r="N138" s="16">
        <v>180324.89999999997</v>
      </c>
      <c r="O138" s="37">
        <v>40000</v>
      </c>
      <c r="P138" s="37">
        <v>0</v>
      </c>
      <c r="Q138" s="37">
        <v>0</v>
      </c>
      <c r="R138" s="37">
        <v>0</v>
      </c>
      <c r="S138" s="37">
        <v>0</v>
      </c>
      <c r="T138" s="17">
        <v>26945.1</v>
      </c>
      <c r="U138" s="17">
        <v>12436.199999999999</v>
      </c>
      <c r="V138" s="17">
        <v>29017.8</v>
      </c>
      <c r="W138" s="17">
        <v>29017.8</v>
      </c>
      <c r="X138" s="17">
        <v>39381.299999999996</v>
      </c>
      <c r="Y138" s="17">
        <v>41454</v>
      </c>
      <c r="Z138" s="17">
        <v>43526.7</v>
      </c>
      <c r="AA138" s="17">
        <v>37308.6</v>
      </c>
      <c r="AB138" s="17">
        <v>18654.3</v>
      </c>
    </row>
    <row r="139" spans="1:28" x14ac:dyDescent="0.3">
      <c r="A139" s="22" t="s">
        <v>240</v>
      </c>
      <c r="B139" s="10" t="s">
        <v>239</v>
      </c>
      <c r="C139" s="11" t="s">
        <v>93</v>
      </c>
      <c r="D139" s="11" t="s">
        <v>8</v>
      </c>
      <c r="E139" s="12">
        <v>43864</v>
      </c>
      <c r="F139" s="14">
        <v>0.1129</v>
      </c>
      <c r="G139" s="14">
        <v>0.1129</v>
      </c>
      <c r="H139" s="15">
        <v>6.9192</v>
      </c>
      <c r="I139" s="16">
        <v>3916.0596600763092</v>
      </c>
      <c r="J139" s="16">
        <v>4995.707518210198</v>
      </c>
      <c r="K139" s="16">
        <v>9247.3734911550473</v>
      </c>
      <c r="L139" s="16">
        <v>240000</v>
      </c>
      <c r="M139" s="16">
        <v>306167.40000000002</v>
      </c>
      <c r="N139" s="16">
        <v>566735.4</v>
      </c>
      <c r="O139" s="37">
        <v>48000</v>
      </c>
      <c r="P139" s="37">
        <v>96000</v>
      </c>
      <c r="Q139" s="37">
        <v>96000</v>
      </c>
      <c r="R139" s="37">
        <v>0</v>
      </c>
      <c r="S139" s="37">
        <v>0</v>
      </c>
      <c r="T139" s="17">
        <v>84684.6</v>
      </c>
      <c r="U139" s="17">
        <v>39085.200000000004</v>
      </c>
      <c r="V139" s="17">
        <v>91198.8</v>
      </c>
      <c r="W139" s="17">
        <v>91198.8</v>
      </c>
      <c r="X139" s="17">
        <v>123769.8</v>
      </c>
      <c r="Y139" s="17">
        <v>130284.00000000001</v>
      </c>
      <c r="Z139" s="17">
        <v>136798.20000000001</v>
      </c>
      <c r="AA139" s="17">
        <v>117255.6</v>
      </c>
      <c r="AB139" s="17">
        <v>58627.8</v>
      </c>
    </row>
    <row r="140" spans="1:28" x14ac:dyDescent="0.3">
      <c r="A140" s="22" t="s">
        <v>234</v>
      </c>
      <c r="B140" s="10" t="s">
        <v>234</v>
      </c>
      <c r="C140" s="11" t="s">
        <v>93</v>
      </c>
      <c r="D140" s="11" t="s">
        <v>8</v>
      </c>
      <c r="E140" s="12">
        <v>43864</v>
      </c>
      <c r="F140" s="14">
        <v>4.7600000000000003E-2</v>
      </c>
      <c r="G140" s="14">
        <v>4.7600000000000003E-2</v>
      </c>
      <c r="H140" s="15">
        <v>6.9192</v>
      </c>
      <c r="I140" s="16">
        <v>1375.8816048098047</v>
      </c>
      <c r="J140" s="16">
        <v>1723.2958376690949</v>
      </c>
      <c r="K140" s="16">
        <v>3189.9305931321542</v>
      </c>
      <c r="L140" s="16">
        <v>200000</v>
      </c>
      <c r="M140" s="16">
        <v>250500.60000000003</v>
      </c>
      <c r="N140" s="16">
        <v>463692.60000000003</v>
      </c>
      <c r="O140" s="37">
        <v>90000</v>
      </c>
      <c r="P140" s="37">
        <v>70000</v>
      </c>
      <c r="Q140" s="37">
        <v>20000</v>
      </c>
      <c r="R140" s="37">
        <v>20000</v>
      </c>
      <c r="S140" s="37">
        <v>0</v>
      </c>
      <c r="T140" s="17">
        <v>69287.400000000009</v>
      </c>
      <c r="U140" s="17">
        <v>31978.799999999999</v>
      </c>
      <c r="V140" s="17">
        <v>74617.2</v>
      </c>
      <c r="W140" s="17">
        <v>74617.2</v>
      </c>
      <c r="X140" s="17">
        <v>101266.2</v>
      </c>
      <c r="Y140" s="17">
        <v>106596</v>
      </c>
      <c r="Z140" s="17">
        <v>111925.8</v>
      </c>
      <c r="AA140" s="17">
        <v>95936.400000000009</v>
      </c>
      <c r="AB140" s="17">
        <v>47968.2</v>
      </c>
    </row>
    <row r="141" spans="1:28" x14ac:dyDescent="0.3">
      <c r="A141" s="10" t="s">
        <v>222</v>
      </c>
      <c r="B141" s="20" t="s">
        <v>14</v>
      </c>
      <c r="C141" s="11" t="s">
        <v>93</v>
      </c>
      <c r="D141" s="11" t="s">
        <v>8</v>
      </c>
      <c r="E141" s="12">
        <v>43864</v>
      </c>
      <c r="F141" s="14">
        <v>3.78E-2</v>
      </c>
      <c r="G141" s="14">
        <v>3.78E-2</v>
      </c>
      <c r="H141" s="15">
        <v>6.9192</v>
      </c>
      <c r="I141" s="16">
        <v>1256.5036420395422</v>
      </c>
      <c r="J141" s="16">
        <v>1824.6661810613941</v>
      </c>
      <c r="K141" s="16">
        <v>3377.5735691987511</v>
      </c>
      <c r="L141" s="16">
        <v>230000</v>
      </c>
      <c r="M141" s="16">
        <v>334000.8</v>
      </c>
      <c r="N141" s="16">
        <v>618256.79999999993</v>
      </c>
      <c r="O141" s="37">
        <v>30000</v>
      </c>
      <c r="P141" s="37">
        <v>100000</v>
      </c>
      <c r="Q141" s="37">
        <v>100000</v>
      </c>
      <c r="R141" s="37">
        <v>0</v>
      </c>
      <c r="S141" s="37">
        <v>0</v>
      </c>
      <c r="T141" s="17">
        <v>92383.2</v>
      </c>
      <c r="U141" s="17">
        <v>42638.400000000001</v>
      </c>
      <c r="V141" s="17">
        <v>99489.599999999991</v>
      </c>
      <c r="W141" s="17">
        <v>99489.599999999991</v>
      </c>
      <c r="X141" s="17">
        <v>135021.6</v>
      </c>
      <c r="Y141" s="17">
        <v>142128</v>
      </c>
      <c r="Z141" s="17">
        <v>149234.4</v>
      </c>
      <c r="AA141" s="17">
        <v>127915.2</v>
      </c>
      <c r="AB141" s="17">
        <v>63957.600000000006</v>
      </c>
    </row>
    <row r="142" spans="1:28" x14ac:dyDescent="0.3">
      <c r="A142" s="10" t="s">
        <v>223</v>
      </c>
      <c r="B142" s="20" t="s">
        <v>15</v>
      </c>
      <c r="C142" s="11" t="s">
        <v>93</v>
      </c>
      <c r="D142" s="11" t="s">
        <v>8</v>
      </c>
      <c r="E142" s="12">
        <v>43864</v>
      </c>
      <c r="F142" s="14">
        <v>6.3E-2</v>
      </c>
      <c r="G142" s="14">
        <v>6.3E-2</v>
      </c>
      <c r="H142" s="15">
        <v>6.9192</v>
      </c>
      <c r="I142" s="16">
        <v>1784.5993756503642</v>
      </c>
      <c r="J142" s="16">
        <v>1773.9810093652445</v>
      </c>
      <c r="K142" s="16">
        <v>3283.7520811654522</v>
      </c>
      <c r="L142" s="16">
        <v>196000</v>
      </c>
      <c r="M142" s="16">
        <v>194833.8</v>
      </c>
      <c r="N142" s="16">
        <v>360649.79999999993</v>
      </c>
      <c r="O142" s="37">
        <v>42000</v>
      </c>
      <c r="P142" s="37">
        <v>70000</v>
      </c>
      <c r="Q142" s="37">
        <v>84000</v>
      </c>
      <c r="R142" s="37">
        <v>0</v>
      </c>
      <c r="S142" s="37">
        <v>0</v>
      </c>
      <c r="T142" s="17">
        <v>53890.2</v>
      </c>
      <c r="U142" s="17">
        <v>24872.399999999998</v>
      </c>
      <c r="V142" s="17">
        <v>58035.6</v>
      </c>
      <c r="W142" s="17">
        <v>58035.6</v>
      </c>
      <c r="X142" s="17">
        <v>78762.599999999991</v>
      </c>
      <c r="Y142" s="17">
        <v>82908</v>
      </c>
      <c r="Z142" s="17">
        <v>87053.4</v>
      </c>
      <c r="AA142" s="17">
        <v>74617.2</v>
      </c>
      <c r="AB142" s="17">
        <v>37308.6</v>
      </c>
    </row>
    <row r="143" spans="1:28" x14ac:dyDescent="0.3">
      <c r="A143" s="10" t="s">
        <v>224</v>
      </c>
      <c r="B143" s="10" t="s">
        <v>218</v>
      </c>
      <c r="C143" s="11" t="s">
        <v>93</v>
      </c>
      <c r="D143" s="11" t="s">
        <v>8</v>
      </c>
      <c r="E143" s="12">
        <v>43864</v>
      </c>
      <c r="F143" s="14">
        <v>1.3095000000000001</v>
      </c>
      <c r="G143" s="14">
        <v>1.3095000000000001</v>
      </c>
      <c r="H143" s="15">
        <v>6.9192</v>
      </c>
      <c r="I143" s="16">
        <v>21461.628511966705</v>
      </c>
      <c r="J143" s="16">
        <v>36793.083672311048</v>
      </c>
      <c r="K143" s="16">
        <v>64755.827263267434</v>
      </c>
      <c r="L143" s="16">
        <v>113400</v>
      </c>
      <c r="M143" s="16">
        <v>194409.09090909094</v>
      </c>
      <c r="N143" s="16">
        <v>342160</v>
      </c>
      <c r="O143" s="37">
        <v>78400</v>
      </c>
      <c r="P143" s="37">
        <v>35000</v>
      </c>
      <c r="Q143" s="37">
        <v>0</v>
      </c>
      <c r="R143" s="37">
        <v>0</v>
      </c>
      <c r="S143" s="37">
        <v>0</v>
      </c>
      <c r="T143" s="17">
        <v>58322.727272727279</v>
      </c>
      <c r="U143" s="17">
        <v>23329.090909090912</v>
      </c>
      <c r="V143" s="17">
        <v>54434.545454545456</v>
      </c>
      <c r="W143" s="17">
        <v>58322.727272727279</v>
      </c>
      <c r="X143" s="17">
        <v>77763.636363636368</v>
      </c>
      <c r="Y143" s="17">
        <v>77763.636363636368</v>
      </c>
      <c r="Z143" s="17">
        <v>81651.818181818177</v>
      </c>
      <c r="AA143" s="17">
        <v>69987.272727272721</v>
      </c>
      <c r="AB143" s="17">
        <v>34993.63636363636</v>
      </c>
    </row>
    <row r="144" spans="1:28" x14ac:dyDescent="0.3">
      <c r="A144" s="22" t="s">
        <v>225</v>
      </c>
      <c r="B144" s="10" t="s">
        <v>219</v>
      </c>
      <c r="C144" s="11" t="s">
        <v>93</v>
      </c>
      <c r="D144" s="11" t="s">
        <v>8</v>
      </c>
      <c r="E144" s="12">
        <v>43864</v>
      </c>
      <c r="F144" s="14">
        <v>1.4141999999999999</v>
      </c>
      <c r="G144" s="14">
        <v>1.4141999999999999</v>
      </c>
      <c r="H144" s="15">
        <v>6.9192</v>
      </c>
      <c r="I144" s="16">
        <v>21460.718002081165</v>
      </c>
      <c r="J144" s="16">
        <v>33621.791536593832</v>
      </c>
      <c r="K144" s="16">
        <v>59174.353104405127</v>
      </c>
      <c r="L144" s="16">
        <v>105000</v>
      </c>
      <c r="M144" s="16">
        <v>164500.00000000003</v>
      </c>
      <c r="N144" s="16">
        <v>289520</v>
      </c>
      <c r="O144" s="37">
        <v>70000</v>
      </c>
      <c r="P144" s="37">
        <v>35000</v>
      </c>
      <c r="Q144" s="37">
        <v>0</v>
      </c>
      <c r="R144" s="37">
        <v>0</v>
      </c>
      <c r="S144" s="37">
        <v>0</v>
      </c>
      <c r="T144" s="17">
        <v>49350.000000000007</v>
      </c>
      <c r="U144" s="17">
        <v>19740.000000000004</v>
      </c>
      <c r="V144" s="17">
        <v>46060</v>
      </c>
      <c r="W144" s="17">
        <v>49350.000000000007</v>
      </c>
      <c r="X144" s="17">
        <v>65800</v>
      </c>
      <c r="Y144" s="17">
        <v>65800</v>
      </c>
      <c r="Z144" s="17">
        <v>69090</v>
      </c>
      <c r="AA144" s="17">
        <v>59220</v>
      </c>
      <c r="AB144" s="17">
        <v>29610</v>
      </c>
    </row>
    <row r="145" spans="1:28" x14ac:dyDescent="0.3">
      <c r="A145" s="10" t="s">
        <v>226</v>
      </c>
      <c r="B145" s="10" t="s">
        <v>226</v>
      </c>
      <c r="C145" s="11" t="s">
        <v>232</v>
      </c>
      <c r="D145" s="11" t="s">
        <v>8</v>
      </c>
      <c r="E145" s="12">
        <v>43864</v>
      </c>
      <c r="F145" s="14">
        <v>0.54900000000000004</v>
      </c>
      <c r="G145" s="14">
        <v>0.54900000000000004</v>
      </c>
      <c r="H145" s="15">
        <v>6.9192</v>
      </c>
      <c r="I145" s="16">
        <v>26259.516129032261</v>
      </c>
      <c r="J145" s="16">
        <v>30985.746618106146</v>
      </c>
      <c r="K145" s="16">
        <v>24343.524899658099</v>
      </c>
      <c r="L145" s="16">
        <v>330956</v>
      </c>
      <c r="M145" s="16">
        <v>390522.00000000006</v>
      </c>
      <c r="N145" s="16">
        <v>306808.22857142863</v>
      </c>
      <c r="O145" s="37">
        <v>65956</v>
      </c>
      <c r="P145" s="37">
        <v>120000</v>
      </c>
      <c r="Q145" s="37">
        <v>145000</v>
      </c>
      <c r="R145" s="37">
        <v>0</v>
      </c>
      <c r="S145" s="37">
        <v>0</v>
      </c>
      <c r="T145" s="17">
        <v>156208.80000000002</v>
      </c>
      <c r="U145" s="17">
        <v>78104.400000000009</v>
      </c>
      <c r="V145" s="17">
        <v>78104.400000000009</v>
      </c>
      <c r="W145" s="17">
        <v>78104.400000000009</v>
      </c>
      <c r="X145" s="17">
        <v>78104.400000000009</v>
      </c>
      <c r="Y145" s="17">
        <v>78104.400000000009</v>
      </c>
      <c r="Z145" s="17">
        <v>66580.800000000003</v>
      </c>
      <c r="AA145" s="17">
        <v>55484.000000000007</v>
      </c>
      <c r="AB145" s="17">
        <v>28534.628571428577</v>
      </c>
    </row>
    <row r="146" spans="1:28" x14ac:dyDescent="0.3">
      <c r="A146" s="10" t="s">
        <v>227</v>
      </c>
      <c r="B146" s="10" t="s">
        <v>227</v>
      </c>
      <c r="C146" s="11" t="s">
        <v>232</v>
      </c>
      <c r="D146" s="11" t="s">
        <v>8</v>
      </c>
      <c r="E146" s="12">
        <v>43864</v>
      </c>
      <c r="F146" s="14">
        <v>5.8900000000000001E-2</v>
      </c>
      <c r="G146" s="14">
        <v>5.8900000000000001E-2</v>
      </c>
      <c r="H146" s="15">
        <v>6.9192</v>
      </c>
      <c r="I146" s="16">
        <v>3268.8172043010754</v>
      </c>
      <c r="J146" s="16">
        <v>3022.1236559139784</v>
      </c>
      <c r="K146" s="16">
        <v>2374.2898105478748</v>
      </c>
      <c r="L146" s="16">
        <v>384000</v>
      </c>
      <c r="M146" s="16">
        <v>355020</v>
      </c>
      <c r="N146" s="16">
        <v>278916.57142857142</v>
      </c>
      <c r="O146" s="37">
        <v>144000</v>
      </c>
      <c r="P146" s="37">
        <v>150000</v>
      </c>
      <c r="Q146" s="37">
        <v>90000</v>
      </c>
      <c r="R146" s="37">
        <v>0</v>
      </c>
      <c r="S146" s="37">
        <v>0</v>
      </c>
      <c r="T146" s="17">
        <v>142008</v>
      </c>
      <c r="U146" s="17">
        <v>71004</v>
      </c>
      <c r="V146" s="17">
        <v>71004</v>
      </c>
      <c r="W146" s="17">
        <v>71004</v>
      </c>
      <c r="X146" s="17">
        <v>71004</v>
      </c>
      <c r="Y146" s="17">
        <v>71004</v>
      </c>
      <c r="Z146" s="17">
        <v>60528</v>
      </c>
      <c r="AA146" s="17">
        <v>50440</v>
      </c>
      <c r="AB146" s="17">
        <v>25940.571428571428</v>
      </c>
    </row>
    <row r="147" spans="1:28" x14ac:dyDescent="0.3">
      <c r="A147" s="10" t="s">
        <v>228</v>
      </c>
      <c r="B147" s="10" t="s">
        <v>228</v>
      </c>
      <c r="C147" s="11" t="s">
        <v>232</v>
      </c>
      <c r="D147" s="11" t="s">
        <v>8</v>
      </c>
      <c r="E147" s="12">
        <v>43864</v>
      </c>
      <c r="F147" s="14">
        <v>5.8900000000000001E-2</v>
      </c>
      <c r="G147" s="14">
        <v>5.8900000000000001E-2</v>
      </c>
      <c r="H147" s="15">
        <v>6.9192</v>
      </c>
      <c r="I147" s="16">
        <v>2502.6881720430106</v>
      </c>
      <c r="J147" s="16">
        <v>3022.1236559139784</v>
      </c>
      <c r="K147" s="16">
        <v>2374.2898105478748</v>
      </c>
      <c r="L147" s="16">
        <v>294000</v>
      </c>
      <c r="M147" s="16">
        <v>355020</v>
      </c>
      <c r="N147" s="16">
        <v>278916.57142857142</v>
      </c>
      <c r="O147" s="37">
        <v>144000</v>
      </c>
      <c r="P147" s="37">
        <v>150000</v>
      </c>
      <c r="Q147" s="37">
        <v>0</v>
      </c>
      <c r="R147" s="37">
        <v>0</v>
      </c>
      <c r="S147" s="37">
        <v>0</v>
      </c>
      <c r="T147" s="17">
        <v>142008</v>
      </c>
      <c r="U147" s="17">
        <v>71004</v>
      </c>
      <c r="V147" s="17">
        <v>71004</v>
      </c>
      <c r="W147" s="17">
        <v>71004</v>
      </c>
      <c r="X147" s="17">
        <v>71004</v>
      </c>
      <c r="Y147" s="17">
        <v>71004</v>
      </c>
      <c r="Z147" s="17">
        <v>60528</v>
      </c>
      <c r="AA147" s="17">
        <v>50440</v>
      </c>
      <c r="AB147" s="17">
        <v>25940.571428571428</v>
      </c>
    </row>
    <row r="148" spans="1:28" x14ac:dyDescent="0.3">
      <c r="A148" s="10" t="s">
        <v>229</v>
      </c>
      <c r="B148" s="10" t="s">
        <v>229</v>
      </c>
      <c r="C148" s="11" t="s">
        <v>232</v>
      </c>
      <c r="D148" s="11" t="s">
        <v>8</v>
      </c>
      <c r="E148" s="12">
        <v>43864</v>
      </c>
      <c r="F148" s="14">
        <v>0.14499999999999999</v>
      </c>
      <c r="G148" s="14">
        <v>0.14499999999999999</v>
      </c>
      <c r="H148" s="15">
        <v>6.9192</v>
      </c>
      <c r="I148" s="16">
        <v>10184.703433922998</v>
      </c>
      <c r="J148" s="16">
        <v>14910.699213781938</v>
      </c>
      <c r="K148" s="16">
        <v>5260.5232644566668</v>
      </c>
      <c r="L148" s="16">
        <v>486000</v>
      </c>
      <c r="M148" s="16">
        <v>711518</v>
      </c>
      <c r="N148" s="16">
        <v>251024.91428571427</v>
      </c>
      <c r="O148" s="37">
        <v>129600</v>
      </c>
      <c r="P148" s="37">
        <v>192000</v>
      </c>
      <c r="Q148" s="37">
        <v>103200</v>
      </c>
      <c r="R148" s="37">
        <v>61200</v>
      </c>
      <c r="S148" s="37">
        <v>0</v>
      </c>
      <c r="T148" s="17">
        <v>282807.2</v>
      </c>
      <c r="U148" s="17">
        <v>142903.6</v>
      </c>
      <c r="V148" s="17">
        <v>142903.6</v>
      </c>
      <c r="W148" s="17">
        <v>142903.6</v>
      </c>
      <c r="X148" s="17">
        <v>63903.6</v>
      </c>
      <c r="Y148" s="17">
        <v>63903.6</v>
      </c>
      <c r="Z148" s="17">
        <v>54475.200000000004</v>
      </c>
      <c r="AA148" s="17">
        <v>45396</v>
      </c>
      <c r="AB148" s="17">
        <v>23346.514285714286</v>
      </c>
    </row>
    <row r="149" spans="1:28" x14ac:dyDescent="0.3">
      <c r="A149" s="10" t="s">
        <v>230</v>
      </c>
      <c r="B149" s="10" t="s">
        <v>230</v>
      </c>
      <c r="C149" s="11" t="s">
        <v>232</v>
      </c>
      <c r="D149" s="11" t="s">
        <v>8</v>
      </c>
      <c r="E149" s="12">
        <v>43864</v>
      </c>
      <c r="F149" s="13">
        <v>0.21829999999999999</v>
      </c>
      <c r="G149" s="14">
        <v>0.21829999999999999</v>
      </c>
      <c r="H149" s="15">
        <v>6.9192</v>
      </c>
      <c r="I149" s="16">
        <v>4732.4835241068331</v>
      </c>
      <c r="J149" s="16">
        <v>5600.4210024280255</v>
      </c>
      <c r="K149" s="16">
        <v>4399.8935962869364</v>
      </c>
      <c r="L149" s="16">
        <v>150000</v>
      </c>
      <c r="M149" s="16">
        <v>177510</v>
      </c>
      <c r="N149" s="16">
        <v>139458.28571428571</v>
      </c>
      <c r="O149" s="37">
        <v>80000</v>
      </c>
      <c r="P149" s="37">
        <v>0</v>
      </c>
      <c r="Q149" s="37">
        <v>50000</v>
      </c>
      <c r="R149" s="37">
        <v>20000</v>
      </c>
      <c r="S149" s="37">
        <v>0</v>
      </c>
      <c r="T149" s="17">
        <v>71004</v>
      </c>
      <c r="U149" s="17">
        <v>35502</v>
      </c>
      <c r="V149" s="17">
        <v>35502</v>
      </c>
      <c r="W149" s="17">
        <v>35502</v>
      </c>
      <c r="X149" s="17">
        <v>35502</v>
      </c>
      <c r="Y149" s="17">
        <v>35502</v>
      </c>
      <c r="Z149" s="17">
        <v>30264</v>
      </c>
      <c r="AA149" s="17">
        <v>25220</v>
      </c>
      <c r="AB149" s="17">
        <v>12970.285714285714</v>
      </c>
    </row>
    <row r="150" spans="1:28" x14ac:dyDescent="0.3">
      <c r="A150" s="10" t="s">
        <v>231</v>
      </c>
      <c r="B150" s="10" t="s">
        <v>231</v>
      </c>
      <c r="C150" s="11" t="s">
        <v>232</v>
      </c>
      <c r="D150" s="11" t="s">
        <v>8</v>
      </c>
      <c r="E150" s="12">
        <v>43864</v>
      </c>
      <c r="F150" s="14">
        <v>9.6799999999999997E-2</v>
      </c>
      <c r="G150" s="14">
        <v>9.6799999999999997E-2</v>
      </c>
      <c r="H150" s="15">
        <v>6.9192</v>
      </c>
      <c r="I150" s="16">
        <v>22663.891779396461</v>
      </c>
      <c r="J150" s="16">
        <v>19866.999653139093</v>
      </c>
      <c r="K150" s="16">
        <v>15608.234544043076</v>
      </c>
      <c r="L150" s="16">
        <v>1620000</v>
      </c>
      <c r="M150" s="16">
        <v>1420080</v>
      </c>
      <c r="N150" s="16">
        <v>1115666.2857142857</v>
      </c>
      <c r="O150" s="37">
        <v>180000</v>
      </c>
      <c r="P150" s="37">
        <v>835000</v>
      </c>
      <c r="Q150" s="37">
        <v>605000</v>
      </c>
      <c r="R150" s="37">
        <v>0</v>
      </c>
      <c r="S150" s="37">
        <v>0</v>
      </c>
      <c r="T150" s="17">
        <v>568032</v>
      </c>
      <c r="U150" s="17">
        <v>284016</v>
      </c>
      <c r="V150" s="17">
        <v>284016</v>
      </c>
      <c r="W150" s="17">
        <v>284016</v>
      </c>
      <c r="X150" s="17">
        <v>284016</v>
      </c>
      <c r="Y150" s="17">
        <v>284016</v>
      </c>
      <c r="Z150" s="17">
        <v>242112</v>
      </c>
      <c r="AA150" s="17">
        <v>201760</v>
      </c>
      <c r="AB150" s="17">
        <v>103762.28571428571</v>
      </c>
    </row>
    <row r="151" spans="1:28" x14ac:dyDescent="0.3">
      <c r="A151" s="10" t="s">
        <v>245</v>
      </c>
      <c r="B151" s="22" t="s">
        <v>245</v>
      </c>
      <c r="C151" s="11" t="s">
        <v>247</v>
      </c>
      <c r="D151" s="11" t="s">
        <v>29</v>
      </c>
      <c r="E151" s="12">
        <v>43864</v>
      </c>
      <c r="F151" s="13">
        <v>62.5779</v>
      </c>
      <c r="G151" s="14">
        <v>62.5779</v>
      </c>
      <c r="H151" s="15">
        <v>6.9192</v>
      </c>
      <c r="I151" s="16">
        <v>20710.976847034341</v>
      </c>
      <c r="J151" s="16">
        <v>26213.507885926763</v>
      </c>
      <c r="K151" s="16">
        <v>35702.12682818179</v>
      </c>
      <c r="L151" s="16">
        <v>2290</v>
      </c>
      <c r="M151" s="16">
        <v>2898.4114801599999</v>
      </c>
      <c r="N151" s="16">
        <v>3947.5622536000001</v>
      </c>
      <c r="O151" s="37">
        <v>200</v>
      </c>
      <c r="P151" s="37">
        <v>600</v>
      </c>
      <c r="Q151" s="37">
        <v>596</v>
      </c>
      <c r="R151" s="37">
        <v>894</v>
      </c>
      <c r="S151" s="37">
        <v>0</v>
      </c>
      <c r="T151" s="17">
        <v>572.26405824000005</v>
      </c>
      <c r="U151" s="17">
        <v>672.94014256000003</v>
      </c>
      <c r="V151" s="17">
        <v>778.91496815999994</v>
      </c>
      <c r="W151" s="17">
        <v>874.29231119999997</v>
      </c>
      <c r="X151" s="17">
        <v>768.31748559999994</v>
      </c>
      <c r="Y151" s="17">
        <v>927.27972399999999</v>
      </c>
      <c r="Z151" s="17">
        <v>927.27972399999999</v>
      </c>
      <c r="AA151" s="17">
        <v>927.27972399999999</v>
      </c>
      <c r="AB151" s="17">
        <v>397.40559600000006</v>
      </c>
    </row>
    <row r="152" spans="1:28" x14ac:dyDescent="0.3">
      <c r="A152" s="10" t="s">
        <v>246</v>
      </c>
      <c r="B152" s="22" t="s">
        <v>246</v>
      </c>
      <c r="C152" s="11" t="s">
        <v>247</v>
      </c>
      <c r="D152" s="11" t="s">
        <v>29</v>
      </c>
      <c r="E152" s="12">
        <v>43864</v>
      </c>
      <c r="F152" s="13">
        <v>62.5779</v>
      </c>
      <c r="G152" s="14">
        <v>62.5779</v>
      </c>
      <c r="H152" s="15">
        <v>6.9192</v>
      </c>
      <c r="I152" s="16">
        <v>18088.18938605619</v>
      </c>
      <c r="J152" s="16">
        <v>25030.97676966876</v>
      </c>
      <c r="K152" s="16">
        <v>35345.105559899974</v>
      </c>
      <c r="L152" s="16">
        <v>2000</v>
      </c>
      <c r="M152" s="16">
        <v>2767.65974033472</v>
      </c>
      <c r="N152" s="16">
        <v>3908.0866310640004</v>
      </c>
      <c r="O152" s="37">
        <v>300</v>
      </c>
      <c r="P152" s="37">
        <v>500</v>
      </c>
      <c r="Q152" s="37">
        <v>592</v>
      </c>
      <c r="R152" s="37">
        <v>608</v>
      </c>
      <c r="S152" s="37">
        <v>0</v>
      </c>
      <c r="T152" s="17">
        <v>498.87119277071997</v>
      </c>
      <c r="U152" s="17">
        <v>660.96498726720006</v>
      </c>
      <c r="V152" s="17">
        <v>755.38855687680007</v>
      </c>
      <c r="W152" s="17">
        <v>852.43500341999993</v>
      </c>
      <c r="X152" s="17">
        <v>760.63431074400012</v>
      </c>
      <c r="Y152" s="17">
        <v>918.00692676000006</v>
      </c>
      <c r="Z152" s="17">
        <v>918.00692676000006</v>
      </c>
      <c r="AA152" s="17">
        <v>918.00692676000006</v>
      </c>
      <c r="AB152" s="17">
        <v>393.43154003999996</v>
      </c>
    </row>
    <row r="153" spans="1:28" x14ac:dyDescent="0.3">
      <c r="A153" s="10" t="s">
        <v>261</v>
      </c>
      <c r="B153" s="10" t="s">
        <v>261</v>
      </c>
      <c r="C153" s="11" t="s">
        <v>165</v>
      </c>
      <c r="D153" s="11" t="s">
        <v>29</v>
      </c>
      <c r="E153" s="12">
        <v>43864</v>
      </c>
      <c r="F153" s="14">
        <v>8.8999999999999996E-2</v>
      </c>
      <c r="G153" s="14">
        <v>8.8999999999999996E-2</v>
      </c>
      <c r="H153" s="15">
        <v>6.9192</v>
      </c>
      <c r="I153" s="16">
        <v>5.1451034801711186</v>
      </c>
      <c r="J153" s="16">
        <v>19.294138050641692</v>
      </c>
      <c r="K153" s="16">
        <v>19.294138050641692</v>
      </c>
      <c r="L153" s="16">
        <v>400</v>
      </c>
      <c r="M153" s="16">
        <v>1500</v>
      </c>
      <c r="N153" s="16">
        <v>1500</v>
      </c>
      <c r="O153" s="37">
        <v>0</v>
      </c>
      <c r="P153" s="37">
        <v>0</v>
      </c>
      <c r="Q153" s="37">
        <v>0</v>
      </c>
      <c r="R153" s="37">
        <v>400</v>
      </c>
      <c r="S153" s="37">
        <v>0</v>
      </c>
      <c r="T153" s="17">
        <v>1500</v>
      </c>
      <c r="U153" s="17">
        <v>0</v>
      </c>
      <c r="V153" s="17">
        <v>0</v>
      </c>
      <c r="W153" s="17">
        <v>0</v>
      </c>
      <c r="X153" s="17">
        <v>1500</v>
      </c>
      <c r="Y153" s="17">
        <v>0</v>
      </c>
      <c r="Z153" s="17">
        <v>0</v>
      </c>
      <c r="AA153" s="17">
        <v>0</v>
      </c>
      <c r="AB153" s="17">
        <v>0</v>
      </c>
    </row>
    <row r="154" spans="1:28" x14ac:dyDescent="0.3">
      <c r="A154" s="10" t="s">
        <v>162</v>
      </c>
      <c r="B154" s="10" t="s">
        <v>162</v>
      </c>
      <c r="C154" s="11" t="s">
        <v>265</v>
      </c>
      <c r="D154" s="11" t="s">
        <v>29</v>
      </c>
      <c r="E154" s="12">
        <v>43864</v>
      </c>
      <c r="F154" s="14">
        <v>1.6210000000000002E-2</v>
      </c>
      <c r="G154" s="14">
        <v>1.6210000000000002E-2</v>
      </c>
      <c r="H154" s="15">
        <v>6.9192</v>
      </c>
      <c r="I154" s="16">
        <v>192.10602381778244</v>
      </c>
      <c r="J154" s="16">
        <v>266.10713839750264</v>
      </c>
      <c r="K154" s="16">
        <v>274.51857093305591</v>
      </c>
      <c r="L154" s="16">
        <v>82000</v>
      </c>
      <c r="M154" s="16">
        <v>113587.20000000001</v>
      </c>
      <c r="N154" s="16">
        <v>117177.60000000001</v>
      </c>
      <c r="O154" s="37">
        <v>0</v>
      </c>
      <c r="P154" s="37">
        <v>17000</v>
      </c>
      <c r="Q154" s="37">
        <v>5500</v>
      </c>
      <c r="R154" s="37">
        <v>59500</v>
      </c>
      <c r="S154" s="37">
        <v>0</v>
      </c>
      <c r="T154" s="17">
        <v>31334.399999999998</v>
      </c>
      <c r="U154" s="17">
        <v>27417.599999999999</v>
      </c>
      <c r="V154" s="17">
        <v>27417.599999999999</v>
      </c>
      <c r="W154" s="17">
        <v>27417.599999999999</v>
      </c>
      <c r="X154" s="17">
        <v>23174.399999999998</v>
      </c>
      <c r="Y154" s="17">
        <v>27417.599999999999</v>
      </c>
      <c r="Z154" s="17">
        <v>27417.599999999999</v>
      </c>
      <c r="AA154" s="17">
        <v>27417.599999999999</v>
      </c>
      <c r="AB154" s="17">
        <v>11750.400000000001</v>
      </c>
    </row>
    <row r="155" spans="1:28" x14ac:dyDescent="0.3">
      <c r="A155" s="10" t="s">
        <v>238</v>
      </c>
      <c r="B155" s="10" t="s">
        <v>342</v>
      </c>
      <c r="C155" s="11" t="s">
        <v>265</v>
      </c>
      <c r="D155" s="11" t="s">
        <v>324</v>
      </c>
      <c r="E155" s="12">
        <v>43864</v>
      </c>
      <c r="F155" s="14">
        <v>0.15049999999999999</v>
      </c>
      <c r="G155" s="14">
        <v>0.15049999999999999</v>
      </c>
      <c r="H155" s="15">
        <v>6.9192</v>
      </c>
      <c r="I155" s="16">
        <v>30.45149728292288</v>
      </c>
      <c r="J155" s="16">
        <v>341.35258411377043</v>
      </c>
      <c r="K155" s="16">
        <v>330.41179616140596</v>
      </c>
      <c r="L155" s="16">
        <v>1400</v>
      </c>
      <c r="M155" s="16">
        <v>15693.600000000002</v>
      </c>
      <c r="N155" s="16">
        <v>15190.600000000002</v>
      </c>
      <c r="O155" s="37">
        <v>0</v>
      </c>
      <c r="P155" s="37">
        <v>0</v>
      </c>
      <c r="Q155" s="37">
        <v>1400</v>
      </c>
      <c r="R155" s="37">
        <v>0</v>
      </c>
      <c r="S155" s="37">
        <v>0</v>
      </c>
      <c r="T155" s="17">
        <v>0</v>
      </c>
      <c r="U155" s="17">
        <v>0</v>
      </c>
      <c r="V155" s="17">
        <v>6539.0000000000009</v>
      </c>
      <c r="W155" s="17">
        <v>9154.6000000000022</v>
      </c>
      <c r="X155" s="17">
        <v>3621.6000000000004</v>
      </c>
      <c r="Y155" s="17">
        <v>0</v>
      </c>
      <c r="Z155" s="17">
        <v>0</v>
      </c>
      <c r="AA155" s="17">
        <v>7645.6000000000013</v>
      </c>
      <c r="AB155" s="17">
        <v>3923.4000000000005</v>
      </c>
    </row>
    <row r="156" spans="1:28" x14ac:dyDescent="0.3">
      <c r="A156" s="10" t="s">
        <v>332</v>
      </c>
      <c r="B156" s="10" t="s">
        <v>330</v>
      </c>
      <c r="C156" s="11" t="s">
        <v>165</v>
      </c>
      <c r="D156" s="11" t="s">
        <v>324</v>
      </c>
      <c r="E156" s="12">
        <v>43864</v>
      </c>
      <c r="F156" s="14">
        <v>2.66</v>
      </c>
      <c r="G156" s="14">
        <v>2.66</v>
      </c>
      <c r="H156" s="15">
        <v>6.9192</v>
      </c>
      <c r="I156" s="16">
        <v>0</v>
      </c>
      <c r="J156" s="16">
        <v>384.43750722626891</v>
      </c>
      <c r="K156" s="16">
        <v>653.54376228465719</v>
      </c>
      <c r="L156" s="16">
        <v>0</v>
      </c>
      <c r="M156" s="16">
        <v>1000</v>
      </c>
      <c r="N156" s="16">
        <v>1700</v>
      </c>
      <c r="O156" s="37"/>
      <c r="P156" s="37">
        <v>0</v>
      </c>
      <c r="Q156" s="37">
        <v>0</v>
      </c>
      <c r="R156" s="37">
        <v>0</v>
      </c>
      <c r="S156" s="37">
        <v>0</v>
      </c>
      <c r="T156" s="17">
        <v>1000</v>
      </c>
      <c r="U156" s="17">
        <v>0</v>
      </c>
      <c r="V156" s="17">
        <v>0</v>
      </c>
      <c r="W156" s="17">
        <v>0</v>
      </c>
      <c r="X156" s="17">
        <v>1700</v>
      </c>
      <c r="Y156" s="17">
        <v>0</v>
      </c>
      <c r="Z156" s="17">
        <v>0</v>
      </c>
      <c r="AA156" s="17">
        <v>0</v>
      </c>
      <c r="AB156" s="17">
        <v>0</v>
      </c>
    </row>
    <row r="157" spans="1:28" x14ac:dyDescent="0.3">
      <c r="A157" s="10" t="s">
        <v>325</v>
      </c>
      <c r="B157" s="10" t="s">
        <v>331</v>
      </c>
      <c r="C157" s="11" t="s">
        <v>297</v>
      </c>
      <c r="D157" s="11" t="s">
        <v>8</v>
      </c>
      <c r="E157" s="12">
        <v>43864</v>
      </c>
      <c r="F157" s="14">
        <v>0.73699999999999999</v>
      </c>
      <c r="G157" s="14">
        <v>0.73699999999999999</v>
      </c>
      <c r="H157" s="15">
        <v>6.9192</v>
      </c>
      <c r="I157" s="16">
        <v>532.57602034917329</v>
      </c>
      <c r="J157" s="16">
        <v>10034.038987166146</v>
      </c>
      <c r="K157" s="16">
        <v>14762.174639512412</v>
      </c>
      <c r="L157" s="16">
        <v>5000</v>
      </c>
      <c r="M157" s="16">
        <v>94202.880000000005</v>
      </c>
      <c r="N157" s="16">
        <v>138592.18285714285</v>
      </c>
      <c r="O157" s="37">
        <v>0</v>
      </c>
      <c r="P157" s="37">
        <v>0</v>
      </c>
      <c r="Q157" s="37">
        <v>0</v>
      </c>
      <c r="R157" s="37">
        <v>5000</v>
      </c>
      <c r="S157" s="37">
        <v>0</v>
      </c>
      <c r="T157" s="17">
        <v>13504</v>
      </c>
      <c r="U157" s="17">
        <v>20263.68</v>
      </c>
      <c r="V157" s="17">
        <v>29024</v>
      </c>
      <c r="W157" s="17">
        <v>31411.200000000001</v>
      </c>
      <c r="X157" s="17">
        <v>32340.48</v>
      </c>
      <c r="Y157" s="17">
        <v>32378.880000000001</v>
      </c>
      <c r="Z157" s="17">
        <v>27617.279999999999</v>
      </c>
      <c r="AA157" s="17">
        <v>32378.880000000001</v>
      </c>
      <c r="AB157" s="17">
        <v>13876.662857142856</v>
      </c>
    </row>
    <row r="158" spans="1:28" x14ac:dyDescent="0.3">
      <c r="A158" s="10" t="s">
        <v>326</v>
      </c>
      <c r="B158" s="10" t="s">
        <v>326</v>
      </c>
      <c r="C158" s="11" t="s">
        <v>297</v>
      </c>
      <c r="D158" s="11" t="s">
        <v>8</v>
      </c>
      <c r="E158" s="12">
        <v>43864</v>
      </c>
      <c r="F158" s="13">
        <v>0.12039999999999999</v>
      </c>
      <c r="G158" s="14">
        <v>0.12039999999999999</v>
      </c>
      <c r="H158" s="15">
        <v>6.9192</v>
      </c>
      <c r="I158" s="16">
        <v>0</v>
      </c>
      <c r="J158" s="16">
        <v>1844.1120499479707</v>
      </c>
      <c r="K158" s="16">
        <v>2713.0753798126948</v>
      </c>
      <c r="L158" s="16">
        <v>0</v>
      </c>
      <c r="M158" s="16">
        <v>105978.23999999999</v>
      </c>
      <c r="N158" s="16">
        <v>155916.20571428569</v>
      </c>
      <c r="O158" s="37">
        <v>0</v>
      </c>
      <c r="P158" s="37">
        <v>0</v>
      </c>
      <c r="Q158" s="37">
        <v>0</v>
      </c>
      <c r="R158" s="37">
        <v>0</v>
      </c>
      <c r="S158" s="37">
        <v>0</v>
      </c>
      <c r="T158" s="17">
        <v>15192</v>
      </c>
      <c r="U158" s="17">
        <v>22796.639999999999</v>
      </c>
      <c r="V158" s="17">
        <v>32652</v>
      </c>
      <c r="W158" s="17">
        <v>35337.599999999999</v>
      </c>
      <c r="X158" s="17">
        <v>36383.040000000001</v>
      </c>
      <c r="Y158" s="17">
        <v>36426.239999999998</v>
      </c>
      <c r="Z158" s="17">
        <v>31069.439999999999</v>
      </c>
      <c r="AA158" s="17">
        <v>36426.239999999998</v>
      </c>
      <c r="AB158" s="17">
        <v>15611.245714285713</v>
      </c>
    </row>
    <row r="159" spans="1:28" x14ac:dyDescent="0.3">
      <c r="A159" s="10" t="s">
        <v>327</v>
      </c>
      <c r="B159" s="10" t="s">
        <v>327</v>
      </c>
      <c r="C159" s="11" t="s">
        <v>297</v>
      </c>
      <c r="D159" s="11" t="s">
        <v>8</v>
      </c>
      <c r="E159" s="12">
        <v>43864</v>
      </c>
      <c r="F159" s="13">
        <v>0.1246</v>
      </c>
      <c r="G159" s="14">
        <v>0.1246</v>
      </c>
      <c r="H159" s="15">
        <v>6.9192</v>
      </c>
      <c r="I159" s="16">
        <v>0</v>
      </c>
      <c r="J159" s="16">
        <v>1696.392480055498</v>
      </c>
      <c r="K159" s="16">
        <v>2495.7489281997914</v>
      </c>
      <c r="L159" s="16">
        <v>0</v>
      </c>
      <c r="M159" s="16">
        <v>94202.880000000005</v>
      </c>
      <c r="N159" s="16">
        <v>138592.18285714285</v>
      </c>
      <c r="O159" s="37">
        <v>0</v>
      </c>
      <c r="P159" s="37">
        <v>0</v>
      </c>
      <c r="Q159" s="37">
        <v>0</v>
      </c>
      <c r="R159" s="37">
        <v>0</v>
      </c>
      <c r="S159" s="37">
        <v>0</v>
      </c>
      <c r="T159" s="17">
        <v>13504</v>
      </c>
      <c r="U159" s="17">
        <v>20263.68</v>
      </c>
      <c r="V159" s="17">
        <v>29024</v>
      </c>
      <c r="W159" s="17">
        <v>31411.200000000001</v>
      </c>
      <c r="X159" s="17">
        <v>32340.48</v>
      </c>
      <c r="Y159" s="17">
        <v>32378.880000000001</v>
      </c>
      <c r="Z159" s="17">
        <v>27617.279999999999</v>
      </c>
      <c r="AA159" s="17">
        <v>32378.880000000001</v>
      </c>
      <c r="AB159" s="17">
        <v>13876.662857142856</v>
      </c>
    </row>
    <row r="160" spans="1:28" x14ac:dyDescent="0.3">
      <c r="A160" s="10" t="s">
        <v>328</v>
      </c>
      <c r="B160" s="10" t="s">
        <v>328</v>
      </c>
      <c r="C160" s="11" t="s">
        <v>297</v>
      </c>
      <c r="D160" s="11" t="s">
        <v>8</v>
      </c>
      <c r="E160" s="12">
        <v>43864</v>
      </c>
      <c r="F160" s="13">
        <v>0.15090000000000001</v>
      </c>
      <c r="G160" s="14">
        <v>0.15090000000000001</v>
      </c>
      <c r="H160" s="15">
        <v>6.9192</v>
      </c>
      <c r="I160" s="16">
        <v>0</v>
      </c>
      <c r="J160" s="16">
        <v>2568.0740894901146</v>
      </c>
      <c r="K160" s="16">
        <v>3778.1752935929835</v>
      </c>
      <c r="L160" s="16">
        <v>0</v>
      </c>
      <c r="M160" s="16">
        <v>117753.60000000001</v>
      </c>
      <c r="N160" s="16">
        <v>173240.22857142857</v>
      </c>
      <c r="O160" s="37">
        <v>0</v>
      </c>
      <c r="P160" s="37">
        <v>0</v>
      </c>
      <c r="Q160" s="37">
        <v>0</v>
      </c>
      <c r="R160" s="37">
        <v>0</v>
      </c>
      <c r="S160" s="37">
        <v>0</v>
      </c>
      <c r="T160" s="17">
        <v>16880</v>
      </c>
      <c r="U160" s="17">
        <v>25329.599999999999</v>
      </c>
      <c r="V160" s="17">
        <v>36280</v>
      </c>
      <c r="W160" s="17">
        <v>39264</v>
      </c>
      <c r="X160" s="17">
        <v>40425.599999999999</v>
      </c>
      <c r="Y160" s="17">
        <v>40473.599999999999</v>
      </c>
      <c r="Z160" s="17">
        <v>34521.599999999999</v>
      </c>
      <c r="AA160" s="17">
        <v>40473.599999999999</v>
      </c>
      <c r="AB160" s="17">
        <v>17345.82857142857</v>
      </c>
    </row>
    <row r="161" spans="1:28" x14ac:dyDescent="0.3">
      <c r="A161" s="10" t="s">
        <v>329</v>
      </c>
      <c r="B161" s="10" t="s">
        <v>329</v>
      </c>
      <c r="C161" s="11" t="s">
        <v>297</v>
      </c>
      <c r="D161" s="11" t="s">
        <v>8</v>
      </c>
      <c r="E161" s="12">
        <v>43864</v>
      </c>
      <c r="F161" s="13">
        <v>0.14699999999999999</v>
      </c>
      <c r="G161" s="14">
        <v>0.14699999999999999</v>
      </c>
      <c r="H161" s="15">
        <v>6.9192</v>
      </c>
      <c r="I161" s="16">
        <v>0</v>
      </c>
      <c r="J161" s="16">
        <v>2001.3619146722165</v>
      </c>
      <c r="K161" s="16">
        <v>2944.4228928199791</v>
      </c>
      <c r="L161" s="16">
        <v>0</v>
      </c>
      <c r="M161" s="16">
        <v>94202.880000000005</v>
      </c>
      <c r="N161" s="16">
        <v>138592.18285714285</v>
      </c>
      <c r="O161" s="37">
        <v>0</v>
      </c>
      <c r="P161" s="37">
        <v>0</v>
      </c>
      <c r="Q161" s="37">
        <v>0</v>
      </c>
      <c r="R161" s="37">
        <v>0</v>
      </c>
      <c r="S161" s="37">
        <v>0</v>
      </c>
      <c r="T161" s="17">
        <v>13504</v>
      </c>
      <c r="U161" s="17">
        <v>20263.68</v>
      </c>
      <c r="V161" s="17">
        <v>29024</v>
      </c>
      <c r="W161" s="17">
        <v>31411.200000000001</v>
      </c>
      <c r="X161" s="17">
        <v>32340.48</v>
      </c>
      <c r="Y161" s="17">
        <v>32378.880000000001</v>
      </c>
      <c r="Z161" s="17">
        <v>27617.279999999999</v>
      </c>
      <c r="AA161" s="17">
        <v>32378.880000000001</v>
      </c>
      <c r="AB161" s="17">
        <v>13876.662857142856</v>
      </c>
    </row>
    <row r="162" spans="1:28" x14ac:dyDescent="0.3">
      <c r="D162" s="54" t="s">
        <v>344</v>
      </c>
      <c r="E162" s="12">
        <v>43843</v>
      </c>
      <c r="I162" s="16">
        <v>4914</v>
      </c>
    </row>
    <row r="163" spans="1:28" x14ac:dyDescent="0.3">
      <c r="D163" s="54" t="s">
        <v>344</v>
      </c>
      <c r="E163" s="12">
        <v>43864</v>
      </c>
      <c r="I163" s="16">
        <v>4469</v>
      </c>
    </row>
  </sheetData>
  <phoneticPr fontId="4" type="noConversion"/>
  <conditionalFormatting sqref="A1">
    <cfRule type="duplicateValues" dxfId="4" priority="1"/>
  </conditionalFormatting>
  <conditionalFormatting sqref="B1">
    <cfRule type="duplicateValues" dxfId="3" priority="2"/>
  </conditionalFormatting>
  <pageMargins left="0.7" right="0.7" top="0.75" bottom="0.75" header="0.3" footer="0.3"/>
  <pageSetup orientation="portrait" horizontalDpi="4294967295" verticalDpi="4294967295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8"/>
  <sheetViews>
    <sheetView zoomScale="85" zoomScaleNormal="85" workbookViewId="0">
      <selection activeCell="K1" sqref="K1:M3"/>
    </sheetView>
  </sheetViews>
  <sheetFormatPr defaultRowHeight="13" x14ac:dyDescent="0.25"/>
  <cols>
    <col min="1" max="1" width="26.26953125" style="9" customWidth="1"/>
    <col min="2" max="6" width="14.08984375" style="44" customWidth="1"/>
    <col min="7" max="7" width="14.7265625" style="44" customWidth="1"/>
    <col min="8" max="10" width="20.90625" style="9" hidden="1" customWidth="1"/>
    <col min="11" max="11" width="11.1796875" style="9" bestFit="1" customWidth="1"/>
    <col min="12" max="12" width="11.54296875" style="9" bestFit="1" customWidth="1"/>
    <col min="13" max="13" width="10.90625" style="9" bestFit="1" customWidth="1"/>
    <col min="14" max="16384" width="8.7265625" style="9"/>
  </cols>
  <sheetData>
    <row r="1" spans="1:13" ht="14" x14ac:dyDescent="0.25">
      <c r="A1"/>
      <c r="B1" s="52" t="s">
        <v>145</v>
      </c>
      <c r="C1"/>
      <c r="D1"/>
      <c r="E1"/>
      <c r="F1"/>
      <c r="G1"/>
      <c r="H1"/>
      <c r="I1"/>
      <c r="J1"/>
      <c r="K1" s="72" t="s">
        <v>249</v>
      </c>
      <c r="L1" s="72"/>
      <c r="M1" s="72"/>
    </row>
    <row r="2" spans="1:13" ht="14" x14ac:dyDescent="0.25">
      <c r="A2"/>
      <c r="B2" s="47">
        <v>43836</v>
      </c>
      <c r="C2"/>
      <c r="D2"/>
      <c r="E2" s="47">
        <v>43843</v>
      </c>
      <c r="F2"/>
      <c r="G2"/>
      <c r="H2" s="47" t="s">
        <v>316</v>
      </c>
      <c r="I2" s="47" t="s">
        <v>317</v>
      </c>
      <c r="J2" s="47" t="s">
        <v>319</v>
      </c>
      <c r="K2" s="73"/>
      <c r="L2" s="73"/>
      <c r="M2" s="73"/>
    </row>
    <row r="3" spans="1:13" ht="14" x14ac:dyDescent="0.25">
      <c r="A3" s="52" t="s">
        <v>138</v>
      </c>
      <c r="B3" t="s">
        <v>315</v>
      </c>
      <c r="C3" t="s">
        <v>318</v>
      </c>
      <c r="D3" t="s">
        <v>320</v>
      </c>
      <c r="E3" t="s">
        <v>315</v>
      </c>
      <c r="F3" t="s">
        <v>318</v>
      </c>
      <c r="G3" t="s">
        <v>320</v>
      </c>
      <c r="H3"/>
      <c r="I3"/>
      <c r="J3"/>
      <c r="K3" s="30" t="s">
        <v>235</v>
      </c>
      <c r="L3" s="30" t="s">
        <v>260</v>
      </c>
      <c r="M3" s="30" t="s">
        <v>321</v>
      </c>
    </row>
    <row r="4" spans="1:13" ht="14" x14ac:dyDescent="0.25">
      <c r="A4" s="45" t="s">
        <v>139</v>
      </c>
      <c r="B4" s="53">
        <v>322720.60190557764</v>
      </c>
      <c r="C4" s="53">
        <v>364704.72223971772</v>
      </c>
      <c r="D4" s="53">
        <v>285971.63865856838</v>
      </c>
      <c r="E4" s="53">
        <v>321307.77559321083</v>
      </c>
      <c r="F4" s="53">
        <v>280583.21065488947</v>
      </c>
      <c r="G4" s="53">
        <v>644839.04381805495</v>
      </c>
      <c r="H4" s="53">
        <v>644028.37749878841</v>
      </c>
      <c r="I4" s="53">
        <v>645287.93289460731</v>
      </c>
      <c r="J4" s="53">
        <v>930810.6824766231</v>
      </c>
      <c r="K4" s="33">
        <f>E4-B4</f>
        <v>-1412.8263123668148</v>
      </c>
      <c r="L4" s="33">
        <f t="shared" ref="L4:M4" si="0">F4-C4</f>
        <v>-84121.511584828258</v>
      </c>
      <c r="M4" s="33">
        <f t="shared" si="0"/>
        <v>358867.40515948657</v>
      </c>
    </row>
    <row r="5" spans="1:13" ht="14" x14ac:dyDescent="0.25">
      <c r="A5" s="46" t="s">
        <v>141</v>
      </c>
      <c r="B5" s="53">
        <v>253348.68918599616</v>
      </c>
      <c r="C5" s="53">
        <v>344158.35179316741</v>
      </c>
      <c r="D5" s="53">
        <v>196661.26136303984</v>
      </c>
      <c r="E5" s="53">
        <v>249288.7882109241</v>
      </c>
      <c r="F5" s="53">
        <v>228173.54579874972</v>
      </c>
      <c r="G5" s="53">
        <v>499952.14511337649</v>
      </c>
      <c r="H5" s="53">
        <v>502637.47739692027</v>
      </c>
      <c r="I5" s="53">
        <v>572331.89759191731</v>
      </c>
      <c r="J5" s="53">
        <v>696613.40647641616</v>
      </c>
      <c r="K5" s="33">
        <f t="shared" ref="K5:K68" si="1">E5-B5</f>
        <v>-4059.9009750720579</v>
      </c>
      <c r="L5" s="33">
        <f t="shared" ref="L5:L68" si="2">F5-C5</f>
        <v>-115984.80599441769</v>
      </c>
      <c r="M5" s="33">
        <f t="shared" ref="M5:M68" si="3">G5-D5</f>
        <v>303290.88375033665</v>
      </c>
    </row>
    <row r="6" spans="1:13" ht="14" x14ac:dyDescent="0.25">
      <c r="A6" s="48" t="s">
        <v>175</v>
      </c>
      <c r="B6" s="53">
        <v>1648.1462990171606</v>
      </c>
      <c r="C6" s="53">
        <v>46.64564997218379</v>
      </c>
      <c r="D6" s="53">
        <v>0</v>
      </c>
      <c r="E6" s="53">
        <v>1357.8326584759975</v>
      </c>
      <c r="F6" s="53">
        <v>612.61286963468046</v>
      </c>
      <c r="G6" s="53">
        <v>0</v>
      </c>
      <c r="H6" s="53">
        <v>3005.9789574931583</v>
      </c>
      <c r="I6" s="53">
        <v>659.2585196068643</v>
      </c>
      <c r="J6" s="53">
        <v>0</v>
      </c>
      <c r="K6" s="32">
        <f t="shared" si="1"/>
        <v>-290.31364054116307</v>
      </c>
      <c r="L6" s="32">
        <f t="shared" si="2"/>
        <v>565.96721966249663</v>
      </c>
      <c r="M6" s="32">
        <f t="shared" si="3"/>
        <v>0</v>
      </c>
    </row>
    <row r="7" spans="1:13" ht="14" x14ac:dyDescent="0.25">
      <c r="A7" s="48" t="s">
        <v>38</v>
      </c>
      <c r="B7" s="53">
        <v>0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32">
        <f t="shared" si="1"/>
        <v>0</v>
      </c>
      <c r="L7" s="32">
        <f t="shared" si="2"/>
        <v>0</v>
      </c>
      <c r="M7" s="32">
        <f t="shared" si="3"/>
        <v>0</v>
      </c>
    </row>
    <row r="8" spans="1:13" ht="14" x14ac:dyDescent="0.25">
      <c r="A8" s="48" t="s">
        <v>42</v>
      </c>
      <c r="B8" s="53">
        <v>42139.030853730721</v>
      </c>
      <c r="C8" s="53">
        <v>24866.871030754523</v>
      </c>
      <c r="D8" s="53">
        <v>67360.644092479895</v>
      </c>
      <c r="E8" s="53">
        <v>39196.086149133305</v>
      </c>
      <c r="F8" s="53">
        <v>32094.318734516703</v>
      </c>
      <c r="G8" s="53">
        <v>70907.092311141358</v>
      </c>
      <c r="H8" s="53">
        <v>81335.117002864019</v>
      </c>
      <c r="I8" s="53">
        <v>56961.189765271221</v>
      </c>
      <c r="J8" s="53">
        <v>138267.73640362127</v>
      </c>
      <c r="K8" s="32">
        <f t="shared" si="1"/>
        <v>-2942.9447045974157</v>
      </c>
      <c r="L8" s="63">
        <f t="shared" si="2"/>
        <v>7227.44770376218</v>
      </c>
      <c r="M8" s="32">
        <f t="shared" si="3"/>
        <v>3546.4482186614623</v>
      </c>
    </row>
    <row r="9" spans="1:13" ht="14" x14ac:dyDescent="0.25">
      <c r="A9" s="48" t="s">
        <v>43</v>
      </c>
      <c r="B9" s="53">
        <v>11816.485133063656</v>
      </c>
      <c r="C9" s="53">
        <v>9844.3359954112348</v>
      </c>
      <c r="D9" s="53">
        <v>26666.837677066775</v>
      </c>
      <c r="E9" s="53">
        <v>8182.0539210403886</v>
      </c>
      <c r="F9" s="53">
        <v>12705.549354225177</v>
      </c>
      <c r="G9" s="53">
        <v>28070.811173034661</v>
      </c>
      <c r="H9" s="53">
        <v>19998.539054104043</v>
      </c>
      <c r="I9" s="53">
        <v>22549.88534963641</v>
      </c>
      <c r="J9" s="53">
        <v>54737.648850101439</v>
      </c>
      <c r="K9" s="32">
        <f t="shared" si="1"/>
        <v>-3634.4312120232671</v>
      </c>
      <c r="L9" s="32">
        <f t="shared" si="2"/>
        <v>2861.2133588139422</v>
      </c>
      <c r="M9" s="32">
        <f t="shared" si="3"/>
        <v>1403.9734959678863</v>
      </c>
    </row>
    <row r="10" spans="1:13" ht="14" x14ac:dyDescent="0.25">
      <c r="A10" s="48" t="s">
        <v>41</v>
      </c>
      <c r="B10" s="53">
        <v>17484.925288519637</v>
      </c>
      <c r="C10" s="53">
        <v>10284.767596667927</v>
      </c>
      <c r="D10" s="53">
        <v>27859.901183232909</v>
      </c>
      <c r="E10" s="53">
        <v>12004.291485009195</v>
      </c>
      <c r="F10" s="53">
        <v>11118.712278108354</v>
      </c>
      <c r="G10" s="53">
        <v>29326.687884199007</v>
      </c>
      <c r="H10" s="53">
        <v>29489.216773528831</v>
      </c>
      <c r="I10" s="53">
        <v>21403.479874776283</v>
      </c>
      <c r="J10" s="53">
        <v>57186.589067431916</v>
      </c>
      <c r="K10" s="32">
        <f t="shared" si="1"/>
        <v>-5480.6338035104418</v>
      </c>
      <c r="L10" s="32">
        <f t="shared" si="2"/>
        <v>833.9446814404273</v>
      </c>
      <c r="M10" s="32">
        <f t="shared" si="3"/>
        <v>1466.7867009660986</v>
      </c>
    </row>
    <row r="11" spans="1:13" ht="14" x14ac:dyDescent="0.25">
      <c r="A11" s="48" t="s">
        <v>47</v>
      </c>
      <c r="B11" s="53">
        <v>9529.2837342870862</v>
      </c>
      <c r="C11" s="53">
        <v>15042.025563045618</v>
      </c>
      <c r="D11" s="53">
        <v>0</v>
      </c>
      <c r="E11" s="53">
        <v>10187.275950403882</v>
      </c>
      <c r="F11" s="53">
        <v>9473.0014542065401</v>
      </c>
      <c r="G11" s="53">
        <v>18612.51463551167</v>
      </c>
      <c r="H11" s="53">
        <v>19716.559684690968</v>
      </c>
      <c r="I11" s="53">
        <v>24515.027017252156</v>
      </c>
      <c r="J11" s="53">
        <v>18612.51463551167</v>
      </c>
      <c r="K11" s="32">
        <f t="shared" si="1"/>
        <v>657.99221611679604</v>
      </c>
      <c r="L11" s="43">
        <f t="shared" si="2"/>
        <v>-5569.0241088390776</v>
      </c>
      <c r="M11" s="43">
        <f t="shared" si="3"/>
        <v>18612.51463551167</v>
      </c>
    </row>
    <row r="12" spans="1:13" ht="14" x14ac:dyDescent="0.25">
      <c r="A12" s="48" t="s">
        <v>45</v>
      </c>
      <c r="B12" s="53">
        <v>80033.446436359081</v>
      </c>
      <c r="C12" s="53">
        <v>136953.11993554793</v>
      </c>
      <c r="D12" s="53">
        <v>0</v>
      </c>
      <c r="E12" s="53">
        <v>84868.331191998135</v>
      </c>
      <c r="F12" s="53">
        <v>78194.918478969354</v>
      </c>
      <c r="G12" s="53">
        <v>169382.9750368018</v>
      </c>
      <c r="H12" s="53">
        <v>164901.77762835723</v>
      </c>
      <c r="I12" s="53">
        <v>215148.0384145173</v>
      </c>
      <c r="J12" s="53">
        <v>169382.9750368018</v>
      </c>
      <c r="K12" s="32">
        <f t="shared" si="1"/>
        <v>4834.8847556390538</v>
      </c>
      <c r="L12" s="43">
        <f t="shared" si="2"/>
        <v>-58758.201456578579</v>
      </c>
      <c r="M12" s="43">
        <f t="shared" si="3"/>
        <v>169382.9750368018</v>
      </c>
    </row>
    <row r="13" spans="1:13" ht="14" x14ac:dyDescent="0.25">
      <c r="A13" s="48" t="s">
        <v>72</v>
      </c>
      <c r="B13" s="53">
        <v>0</v>
      </c>
      <c r="C13" s="53">
        <v>462.19484448497616</v>
      </c>
      <c r="D13" s="53">
        <v>3908.1482391299241</v>
      </c>
      <c r="E13" s="53">
        <v>165.65624866268209</v>
      </c>
      <c r="F13" s="53">
        <v>70.99553514114946</v>
      </c>
      <c r="G13" s="53">
        <v>0</v>
      </c>
      <c r="H13" s="53">
        <v>165.65624866268209</v>
      </c>
      <c r="I13" s="53">
        <v>533.1903796261256</v>
      </c>
      <c r="J13" s="53">
        <v>3908.1482391299241</v>
      </c>
      <c r="K13" s="32">
        <f t="shared" si="1"/>
        <v>165.65624866268209</v>
      </c>
      <c r="L13" s="32">
        <f t="shared" si="2"/>
        <v>-391.19930934382671</v>
      </c>
      <c r="M13" s="32">
        <f t="shared" si="3"/>
        <v>-3908.1482391299241</v>
      </c>
    </row>
    <row r="14" spans="1:13" ht="14" x14ac:dyDescent="0.25">
      <c r="A14" s="48" t="s">
        <v>46</v>
      </c>
      <c r="B14" s="53">
        <v>45820.820633735661</v>
      </c>
      <c r="C14" s="53">
        <v>76447.69436991986</v>
      </c>
      <c r="D14" s="53">
        <v>0</v>
      </c>
      <c r="E14" s="53">
        <v>48711.560248281159</v>
      </c>
      <c r="F14" s="53">
        <v>41945.25354438043</v>
      </c>
      <c r="G14" s="53">
        <v>98064.889027844489</v>
      </c>
      <c r="H14" s="53">
        <v>94532.38088201682</v>
      </c>
      <c r="I14" s="53">
        <v>118392.94791430028</v>
      </c>
      <c r="J14" s="53">
        <v>98064.889027844489</v>
      </c>
      <c r="K14" s="32">
        <f t="shared" si="1"/>
        <v>2890.7396145454986</v>
      </c>
      <c r="L14" s="43">
        <f t="shared" si="2"/>
        <v>-34502.44082553943</v>
      </c>
      <c r="M14" s="43">
        <f t="shared" si="3"/>
        <v>98064.889027844489</v>
      </c>
    </row>
    <row r="15" spans="1:13" ht="14" x14ac:dyDescent="0.25">
      <c r="A15" s="48" t="s">
        <v>53</v>
      </c>
      <c r="B15" s="53">
        <v>2307.5050857240672</v>
      </c>
      <c r="C15" s="53">
        <v>3942.8859929266155</v>
      </c>
      <c r="D15" s="53">
        <v>3499.43961141626</v>
      </c>
      <c r="E15" s="53">
        <v>1987.99026730127</v>
      </c>
      <c r="F15" s="53">
        <v>2200.3166294728603</v>
      </c>
      <c r="G15" s="53">
        <v>5163.173194361777</v>
      </c>
      <c r="H15" s="53">
        <v>4295.495353025337</v>
      </c>
      <c r="I15" s="53">
        <v>6143.2026223994762</v>
      </c>
      <c r="J15" s="53">
        <v>8662.612805778037</v>
      </c>
      <c r="K15" s="32">
        <f t="shared" si="1"/>
        <v>-319.51481842279713</v>
      </c>
      <c r="L15" s="32">
        <f t="shared" si="2"/>
        <v>-1742.5693634537552</v>
      </c>
      <c r="M15" s="32">
        <f t="shared" si="3"/>
        <v>1663.7335829455169</v>
      </c>
    </row>
    <row r="16" spans="1:13" ht="14" x14ac:dyDescent="0.25">
      <c r="A16" s="48" t="s">
        <v>146</v>
      </c>
      <c r="B16" s="53">
        <v>2042.1494728420264</v>
      </c>
      <c r="C16" s="53">
        <v>2645.6414185673925</v>
      </c>
      <c r="D16" s="53">
        <v>2066.1814409121134</v>
      </c>
      <c r="E16" s="53">
        <v>1815.6328939672089</v>
      </c>
      <c r="F16" s="53">
        <v>2159.918963720565</v>
      </c>
      <c r="G16" s="53">
        <v>2700.9796972209315</v>
      </c>
      <c r="H16" s="53">
        <v>3857.7823668092351</v>
      </c>
      <c r="I16" s="53">
        <v>4805.5603822879575</v>
      </c>
      <c r="J16" s="53">
        <v>4767.1611381330449</v>
      </c>
      <c r="K16" s="32">
        <f t="shared" si="1"/>
        <v>-226.51657887481747</v>
      </c>
      <c r="L16" s="32">
        <f t="shared" si="2"/>
        <v>-485.72245484682753</v>
      </c>
      <c r="M16" s="32">
        <f t="shared" si="3"/>
        <v>634.79825630881805</v>
      </c>
    </row>
    <row r="17" spans="1:13" ht="14" x14ac:dyDescent="0.25">
      <c r="A17" s="48" t="s">
        <v>147</v>
      </c>
      <c r="B17" s="53">
        <v>1649.1386459159321</v>
      </c>
      <c r="C17" s="53">
        <v>2645.6414185673925</v>
      </c>
      <c r="D17" s="53">
        <v>2066.1814409121134</v>
      </c>
      <c r="E17" s="53">
        <v>1001.8989382163851</v>
      </c>
      <c r="F17" s="53">
        <v>2159.918963720565</v>
      </c>
      <c r="G17" s="53">
        <v>2700.9796972209315</v>
      </c>
      <c r="H17" s="53">
        <v>2651.0375841323171</v>
      </c>
      <c r="I17" s="53">
        <v>4805.5603822879575</v>
      </c>
      <c r="J17" s="53">
        <v>4767.1611381330449</v>
      </c>
      <c r="K17" s="32">
        <f t="shared" si="1"/>
        <v>-647.23970769954701</v>
      </c>
      <c r="L17" s="32">
        <f t="shared" si="2"/>
        <v>-485.72245484682753</v>
      </c>
      <c r="M17" s="32">
        <f t="shared" si="3"/>
        <v>634.79825630881805</v>
      </c>
    </row>
    <row r="18" spans="1:13" ht="14" x14ac:dyDescent="0.25">
      <c r="A18" s="48" t="s">
        <v>64</v>
      </c>
      <c r="B18" s="53">
        <v>15910.083667216695</v>
      </c>
      <c r="C18" s="53">
        <v>24703.380419513993</v>
      </c>
      <c r="D18" s="53">
        <v>21925.053915080582</v>
      </c>
      <c r="E18" s="53">
        <v>20387.632869813853</v>
      </c>
      <c r="F18" s="53">
        <v>13785.653158311479</v>
      </c>
      <c r="G18" s="53">
        <v>32348.851024597745</v>
      </c>
      <c r="H18" s="53">
        <v>36297.716537030545</v>
      </c>
      <c r="I18" s="53">
        <v>38489.033577825474</v>
      </c>
      <c r="J18" s="53">
        <v>54273.904939678323</v>
      </c>
      <c r="K18" s="32">
        <f t="shared" si="1"/>
        <v>4477.549202597158</v>
      </c>
      <c r="L18" s="43">
        <f t="shared" si="2"/>
        <v>-10917.727261202514</v>
      </c>
      <c r="M18" s="43">
        <f t="shared" si="3"/>
        <v>10423.797109517163</v>
      </c>
    </row>
    <row r="19" spans="1:13" ht="14" x14ac:dyDescent="0.25">
      <c r="A19" s="48" t="s">
        <v>55</v>
      </c>
      <c r="B19" s="53">
        <v>2599.7439057460347</v>
      </c>
      <c r="C19" s="53">
        <v>3942.8859929266155</v>
      </c>
      <c r="D19" s="53">
        <v>3499.43961141626</v>
      </c>
      <c r="E19" s="53">
        <v>2156.7833788656822</v>
      </c>
      <c r="F19" s="53">
        <v>2200.3166294728603</v>
      </c>
      <c r="G19" s="53">
        <v>5163.173194361777</v>
      </c>
      <c r="H19" s="53">
        <v>4756.5272846117168</v>
      </c>
      <c r="I19" s="53">
        <v>6143.2026223994762</v>
      </c>
      <c r="J19" s="53">
        <v>8662.612805778037</v>
      </c>
      <c r="K19" s="32">
        <f t="shared" si="1"/>
        <v>-442.96052688035252</v>
      </c>
      <c r="L19" s="32">
        <f t="shared" si="2"/>
        <v>-1742.5693634537552</v>
      </c>
      <c r="M19" s="32">
        <f t="shared" si="3"/>
        <v>1663.7335829455169</v>
      </c>
    </row>
    <row r="20" spans="1:13" ht="14" x14ac:dyDescent="0.25">
      <c r="A20" s="48" t="s">
        <v>148</v>
      </c>
      <c r="B20" s="53">
        <v>2027.0336718064077</v>
      </c>
      <c r="C20" s="53">
        <v>2645.6414185673925</v>
      </c>
      <c r="D20" s="53">
        <v>2066.1814409121134</v>
      </c>
      <c r="E20" s="53">
        <v>1782.8819917233675</v>
      </c>
      <c r="F20" s="53">
        <v>2159.918963720565</v>
      </c>
      <c r="G20" s="53">
        <v>2700.9796972209315</v>
      </c>
      <c r="H20" s="53">
        <v>3809.915663529775</v>
      </c>
      <c r="I20" s="53">
        <v>4805.5603822879575</v>
      </c>
      <c r="J20" s="53">
        <v>4767.1611381330449</v>
      </c>
      <c r="K20" s="32">
        <f t="shared" si="1"/>
        <v>-244.15168008304022</v>
      </c>
      <c r="L20" s="32">
        <f t="shared" si="2"/>
        <v>-485.72245484682753</v>
      </c>
      <c r="M20" s="32">
        <f t="shared" si="3"/>
        <v>634.79825630881805</v>
      </c>
    </row>
    <row r="21" spans="1:13" ht="14" x14ac:dyDescent="0.25">
      <c r="A21" s="48" t="s">
        <v>149</v>
      </c>
      <c r="B21" s="53">
        <v>1649.1386459159321</v>
      </c>
      <c r="C21" s="53">
        <v>2645.6414185673925</v>
      </c>
      <c r="D21" s="53">
        <v>2066.1814409121134</v>
      </c>
      <c r="E21" s="53">
        <v>1001.8989382163851</v>
      </c>
      <c r="F21" s="53">
        <v>2159.918963720565</v>
      </c>
      <c r="G21" s="53">
        <v>2700.9796972209315</v>
      </c>
      <c r="H21" s="53">
        <v>2651.0375841323171</v>
      </c>
      <c r="I21" s="53">
        <v>4805.5603822879575</v>
      </c>
      <c r="J21" s="53">
        <v>4767.1611381330449</v>
      </c>
      <c r="K21" s="32">
        <f t="shared" si="1"/>
        <v>-647.23970769954701</v>
      </c>
      <c r="L21" s="32">
        <f t="shared" si="2"/>
        <v>-485.72245484682753</v>
      </c>
      <c r="M21" s="32">
        <f t="shared" si="3"/>
        <v>634.79825630881805</v>
      </c>
    </row>
    <row r="22" spans="1:13" ht="14" x14ac:dyDescent="0.25">
      <c r="A22" s="48" t="s">
        <v>61</v>
      </c>
      <c r="B22" s="53">
        <v>9492.4379602151512</v>
      </c>
      <c r="C22" s="53">
        <v>14605.720703249945</v>
      </c>
      <c r="D22" s="53">
        <v>12963.052361627513</v>
      </c>
      <c r="E22" s="53">
        <v>9495.7286091093447</v>
      </c>
      <c r="F22" s="53">
        <v>7890.7033360718915</v>
      </c>
      <c r="G22" s="53">
        <v>19126.057855753603</v>
      </c>
      <c r="H22" s="53">
        <v>18988.166569324494</v>
      </c>
      <c r="I22" s="53">
        <v>22496.424039321835</v>
      </c>
      <c r="J22" s="53">
        <v>32089.110217381116</v>
      </c>
      <c r="K22" s="32">
        <f t="shared" si="1"/>
        <v>3.2906488941935095</v>
      </c>
      <c r="L22" s="43">
        <f t="shared" si="2"/>
        <v>-6715.0173671780531</v>
      </c>
      <c r="M22" s="43">
        <f t="shared" si="3"/>
        <v>6163.0054941260896</v>
      </c>
    </row>
    <row r="23" spans="1:13" ht="14" x14ac:dyDescent="0.25">
      <c r="A23" s="48" t="s">
        <v>57</v>
      </c>
      <c r="B23" s="53">
        <v>2509.0490995323207</v>
      </c>
      <c r="C23" s="53">
        <v>3942.8859929266155</v>
      </c>
      <c r="D23" s="53">
        <v>3499.43961141626</v>
      </c>
      <c r="E23" s="53">
        <v>2151.7447785204758</v>
      </c>
      <c r="F23" s="53">
        <v>2200.3166294728603</v>
      </c>
      <c r="G23" s="53">
        <v>5163.173194361777</v>
      </c>
      <c r="H23" s="53">
        <v>4660.7938780527966</v>
      </c>
      <c r="I23" s="53">
        <v>6143.2026223994762</v>
      </c>
      <c r="J23" s="53">
        <v>8662.612805778037</v>
      </c>
      <c r="K23" s="32">
        <f t="shared" si="1"/>
        <v>-357.30432101184488</v>
      </c>
      <c r="L23" s="32">
        <f t="shared" si="2"/>
        <v>-1742.5693634537552</v>
      </c>
      <c r="M23" s="32">
        <f t="shared" si="3"/>
        <v>1663.7335829455169</v>
      </c>
    </row>
    <row r="24" spans="1:13" ht="14" x14ac:dyDescent="0.25">
      <c r="A24" s="48" t="s">
        <v>150</v>
      </c>
      <c r="B24" s="53">
        <v>2120.2477781927246</v>
      </c>
      <c r="C24" s="53">
        <v>2645.6414185673925</v>
      </c>
      <c r="D24" s="53">
        <v>2066.1814409121134</v>
      </c>
      <c r="E24" s="53">
        <v>1800.5170929315898</v>
      </c>
      <c r="F24" s="53">
        <v>2159.918963720565</v>
      </c>
      <c r="G24" s="53">
        <v>2700.9796972209315</v>
      </c>
      <c r="H24" s="53">
        <v>3920.7648711243146</v>
      </c>
      <c r="I24" s="53">
        <v>4805.5603822879575</v>
      </c>
      <c r="J24" s="53">
        <v>4767.1611381330449</v>
      </c>
      <c r="K24" s="32">
        <f t="shared" si="1"/>
        <v>-319.73068526113479</v>
      </c>
      <c r="L24" s="32">
        <f t="shared" si="2"/>
        <v>-485.72245484682753</v>
      </c>
      <c r="M24" s="32">
        <f t="shared" si="3"/>
        <v>634.79825630881805</v>
      </c>
    </row>
    <row r="25" spans="1:13" ht="14" x14ac:dyDescent="0.25">
      <c r="A25" s="48" t="s">
        <v>151</v>
      </c>
      <c r="B25" s="53">
        <v>1649.1386459159321</v>
      </c>
      <c r="C25" s="53">
        <v>2645.6414185673925</v>
      </c>
      <c r="D25" s="53">
        <v>2066.1814409121134</v>
      </c>
      <c r="E25" s="53">
        <v>1001.8989382163851</v>
      </c>
      <c r="F25" s="53">
        <v>2159.918963720565</v>
      </c>
      <c r="G25" s="53">
        <v>2700.9796972209315</v>
      </c>
      <c r="H25" s="53">
        <v>2651.0375841323171</v>
      </c>
      <c r="I25" s="53">
        <v>4805.5603822879575</v>
      </c>
      <c r="J25" s="53">
        <v>4767.1611381330449</v>
      </c>
      <c r="K25" s="32">
        <f t="shared" si="1"/>
        <v>-647.23970769954701</v>
      </c>
      <c r="L25" s="32">
        <f t="shared" si="2"/>
        <v>-485.72245484682753</v>
      </c>
      <c r="M25" s="32">
        <f t="shared" si="3"/>
        <v>634.79825630881805</v>
      </c>
    </row>
    <row r="26" spans="1:13" ht="14" x14ac:dyDescent="0.25">
      <c r="A26" s="48" t="s">
        <v>58</v>
      </c>
      <c r="B26" s="53">
        <v>0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32">
        <f t="shared" si="1"/>
        <v>0</v>
      </c>
      <c r="L26" s="32">
        <f t="shared" si="2"/>
        <v>0</v>
      </c>
      <c r="M26" s="32">
        <f t="shared" si="3"/>
        <v>0</v>
      </c>
    </row>
    <row r="27" spans="1:13" ht="14" x14ac:dyDescent="0.25">
      <c r="A27" s="48" t="s">
        <v>59</v>
      </c>
      <c r="B27" s="53">
        <v>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32">
        <f t="shared" si="1"/>
        <v>0</v>
      </c>
      <c r="L27" s="32">
        <f t="shared" si="2"/>
        <v>0</v>
      </c>
      <c r="M27" s="32">
        <f t="shared" si="3"/>
        <v>0</v>
      </c>
    </row>
    <row r="28" spans="1:13" ht="14" x14ac:dyDescent="0.25">
      <c r="A28" s="48" t="s">
        <v>60</v>
      </c>
      <c r="B28" s="53">
        <v>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32">
        <f t="shared" si="1"/>
        <v>0</v>
      </c>
      <c r="L28" s="32">
        <f t="shared" si="2"/>
        <v>0</v>
      </c>
      <c r="M28" s="32">
        <f t="shared" si="3"/>
        <v>0</v>
      </c>
    </row>
    <row r="29" spans="1:13" ht="14" x14ac:dyDescent="0.25">
      <c r="A29" s="48" t="s">
        <v>48</v>
      </c>
      <c r="B29" s="53">
        <v>0</v>
      </c>
      <c r="C29" s="53">
        <v>1353.4341689460668</v>
      </c>
      <c r="D29" s="53">
        <v>11444.137526109465</v>
      </c>
      <c r="E29" s="53">
        <v>0</v>
      </c>
      <c r="F29" s="53">
        <v>0</v>
      </c>
      <c r="G29" s="53">
        <v>0</v>
      </c>
      <c r="H29" s="53">
        <v>0</v>
      </c>
      <c r="I29" s="53">
        <v>1353.4341689460668</v>
      </c>
      <c r="J29" s="53">
        <v>11444.137526109465</v>
      </c>
      <c r="K29" s="32">
        <f t="shared" si="1"/>
        <v>0</v>
      </c>
      <c r="L29" s="32">
        <f t="shared" si="2"/>
        <v>-1353.4341689460668</v>
      </c>
      <c r="M29" s="43">
        <f t="shared" si="3"/>
        <v>-11444.137526109465</v>
      </c>
    </row>
    <row r="30" spans="1:13" ht="14" x14ac:dyDescent="0.25">
      <c r="A30" s="48" t="s">
        <v>152</v>
      </c>
      <c r="B30" s="53">
        <v>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32">
        <f t="shared" si="1"/>
        <v>0</v>
      </c>
      <c r="L30" s="32">
        <f t="shared" si="2"/>
        <v>0</v>
      </c>
      <c r="M30" s="32">
        <f t="shared" si="3"/>
        <v>0</v>
      </c>
    </row>
    <row r="31" spans="1:13" ht="14" x14ac:dyDescent="0.25">
      <c r="A31" s="48" t="s">
        <v>49</v>
      </c>
      <c r="B31" s="53">
        <v>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32">
        <f t="shared" si="1"/>
        <v>0</v>
      </c>
      <c r="L31" s="32">
        <f t="shared" si="2"/>
        <v>0</v>
      </c>
      <c r="M31" s="32">
        <f t="shared" si="3"/>
        <v>0</v>
      </c>
    </row>
    <row r="32" spans="1:13" ht="14" x14ac:dyDescent="0.25">
      <c r="A32" s="48" t="s">
        <v>51</v>
      </c>
      <c r="B32" s="53">
        <v>920.88422825993212</v>
      </c>
      <c r="C32" s="53">
        <v>1845.6550254690303</v>
      </c>
      <c r="D32" s="53">
        <v>1638.0788885913955</v>
      </c>
      <c r="E32" s="53">
        <v>31.091661037379108</v>
      </c>
      <c r="F32" s="53">
        <v>721.36338444207706</v>
      </c>
      <c r="G32" s="53">
        <v>2416.8683980810601</v>
      </c>
      <c r="H32" s="53">
        <v>951.97588929731126</v>
      </c>
      <c r="I32" s="53">
        <v>2567.0184099111075</v>
      </c>
      <c r="J32" s="53">
        <v>4054.9472866724554</v>
      </c>
      <c r="K32" s="32">
        <f t="shared" si="1"/>
        <v>-889.79256722255298</v>
      </c>
      <c r="L32" s="32">
        <f t="shared" si="2"/>
        <v>-1124.2916410269531</v>
      </c>
      <c r="M32" s="32">
        <f t="shared" si="3"/>
        <v>778.78950948966462</v>
      </c>
    </row>
    <row r="33" spans="1:13" ht="14" x14ac:dyDescent="0.25">
      <c r="A33" s="46" t="s">
        <v>184</v>
      </c>
      <c r="B33" s="53">
        <v>409.03242371938433</v>
      </c>
      <c r="C33" s="53">
        <v>698.93727800522095</v>
      </c>
      <c r="D33" s="53">
        <v>0</v>
      </c>
      <c r="E33" s="53">
        <v>539.82283211845424</v>
      </c>
      <c r="F33" s="53">
        <v>833.05992610872579</v>
      </c>
      <c r="G33" s="53">
        <v>737.25803460622217</v>
      </c>
      <c r="H33" s="53">
        <v>948.85525583783851</v>
      </c>
      <c r="I33" s="53">
        <v>1531.9972041139467</v>
      </c>
      <c r="J33" s="53">
        <v>737.25803460622217</v>
      </c>
      <c r="K33" s="32">
        <f t="shared" si="1"/>
        <v>130.79040839906992</v>
      </c>
      <c r="L33" s="32">
        <f t="shared" si="2"/>
        <v>134.12264810350484</v>
      </c>
      <c r="M33" s="32">
        <f t="shared" si="3"/>
        <v>737.25803460622217</v>
      </c>
    </row>
    <row r="34" spans="1:13" ht="14" x14ac:dyDescent="0.25">
      <c r="A34" s="48" t="s">
        <v>178</v>
      </c>
      <c r="B34" s="53">
        <v>409.03242371938433</v>
      </c>
      <c r="C34" s="53">
        <v>698.93727800522095</v>
      </c>
      <c r="D34" s="53">
        <v>0</v>
      </c>
      <c r="E34" s="53">
        <v>539.82283211845424</v>
      </c>
      <c r="F34" s="53">
        <v>833.05992610872579</v>
      </c>
      <c r="G34" s="53">
        <v>737.25803460622217</v>
      </c>
      <c r="H34" s="53">
        <v>948.85525583783851</v>
      </c>
      <c r="I34" s="53">
        <v>1531.9972041139467</v>
      </c>
      <c r="J34" s="53">
        <v>737.25803460622217</v>
      </c>
      <c r="K34" s="32">
        <f t="shared" si="1"/>
        <v>130.79040839906992</v>
      </c>
      <c r="L34" s="32">
        <f t="shared" si="2"/>
        <v>134.12264810350484</v>
      </c>
      <c r="M34" s="32">
        <f t="shared" si="3"/>
        <v>737.25803460622217</v>
      </c>
    </row>
    <row r="35" spans="1:13" ht="14" x14ac:dyDescent="0.25">
      <c r="A35" s="46" t="s">
        <v>248</v>
      </c>
      <c r="B35" s="53">
        <v>5776.2640989780139</v>
      </c>
      <c r="C35" s="53">
        <v>19169.942545889768</v>
      </c>
      <c r="D35" s="53">
        <v>16335.742568085847</v>
      </c>
      <c r="E35" s="53">
        <v>28475.350203199196</v>
      </c>
      <c r="F35" s="53">
        <v>50578.554160163832</v>
      </c>
      <c r="G35" s="53">
        <v>70123.961933100625</v>
      </c>
      <c r="H35" s="53">
        <v>34251.614302177215</v>
      </c>
      <c r="I35" s="53">
        <v>69748.4967060536</v>
      </c>
      <c r="J35" s="53">
        <v>86459.704501186468</v>
      </c>
      <c r="K35" s="33">
        <f t="shared" si="1"/>
        <v>22699.086104221184</v>
      </c>
      <c r="L35" s="33">
        <f t="shared" si="2"/>
        <v>31408.611614274065</v>
      </c>
      <c r="M35" s="33">
        <f t="shared" si="3"/>
        <v>53788.219365014782</v>
      </c>
    </row>
    <row r="36" spans="1:13" ht="14" x14ac:dyDescent="0.25">
      <c r="A36" s="48" t="s">
        <v>245</v>
      </c>
      <c r="B36" s="53">
        <v>2478.5654538875383</v>
      </c>
      <c r="C36" s="53">
        <v>9878.7718248862366</v>
      </c>
      <c r="D36" s="53">
        <v>8219.1381583053535</v>
      </c>
      <c r="E36" s="53">
        <v>14546.471192476878</v>
      </c>
      <c r="F36" s="53">
        <v>25872.859045162753</v>
      </c>
      <c r="G36" s="53">
        <v>35238.171825678706</v>
      </c>
      <c r="H36" s="53">
        <v>17025.036646364417</v>
      </c>
      <c r="I36" s="53">
        <v>35751.63087004899</v>
      </c>
      <c r="J36" s="53">
        <v>43457.309983984058</v>
      </c>
      <c r="K36" s="43">
        <f t="shared" si="1"/>
        <v>12067.905738589339</v>
      </c>
      <c r="L36" s="43">
        <f t="shared" si="2"/>
        <v>15994.087220276517</v>
      </c>
      <c r="M36" s="43">
        <f t="shared" si="3"/>
        <v>27019.033667373355</v>
      </c>
    </row>
    <row r="37" spans="1:13" ht="14" x14ac:dyDescent="0.25">
      <c r="A37" s="48" t="s">
        <v>246</v>
      </c>
      <c r="B37" s="53">
        <v>3297.6986450904756</v>
      </c>
      <c r="C37" s="53">
        <v>9291.1707210035329</v>
      </c>
      <c r="D37" s="53">
        <v>8116.6044097804925</v>
      </c>
      <c r="E37" s="53">
        <v>13928.879010722318</v>
      </c>
      <c r="F37" s="53">
        <v>24705.695115001079</v>
      </c>
      <c r="G37" s="53">
        <v>34885.790107421926</v>
      </c>
      <c r="H37" s="53">
        <v>17226.577655812795</v>
      </c>
      <c r="I37" s="53">
        <v>33996.86583600461</v>
      </c>
      <c r="J37" s="53">
        <v>43002.394517202418</v>
      </c>
      <c r="K37" s="43">
        <f t="shared" si="1"/>
        <v>10631.180365631843</v>
      </c>
      <c r="L37" s="43">
        <f t="shared" si="2"/>
        <v>15414.524393997546</v>
      </c>
      <c r="M37" s="43">
        <f t="shared" si="3"/>
        <v>26769.185697641435</v>
      </c>
    </row>
    <row r="38" spans="1:13" ht="14" x14ac:dyDescent="0.25">
      <c r="A38" s="46" t="s">
        <v>265</v>
      </c>
      <c r="B38" s="53">
        <v>580.47090880561461</v>
      </c>
      <c r="C38" s="53">
        <v>677.49062265523594</v>
      </c>
      <c r="D38" s="53">
        <v>135.85294780537211</v>
      </c>
      <c r="E38" s="53">
        <v>344.67743292013182</v>
      </c>
      <c r="F38" s="53">
        <v>998.05076986719553</v>
      </c>
      <c r="G38" s="53">
        <v>1186.8969573342083</v>
      </c>
      <c r="H38" s="53">
        <v>925.14834172574649</v>
      </c>
      <c r="I38" s="53">
        <v>1675.5413925224314</v>
      </c>
      <c r="J38" s="53">
        <v>1322.7499051395803</v>
      </c>
      <c r="K38" s="33">
        <f t="shared" si="1"/>
        <v>-235.79347588548279</v>
      </c>
      <c r="L38" s="33">
        <f t="shared" si="2"/>
        <v>320.56014721195959</v>
      </c>
      <c r="M38" s="33">
        <f t="shared" si="3"/>
        <v>1051.0440095288361</v>
      </c>
    </row>
    <row r="39" spans="1:13" ht="14" x14ac:dyDescent="0.25">
      <c r="A39" s="48" t="s">
        <v>261</v>
      </c>
      <c r="B39" s="53">
        <v>0</v>
      </c>
      <c r="C39" s="53">
        <v>19.043407557451179</v>
      </c>
      <c r="D39" s="53">
        <v>0</v>
      </c>
      <c r="E39" s="53">
        <v>0</v>
      </c>
      <c r="F39" s="53">
        <v>19.043407557451179</v>
      </c>
      <c r="G39" s="53">
        <v>19.043407557451179</v>
      </c>
      <c r="H39" s="53">
        <v>0</v>
      </c>
      <c r="I39" s="53">
        <v>38.086815114902357</v>
      </c>
      <c r="J39" s="53">
        <v>19.043407557451179</v>
      </c>
      <c r="K39" s="32">
        <f t="shared" si="1"/>
        <v>0</v>
      </c>
      <c r="L39" s="32">
        <f t="shared" si="2"/>
        <v>0</v>
      </c>
      <c r="M39" s="32">
        <f t="shared" si="3"/>
        <v>19.043407557451179</v>
      </c>
    </row>
    <row r="40" spans="1:13" ht="14" x14ac:dyDescent="0.25">
      <c r="A40" s="48" t="s">
        <v>162</v>
      </c>
      <c r="B40" s="53">
        <v>215.47786999129855</v>
      </c>
      <c r="C40" s="53">
        <v>243.78056745075102</v>
      </c>
      <c r="D40" s="53">
        <v>135.85294780537211</v>
      </c>
      <c r="E40" s="53">
        <v>120.06633211132193</v>
      </c>
      <c r="F40" s="53">
        <v>262.64903242371946</v>
      </c>
      <c r="G40" s="53">
        <v>252.8374306377759</v>
      </c>
      <c r="H40" s="53">
        <v>335.54420210262049</v>
      </c>
      <c r="I40" s="53">
        <v>506.42959987447045</v>
      </c>
      <c r="J40" s="53">
        <v>388.69037844314801</v>
      </c>
      <c r="K40" s="32">
        <f t="shared" si="1"/>
        <v>-95.411537879976621</v>
      </c>
      <c r="L40" s="32">
        <f t="shared" si="2"/>
        <v>18.868464972968439</v>
      </c>
      <c r="M40" s="32">
        <f t="shared" si="3"/>
        <v>116.98448283240378</v>
      </c>
    </row>
    <row r="41" spans="1:13" ht="14" x14ac:dyDescent="0.25">
      <c r="A41" s="48" t="s">
        <v>238</v>
      </c>
      <c r="B41" s="53">
        <v>364.99303881431609</v>
      </c>
      <c r="C41" s="53">
        <v>414.66664764703376</v>
      </c>
      <c r="D41" s="53">
        <v>0</v>
      </c>
      <c r="E41" s="53">
        <v>224.61110080880991</v>
      </c>
      <c r="F41" s="53">
        <v>336.91665121321489</v>
      </c>
      <c r="G41" s="53">
        <v>269.9652653952042</v>
      </c>
      <c r="H41" s="53">
        <v>589.604139623126</v>
      </c>
      <c r="I41" s="53">
        <v>751.58329886024865</v>
      </c>
      <c r="J41" s="53">
        <v>269.9652653952042</v>
      </c>
      <c r="K41" s="32">
        <f t="shared" si="1"/>
        <v>-140.38193800550619</v>
      </c>
      <c r="L41" s="32">
        <f t="shared" si="2"/>
        <v>-77.749996433818865</v>
      </c>
      <c r="M41" s="32">
        <f t="shared" si="3"/>
        <v>269.9652653952042</v>
      </c>
    </row>
    <row r="42" spans="1:13" ht="14" x14ac:dyDescent="0.25">
      <c r="A42" s="48" t="s">
        <v>330</v>
      </c>
      <c r="B42" s="53"/>
      <c r="C42" s="53"/>
      <c r="D42" s="53"/>
      <c r="E42" s="53">
        <v>0</v>
      </c>
      <c r="F42" s="53">
        <v>379.44167867280999</v>
      </c>
      <c r="G42" s="53">
        <v>645.050853743777</v>
      </c>
      <c r="H42" s="53">
        <v>0</v>
      </c>
      <c r="I42" s="53">
        <v>379.44167867280999</v>
      </c>
      <c r="J42" s="53">
        <v>645.050853743777</v>
      </c>
      <c r="K42" s="32">
        <f t="shared" si="1"/>
        <v>0</v>
      </c>
      <c r="L42" s="32">
        <f t="shared" si="2"/>
        <v>379.44167867280999</v>
      </c>
      <c r="M42" s="32">
        <f t="shared" si="3"/>
        <v>645.050853743777</v>
      </c>
    </row>
    <row r="43" spans="1:13" ht="14" x14ac:dyDescent="0.25">
      <c r="A43" s="46" t="s">
        <v>142</v>
      </c>
      <c r="B43" s="53">
        <v>62606.145288078442</v>
      </c>
      <c r="C43" s="53">
        <v>0</v>
      </c>
      <c r="D43" s="53">
        <v>72838.781779637284</v>
      </c>
      <c r="E43" s="53">
        <v>42659.136914048933</v>
      </c>
      <c r="F43" s="53">
        <v>0</v>
      </c>
      <c r="G43" s="53">
        <v>72838.781779637284</v>
      </c>
      <c r="H43" s="53">
        <v>105265.28220212738</v>
      </c>
      <c r="I43" s="53">
        <v>0</v>
      </c>
      <c r="J43" s="53">
        <v>145677.56355927457</v>
      </c>
      <c r="K43" s="33">
        <f t="shared" si="1"/>
        <v>-19947.008374029509</v>
      </c>
      <c r="L43" s="33">
        <f t="shared" si="2"/>
        <v>0</v>
      </c>
      <c r="M43" s="33">
        <f t="shared" si="3"/>
        <v>0</v>
      </c>
    </row>
    <row r="44" spans="1:13" ht="14" x14ac:dyDescent="0.25">
      <c r="A44" s="48" t="s">
        <v>33</v>
      </c>
      <c r="B44" s="53">
        <v>36435.068497209002</v>
      </c>
      <c r="C44" s="53">
        <v>0</v>
      </c>
      <c r="D44" s="53">
        <v>34345.223188500691</v>
      </c>
      <c r="E44" s="53">
        <v>23103.722168700722</v>
      </c>
      <c r="F44" s="53">
        <v>0</v>
      </c>
      <c r="G44" s="53">
        <v>34345.223188500691</v>
      </c>
      <c r="H44" s="53">
        <v>59538.790665909721</v>
      </c>
      <c r="I44" s="53">
        <v>0</v>
      </c>
      <c r="J44" s="53">
        <v>68690.446377001383</v>
      </c>
      <c r="K44" s="43">
        <f t="shared" si="1"/>
        <v>-13331.34632850828</v>
      </c>
      <c r="L44" s="32">
        <f t="shared" si="2"/>
        <v>0</v>
      </c>
      <c r="M44" s="32">
        <f t="shared" si="3"/>
        <v>0</v>
      </c>
    </row>
    <row r="45" spans="1:13" ht="14" x14ac:dyDescent="0.25">
      <c r="A45" s="48" t="s">
        <v>263</v>
      </c>
      <c r="B45" s="53">
        <v>24238.620315821005</v>
      </c>
      <c r="C45" s="53">
        <v>0</v>
      </c>
      <c r="D45" s="53">
        <v>36105.444845441707</v>
      </c>
      <c r="E45" s="53">
        <v>18683.936493445359</v>
      </c>
      <c r="F45" s="53">
        <v>0</v>
      </c>
      <c r="G45" s="53">
        <v>36105.444845441707</v>
      </c>
      <c r="H45" s="53">
        <v>42922.55680926636</v>
      </c>
      <c r="I45" s="53">
        <v>0</v>
      </c>
      <c r="J45" s="53">
        <v>72210.889690883414</v>
      </c>
      <c r="K45" s="43">
        <f t="shared" si="1"/>
        <v>-5554.6838223756458</v>
      </c>
      <c r="L45" s="32">
        <f t="shared" si="2"/>
        <v>0</v>
      </c>
      <c r="M45" s="32">
        <f t="shared" si="3"/>
        <v>0</v>
      </c>
    </row>
    <row r="46" spans="1:13" ht="14" x14ac:dyDescent="0.25">
      <c r="A46" s="48" t="s">
        <v>35</v>
      </c>
      <c r="B46" s="53">
        <v>0</v>
      </c>
      <c r="C46" s="53">
        <v>0</v>
      </c>
      <c r="D46" s="53">
        <v>0</v>
      </c>
      <c r="E46" s="53">
        <v>0</v>
      </c>
      <c r="F46" s="53">
        <v>0</v>
      </c>
      <c r="G46" s="53">
        <v>0</v>
      </c>
      <c r="H46" s="53">
        <v>0</v>
      </c>
      <c r="I46" s="53">
        <v>0</v>
      </c>
      <c r="J46" s="53">
        <v>0</v>
      </c>
      <c r="K46" s="32">
        <f t="shared" si="1"/>
        <v>0</v>
      </c>
      <c r="L46" s="32">
        <f t="shared" si="2"/>
        <v>0</v>
      </c>
      <c r="M46" s="32">
        <f t="shared" si="3"/>
        <v>0</v>
      </c>
    </row>
    <row r="47" spans="1:13" ht="14" x14ac:dyDescent="0.25">
      <c r="A47" s="48" t="s">
        <v>30</v>
      </c>
      <c r="B47" s="53">
        <v>567.2100170249297</v>
      </c>
      <c r="C47" s="53">
        <v>0</v>
      </c>
      <c r="D47" s="53">
        <v>637.58078528857448</v>
      </c>
      <c r="E47" s="53">
        <v>315.23581286451667</v>
      </c>
      <c r="F47" s="53">
        <v>0</v>
      </c>
      <c r="G47" s="53">
        <v>637.58078528857448</v>
      </c>
      <c r="H47" s="53">
        <v>882.44582988944637</v>
      </c>
      <c r="I47" s="53">
        <v>0</v>
      </c>
      <c r="J47" s="53">
        <v>1275.161570577149</v>
      </c>
      <c r="K47" s="32">
        <f t="shared" si="1"/>
        <v>-251.97420416041302</v>
      </c>
      <c r="L47" s="32">
        <f t="shared" si="2"/>
        <v>0</v>
      </c>
      <c r="M47" s="32">
        <f t="shared" si="3"/>
        <v>0</v>
      </c>
    </row>
    <row r="48" spans="1:13" ht="14" x14ac:dyDescent="0.25">
      <c r="A48" s="48" t="s">
        <v>31</v>
      </c>
      <c r="B48" s="53">
        <v>724.5035511578933</v>
      </c>
      <c r="C48" s="53">
        <v>0</v>
      </c>
      <c r="D48" s="53">
        <v>796.27993271848163</v>
      </c>
      <c r="E48" s="53">
        <v>402.65414752442467</v>
      </c>
      <c r="F48" s="53">
        <v>0</v>
      </c>
      <c r="G48" s="53">
        <v>796.27993271848163</v>
      </c>
      <c r="H48" s="53">
        <v>1127.1576986823179</v>
      </c>
      <c r="I48" s="53">
        <v>0</v>
      </c>
      <c r="J48" s="53">
        <v>1592.5598654369633</v>
      </c>
      <c r="K48" s="32">
        <f t="shared" si="1"/>
        <v>-321.84940363346863</v>
      </c>
      <c r="L48" s="32">
        <f t="shared" si="2"/>
        <v>0</v>
      </c>
      <c r="M48" s="32">
        <f t="shared" si="3"/>
        <v>0</v>
      </c>
    </row>
    <row r="49" spans="1:13" ht="14" x14ac:dyDescent="0.25">
      <c r="A49" s="48" t="s">
        <v>37</v>
      </c>
      <c r="B49" s="53">
        <v>640.7429068656121</v>
      </c>
      <c r="C49" s="53">
        <v>0</v>
      </c>
      <c r="D49" s="53">
        <v>954.25302768783081</v>
      </c>
      <c r="E49" s="53">
        <v>153.58829151391524</v>
      </c>
      <c r="F49" s="53">
        <v>0</v>
      </c>
      <c r="G49" s="53">
        <v>954.25302768783081</v>
      </c>
      <c r="H49" s="53">
        <v>794.33119837952734</v>
      </c>
      <c r="I49" s="53">
        <v>0</v>
      </c>
      <c r="J49" s="53">
        <v>1908.5060553756616</v>
      </c>
      <c r="K49" s="32">
        <f t="shared" si="1"/>
        <v>-487.15461535169686</v>
      </c>
      <c r="L49" s="32">
        <f t="shared" si="2"/>
        <v>0</v>
      </c>
      <c r="M49" s="32">
        <f t="shared" si="3"/>
        <v>0</v>
      </c>
    </row>
    <row r="50" spans="1:13" ht="14" x14ac:dyDescent="0.25">
      <c r="A50" s="45" t="s">
        <v>8</v>
      </c>
      <c r="B50" s="53">
        <v>317432.02702270582</v>
      </c>
      <c r="C50" s="53">
        <v>420177.61710611451</v>
      </c>
      <c r="D50" s="53">
        <v>476772.65236067784</v>
      </c>
      <c r="E50" s="53">
        <v>389661.24645721534</v>
      </c>
      <c r="F50" s="53">
        <v>456493.07655250467</v>
      </c>
      <c r="G50" s="53">
        <v>480279.16384740249</v>
      </c>
      <c r="H50" s="53">
        <v>707093.27347992104</v>
      </c>
      <c r="I50" s="53">
        <v>876670.69365861919</v>
      </c>
      <c r="J50" s="53">
        <v>957051.81620808004</v>
      </c>
      <c r="K50" s="33">
        <f t="shared" si="1"/>
        <v>72229.219434509519</v>
      </c>
      <c r="L50" s="33">
        <f t="shared" si="2"/>
        <v>36315.459446390159</v>
      </c>
      <c r="M50" s="33">
        <f t="shared" si="3"/>
        <v>3506.5114867246593</v>
      </c>
    </row>
    <row r="51" spans="1:13" ht="14" x14ac:dyDescent="0.25">
      <c r="A51" s="46" t="s">
        <v>296</v>
      </c>
      <c r="B51" s="53">
        <v>0</v>
      </c>
      <c r="C51" s="53">
        <v>5531.0875072393483</v>
      </c>
      <c r="D51" s="53">
        <v>25023.762831262567</v>
      </c>
      <c r="E51" s="53">
        <v>314.49267506383472</v>
      </c>
      <c r="F51" s="53">
        <v>10285.168445287647</v>
      </c>
      <c r="G51" s="53">
        <v>22542.655238475625</v>
      </c>
      <c r="H51" s="53">
        <v>314.49267506383472</v>
      </c>
      <c r="I51" s="53">
        <v>15816.255952526997</v>
      </c>
      <c r="J51" s="53">
        <v>47566.418069738203</v>
      </c>
      <c r="K51" s="33">
        <f t="shared" si="1"/>
        <v>314.49267506383472</v>
      </c>
      <c r="L51" s="33">
        <f t="shared" si="2"/>
        <v>4754.0809380482988</v>
      </c>
      <c r="M51" s="33">
        <f t="shared" si="3"/>
        <v>-2481.1075927869424</v>
      </c>
    </row>
    <row r="52" spans="1:13" ht="14" x14ac:dyDescent="0.25">
      <c r="A52" s="48" t="s">
        <v>325</v>
      </c>
      <c r="B52" s="53">
        <v>0</v>
      </c>
      <c r="C52" s="53">
        <v>3017.5260881845288</v>
      </c>
      <c r="D52" s="53">
        <v>13651.900655892043</v>
      </c>
      <c r="E52" s="53">
        <v>171.57382708300645</v>
      </c>
      <c r="F52" s="53">
        <v>5611.1504409226418</v>
      </c>
      <c r="G52" s="53">
        <v>12298.313883122995</v>
      </c>
      <c r="H52" s="53">
        <v>171.57382708300645</v>
      </c>
      <c r="I52" s="53">
        <v>8628.6765291071715</v>
      </c>
      <c r="J52" s="53">
        <v>25950.21453901504</v>
      </c>
      <c r="K52" s="32">
        <f t="shared" si="1"/>
        <v>171.57382708300645</v>
      </c>
      <c r="L52" s="32">
        <f t="shared" si="2"/>
        <v>2593.624352738113</v>
      </c>
      <c r="M52" s="32">
        <f t="shared" si="3"/>
        <v>-1353.5867727690475</v>
      </c>
    </row>
    <row r="53" spans="1:13" ht="14" x14ac:dyDescent="0.25">
      <c r="A53" s="48" t="s">
        <v>326</v>
      </c>
      <c r="B53" s="53">
        <v>0</v>
      </c>
      <c r="C53" s="53">
        <v>492.95812892458241</v>
      </c>
      <c r="D53" s="53">
        <v>2230.2426580317529</v>
      </c>
      <c r="E53" s="53">
        <v>28.029157097413808</v>
      </c>
      <c r="F53" s="53">
        <v>916.66555371382105</v>
      </c>
      <c r="G53" s="53">
        <v>2009.1139640814226</v>
      </c>
      <c r="H53" s="53">
        <v>28.029157097413808</v>
      </c>
      <c r="I53" s="53">
        <v>1409.6236826384034</v>
      </c>
      <c r="J53" s="53">
        <v>4239.356622113175</v>
      </c>
      <c r="K53" s="32">
        <f t="shared" si="1"/>
        <v>28.029157097413808</v>
      </c>
      <c r="L53" s="32">
        <f t="shared" si="2"/>
        <v>423.70742478923864</v>
      </c>
      <c r="M53" s="32">
        <f t="shared" si="3"/>
        <v>-221.12869395033022</v>
      </c>
    </row>
    <row r="54" spans="1:13" ht="14" x14ac:dyDescent="0.25">
      <c r="A54" s="48" t="s">
        <v>327</v>
      </c>
      <c r="B54" s="53">
        <v>0</v>
      </c>
      <c r="C54" s="53">
        <v>510.15434272427717</v>
      </c>
      <c r="D54" s="53">
        <v>2308.0418205212327</v>
      </c>
      <c r="E54" s="53">
        <v>29.006918391509643</v>
      </c>
      <c r="F54" s="53">
        <v>948.64225907593118</v>
      </c>
      <c r="G54" s="53">
        <v>2079.1993349214727</v>
      </c>
      <c r="H54" s="53">
        <v>29.006918391509643</v>
      </c>
      <c r="I54" s="53">
        <v>1458.7966018002085</v>
      </c>
      <c r="J54" s="53">
        <v>4387.2411554427053</v>
      </c>
      <c r="K54" s="32">
        <f t="shared" si="1"/>
        <v>29.006918391509643</v>
      </c>
      <c r="L54" s="32">
        <f t="shared" si="2"/>
        <v>438.48791635165401</v>
      </c>
      <c r="M54" s="32">
        <f t="shared" si="3"/>
        <v>-228.84248559976004</v>
      </c>
    </row>
    <row r="55" spans="1:13" ht="14" x14ac:dyDescent="0.25">
      <c r="A55" s="48" t="s">
        <v>328</v>
      </c>
      <c r="B55" s="53">
        <v>0</v>
      </c>
      <c r="C55" s="53">
        <v>908.58146441664405</v>
      </c>
      <c r="D55" s="53">
        <v>4110.6070096857484</v>
      </c>
      <c r="E55" s="53">
        <v>51.661127198550709</v>
      </c>
      <c r="F55" s="53">
        <v>1689.5255039014025</v>
      </c>
      <c r="G55" s="53">
        <v>3703.0400769480016</v>
      </c>
      <c r="H55" s="53">
        <v>51.661127198550709</v>
      </c>
      <c r="I55" s="53">
        <v>2598.1069683180467</v>
      </c>
      <c r="J55" s="53">
        <v>7813.6470866337495</v>
      </c>
      <c r="K55" s="32">
        <f t="shared" si="1"/>
        <v>51.661127198550709</v>
      </c>
      <c r="L55" s="32">
        <f t="shared" si="2"/>
        <v>780.94403948475849</v>
      </c>
      <c r="M55" s="32">
        <f t="shared" si="3"/>
        <v>-407.56693273774681</v>
      </c>
    </row>
    <row r="56" spans="1:13" ht="14" x14ac:dyDescent="0.25">
      <c r="A56" s="48" t="s">
        <v>329</v>
      </c>
      <c r="B56" s="53">
        <v>0</v>
      </c>
      <c r="C56" s="53">
        <v>601.8674829893157</v>
      </c>
      <c r="D56" s="53">
        <v>2722.9706871317912</v>
      </c>
      <c r="E56" s="53">
        <v>34.221645293354065</v>
      </c>
      <c r="F56" s="53">
        <v>1119.1846876738514</v>
      </c>
      <c r="G56" s="53">
        <v>2452.987979401737</v>
      </c>
      <c r="H56" s="53">
        <v>34.221645293354065</v>
      </c>
      <c r="I56" s="53">
        <v>1721.0521706631671</v>
      </c>
      <c r="J56" s="53">
        <v>5175.9586665335282</v>
      </c>
      <c r="K56" s="32">
        <f t="shared" si="1"/>
        <v>34.221645293354065</v>
      </c>
      <c r="L56" s="32">
        <f t="shared" si="2"/>
        <v>517.31720468453568</v>
      </c>
      <c r="M56" s="32">
        <f t="shared" si="3"/>
        <v>-269.98270773005424</v>
      </c>
    </row>
    <row r="57" spans="1:13" ht="14" x14ac:dyDescent="0.25">
      <c r="A57" s="46" t="s">
        <v>143</v>
      </c>
      <c r="B57" s="53">
        <v>47171.329528285831</v>
      </c>
      <c r="C57" s="53">
        <v>37438.212653172915</v>
      </c>
      <c r="D57" s="53">
        <v>23185.212211241604</v>
      </c>
      <c r="E57" s="53">
        <v>43616.608139075426</v>
      </c>
      <c r="F57" s="53">
        <v>37450.189292028685</v>
      </c>
      <c r="G57" s="53">
        <v>20000.398584504848</v>
      </c>
      <c r="H57" s="53">
        <v>90787.937667361242</v>
      </c>
      <c r="I57" s="53">
        <v>74888.401945201593</v>
      </c>
      <c r="J57" s="53">
        <v>43185.610795746456</v>
      </c>
      <c r="K57" s="64">
        <f t="shared" si="1"/>
        <v>-3554.7213892104046</v>
      </c>
      <c r="L57" s="64">
        <f t="shared" si="2"/>
        <v>11.976638855769124</v>
      </c>
      <c r="M57" s="64">
        <f t="shared" si="3"/>
        <v>-3184.8136267367554</v>
      </c>
    </row>
    <row r="58" spans="1:13" ht="14" x14ac:dyDescent="0.25">
      <c r="A58" s="48" t="s">
        <v>13</v>
      </c>
      <c r="B58" s="53">
        <v>701.44946321840723</v>
      </c>
      <c r="C58" s="53">
        <v>447.72965778925294</v>
      </c>
      <c r="D58" s="53">
        <v>344.40742906865609</v>
      </c>
      <c r="E58" s="53">
        <v>848.07948190519676</v>
      </c>
      <c r="F58" s="53">
        <v>482.17040069611852</v>
      </c>
      <c r="G58" s="53">
        <v>321.59814273283598</v>
      </c>
      <c r="H58" s="53">
        <v>1549.528945123604</v>
      </c>
      <c r="I58" s="53">
        <v>929.90005848537146</v>
      </c>
      <c r="J58" s="53">
        <v>666.00557180149212</v>
      </c>
      <c r="K58" s="32">
        <f t="shared" si="1"/>
        <v>146.63001868678953</v>
      </c>
      <c r="L58" s="32">
        <f t="shared" si="2"/>
        <v>34.44074290686558</v>
      </c>
      <c r="M58" s="32">
        <f t="shared" si="3"/>
        <v>-22.809286335820104</v>
      </c>
    </row>
    <row r="59" spans="1:13" ht="14" x14ac:dyDescent="0.25">
      <c r="A59" s="48" t="s">
        <v>15</v>
      </c>
      <c r="B59" s="53">
        <v>765.73196011582957</v>
      </c>
      <c r="C59" s="53">
        <v>484.29918833716101</v>
      </c>
      <c r="D59" s="53">
        <v>372.53783718243153</v>
      </c>
      <c r="E59" s="53">
        <v>882.40009129423845</v>
      </c>
      <c r="F59" s="53">
        <v>521.5529720554041</v>
      </c>
      <c r="G59" s="53">
        <v>347.86554070439212</v>
      </c>
      <c r="H59" s="53">
        <v>1648.132051410068</v>
      </c>
      <c r="I59" s="53">
        <v>1005.8521603925651</v>
      </c>
      <c r="J59" s="53">
        <v>720.40337788682359</v>
      </c>
      <c r="K59" s="32">
        <f t="shared" si="1"/>
        <v>116.66813117840888</v>
      </c>
      <c r="L59" s="32">
        <f t="shared" si="2"/>
        <v>37.253783718243085</v>
      </c>
      <c r="M59" s="32">
        <f t="shared" si="3"/>
        <v>-24.672296478039414</v>
      </c>
    </row>
    <row r="60" spans="1:13" ht="14" x14ac:dyDescent="0.25">
      <c r="A60" s="48" t="s">
        <v>10</v>
      </c>
      <c r="B60" s="53">
        <v>5433.7595178523034</v>
      </c>
      <c r="C60" s="53">
        <v>2881.9645350412961</v>
      </c>
      <c r="D60" s="53">
        <v>2216.8957961856127</v>
      </c>
      <c r="E60" s="53">
        <v>4097.2880521518337</v>
      </c>
      <c r="F60" s="53">
        <v>3547.033273896981</v>
      </c>
      <c r="G60" s="53">
        <v>2365.8012010898251</v>
      </c>
      <c r="H60" s="53">
        <v>9531.047570004137</v>
      </c>
      <c r="I60" s="53">
        <v>6428.9978089382766</v>
      </c>
      <c r="J60" s="53">
        <v>4582.6969972754378</v>
      </c>
      <c r="K60" s="32">
        <f t="shared" si="1"/>
        <v>-1336.4714657004697</v>
      </c>
      <c r="L60" s="32">
        <f t="shared" si="2"/>
        <v>665.06873885568484</v>
      </c>
      <c r="M60" s="32">
        <f t="shared" si="3"/>
        <v>148.90540490421245</v>
      </c>
    </row>
    <row r="61" spans="1:13" ht="14" x14ac:dyDescent="0.25">
      <c r="A61" s="48" t="s">
        <v>12</v>
      </c>
      <c r="B61" s="53">
        <v>2956.7064947291842</v>
      </c>
      <c r="C61" s="53">
        <v>1346.9227993095876</v>
      </c>
      <c r="D61" s="53">
        <v>1036.094461007375</v>
      </c>
      <c r="E61" s="53">
        <v>2231.4403720240221</v>
      </c>
      <c r="F61" s="53">
        <v>1450.532245410325</v>
      </c>
      <c r="G61" s="53">
        <v>967.47638474815631</v>
      </c>
      <c r="H61" s="53">
        <v>5188.1468667532063</v>
      </c>
      <c r="I61" s="53">
        <v>2797.4550447199126</v>
      </c>
      <c r="J61" s="53">
        <v>2003.5708457555313</v>
      </c>
      <c r="K61" s="32">
        <f t="shared" si="1"/>
        <v>-725.26612270516216</v>
      </c>
      <c r="L61" s="32">
        <f t="shared" si="2"/>
        <v>103.60944610073739</v>
      </c>
      <c r="M61" s="32">
        <f t="shared" si="3"/>
        <v>-68.618076259218697</v>
      </c>
    </row>
    <row r="62" spans="1:13" ht="14" x14ac:dyDescent="0.25">
      <c r="A62" s="48" t="s">
        <v>16</v>
      </c>
      <c r="B62" s="53">
        <v>13016.060907043886</v>
      </c>
      <c r="C62" s="53">
        <v>9096.7464624749773</v>
      </c>
      <c r="D62" s="53">
        <v>5390.6645703555423</v>
      </c>
      <c r="E62" s="53">
        <v>9942.3565223933383</v>
      </c>
      <c r="F62" s="53">
        <v>9404.8469217629117</v>
      </c>
      <c r="G62" s="53">
        <v>4758.2912554123595</v>
      </c>
      <c r="H62" s="53">
        <v>22958.417429437224</v>
      </c>
      <c r="I62" s="53">
        <v>18501.593384237887</v>
      </c>
      <c r="J62" s="53">
        <v>10148.955825767902</v>
      </c>
      <c r="K62" s="32">
        <f t="shared" si="1"/>
        <v>-3073.7043846505476</v>
      </c>
      <c r="L62" s="32">
        <f t="shared" si="2"/>
        <v>308.10045928793443</v>
      </c>
      <c r="M62" s="32">
        <f t="shared" si="3"/>
        <v>-632.37331494318278</v>
      </c>
    </row>
    <row r="63" spans="1:13" ht="14" x14ac:dyDescent="0.25">
      <c r="A63" s="48" t="s">
        <v>17</v>
      </c>
      <c r="B63" s="53">
        <v>10214.112345641379</v>
      </c>
      <c r="C63" s="53">
        <v>9096.7464624749773</v>
      </c>
      <c r="D63" s="53">
        <v>5390.6645703555423</v>
      </c>
      <c r="E63" s="53">
        <v>11810.32222999501</v>
      </c>
      <c r="F63" s="53">
        <v>9404.8469217629117</v>
      </c>
      <c r="G63" s="53">
        <v>4758.2912554123595</v>
      </c>
      <c r="H63" s="53">
        <v>22024.434575636391</v>
      </c>
      <c r="I63" s="53">
        <v>18501.593384237887</v>
      </c>
      <c r="J63" s="53">
        <v>10148.955825767902</v>
      </c>
      <c r="K63" s="32">
        <f t="shared" si="1"/>
        <v>1596.2098843536314</v>
      </c>
      <c r="L63" s="32">
        <f t="shared" si="2"/>
        <v>308.10045928793443</v>
      </c>
      <c r="M63" s="32">
        <f t="shared" si="3"/>
        <v>-632.37331494318278</v>
      </c>
    </row>
    <row r="64" spans="1:13" ht="14" x14ac:dyDescent="0.25">
      <c r="A64" s="48" t="s">
        <v>14</v>
      </c>
      <c r="B64" s="53">
        <v>528.79085003494856</v>
      </c>
      <c r="C64" s="53">
        <v>498.13630800393713</v>
      </c>
      <c r="D64" s="53">
        <v>383.18177538764388</v>
      </c>
      <c r="E64" s="53">
        <v>799.77020327232788</v>
      </c>
      <c r="F64" s="53">
        <v>536.45448554270149</v>
      </c>
      <c r="G64" s="53">
        <v>357.80455615308898</v>
      </c>
      <c r="H64" s="53">
        <v>1328.5610533072763</v>
      </c>
      <c r="I64" s="53">
        <v>1034.5907935466387</v>
      </c>
      <c r="J64" s="53">
        <v>740.98633154073286</v>
      </c>
      <c r="K64" s="32">
        <f t="shared" si="1"/>
        <v>270.97935323737931</v>
      </c>
      <c r="L64" s="32">
        <f t="shared" si="2"/>
        <v>38.31817753876436</v>
      </c>
      <c r="M64" s="32">
        <f t="shared" si="3"/>
        <v>-25.3772192345549</v>
      </c>
    </row>
    <row r="65" spans="1:13" ht="14" x14ac:dyDescent="0.25">
      <c r="A65" s="48" t="s">
        <v>9</v>
      </c>
      <c r="B65" s="53">
        <v>8236.7239618629319</v>
      </c>
      <c r="C65" s="53">
        <v>7059.0382056395474</v>
      </c>
      <c r="D65" s="53">
        <v>4183.1337514901034</v>
      </c>
      <c r="E65" s="53">
        <v>7855.5102423258131</v>
      </c>
      <c r="F65" s="53">
        <v>6146.4690874363177</v>
      </c>
      <c r="G65" s="53">
        <v>3109.7465332193219</v>
      </c>
      <c r="H65" s="53">
        <v>16092.234204188746</v>
      </c>
      <c r="I65" s="53">
        <v>13205.507293075865</v>
      </c>
      <c r="J65" s="53">
        <v>7292.8802847094248</v>
      </c>
      <c r="K65" s="32">
        <f t="shared" si="1"/>
        <v>-381.21371953711878</v>
      </c>
      <c r="L65" s="32">
        <f t="shared" si="2"/>
        <v>-912.56911820322966</v>
      </c>
      <c r="M65" s="32">
        <f t="shared" si="3"/>
        <v>-1073.3872182707814</v>
      </c>
    </row>
    <row r="66" spans="1:13" ht="14" x14ac:dyDescent="0.25">
      <c r="A66" s="48" t="s">
        <v>6</v>
      </c>
      <c r="B66" s="53">
        <v>5317.99402778696</v>
      </c>
      <c r="C66" s="53">
        <v>6526.6290341021786</v>
      </c>
      <c r="D66" s="53">
        <v>3867.6320202086986</v>
      </c>
      <c r="E66" s="53">
        <v>5149.4409437136401</v>
      </c>
      <c r="F66" s="53">
        <v>5956.2829834650129</v>
      </c>
      <c r="G66" s="53">
        <v>3013.5237150325079</v>
      </c>
      <c r="H66" s="53">
        <v>10467.434971500599</v>
      </c>
      <c r="I66" s="53">
        <v>12482.912017567192</v>
      </c>
      <c r="J66" s="53">
        <v>6881.1557352412065</v>
      </c>
      <c r="K66" s="32">
        <f t="shared" si="1"/>
        <v>-168.55308407331995</v>
      </c>
      <c r="L66" s="32">
        <f t="shared" si="2"/>
        <v>-570.34605063716572</v>
      </c>
      <c r="M66" s="32">
        <f t="shared" si="3"/>
        <v>-854.1083051761907</v>
      </c>
    </row>
    <row r="67" spans="1:13" ht="14" x14ac:dyDescent="0.25">
      <c r="A67" s="46" t="s">
        <v>144</v>
      </c>
      <c r="B67" s="53">
        <v>118619.92199162072</v>
      </c>
      <c r="C67" s="53">
        <v>125076.99104731623</v>
      </c>
      <c r="D67" s="53">
        <v>128799.52054277206</v>
      </c>
      <c r="E67" s="53">
        <v>172541.32047076468</v>
      </c>
      <c r="F67" s="53">
        <v>160331.95286560507</v>
      </c>
      <c r="G67" s="53">
        <v>136663.9026806824</v>
      </c>
      <c r="H67" s="53">
        <v>291161.24246238545</v>
      </c>
      <c r="I67" s="53">
        <v>285408.9439129213</v>
      </c>
      <c r="J67" s="53">
        <v>265463.42322345451</v>
      </c>
      <c r="K67" s="64">
        <f t="shared" si="1"/>
        <v>53921.398479143958</v>
      </c>
      <c r="L67" s="64">
        <f t="shared" si="2"/>
        <v>35254.961818288837</v>
      </c>
      <c r="M67" s="64">
        <f t="shared" si="3"/>
        <v>7864.3821379103319</v>
      </c>
    </row>
    <row r="68" spans="1:13" ht="14" x14ac:dyDescent="0.25">
      <c r="A68" s="48" t="s">
        <v>153</v>
      </c>
      <c r="B68" s="53">
        <v>5337.5063803560342</v>
      </c>
      <c r="C68" s="53">
        <v>5498.852255355614</v>
      </c>
      <c r="D68" s="53">
        <v>5662.5085724792934</v>
      </c>
      <c r="E68" s="53">
        <v>9017.5272524626034</v>
      </c>
      <c r="F68" s="53">
        <v>6873.5653191945175</v>
      </c>
      <c r="G68" s="53">
        <v>5858.8961530277074</v>
      </c>
      <c r="H68" s="53">
        <v>14355.033632818639</v>
      </c>
      <c r="I68" s="53">
        <v>12372.417574550131</v>
      </c>
      <c r="J68" s="53">
        <v>11521.404725507</v>
      </c>
      <c r="K68" s="43">
        <f t="shared" si="1"/>
        <v>3680.0208721065692</v>
      </c>
      <c r="L68" s="32">
        <f t="shared" si="2"/>
        <v>1374.7130638389035</v>
      </c>
      <c r="M68" s="32">
        <f t="shared" si="3"/>
        <v>196.38758054841401</v>
      </c>
    </row>
    <row r="69" spans="1:13" ht="14" x14ac:dyDescent="0.25">
      <c r="A69" s="48" t="s">
        <v>154</v>
      </c>
      <c r="B69" s="53">
        <v>4431.2517072878081</v>
      </c>
      <c r="C69" s="53">
        <v>5334.986458146016</v>
      </c>
      <c r="D69" s="53">
        <v>5493.765817019409</v>
      </c>
      <c r="E69" s="53">
        <v>6058.8958017782015</v>
      </c>
      <c r="F69" s="53">
        <v>6668.7330726825203</v>
      </c>
      <c r="G69" s="53">
        <v>5684.3010476674817</v>
      </c>
      <c r="H69" s="53">
        <v>10490.14750906601</v>
      </c>
      <c r="I69" s="53">
        <v>12003.719530828537</v>
      </c>
      <c r="J69" s="53">
        <v>11178.066864686891</v>
      </c>
      <c r="K69" s="32">
        <f t="shared" ref="K69:K97" si="4">E69-B69</f>
        <v>1627.6440944903934</v>
      </c>
      <c r="L69" s="32">
        <f t="shared" ref="L69:L97" si="5">F69-C69</f>
        <v>1333.7466145365042</v>
      </c>
      <c r="M69" s="32">
        <f t="shared" ref="M69:M97" si="6">G69-D69</f>
        <v>190.53523064807268</v>
      </c>
    </row>
    <row r="70" spans="1:13" ht="14" x14ac:dyDescent="0.25">
      <c r="A70" s="48" t="s">
        <v>155</v>
      </c>
      <c r="B70" s="53">
        <v>6397.1955836412135</v>
      </c>
      <c r="C70" s="53">
        <v>5312.9104317932179</v>
      </c>
      <c r="D70" s="53">
        <v>5471.032766072778</v>
      </c>
      <c r="E70" s="53">
        <v>10616.819258804902</v>
      </c>
      <c r="F70" s="53">
        <v>7194.5662097199829</v>
      </c>
      <c r="G70" s="53">
        <v>6132.5111978089381</v>
      </c>
      <c r="H70" s="53">
        <v>17014.014842446115</v>
      </c>
      <c r="I70" s="53">
        <v>12507.4766415132</v>
      </c>
      <c r="J70" s="53">
        <v>11603.543963881715</v>
      </c>
      <c r="K70" s="43">
        <f t="shared" si="4"/>
        <v>4219.6236751636889</v>
      </c>
      <c r="L70" s="32">
        <f t="shared" si="5"/>
        <v>1881.655777926765</v>
      </c>
      <c r="M70" s="32">
        <f t="shared" si="6"/>
        <v>661.47843173616002</v>
      </c>
    </row>
    <row r="71" spans="1:13" ht="14" x14ac:dyDescent="0.25">
      <c r="A71" s="48" t="s">
        <v>13</v>
      </c>
      <c r="B71" s="53">
        <v>1680.8973296435245</v>
      </c>
      <c r="C71" s="53">
        <v>1245.7289987589688</v>
      </c>
      <c r="D71" s="53">
        <v>1282.8042665791763</v>
      </c>
      <c r="E71" s="53">
        <v>1939.4710711381824</v>
      </c>
      <c r="F71" s="53">
        <v>1557.1612484487111</v>
      </c>
      <c r="G71" s="53">
        <v>1327.2945879634251</v>
      </c>
      <c r="H71" s="53">
        <v>3620.3684007817069</v>
      </c>
      <c r="I71" s="53">
        <v>2802.8902472076797</v>
      </c>
      <c r="J71" s="53">
        <v>2610.0988545426017</v>
      </c>
      <c r="K71" s="32">
        <f t="shared" si="4"/>
        <v>258.57374149465795</v>
      </c>
      <c r="L71" s="32">
        <f t="shared" si="5"/>
        <v>311.43224968974232</v>
      </c>
      <c r="M71" s="32">
        <f t="shared" si="6"/>
        <v>44.490321384248773</v>
      </c>
    </row>
    <row r="72" spans="1:13" ht="14" x14ac:dyDescent="0.25">
      <c r="A72" s="48" t="s">
        <v>156</v>
      </c>
      <c r="B72" s="53">
        <v>10113.042033939289</v>
      </c>
      <c r="C72" s="53">
        <v>7547.6271918277753</v>
      </c>
      <c r="D72" s="53">
        <v>7772.2589534893168</v>
      </c>
      <c r="E72" s="53">
        <v>11608.504963446459</v>
      </c>
      <c r="F72" s="53">
        <v>9434.5339897847189</v>
      </c>
      <c r="G72" s="53">
        <v>8041.8170674831654</v>
      </c>
      <c r="H72" s="53">
        <v>21721.546997385747</v>
      </c>
      <c r="I72" s="53">
        <v>16982.161181612493</v>
      </c>
      <c r="J72" s="53">
        <v>15814.076020972483</v>
      </c>
      <c r="K72" s="32">
        <f t="shared" si="4"/>
        <v>1495.46292950717</v>
      </c>
      <c r="L72" s="32">
        <f t="shared" si="5"/>
        <v>1886.9067979569436</v>
      </c>
      <c r="M72" s="32">
        <f t="shared" si="6"/>
        <v>269.55811399384856</v>
      </c>
    </row>
    <row r="73" spans="1:13" ht="14" x14ac:dyDescent="0.25">
      <c r="A73" s="48" t="s">
        <v>157</v>
      </c>
      <c r="B73" s="53">
        <v>10113.042033939289</v>
      </c>
      <c r="C73" s="53">
        <v>7547.6271918277753</v>
      </c>
      <c r="D73" s="53">
        <v>7772.2589534893168</v>
      </c>
      <c r="E73" s="53">
        <v>12569.496457185673</v>
      </c>
      <c r="F73" s="53">
        <v>9434.5339897847189</v>
      </c>
      <c r="G73" s="53">
        <v>8041.8170674831654</v>
      </c>
      <c r="H73" s="53">
        <v>22682.538491124964</v>
      </c>
      <c r="I73" s="53">
        <v>16982.161181612493</v>
      </c>
      <c r="J73" s="53">
        <v>15814.076020972483</v>
      </c>
      <c r="K73" s="32">
        <f t="shared" si="4"/>
        <v>2456.4544232463832</v>
      </c>
      <c r="L73" s="32">
        <f t="shared" si="5"/>
        <v>1886.9067979569436</v>
      </c>
      <c r="M73" s="32">
        <f t="shared" si="6"/>
        <v>269.55811399384856</v>
      </c>
    </row>
    <row r="74" spans="1:13" ht="14" x14ac:dyDescent="0.25">
      <c r="A74" s="48" t="s">
        <v>158</v>
      </c>
      <c r="B74" s="53">
        <v>23937.281250445772</v>
      </c>
      <c r="C74" s="53">
        <v>25463.04295108626</v>
      </c>
      <c r="D74" s="53">
        <v>26220.87161034478</v>
      </c>
      <c r="E74" s="53">
        <v>35741.577072307889</v>
      </c>
      <c r="F74" s="53">
        <v>31733.319187481276</v>
      </c>
      <c r="G74" s="53">
        <v>27048.87683123404</v>
      </c>
      <c r="H74" s="53">
        <v>59678.858322753658</v>
      </c>
      <c r="I74" s="53">
        <v>57196.362138567536</v>
      </c>
      <c r="J74" s="53">
        <v>53269.74844157882</v>
      </c>
      <c r="K74" s="43">
        <f t="shared" si="4"/>
        <v>11804.295821862117</v>
      </c>
      <c r="L74" s="43">
        <f t="shared" si="5"/>
        <v>6270.2762363950169</v>
      </c>
      <c r="M74" s="32">
        <f t="shared" si="6"/>
        <v>828.00522088925936</v>
      </c>
    </row>
    <row r="75" spans="1:13" ht="14" x14ac:dyDescent="0.25">
      <c r="A75" s="48" t="s">
        <v>159</v>
      </c>
      <c r="B75" s="53">
        <v>18170.023843487437</v>
      </c>
      <c r="C75" s="53">
        <v>22711.867109824118</v>
      </c>
      <c r="D75" s="53">
        <v>23387.815535711736</v>
      </c>
      <c r="E75" s="53">
        <v>23578.789374206524</v>
      </c>
      <c r="F75" s="53">
        <v>28303.897836041255</v>
      </c>
      <c r="G75" s="53">
        <v>24125.70339357802</v>
      </c>
      <c r="H75" s="53">
        <v>41748.813217693962</v>
      </c>
      <c r="I75" s="53">
        <v>51015.764945865376</v>
      </c>
      <c r="J75" s="53">
        <v>47513.518929289756</v>
      </c>
      <c r="K75" s="43">
        <f t="shared" si="4"/>
        <v>5408.7655307190871</v>
      </c>
      <c r="L75" s="43">
        <f t="shared" si="5"/>
        <v>5592.0307262171373</v>
      </c>
      <c r="M75" s="32">
        <f t="shared" si="6"/>
        <v>737.88785786628432</v>
      </c>
    </row>
    <row r="76" spans="1:13" ht="14" x14ac:dyDescent="0.25">
      <c r="A76" s="48" t="s">
        <v>14</v>
      </c>
      <c r="B76" s="53">
        <v>1151.1952983467183</v>
      </c>
      <c r="C76" s="53">
        <v>1385.9766343808394</v>
      </c>
      <c r="D76" s="53">
        <v>1427.2259389755075</v>
      </c>
      <c r="E76" s="53">
        <v>1809.1351867965709</v>
      </c>
      <c r="F76" s="53">
        <v>1732.4707929760496</v>
      </c>
      <c r="G76" s="53">
        <v>1476.7251044891088</v>
      </c>
      <c r="H76" s="53">
        <v>2960.3304851432895</v>
      </c>
      <c r="I76" s="53">
        <v>3118.447427356889</v>
      </c>
      <c r="J76" s="53">
        <v>2903.9510434646163</v>
      </c>
      <c r="K76" s="32">
        <f t="shared" si="4"/>
        <v>657.93988844985256</v>
      </c>
      <c r="L76" s="32">
        <f t="shared" si="5"/>
        <v>346.49415859521014</v>
      </c>
      <c r="M76" s="32">
        <f t="shared" si="6"/>
        <v>49.499165513601383</v>
      </c>
    </row>
    <row r="77" spans="1:13" ht="14" x14ac:dyDescent="0.25">
      <c r="A77" s="48" t="s">
        <v>160</v>
      </c>
      <c r="B77" s="53">
        <v>22501.737700241076</v>
      </c>
      <c r="C77" s="53">
        <v>24545.475086658207</v>
      </c>
      <c r="D77" s="53">
        <v>25275.995178523033</v>
      </c>
      <c r="E77" s="53">
        <v>31371.111050882275</v>
      </c>
      <c r="F77" s="53">
        <v>30995.033022837823</v>
      </c>
      <c r="G77" s="53">
        <v>26419.575767085575</v>
      </c>
      <c r="H77" s="53">
        <v>53872.848751123354</v>
      </c>
      <c r="I77" s="53">
        <v>55540.508109496033</v>
      </c>
      <c r="J77" s="53">
        <v>51695.570945608604</v>
      </c>
      <c r="K77" s="43">
        <f t="shared" si="4"/>
        <v>8869.3733506411991</v>
      </c>
      <c r="L77" s="43">
        <f t="shared" si="5"/>
        <v>6449.5579361796154</v>
      </c>
      <c r="M77" s="32">
        <f t="shared" si="6"/>
        <v>1143.5805885625414</v>
      </c>
    </row>
    <row r="78" spans="1:13" ht="14" x14ac:dyDescent="0.25">
      <c r="A78" s="48" t="s">
        <v>161</v>
      </c>
      <c r="B78" s="53">
        <v>14786.748830292569</v>
      </c>
      <c r="C78" s="53">
        <v>18482.896737657447</v>
      </c>
      <c r="D78" s="53">
        <v>19032.982950087728</v>
      </c>
      <c r="E78" s="53">
        <v>28229.992981755415</v>
      </c>
      <c r="F78" s="53">
        <v>26404.138196653494</v>
      </c>
      <c r="G78" s="53">
        <v>22506.384462861788</v>
      </c>
      <c r="H78" s="53">
        <v>43016.741812047985</v>
      </c>
      <c r="I78" s="53">
        <v>44887.034934310941</v>
      </c>
      <c r="J78" s="53">
        <v>41539.367412949519</v>
      </c>
      <c r="K78" s="43">
        <f t="shared" si="4"/>
        <v>13443.244151462846</v>
      </c>
      <c r="L78" s="43">
        <f t="shared" si="5"/>
        <v>7921.2414589960463</v>
      </c>
      <c r="M78" s="32">
        <f t="shared" si="6"/>
        <v>3473.4015127740604</v>
      </c>
    </row>
    <row r="79" spans="1:13" ht="14" x14ac:dyDescent="0.25">
      <c r="A79" s="46" t="s">
        <v>232</v>
      </c>
      <c r="B79" s="53">
        <v>54937.898962954503</v>
      </c>
      <c r="C79" s="53">
        <v>67716.787156041828</v>
      </c>
      <c r="D79" s="53">
        <v>49553.252365397042</v>
      </c>
      <c r="E79" s="53">
        <v>68712.020912086504</v>
      </c>
      <c r="F79" s="53">
        <v>71293.271471976957</v>
      </c>
      <c r="G79" s="53">
        <v>52259.608376246375</v>
      </c>
      <c r="H79" s="53">
        <v>123649.91987504101</v>
      </c>
      <c r="I79" s="53">
        <v>139010.05862801877</v>
      </c>
      <c r="J79" s="53">
        <v>101812.86074164341</v>
      </c>
      <c r="K79" s="33">
        <f t="shared" si="4"/>
        <v>13774.121949132001</v>
      </c>
      <c r="L79" s="33">
        <f t="shared" si="5"/>
        <v>3576.4843159351294</v>
      </c>
      <c r="M79" s="33">
        <f t="shared" si="6"/>
        <v>2706.356010849333</v>
      </c>
    </row>
    <row r="80" spans="1:13" ht="14" x14ac:dyDescent="0.25">
      <c r="A80" s="48" t="s">
        <v>230</v>
      </c>
      <c r="B80" s="53">
        <v>5643.7009971042608</v>
      </c>
      <c r="C80" s="53">
        <v>5527.6426115858094</v>
      </c>
      <c r="D80" s="53">
        <v>4044.9743825921446</v>
      </c>
      <c r="E80" s="53">
        <v>4515.9697302540544</v>
      </c>
      <c r="F80" s="53">
        <v>5527.6426115858094</v>
      </c>
      <c r="G80" s="53">
        <v>4179.6054906963427</v>
      </c>
      <c r="H80" s="53">
        <v>10159.670727358316</v>
      </c>
      <c r="I80" s="53">
        <v>11055.285223171619</v>
      </c>
      <c r="J80" s="53">
        <v>8224.5798732884869</v>
      </c>
      <c r="K80" s="32">
        <f t="shared" si="4"/>
        <v>-1127.7312668502063</v>
      </c>
      <c r="L80" s="32">
        <f t="shared" si="5"/>
        <v>0</v>
      </c>
      <c r="M80" s="32">
        <f t="shared" si="6"/>
        <v>134.63110810419812</v>
      </c>
    </row>
    <row r="81" spans="1:13" ht="14" x14ac:dyDescent="0.25">
      <c r="A81" s="48" t="s">
        <v>229</v>
      </c>
      <c r="B81" s="53">
        <v>8781.7177581558553</v>
      </c>
      <c r="C81" s="53">
        <v>8811.8168979929524</v>
      </c>
      <c r="D81" s="53">
        <v>6448.2413428404325</v>
      </c>
      <c r="E81" s="53">
        <v>10106.948632726131</v>
      </c>
      <c r="F81" s="53">
        <v>9608.0210547337483</v>
      </c>
      <c r="G81" s="53">
        <v>5617.6618078297033</v>
      </c>
      <c r="H81" s="53">
        <v>18888.666390881986</v>
      </c>
      <c r="I81" s="53">
        <v>18419.837952726702</v>
      </c>
      <c r="J81" s="53">
        <v>12065.903150670136</v>
      </c>
      <c r="K81" s="32">
        <f t="shared" si="4"/>
        <v>1325.2308745702758</v>
      </c>
      <c r="L81" s="32">
        <f t="shared" si="5"/>
        <v>796.20415674079595</v>
      </c>
      <c r="M81" s="32">
        <f t="shared" si="6"/>
        <v>-830.57953501072916</v>
      </c>
    </row>
    <row r="82" spans="1:13" ht="14" x14ac:dyDescent="0.25">
      <c r="A82" s="48" t="s">
        <v>226</v>
      </c>
      <c r="B82" s="53">
        <v>21021.649572771494</v>
      </c>
      <c r="C82" s="53">
        <v>27802.801591943284</v>
      </c>
      <c r="D82" s="53">
        <v>20345.313202410332</v>
      </c>
      <c r="E82" s="53">
        <v>25765.433091308507</v>
      </c>
      <c r="F82" s="53">
        <v>30583.081751137619</v>
      </c>
      <c r="G82" s="53">
        <v>23124.725202304366</v>
      </c>
      <c r="H82" s="53">
        <v>46787.082664080001</v>
      </c>
      <c r="I82" s="53">
        <v>58385.883343080903</v>
      </c>
      <c r="J82" s="53">
        <v>43470.038404714694</v>
      </c>
      <c r="K82" s="43">
        <f t="shared" si="4"/>
        <v>4743.7835185370132</v>
      </c>
      <c r="L82" s="32">
        <f t="shared" si="5"/>
        <v>2780.2801591943353</v>
      </c>
      <c r="M82" s="32">
        <f t="shared" si="6"/>
        <v>2779.4119998940332</v>
      </c>
    </row>
    <row r="83" spans="1:13" ht="14" x14ac:dyDescent="0.25">
      <c r="A83" s="48" t="s">
        <v>227</v>
      </c>
      <c r="B83" s="53">
        <v>2911.0478296221272</v>
      </c>
      <c r="C83" s="53">
        <v>2982.8506625964651</v>
      </c>
      <c r="D83" s="53">
        <v>2182.7667534097786</v>
      </c>
      <c r="E83" s="53">
        <v>3562.7849878036604</v>
      </c>
      <c r="F83" s="53">
        <v>2982.8506625964651</v>
      </c>
      <c r="G83" s="53">
        <v>2255.4169803207933</v>
      </c>
      <c r="H83" s="53">
        <v>6473.8328174257877</v>
      </c>
      <c r="I83" s="53">
        <v>5965.7013251929302</v>
      </c>
      <c r="J83" s="53">
        <v>4438.1837337305715</v>
      </c>
      <c r="K83" s="32">
        <f t="shared" si="4"/>
        <v>651.73715818153323</v>
      </c>
      <c r="L83" s="32">
        <f t="shared" si="5"/>
        <v>0</v>
      </c>
      <c r="M83" s="32">
        <f t="shared" si="6"/>
        <v>72.65022691101467</v>
      </c>
    </row>
    <row r="84" spans="1:13" ht="14" x14ac:dyDescent="0.25">
      <c r="A84" s="48" t="s">
        <v>228</v>
      </c>
      <c r="B84" s="53">
        <v>2911.0478296221272</v>
      </c>
      <c r="C84" s="53">
        <v>2982.8506625964651</v>
      </c>
      <c r="D84" s="53">
        <v>2182.7667534097786</v>
      </c>
      <c r="E84" s="53">
        <v>3562.7849878036604</v>
      </c>
      <c r="F84" s="53">
        <v>2982.8506625964651</v>
      </c>
      <c r="G84" s="53">
        <v>2255.4169803207933</v>
      </c>
      <c r="H84" s="53">
        <v>6473.8328174257877</v>
      </c>
      <c r="I84" s="53">
        <v>5965.7013251929302</v>
      </c>
      <c r="J84" s="53">
        <v>4438.1837337305715</v>
      </c>
      <c r="K84" s="32">
        <f t="shared" si="4"/>
        <v>651.73715818153323</v>
      </c>
      <c r="L84" s="32">
        <f t="shared" si="5"/>
        <v>0</v>
      </c>
      <c r="M84" s="32">
        <f t="shared" si="6"/>
        <v>72.65022691101467</v>
      </c>
    </row>
    <row r="85" spans="1:13" ht="14" x14ac:dyDescent="0.25">
      <c r="A85" s="48" t="s">
        <v>231</v>
      </c>
      <c r="B85" s="53">
        <v>13668.734975678644</v>
      </c>
      <c r="C85" s="53">
        <v>19608.824729326847</v>
      </c>
      <c r="D85" s="53">
        <v>14349.189930734572</v>
      </c>
      <c r="E85" s="53">
        <v>21198.09948219049</v>
      </c>
      <c r="F85" s="53">
        <v>19608.824729326847</v>
      </c>
      <c r="G85" s="53">
        <v>14826.781914774381</v>
      </c>
      <c r="H85" s="53">
        <v>34866.834457869132</v>
      </c>
      <c r="I85" s="53">
        <v>39217.649458653694</v>
      </c>
      <c r="J85" s="53">
        <v>29175.971845508953</v>
      </c>
      <c r="K85" s="43">
        <f t="shared" si="4"/>
        <v>7529.3645065118453</v>
      </c>
      <c r="L85" s="32">
        <f t="shared" si="5"/>
        <v>0</v>
      </c>
      <c r="M85" s="32">
        <f t="shared" si="6"/>
        <v>477.59198403980918</v>
      </c>
    </row>
    <row r="86" spans="1:13" ht="14" x14ac:dyDescent="0.25">
      <c r="A86" s="46" t="s">
        <v>121</v>
      </c>
      <c r="B86" s="53">
        <v>96702.876539844612</v>
      </c>
      <c r="C86" s="53">
        <v>184414.53874234407</v>
      </c>
      <c r="D86" s="53">
        <v>250210.90441000447</v>
      </c>
      <c r="E86" s="53">
        <v>104476.80426022489</v>
      </c>
      <c r="F86" s="53">
        <v>177132.49447760632</v>
      </c>
      <c r="G86" s="53">
        <v>248812.59896749328</v>
      </c>
      <c r="H86" s="53">
        <v>201179.68080006953</v>
      </c>
      <c r="I86" s="53">
        <v>361547.03321995039</v>
      </c>
      <c r="J86" s="53">
        <v>499023.50337749766</v>
      </c>
      <c r="K86" s="33">
        <f t="shared" si="4"/>
        <v>7773.9277203802776</v>
      </c>
      <c r="L86" s="33">
        <f t="shared" si="5"/>
        <v>-7282.0442647377495</v>
      </c>
      <c r="M86" s="33">
        <f t="shared" si="6"/>
        <v>-1398.3054425111914</v>
      </c>
    </row>
    <row r="87" spans="1:13" ht="14" x14ac:dyDescent="0.25">
      <c r="A87" s="48" t="s">
        <v>234</v>
      </c>
      <c r="B87" s="53">
        <v>1347.1106229405304</v>
      </c>
      <c r="C87" s="53">
        <v>2171.3633938633157</v>
      </c>
      <c r="D87" s="53">
        <v>3112.2875312040856</v>
      </c>
      <c r="E87" s="53">
        <v>1605.274912628561</v>
      </c>
      <c r="F87" s="53">
        <v>2171.3633938633157</v>
      </c>
      <c r="G87" s="53">
        <v>3220.8557008972512</v>
      </c>
      <c r="H87" s="53">
        <v>2952.3855355690912</v>
      </c>
      <c r="I87" s="53">
        <v>4342.7267877266313</v>
      </c>
      <c r="J87" s="53">
        <v>6333.1432321013363</v>
      </c>
      <c r="K87" s="32">
        <f t="shared" si="4"/>
        <v>258.16428968803052</v>
      </c>
      <c r="L87" s="32">
        <f t="shared" si="5"/>
        <v>0</v>
      </c>
      <c r="M87" s="32">
        <f t="shared" si="6"/>
        <v>108.5681696931656</v>
      </c>
    </row>
    <row r="88" spans="1:13" ht="14" x14ac:dyDescent="0.25">
      <c r="A88" s="48" t="s">
        <v>15</v>
      </c>
      <c r="B88" s="53">
        <v>1135.1017788111778</v>
      </c>
      <c r="C88" s="53">
        <v>2235.2270230945896</v>
      </c>
      <c r="D88" s="53">
        <v>3203.8253997689117</v>
      </c>
      <c r="E88" s="53">
        <v>1540.6534385119039</v>
      </c>
      <c r="F88" s="53">
        <v>2235.2270230945896</v>
      </c>
      <c r="G88" s="53">
        <v>3315.5867509236409</v>
      </c>
      <c r="H88" s="53">
        <v>2675.7552173230815</v>
      </c>
      <c r="I88" s="53">
        <v>4470.4540461891793</v>
      </c>
      <c r="J88" s="53">
        <v>6519.412150692553</v>
      </c>
      <c r="K88" s="32">
        <f t="shared" si="4"/>
        <v>405.55165970072608</v>
      </c>
      <c r="L88" s="32">
        <f t="shared" si="5"/>
        <v>0</v>
      </c>
      <c r="M88" s="32">
        <f t="shared" si="6"/>
        <v>111.76135115472925</v>
      </c>
    </row>
    <row r="89" spans="1:13" ht="14" x14ac:dyDescent="0.25">
      <c r="A89" s="48" t="s">
        <v>233</v>
      </c>
      <c r="B89" s="53">
        <v>9138.508936850063</v>
      </c>
      <c r="C89" s="53">
        <v>13833.571687374293</v>
      </c>
      <c r="D89" s="53">
        <v>19828.119418569822</v>
      </c>
      <c r="E89" s="53">
        <v>7755.1517681126352</v>
      </c>
      <c r="F89" s="53">
        <v>13833.571687374293</v>
      </c>
      <c r="G89" s="53">
        <v>20519.798002938536</v>
      </c>
      <c r="H89" s="53">
        <v>16893.660704962698</v>
      </c>
      <c r="I89" s="53">
        <v>27667.143374748586</v>
      </c>
      <c r="J89" s="53">
        <v>40347.917421508362</v>
      </c>
      <c r="K89" s="32">
        <f t="shared" si="4"/>
        <v>-1383.3571687374279</v>
      </c>
      <c r="L89" s="32">
        <f t="shared" si="5"/>
        <v>0</v>
      </c>
      <c r="M89" s="32">
        <f t="shared" si="6"/>
        <v>691.67858436871393</v>
      </c>
    </row>
    <row r="90" spans="1:13" ht="14" x14ac:dyDescent="0.25">
      <c r="A90" s="48" t="s">
        <v>239</v>
      </c>
      <c r="B90" s="53">
        <v>2906.672125301342</v>
      </c>
      <c r="C90" s="53">
        <v>6294.6223128824722</v>
      </c>
      <c r="D90" s="53">
        <v>9022.2919817982129</v>
      </c>
      <c r="E90" s="53">
        <v>3823.2778226324122</v>
      </c>
      <c r="F90" s="53">
        <v>6294.6223128824722</v>
      </c>
      <c r="G90" s="53">
        <v>9337.0230974423357</v>
      </c>
      <c r="H90" s="53">
        <v>6729.9499479337537</v>
      </c>
      <c r="I90" s="53">
        <v>12589.244625764944</v>
      </c>
      <c r="J90" s="53">
        <v>18359.31507924055</v>
      </c>
      <c r="K90" s="32">
        <f t="shared" si="4"/>
        <v>916.60569733107013</v>
      </c>
      <c r="L90" s="32">
        <f t="shared" si="5"/>
        <v>0</v>
      </c>
      <c r="M90" s="32">
        <f t="shared" si="6"/>
        <v>314.73111564412284</v>
      </c>
    </row>
    <row r="91" spans="1:13" ht="14" x14ac:dyDescent="0.25">
      <c r="A91" s="48" t="s">
        <v>218</v>
      </c>
      <c r="B91" s="53">
        <v>28626.085401610362</v>
      </c>
      <c r="C91" s="53">
        <v>46483.137928217315</v>
      </c>
      <c r="D91" s="53">
        <v>62461.716591042008</v>
      </c>
      <c r="E91" s="53">
        <v>31715.170858982827</v>
      </c>
      <c r="F91" s="53">
        <v>46483.137928217315</v>
      </c>
      <c r="G91" s="53">
        <v>64640.613681427196</v>
      </c>
      <c r="H91" s="53">
        <v>60341.256260593189</v>
      </c>
      <c r="I91" s="53">
        <v>92966.27585643463</v>
      </c>
      <c r="J91" s="53">
        <v>127102.3302724692</v>
      </c>
      <c r="K91" s="32">
        <f t="shared" si="4"/>
        <v>3089.0854573724646</v>
      </c>
      <c r="L91" s="32">
        <f t="shared" si="5"/>
        <v>0</v>
      </c>
      <c r="M91" s="32">
        <f t="shared" si="6"/>
        <v>2178.8970903851878</v>
      </c>
    </row>
    <row r="92" spans="1:13" ht="14" x14ac:dyDescent="0.25">
      <c r="A92" s="48" t="s">
        <v>219</v>
      </c>
      <c r="B92" s="53">
        <v>28058.845373755237</v>
      </c>
      <c r="C92" s="53">
        <v>46338.146908509945</v>
      </c>
      <c r="D92" s="53">
        <v>62266.884908310232</v>
      </c>
      <c r="E92" s="53">
        <v>30806.453646776885</v>
      </c>
      <c r="F92" s="53">
        <v>42476.634666134116</v>
      </c>
      <c r="G92" s="53">
        <v>59069.070082592749</v>
      </c>
      <c r="H92" s="53">
        <v>58865.299020532126</v>
      </c>
      <c r="I92" s="53">
        <v>88814.781574644061</v>
      </c>
      <c r="J92" s="53">
        <v>121335.95499090297</v>
      </c>
      <c r="K92" s="32">
        <f t="shared" si="4"/>
        <v>2747.6082730216476</v>
      </c>
      <c r="L92" s="32">
        <f t="shared" si="5"/>
        <v>-3861.5122423758294</v>
      </c>
      <c r="M92" s="32">
        <f t="shared" si="6"/>
        <v>-3197.8148257174835</v>
      </c>
    </row>
    <row r="93" spans="1:13" ht="14" x14ac:dyDescent="0.25">
      <c r="A93" s="48" t="s">
        <v>14</v>
      </c>
      <c r="B93" s="53">
        <v>941.06648788211635</v>
      </c>
      <c r="C93" s="53">
        <v>2299.0906523258636</v>
      </c>
      <c r="D93" s="53">
        <v>3295.3632683337378</v>
      </c>
      <c r="E93" s="53">
        <v>1250.36401865826</v>
      </c>
      <c r="F93" s="53">
        <v>2299.0906523258636</v>
      </c>
      <c r="G93" s="53">
        <v>3410.3178009500302</v>
      </c>
      <c r="H93" s="53">
        <v>2191.4305065403764</v>
      </c>
      <c r="I93" s="53">
        <v>4598.1813046517273</v>
      </c>
      <c r="J93" s="53">
        <v>6705.681069283768</v>
      </c>
      <c r="K93" s="32">
        <f t="shared" si="4"/>
        <v>309.29753077614362</v>
      </c>
      <c r="L93" s="32">
        <f t="shared" si="5"/>
        <v>0</v>
      </c>
      <c r="M93" s="32">
        <f t="shared" si="6"/>
        <v>114.95453261629245</v>
      </c>
    </row>
    <row r="94" spans="1:13" ht="14" x14ac:dyDescent="0.25">
      <c r="A94" s="48" t="s">
        <v>217</v>
      </c>
      <c r="B94" s="53">
        <v>15290.01335696955</v>
      </c>
      <c r="C94" s="53">
        <v>33974.590634819157</v>
      </c>
      <c r="D94" s="53">
        <v>45653.356165538229</v>
      </c>
      <c r="E94" s="53">
        <v>19780.093706273754</v>
      </c>
      <c r="F94" s="53">
        <v>33974.590634819157</v>
      </c>
      <c r="G94" s="53">
        <v>47245.915101545383</v>
      </c>
      <c r="H94" s="53">
        <v>35070.107063243304</v>
      </c>
      <c r="I94" s="53">
        <v>67949.181269638313</v>
      </c>
      <c r="J94" s="53">
        <v>92899.271267083619</v>
      </c>
      <c r="K94" s="32">
        <f t="shared" si="4"/>
        <v>4490.080349304204</v>
      </c>
      <c r="L94" s="32">
        <f t="shared" si="5"/>
        <v>0</v>
      </c>
      <c r="M94" s="32">
        <f t="shared" si="6"/>
        <v>1592.5589360071535</v>
      </c>
    </row>
    <row r="95" spans="1:13" ht="14" x14ac:dyDescent="0.25">
      <c r="A95" s="48" t="s">
        <v>216</v>
      </c>
      <c r="B95" s="53">
        <v>9259.4724557242407</v>
      </c>
      <c r="C95" s="53">
        <v>30784.78820125711</v>
      </c>
      <c r="D95" s="53">
        <v>41367.059145439242</v>
      </c>
      <c r="E95" s="53">
        <v>6200.3640876476566</v>
      </c>
      <c r="F95" s="53">
        <v>27364.256178895212</v>
      </c>
      <c r="G95" s="53">
        <v>38053.418748776152</v>
      </c>
      <c r="H95" s="53">
        <v>15459.836543371897</v>
      </c>
      <c r="I95" s="53">
        <v>58149.044380152322</v>
      </c>
      <c r="J95" s="53">
        <v>79420.477894215393</v>
      </c>
      <c r="K95" s="32">
        <f t="shared" si="4"/>
        <v>-3059.1083680765842</v>
      </c>
      <c r="L95" s="32">
        <f t="shared" si="5"/>
        <v>-3420.5320223618983</v>
      </c>
      <c r="M95" s="32">
        <f t="shared" si="6"/>
        <v>-3313.6403966630896</v>
      </c>
    </row>
    <row r="96" spans="1:13" ht="14" x14ac:dyDescent="0.25">
      <c r="A96" s="45" t="s">
        <v>137</v>
      </c>
      <c r="B96" s="53">
        <v>4874</v>
      </c>
      <c r="C96" s="53"/>
      <c r="D96" s="53"/>
      <c r="E96" s="53">
        <v>4914</v>
      </c>
      <c r="F96" s="53"/>
      <c r="G96" s="53"/>
      <c r="H96" s="53">
        <v>9788</v>
      </c>
      <c r="I96" s="53"/>
      <c r="J96" s="53"/>
      <c r="K96" s="33">
        <f t="shared" si="4"/>
        <v>40</v>
      </c>
      <c r="L96" s="33">
        <f t="shared" si="5"/>
        <v>0</v>
      </c>
      <c r="M96" s="33">
        <f t="shared" si="6"/>
        <v>0</v>
      </c>
    </row>
    <row r="97" spans="1:13" ht="14" x14ac:dyDescent="0.25">
      <c r="A97" s="45" t="s">
        <v>140</v>
      </c>
      <c r="B97" s="53">
        <v>645026.62892828335</v>
      </c>
      <c r="C97" s="53">
        <v>784882.33934583177</v>
      </c>
      <c r="D97" s="53">
        <v>762744.29101924598</v>
      </c>
      <c r="E97" s="53">
        <v>715883.02205042599</v>
      </c>
      <c r="F97" s="53">
        <v>737076.28720739391</v>
      </c>
      <c r="G97" s="53">
        <v>1125118.2076654576</v>
      </c>
      <c r="H97" s="53">
        <v>1360909.6509787098</v>
      </c>
      <c r="I97" s="53">
        <v>1521958.626553226</v>
      </c>
      <c r="J97" s="53">
        <v>1887862.4986847043</v>
      </c>
      <c r="K97" s="33">
        <f t="shared" si="4"/>
        <v>70856.393122142646</v>
      </c>
      <c r="L97" s="33">
        <f t="shared" si="5"/>
        <v>-47806.052138437866</v>
      </c>
      <c r="M97" s="33">
        <f t="shared" si="6"/>
        <v>362373.91664621164</v>
      </c>
    </row>
    <row r="98" spans="1:13" ht="14" x14ac:dyDescent="0.25">
      <c r="A98"/>
      <c r="B98"/>
      <c r="C98"/>
      <c r="D98"/>
      <c r="E98"/>
      <c r="F98"/>
      <c r="G98"/>
      <c r="H98"/>
      <c r="I98"/>
      <c r="J98"/>
      <c r="K98" s="32"/>
      <c r="L98" s="32"/>
      <c r="M98" s="32"/>
    </row>
    <row r="99" spans="1:13" ht="14" x14ac:dyDescent="0.25">
      <c r="A99"/>
      <c r="B99"/>
      <c r="C99"/>
      <c r="D99"/>
      <c r="E99"/>
      <c r="F99"/>
      <c r="G99"/>
      <c r="H99"/>
      <c r="I99"/>
      <c r="J99"/>
      <c r="K99" s="33"/>
      <c r="L99" s="33"/>
      <c r="M99" s="33"/>
    </row>
    <row r="100" spans="1:13" ht="14" x14ac:dyDescent="0.25">
      <c r="A100"/>
      <c r="B100"/>
      <c r="C100"/>
      <c r="D100"/>
      <c r="E100"/>
      <c r="F100"/>
      <c r="G100"/>
    </row>
    <row r="101" spans="1:13" ht="14" x14ac:dyDescent="0.25">
      <c r="A101"/>
      <c r="B101"/>
      <c r="C101"/>
      <c r="D101"/>
      <c r="E101"/>
      <c r="F101"/>
      <c r="G101"/>
    </row>
    <row r="102" spans="1:13" ht="14" x14ac:dyDescent="0.25">
      <c r="A102"/>
      <c r="B102"/>
      <c r="C102"/>
      <c r="D102"/>
      <c r="E102"/>
      <c r="F102"/>
      <c r="G102"/>
    </row>
    <row r="103" spans="1:13" ht="14" x14ac:dyDescent="0.25">
      <c r="A103"/>
      <c r="B103"/>
      <c r="C103"/>
      <c r="D103"/>
      <c r="E103"/>
      <c r="F103"/>
      <c r="G103"/>
    </row>
    <row r="104" spans="1:13" ht="14" x14ac:dyDescent="0.25">
      <c r="A104"/>
      <c r="B104"/>
      <c r="C104"/>
      <c r="D104"/>
      <c r="E104"/>
      <c r="F104"/>
      <c r="G104"/>
    </row>
    <row r="105" spans="1:13" ht="14" x14ac:dyDescent="0.25">
      <c r="A105"/>
      <c r="B105"/>
      <c r="C105"/>
      <c r="D105"/>
      <c r="E105"/>
      <c r="F105"/>
      <c r="G105"/>
    </row>
    <row r="106" spans="1:13" ht="14" x14ac:dyDescent="0.25">
      <c r="A106"/>
      <c r="B106"/>
      <c r="C106"/>
      <c r="D106"/>
      <c r="E106"/>
      <c r="F106"/>
      <c r="G106"/>
    </row>
    <row r="107" spans="1:13" ht="14" x14ac:dyDescent="0.25">
      <c r="A107"/>
      <c r="B107"/>
      <c r="C107"/>
      <c r="D107"/>
      <c r="E107"/>
      <c r="F107"/>
      <c r="G107"/>
    </row>
    <row r="108" spans="1:13" ht="14" x14ac:dyDescent="0.25">
      <c r="A108"/>
      <c r="B108"/>
      <c r="C108"/>
      <c r="D108"/>
      <c r="E108"/>
      <c r="F108"/>
      <c r="G108"/>
    </row>
    <row r="109" spans="1:13" ht="14" x14ac:dyDescent="0.25">
      <c r="A109"/>
      <c r="B109"/>
      <c r="C109"/>
      <c r="D109"/>
      <c r="E109"/>
      <c r="F109"/>
      <c r="G109"/>
    </row>
    <row r="110" spans="1:13" ht="14" x14ac:dyDescent="0.25">
      <c r="A110"/>
      <c r="B110"/>
      <c r="C110"/>
      <c r="D110"/>
      <c r="E110"/>
      <c r="F110"/>
      <c r="G110"/>
    </row>
    <row r="111" spans="1:13" ht="14" x14ac:dyDescent="0.25">
      <c r="A111"/>
      <c r="B111"/>
      <c r="C111"/>
      <c r="D111"/>
      <c r="E111"/>
      <c r="F111"/>
      <c r="G111"/>
    </row>
    <row r="112" spans="1:13" ht="14" x14ac:dyDescent="0.25">
      <c r="A112"/>
      <c r="B112"/>
      <c r="C112"/>
      <c r="D112"/>
      <c r="E112"/>
      <c r="F112"/>
      <c r="G112"/>
    </row>
    <row r="113" spans="1:7" ht="14" x14ac:dyDescent="0.25">
      <c r="A113"/>
      <c r="B113"/>
      <c r="C113"/>
      <c r="D113"/>
      <c r="E113"/>
      <c r="F113"/>
      <c r="G113"/>
    </row>
    <row r="114" spans="1:7" ht="14" x14ac:dyDescent="0.25">
      <c r="A114"/>
      <c r="B114"/>
      <c r="C114"/>
      <c r="D114"/>
      <c r="E114"/>
      <c r="F114"/>
      <c r="G114"/>
    </row>
    <row r="115" spans="1:7" ht="14" x14ac:dyDescent="0.25">
      <c r="A115"/>
      <c r="B115"/>
      <c r="C115"/>
      <c r="D115"/>
      <c r="E115"/>
      <c r="F115"/>
      <c r="G115"/>
    </row>
    <row r="116" spans="1:7" ht="14" x14ac:dyDescent="0.25">
      <c r="A116"/>
      <c r="B116"/>
      <c r="C116"/>
      <c r="D116"/>
      <c r="E116"/>
      <c r="F116"/>
      <c r="G116"/>
    </row>
    <row r="117" spans="1:7" ht="14" x14ac:dyDescent="0.25">
      <c r="A117"/>
      <c r="B117"/>
      <c r="C117"/>
      <c r="D117"/>
      <c r="E117"/>
      <c r="F117"/>
      <c r="G117"/>
    </row>
    <row r="118" spans="1:7" ht="14" x14ac:dyDescent="0.25">
      <c r="A118"/>
      <c r="B118"/>
      <c r="C118"/>
      <c r="D118"/>
      <c r="E118"/>
      <c r="F118"/>
      <c r="G118"/>
    </row>
    <row r="119" spans="1:7" ht="14" x14ac:dyDescent="0.25">
      <c r="A119"/>
      <c r="B119"/>
      <c r="C119"/>
      <c r="D119"/>
      <c r="E119"/>
      <c r="F119"/>
      <c r="G119"/>
    </row>
    <row r="120" spans="1:7" ht="14" x14ac:dyDescent="0.25">
      <c r="A120"/>
      <c r="B120"/>
      <c r="C120"/>
      <c r="D120"/>
      <c r="E120"/>
      <c r="F120"/>
      <c r="G120"/>
    </row>
    <row r="121" spans="1:7" ht="14" x14ac:dyDescent="0.25">
      <c r="A121"/>
      <c r="B121"/>
      <c r="C121"/>
      <c r="D121"/>
      <c r="E121"/>
      <c r="F121"/>
      <c r="G121"/>
    </row>
    <row r="122" spans="1:7" ht="14" x14ac:dyDescent="0.25">
      <c r="A122"/>
      <c r="B122"/>
      <c r="C122"/>
      <c r="D122"/>
      <c r="E122"/>
      <c r="F122"/>
      <c r="G122"/>
    </row>
    <row r="123" spans="1:7" ht="14" x14ac:dyDescent="0.25">
      <c r="A123"/>
      <c r="B123"/>
      <c r="C123"/>
      <c r="D123"/>
      <c r="E123"/>
      <c r="F123"/>
      <c r="G123"/>
    </row>
    <row r="124" spans="1:7" ht="14" x14ac:dyDescent="0.25">
      <c r="A124"/>
      <c r="B124"/>
      <c r="C124"/>
      <c r="D124"/>
      <c r="E124"/>
      <c r="F124"/>
      <c r="G124"/>
    </row>
    <row r="125" spans="1:7" ht="14" x14ac:dyDescent="0.25">
      <c r="A125"/>
      <c r="B125"/>
      <c r="C125"/>
      <c r="D125"/>
      <c r="E125"/>
      <c r="F125"/>
      <c r="G125"/>
    </row>
    <row r="126" spans="1:7" ht="14" x14ac:dyDescent="0.25">
      <c r="A126"/>
      <c r="B126"/>
      <c r="C126"/>
      <c r="D126"/>
      <c r="E126"/>
      <c r="F126"/>
      <c r="G126"/>
    </row>
    <row r="127" spans="1:7" ht="14" x14ac:dyDescent="0.25">
      <c r="A127"/>
      <c r="B127"/>
      <c r="C127"/>
      <c r="D127"/>
      <c r="E127"/>
      <c r="F127"/>
      <c r="G127"/>
    </row>
    <row r="128" spans="1:7" ht="14" x14ac:dyDescent="0.25">
      <c r="A128"/>
      <c r="B128"/>
      <c r="C128"/>
      <c r="D128"/>
      <c r="E128"/>
      <c r="F128"/>
      <c r="G128"/>
    </row>
    <row r="129" spans="1:7" ht="14" x14ac:dyDescent="0.25">
      <c r="A129"/>
      <c r="B129"/>
      <c r="C129"/>
      <c r="D129"/>
      <c r="E129"/>
      <c r="F129"/>
      <c r="G129"/>
    </row>
    <row r="130" spans="1:7" ht="14" x14ac:dyDescent="0.25">
      <c r="A130"/>
      <c r="B130"/>
      <c r="C130"/>
      <c r="D130"/>
      <c r="E130"/>
      <c r="F130"/>
      <c r="G130"/>
    </row>
    <row r="131" spans="1:7" ht="14" x14ac:dyDescent="0.25">
      <c r="A131"/>
      <c r="B131"/>
      <c r="C131"/>
      <c r="D131"/>
      <c r="E131"/>
      <c r="F131"/>
      <c r="G131"/>
    </row>
    <row r="132" spans="1:7" ht="14" x14ac:dyDescent="0.25">
      <c r="A132"/>
      <c r="B132"/>
      <c r="C132"/>
      <c r="D132"/>
      <c r="E132"/>
      <c r="F132"/>
      <c r="G132"/>
    </row>
    <row r="133" spans="1:7" ht="14" x14ac:dyDescent="0.25">
      <c r="A133"/>
      <c r="B133"/>
      <c r="C133"/>
      <c r="D133"/>
      <c r="E133"/>
      <c r="F133"/>
      <c r="G133"/>
    </row>
    <row r="134" spans="1:7" ht="14" x14ac:dyDescent="0.25">
      <c r="A134"/>
      <c r="B134"/>
      <c r="C134"/>
      <c r="D134"/>
      <c r="E134"/>
      <c r="F134"/>
      <c r="G134"/>
    </row>
    <row r="135" spans="1:7" ht="14" x14ac:dyDescent="0.25">
      <c r="A135"/>
      <c r="B135"/>
      <c r="C135"/>
      <c r="D135"/>
      <c r="E135"/>
      <c r="F135"/>
      <c r="G135"/>
    </row>
    <row r="136" spans="1:7" ht="14" x14ac:dyDescent="0.25">
      <c r="A136"/>
      <c r="B136"/>
      <c r="C136"/>
      <c r="D136"/>
      <c r="E136"/>
      <c r="F136"/>
      <c r="G136"/>
    </row>
    <row r="137" spans="1:7" ht="14" x14ac:dyDescent="0.25">
      <c r="A137"/>
      <c r="B137"/>
      <c r="C137"/>
      <c r="D137"/>
      <c r="E137"/>
      <c r="F137"/>
      <c r="G137"/>
    </row>
    <row r="138" spans="1:7" ht="14" x14ac:dyDescent="0.25">
      <c r="A138"/>
      <c r="B138"/>
      <c r="C138"/>
      <c r="D138"/>
      <c r="E138"/>
      <c r="F138"/>
      <c r="G138"/>
    </row>
    <row r="139" spans="1:7" ht="14" x14ac:dyDescent="0.25">
      <c r="A139"/>
      <c r="B139"/>
      <c r="C139"/>
      <c r="D139"/>
      <c r="E139"/>
      <c r="F139"/>
      <c r="G139"/>
    </row>
    <row r="140" spans="1:7" ht="14" x14ac:dyDescent="0.25">
      <c r="A140"/>
      <c r="B140"/>
      <c r="C140"/>
      <c r="D140"/>
      <c r="E140"/>
      <c r="F140"/>
      <c r="G140"/>
    </row>
    <row r="141" spans="1:7" ht="14" x14ac:dyDescent="0.25">
      <c r="A141"/>
      <c r="B141"/>
      <c r="C141"/>
      <c r="D141"/>
      <c r="E141"/>
      <c r="F141"/>
      <c r="G141"/>
    </row>
    <row r="142" spans="1:7" ht="14" x14ac:dyDescent="0.25">
      <c r="A142"/>
      <c r="B142"/>
      <c r="C142"/>
      <c r="D142"/>
      <c r="E142"/>
      <c r="F142"/>
      <c r="G142"/>
    </row>
    <row r="143" spans="1:7" ht="14" x14ac:dyDescent="0.25">
      <c r="A143"/>
      <c r="B143"/>
      <c r="C143"/>
      <c r="D143"/>
      <c r="E143"/>
      <c r="F143"/>
      <c r="G143"/>
    </row>
    <row r="144" spans="1:7" ht="14" x14ac:dyDescent="0.25">
      <c r="A144"/>
      <c r="B144"/>
      <c r="C144"/>
      <c r="D144"/>
      <c r="E144"/>
      <c r="F144"/>
      <c r="G144"/>
    </row>
    <row r="145" spans="1:7" ht="14" x14ac:dyDescent="0.25">
      <c r="A145"/>
      <c r="B145"/>
      <c r="C145"/>
      <c r="D145"/>
      <c r="E145"/>
      <c r="F145"/>
      <c r="G145"/>
    </row>
    <row r="146" spans="1:7" ht="14" x14ac:dyDescent="0.25">
      <c r="A146"/>
      <c r="B146"/>
      <c r="C146"/>
      <c r="D146"/>
      <c r="E146"/>
      <c r="F146"/>
      <c r="G146"/>
    </row>
    <row r="147" spans="1:7" ht="14" x14ac:dyDescent="0.25">
      <c r="A147"/>
      <c r="B147"/>
      <c r="C147"/>
      <c r="D147"/>
      <c r="E147"/>
      <c r="F147"/>
      <c r="G147"/>
    </row>
    <row r="148" spans="1:7" ht="14" x14ac:dyDescent="0.25">
      <c r="A148"/>
      <c r="B148"/>
      <c r="C148"/>
      <c r="D148"/>
      <c r="E148"/>
      <c r="F148"/>
      <c r="G148"/>
    </row>
    <row r="149" spans="1:7" ht="14" x14ac:dyDescent="0.25">
      <c r="A149"/>
      <c r="B149"/>
      <c r="C149"/>
      <c r="D149"/>
      <c r="E149"/>
      <c r="F149"/>
      <c r="G149"/>
    </row>
    <row r="150" spans="1:7" ht="14" x14ac:dyDescent="0.25">
      <c r="A150"/>
      <c r="B150"/>
      <c r="C150"/>
      <c r="D150"/>
      <c r="E150"/>
      <c r="F150"/>
      <c r="G150"/>
    </row>
    <row r="151" spans="1:7" ht="14" x14ac:dyDescent="0.25">
      <c r="A151"/>
      <c r="B151"/>
      <c r="C151"/>
      <c r="D151"/>
      <c r="E151"/>
      <c r="F151"/>
      <c r="G151"/>
    </row>
    <row r="152" spans="1:7" ht="14" x14ac:dyDescent="0.25">
      <c r="A152"/>
      <c r="B152"/>
      <c r="C152"/>
      <c r="D152"/>
      <c r="E152"/>
      <c r="F152"/>
      <c r="G152"/>
    </row>
    <row r="153" spans="1:7" ht="14" x14ac:dyDescent="0.25">
      <c r="A153"/>
      <c r="B153"/>
      <c r="C153"/>
      <c r="D153"/>
      <c r="E153"/>
      <c r="F153"/>
      <c r="G153"/>
    </row>
    <row r="154" spans="1:7" ht="14" x14ac:dyDescent="0.25">
      <c r="A154"/>
      <c r="B154"/>
      <c r="C154"/>
      <c r="D154"/>
      <c r="E154"/>
      <c r="F154"/>
      <c r="G154"/>
    </row>
    <row r="155" spans="1:7" ht="14" x14ac:dyDescent="0.25">
      <c r="A155"/>
      <c r="B155"/>
      <c r="C155"/>
      <c r="D155"/>
      <c r="E155"/>
      <c r="F155"/>
      <c r="G155"/>
    </row>
    <row r="156" spans="1:7" ht="14" x14ac:dyDescent="0.25">
      <c r="A156"/>
      <c r="B156"/>
      <c r="C156"/>
      <c r="D156"/>
      <c r="E156"/>
      <c r="F156"/>
      <c r="G156"/>
    </row>
    <row r="157" spans="1:7" ht="14" x14ac:dyDescent="0.25">
      <c r="A157"/>
      <c r="B157"/>
      <c r="C157"/>
      <c r="D157"/>
      <c r="E157"/>
      <c r="F157"/>
      <c r="G157"/>
    </row>
    <row r="158" spans="1:7" ht="14" x14ac:dyDescent="0.25">
      <c r="A158"/>
      <c r="B158"/>
      <c r="C158"/>
      <c r="D158"/>
      <c r="E158"/>
      <c r="F158"/>
      <c r="G158"/>
    </row>
    <row r="159" spans="1:7" ht="14" x14ac:dyDescent="0.25">
      <c r="A159"/>
      <c r="B159"/>
      <c r="C159"/>
      <c r="D159"/>
      <c r="E159"/>
      <c r="F159"/>
      <c r="G159"/>
    </row>
    <row r="160" spans="1:7" ht="14" x14ac:dyDescent="0.25">
      <c r="A160"/>
      <c r="B160"/>
      <c r="C160"/>
      <c r="D160"/>
      <c r="E160"/>
      <c r="F160"/>
      <c r="G160"/>
    </row>
    <row r="161" spans="1:7" ht="14" x14ac:dyDescent="0.25">
      <c r="A161"/>
      <c r="B161"/>
      <c r="C161"/>
      <c r="D161"/>
      <c r="E161"/>
      <c r="F161"/>
      <c r="G161"/>
    </row>
    <row r="162" spans="1:7" ht="14" x14ac:dyDescent="0.25">
      <c r="A162"/>
      <c r="B162"/>
      <c r="C162"/>
      <c r="D162"/>
      <c r="E162"/>
      <c r="F162"/>
      <c r="G162"/>
    </row>
    <row r="163" spans="1:7" ht="14" x14ac:dyDescent="0.25">
      <c r="A163"/>
      <c r="B163"/>
      <c r="C163"/>
      <c r="D163"/>
      <c r="E163"/>
      <c r="F163"/>
      <c r="G163"/>
    </row>
    <row r="164" spans="1:7" ht="14" x14ac:dyDescent="0.25">
      <c r="A164"/>
      <c r="B164"/>
      <c r="C164"/>
      <c r="D164"/>
      <c r="E164"/>
      <c r="F164"/>
      <c r="G164"/>
    </row>
    <row r="165" spans="1:7" ht="14" x14ac:dyDescent="0.25">
      <c r="A165"/>
      <c r="B165"/>
      <c r="C165"/>
      <c r="D165"/>
      <c r="E165"/>
      <c r="F165"/>
      <c r="G165"/>
    </row>
    <row r="166" spans="1:7" ht="14" x14ac:dyDescent="0.25">
      <c r="A166"/>
      <c r="B166"/>
      <c r="C166"/>
      <c r="D166"/>
      <c r="E166"/>
      <c r="F166"/>
      <c r="G166"/>
    </row>
    <row r="167" spans="1:7" ht="14" x14ac:dyDescent="0.25">
      <c r="A167"/>
      <c r="B167"/>
      <c r="C167"/>
      <c r="D167"/>
      <c r="E167"/>
      <c r="F167"/>
      <c r="G167"/>
    </row>
    <row r="168" spans="1:7" ht="14" x14ac:dyDescent="0.25">
      <c r="A168"/>
      <c r="B168"/>
      <c r="C168"/>
      <c r="D168"/>
      <c r="E168"/>
      <c r="F168"/>
      <c r="G168"/>
    </row>
    <row r="169" spans="1:7" ht="14" x14ac:dyDescent="0.25">
      <c r="A169"/>
      <c r="B169"/>
      <c r="C169"/>
      <c r="D169"/>
      <c r="E169"/>
      <c r="F169"/>
      <c r="G169"/>
    </row>
    <row r="170" spans="1:7" ht="14" x14ac:dyDescent="0.25">
      <c r="A170"/>
      <c r="B170"/>
      <c r="C170"/>
      <c r="D170"/>
      <c r="E170"/>
      <c r="F170"/>
      <c r="G170"/>
    </row>
    <row r="171" spans="1:7" ht="14" x14ac:dyDescent="0.25">
      <c r="A171"/>
      <c r="B171"/>
      <c r="C171"/>
      <c r="D171"/>
      <c r="E171"/>
      <c r="F171"/>
      <c r="G171"/>
    </row>
    <row r="172" spans="1:7" ht="14" x14ac:dyDescent="0.25">
      <c r="A172"/>
      <c r="B172"/>
      <c r="C172"/>
      <c r="D172"/>
      <c r="E172"/>
      <c r="F172"/>
      <c r="G172"/>
    </row>
    <row r="173" spans="1:7" ht="14" x14ac:dyDescent="0.25">
      <c r="A173"/>
      <c r="B173"/>
      <c r="C173"/>
      <c r="D173"/>
      <c r="E173"/>
      <c r="F173"/>
      <c r="G173"/>
    </row>
    <row r="174" spans="1:7" ht="14" x14ac:dyDescent="0.25">
      <c r="A174"/>
      <c r="B174"/>
      <c r="C174"/>
      <c r="D174"/>
      <c r="E174"/>
      <c r="F174"/>
      <c r="G174"/>
    </row>
    <row r="175" spans="1:7" ht="14" x14ac:dyDescent="0.25">
      <c r="A175"/>
      <c r="B175"/>
      <c r="C175"/>
      <c r="D175"/>
      <c r="E175"/>
      <c r="F175"/>
      <c r="G175"/>
    </row>
    <row r="176" spans="1:7" ht="14" x14ac:dyDescent="0.25">
      <c r="A176"/>
      <c r="B176"/>
      <c r="C176"/>
      <c r="D176"/>
      <c r="E176"/>
      <c r="F176"/>
      <c r="G176"/>
    </row>
    <row r="177" spans="1:7" ht="14" x14ac:dyDescent="0.25">
      <c r="A177"/>
      <c r="B177"/>
      <c r="C177"/>
      <c r="D177"/>
      <c r="E177"/>
      <c r="F177"/>
      <c r="G177"/>
    </row>
    <row r="178" spans="1:7" ht="14" x14ac:dyDescent="0.25">
      <c r="A178"/>
      <c r="B178"/>
      <c r="C178"/>
      <c r="D178"/>
      <c r="E178"/>
      <c r="F178"/>
      <c r="G178"/>
    </row>
    <row r="179" spans="1:7" ht="14" x14ac:dyDescent="0.25">
      <c r="A179"/>
      <c r="B179"/>
      <c r="C179"/>
      <c r="D179"/>
      <c r="E179"/>
      <c r="F179"/>
      <c r="G179"/>
    </row>
    <row r="180" spans="1:7" ht="14" x14ac:dyDescent="0.25">
      <c r="A180"/>
      <c r="B180"/>
      <c r="C180"/>
      <c r="D180"/>
      <c r="E180"/>
      <c r="F180"/>
      <c r="G180"/>
    </row>
    <row r="181" spans="1:7" ht="14" x14ac:dyDescent="0.25">
      <c r="A181"/>
      <c r="B181"/>
      <c r="C181"/>
      <c r="D181"/>
      <c r="E181"/>
      <c r="F181"/>
      <c r="G181"/>
    </row>
    <row r="182" spans="1:7" ht="14" x14ac:dyDescent="0.25">
      <c r="A182"/>
      <c r="B182"/>
      <c r="C182"/>
      <c r="D182"/>
      <c r="E182"/>
      <c r="F182"/>
      <c r="G182"/>
    </row>
    <row r="183" spans="1:7" ht="14" x14ac:dyDescent="0.25">
      <c r="A183"/>
      <c r="B183"/>
      <c r="C183"/>
      <c r="D183"/>
      <c r="E183"/>
      <c r="F183"/>
      <c r="G183"/>
    </row>
    <row r="184" spans="1:7" ht="14" x14ac:dyDescent="0.25">
      <c r="A184"/>
      <c r="B184"/>
      <c r="C184"/>
      <c r="D184"/>
      <c r="E184"/>
      <c r="F184"/>
      <c r="G184"/>
    </row>
    <row r="185" spans="1:7" ht="14" x14ac:dyDescent="0.25">
      <c r="A185"/>
      <c r="B185"/>
      <c r="C185"/>
      <c r="D185"/>
      <c r="E185"/>
      <c r="F185"/>
      <c r="G185"/>
    </row>
    <row r="186" spans="1:7" ht="14" x14ac:dyDescent="0.25">
      <c r="A186"/>
      <c r="B186"/>
      <c r="C186"/>
      <c r="D186"/>
      <c r="E186"/>
      <c r="F186"/>
      <c r="G186"/>
    </row>
    <row r="187" spans="1:7" ht="14" x14ac:dyDescent="0.25">
      <c r="A187"/>
      <c r="B187"/>
      <c r="C187"/>
      <c r="D187"/>
      <c r="E187"/>
      <c r="F187"/>
      <c r="G187"/>
    </row>
    <row r="188" spans="1:7" ht="14" x14ac:dyDescent="0.25">
      <c r="A188"/>
      <c r="B188"/>
      <c r="C188"/>
      <c r="D188"/>
      <c r="E188"/>
      <c r="F188"/>
      <c r="G188"/>
    </row>
    <row r="189" spans="1:7" ht="14" x14ac:dyDescent="0.25">
      <c r="A189"/>
      <c r="B189"/>
      <c r="C189"/>
      <c r="D189"/>
      <c r="E189"/>
      <c r="F189"/>
      <c r="G189"/>
    </row>
    <row r="190" spans="1:7" ht="14" x14ac:dyDescent="0.25">
      <c r="A190"/>
      <c r="B190"/>
      <c r="C190"/>
      <c r="D190"/>
      <c r="E190"/>
      <c r="F190"/>
      <c r="G190"/>
    </row>
    <row r="191" spans="1:7" ht="14" x14ac:dyDescent="0.25">
      <c r="A191"/>
      <c r="B191"/>
      <c r="C191"/>
      <c r="D191"/>
      <c r="E191"/>
      <c r="F191"/>
      <c r="G191"/>
    </row>
    <row r="192" spans="1:7" ht="14" x14ac:dyDescent="0.25">
      <c r="A192"/>
      <c r="B192"/>
      <c r="C192"/>
      <c r="D192"/>
      <c r="E192"/>
      <c r="F192"/>
      <c r="G192"/>
    </row>
    <row r="193" spans="1:7" ht="14" x14ac:dyDescent="0.25">
      <c r="A193"/>
      <c r="B193"/>
      <c r="C193"/>
      <c r="D193"/>
      <c r="E193"/>
      <c r="F193"/>
      <c r="G193"/>
    </row>
    <row r="194" spans="1:7" ht="14" x14ac:dyDescent="0.25">
      <c r="A194"/>
      <c r="B194"/>
      <c r="C194"/>
      <c r="D194"/>
      <c r="E194"/>
      <c r="F194"/>
      <c r="G194"/>
    </row>
    <row r="195" spans="1:7" ht="14" x14ac:dyDescent="0.25">
      <c r="A195"/>
      <c r="B195"/>
      <c r="C195"/>
      <c r="D195"/>
      <c r="E195"/>
      <c r="F195"/>
      <c r="G195"/>
    </row>
    <row r="196" spans="1:7" ht="14" x14ac:dyDescent="0.25">
      <c r="A196"/>
      <c r="B196"/>
      <c r="C196"/>
      <c r="D196"/>
      <c r="E196"/>
      <c r="F196"/>
      <c r="G196"/>
    </row>
    <row r="197" spans="1:7" ht="14" x14ac:dyDescent="0.25">
      <c r="A197"/>
      <c r="B197"/>
      <c r="C197"/>
      <c r="D197"/>
      <c r="E197"/>
      <c r="F197"/>
      <c r="G197"/>
    </row>
    <row r="198" spans="1:7" ht="14" x14ac:dyDescent="0.25">
      <c r="A198"/>
      <c r="B198"/>
      <c r="C198"/>
      <c r="D198"/>
      <c r="E198"/>
      <c r="F198"/>
      <c r="G198"/>
    </row>
    <row r="199" spans="1:7" ht="14" x14ac:dyDescent="0.25">
      <c r="A199"/>
      <c r="B199"/>
      <c r="C199"/>
      <c r="D199"/>
      <c r="E199"/>
      <c r="F199"/>
      <c r="G199"/>
    </row>
    <row r="200" spans="1:7" ht="14" x14ac:dyDescent="0.25">
      <c r="A200"/>
      <c r="B200"/>
      <c r="C200"/>
      <c r="D200"/>
      <c r="E200"/>
      <c r="F200"/>
      <c r="G200"/>
    </row>
    <row r="201" spans="1:7" ht="14" x14ac:dyDescent="0.25">
      <c r="A201"/>
      <c r="B201"/>
      <c r="C201"/>
      <c r="D201"/>
      <c r="E201"/>
      <c r="F201"/>
      <c r="G201"/>
    </row>
    <row r="202" spans="1:7" ht="14" x14ac:dyDescent="0.25">
      <c r="A202"/>
      <c r="B202"/>
      <c r="C202"/>
      <c r="D202"/>
      <c r="E202"/>
      <c r="F202"/>
      <c r="G202"/>
    </row>
    <row r="203" spans="1:7" ht="14" x14ac:dyDescent="0.25">
      <c r="A203"/>
      <c r="B203"/>
      <c r="C203"/>
      <c r="D203"/>
      <c r="E203"/>
      <c r="F203"/>
      <c r="G203"/>
    </row>
    <row r="204" spans="1:7" ht="14" x14ac:dyDescent="0.25">
      <c r="A204"/>
      <c r="B204"/>
      <c r="C204"/>
      <c r="D204"/>
      <c r="E204"/>
      <c r="F204"/>
      <c r="G204"/>
    </row>
    <row r="205" spans="1:7" ht="14" x14ac:dyDescent="0.25">
      <c r="A205"/>
      <c r="B205"/>
      <c r="C205"/>
      <c r="D205"/>
      <c r="E205"/>
      <c r="F205"/>
      <c r="G205"/>
    </row>
    <row r="206" spans="1:7" ht="14" x14ac:dyDescent="0.25">
      <c r="A206"/>
      <c r="B206"/>
      <c r="C206"/>
      <c r="D206"/>
      <c r="E206"/>
      <c r="F206"/>
      <c r="G206"/>
    </row>
    <row r="207" spans="1:7" ht="14" x14ac:dyDescent="0.25">
      <c r="A207"/>
      <c r="B207"/>
      <c r="C207"/>
      <c r="D207"/>
      <c r="E207"/>
      <c r="F207"/>
      <c r="G207"/>
    </row>
    <row r="208" spans="1:7" ht="14" x14ac:dyDescent="0.25">
      <c r="A208"/>
      <c r="B208"/>
      <c r="C208"/>
      <c r="D208"/>
      <c r="E208"/>
      <c r="F208"/>
      <c r="G208"/>
    </row>
    <row r="209" spans="1:7" ht="14" x14ac:dyDescent="0.25">
      <c r="A209"/>
      <c r="B209"/>
      <c r="C209"/>
      <c r="D209"/>
      <c r="E209"/>
      <c r="F209"/>
      <c r="G209"/>
    </row>
    <row r="210" spans="1:7" ht="14" x14ac:dyDescent="0.25">
      <c r="A210"/>
      <c r="B210"/>
      <c r="C210"/>
      <c r="D210"/>
      <c r="E210"/>
      <c r="F210"/>
      <c r="G210"/>
    </row>
    <row r="211" spans="1:7" ht="14" x14ac:dyDescent="0.25">
      <c r="A211"/>
      <c r="B211"/>
      <c r="C211"/>
      <c r="D211"/>
      <c r="E211"/>
      <c r="F211"/>
      <c r="G211"/>
    </row>
    <row r="212" spans="1:7" ht="14" x14ac:dyDescent="0.25">
      <c r="A212"/>
      <c r="B212"/>
      <c r="C212"/>
      <c r="D212"/>
      <c r="E212"/>
      <c r="F212"/>
      <c r="G212"/>
    </row>
    <row r="213" spans="1:7" ht="14" x14ac:dyDescent="0.25">
      <c r="A213"/>
      <c r="B213"/>
      <c r="C213"/>
      <c r="D213"/>
      <c r="E213"/>
      <c r="F213"/>
      <c r="G213"/>
    </row>
    <row r="214" spans="1:7" ht="14" x14ac:dyDescent="0.25">
      <c r="A214"/>
      <c r="B214"/>
      <c r="C214"/>
      <c r="D214"/>
      <c r="E214"/>
      <c r="F214"/>
      <c r="G214"/>
    </row>
    <row r="215" spans="1:7" ht="14" x14ac:dyDescent="0.25">
      <c r="A215"/>
      <c r="B215"/>
      <c r="C215"/>
      <c r="D215"/>
      <c r="E215"/>
      <c r="F215"/>
      <c r="G215"/>
    </row>
    <row r="216" spans="1:7" ht="14" x14ac:dyDescent="0.25">
      <c r="A216"/>
      <c r="B216"/>
      <c r="C216"/>
      <c r="D216"/>
      <c r="E216"/>
      <c r="F216"/>
      <c r="G216"/>
    </row>
    <row r="217" spans="1:7" ht="14" x14ac:dyDescent="0.25">
      <c r="A217"/>
      <c r="B217"/>
      <c r="C217"/>
      <c r="D217"/>
      <c r="E217"/>
      <c r="F217"/>
      <c r="G217"/>
    </row>
    <row r="218" spans="1:7" ht="14" x14ac:dyDescent="0.25">
      <c r="A218"/>
      <c r="B218"/>
      <c r="C218"/>
      <c r="D218"/>
      <c r="E218"/>
      <c r="F218"/>
      <c r="G218"/>
    </row>
    <row r="219" spans="1:7" ht="14" x14ac:dyDescent="0.25">
      <c r="A219"/>
      <c r="B219"/>
      <c r="C219"/>
      <c r="D219"/>
      <c r="E219"/>
      <c r="F219"/>
      <c r="G219"/>
    </row>
    <row r="220" spans="1:7" ht="14" x14ac:dyDescent="0.25">
      <c r="A220"/>
      <c r="B220"/>
      <c r="C220"/>
      <c r="D220"/>
      <c r="E220"/>
      <c r="F220"/>
      <c r="G220"/>
    </row>
    <row r="221" spans="1:7" ht="14" x14ac:dyDescent="0.25">
      <c r="A221"/>
      <c r="B221"/>
      <c r="C221"/>
      <c r="D221"/>
      <c r="E221"/>
      <c r="F221"/>
      <c r="G221"/>
    </row>
    <row r="222" spans="1:7" ht="14" x14ac:dyDescent="0.25">
      <c r="A222"/>
      <c r="B222"/>
      <c r="C222"/>
      <c r="D222"/>
      <c r="E222"/>
      <c r="F222"/>
      <c r="G222"/>
    </row>
    <row r="223" spans="1:7" ht="14" x14ac:dyDescent="0.25">
      <c r="A223"/>
      <c r="B223"/>
      <c r="C223"/>
      <c r="D223"/>
      <c r="E223"/>
      <c r="F223"/>
      <c r="G223"/>
    </row>
    <row r="224" spans="1:7" ht="14" x14ac:dyDescent="0.25">
      <c r="A224"/>
      <c r="B224"/>
      <c r="C224"/>
      <c r="D224"/>
      <c r="E224"/>
      <c r="F224"/>
      <c r="G224"/>
    </row>
    <row r="225" spans="1:7" ht="14" x14ac:dyDescent="0.25">
      <c r="A225"/>
      <c r="B225"/>
      <c r="C225"/>
      <c r="D225"/>
      <c r="E225"/>
      <c r="F225"/>
      <c r="G225"/>
    </row>
    <row r="226" spans="1:7" ht="14" x14ac:dyDescent="0.25">
      <c r="A226"/>
      <c r="B226"/>
      <c r="C226"/>
      <c r="D226"/>
      <c r="E226"/>
      <c r="F226"/>
      <c r="G226"/>
    </row>
    <row r="227" spans="1:7" ht="14" x14ac:dyDescent="0.25">
      <c r="A227"/>
      <c r="B227"/>
      <c r="C227"/>
      <c r="D227"/>
      <c r="E227"/>
      <c r="F227"/>
      <c r="G227"/>
    </row>
    <row r="228" spans="1:7" ht="14" x14ac:dyDescent="0.25">
      <c r="A228"/>
      <c r="B228"/>
      <c r="C228"/>
      <c r="D228"/>
      <c r="E228"/>
      <c r="F228"/>
      <c r="G228"/>
    </row>
    <row r="229" spans="1:7" ht="14" x14ac:dyDescent="0.25">
      <c r="A229"/>
      <c r="B229"/>
      <c r="C229"/>
      <c r="D229"/>
      <c r="E229"/>
      <c r="F229"/>
      <c r="G229"/>
    </row>
    <row r="230" spans="1:7" ht="14" x14ac:dyDescent="0.25">
      <c r="A230"/>
      <c r="B230"/>
      <c r="C230"/>
      <c r="D230"/>
      <c r="E230"/>
      <c r="F230"/>
      <c r="G230"/>
    </row>
    <row r="231" spans="1:7" ht="14" x14ac:dyDescent="0.25">
      <c r="A231"/>
      <c r="B231"/>
      <c r="C231"/>
      <c r="D231"/>
      <c r="E231"/>
      <c r="F231"/>
      <c r="G231"/>
    </row>
    <row r="232" spans="1:7" ht="14" x14ac:dyDescent="0.25">
      <c r="A232"/>
      <c r="B232"/>
      <c r="C232"/>
      <c r="D232"/>
      <c r="E232"/>
      <c r="F232"/>
      <c r="G232"/>
    </row>
    <row r="233" spans="1:7" ht="14" x14ac:dyDescent="0.25">
      <c r="A233"/>
      <c r="B233"/>
      <c r="C233"/>
      <c r="D233"/>
      <c r="E233"/>
      <c r="F233"/>
      <c r="G233"/>
    </row>
    <row r="234" spans="1:7" ht="14" x14ac:dyDescent="0.25">
      <c r="A234"/>
      <c r="B234"/>
      <c r="C234"/>
      <c r="D234"/>
      <c r="E234"/>
      <c r="F234"/>
      <c r="G234"/>
    </row>
    <row r="235" spans="1:7" ht="14" x14ac:dyDescent="0.25">
      <c r="A235"/>
      <c r="B235"/>
      <c r="C235"/>
      <c r="D235"/>
      <c r="E235"/>
      <c r="F235"/>
      <c r="G235"/>
    </row>
    <row r="236" spans="1:7" ht="14" x14ac:dyDescent="0.25">
      <c r="A236"/>
      <c r="B236"/>
      <c r="C236"/>
      <c r="D236"/>
      <c r="E236"/>
      <c r="F236"/>
      <c r="G236"/>
    </row>
    <row r="237" spans="1:7" ht="14" x14ac:dyDescent="0.25">
      <c r="A237"/>
      <c r="B237"/>
      <c r="C237"/>
      <c r="D237"/>
      <c r="E237"/>
      <c r="F237"/>
      <c r="G237"/>
    </row>
    <row r="238" spans="1:7" ht="14" x14ac:dyDescent="0.25">
      <c r="A238"/>
      <c r="B238"/>
      <c r="C238"/>
      <c r="D238"/>
      <c r="E238"/>
      <c r="F238"/>
      <c r="G238"/>
    </row>
    <row r="239" spans="1:7" ht="14" x14ac:dyDescent="0.25">
      <c r="A239"/>
      <c r="B239"/>
      <c r="C239"/>
      <c r="D239"/>
      <c r="E239"/>
      <c r="F239"/>
      <c r="G239"/>
    </row>
    <row r="240" spans="1:7" ht="14" x14ac:dyDescent="0.25">
      <c r="A240"/>
      <c r="B240"/>
      <c r="C240"/>
      <c r="D240"/>
      <c r="E240"/>
      <c r="F240"/>
      <c r="G240"/>
    </row>
    <row r="241" spans="1:7" ht="14" x14ac:dyDescent="0.25">
      <c r="A241"/>
      <c r="B241"/>
      <c r="C241"/>
      <c r="D241"/>
      <c r="E241"/>
      <c r="F241"/>
      <c r="G241"/>
    </row>
    <row r="242" spans="1:7" ht="14" x14ac:dyDescent="0.25">
      <c r="A242"/>
      <c r="B242"/>
      <c r="C242"/>
      <c r="D242"/>
      <c r="E242"/>
      <c r="F242"/>
      <c r="G242"/>
    </row>
    <row r="243" spans="1:7" ht="14" x14ac:dyDescent="0.25">
      <c r="A243"/>
      <c r="B243"/>
      <c r="C243"/>
      <c r="D243"/>
      <c r="E243"/>
      <c r="F243"/>
      <c r="G243"/>
    </row>
    <row r="244" spans="1:7" ht="14" x14ac:dyDescent="0.25">
      <c r="A244"/>
      <c r="B244"/>
      <c r="C244"/>
      <c r="D244"/>
      <c r="E244"/>
      <c r="F244"/>
      <c r="G244"/>
    </row>
    <row r="245" spans="1:7" ht="14" x14ac:dyDescent="0.25">
      <c r="A245"/>
      <c r="B245"/>
      <c r="C245"/>
      <c r="D245"/>
      <c r="E245"/>
      <c r="F245"/>
      <c r="G245"/>
    </row>
    <row r="246" spans="1:7" ht="14" x14ac:dyDescent="0.25">
      <c r="A246"/>
      <c r="B246"/>
      <c r="C246"/>
      <c r="D246"/>
      <c r="E246"/>
      <c r="F246"/>
      <c r="G246"/>
    </row>
    <row r="247" spans="1:7" ht="14" x14ac:dyDescent="0.25">
      <c r="A247"/>
      <c r="B247"/>
      <c r="C247"/>
      <c r="D247"/>
    </row>
    <row r="248" spans="1:7" ht="14" x14ac:dyDescent="0.25">
      <c r="A248"/>
      <c r="B248"/>
      <c r="C248"/>
      <c r="D248"/>
    </row>
    <row r="249" spans="1:7" ht="14" x14ac:dyDescent="0.25">
      <c r="A249"/>
      <c r="B249"/>
      <c r="C249"/>
      <c r="D249"/>
    </row>
    <row r="250" spans="1:7" ht="14" x14ac:dyDescent="0.25">
      <c r="A250"/>
      <c r="B250"/>
      <c r="C250"/>
      <c r="D250"/>
    </row>
    <row r="251" spans="1:7" ht="14" x14ac:dyDescent="0.25">
      <c r="A251"/>
    </row>
    <row r="252" spans="1:7" ht="14" x14ac:dyDescent="0.25">
      <c r="A252"/>
    </row>
    <row r="253" spans="1:7" ht="14" x14ac:dyDescent="0.25">
      <c r="A253"/>
    </row>
    <row r="254" spans="1:7" ht="14" x14ac:dyDescent="0.25">
      <c r="A254"/>
    </row>
    <row r="255" spans="1:7" ht="14" x14ac:dyDescent="0.25">
      <c r="A255"/>
    </row>
    <row r="256" spans="1:7" ht="14" x14ac:dyDescent="0.25">
      <c r="A256"/>
    </row>
    <row r="257" spans="1:1" ht="14" x14ac:dyDescent="0.25">
      <c r="A257"/>
    </row>
    <row r="258" spans="1:1" ht="14" x14ac:dyDescent="0.25">
      <c r="A258"/>
    </row>
  </sheetData>
  <mergeCells count="1">
    <mergeCell ref="K1:M2"/>
  </mergeCells>
  <phoneticPr fontId="4" type="noConversion"/>
  <pageMargins left="0.7" right="0.7" top="0.75" bottom="0.75" header="0.3" footer="0.3"/>
  <pageSetup orientation="portrait" horizontalDpi="4294967295" verticalDpi="4294967295"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85"/>
  <sheetViews>
    <sheetView zoomScale="85" zoomScaleNormal="85" workbookViewId="0">
      <pane xSplit="8" ySplit="1" topLeftCell="I64" activePane="bottomRight" state="frozen"/>
      <selection pane="topRight" activeCell="K1" sqref="K1"/>
      <selection pane="bottomLeft" activeCell="A2" sqref="A2"/>
      <selection pane="bottomRight" activeCell="U62" sqref="U62"/>
    </sheetView>
  </sheetViews>
  <sheetFormatPr defaultRowHeight="14" x14ac:dyDescent="0.25"/>
  <cols>
    <col min="1" max="2" width="16.26953125" bestFit="1" customWidth="1"/>
    <col min="5" max="5" width="10.6328125" bestFit="1" customWidth="1"/>
    <col min="6" max="7" width="11.1796875" customWidth="1"/>
    <col min="8" max="8" width="14.26953125" customWidth="1"/>
    <col min="9" max="11" width="8.90625" customWidth="1"/>
    <col min="12" max="13" width="8.7265625" customWidth="1"/>
    <col min="14" max="14" width="7.7265625" bestFit="1" customWidth="1"/>
    <col min="15" max="17" width="9.08984375" customWidth="1"/>
    <col min="24" max="27" width="9.6328125" customWidth="1"/>
  </cols>
  <sheetData>
    <row r="1" spans="1:27" s="9" customFormat="1" ht="42.75" customHeight="1" x14ac:dyDescent="0.25">
      <c r="A1" s="1" t="s">
        <v>215</v>
      </c>
      <c r="B1" s="2" t="s">
        <v>76</v>
      </c>
      <c r="C1" s="3" t="s">
        <v>2</v>
      </c>
      <c r="D1" s="3" t="s">
        <v>3</v>
      </c>
      <c r="E1" s="3" t="s">
        <v>4</v>
      </c>
      <c r="F1" s="4" t="s">
        <v>272</v>
      </c>
      <c r="G1" s="4" t="s">
        <v>273</v>
      </c>
      <c r="H1" s="5" t="s">
        <v>277</v>
      </c>
      <c r="I1" s="7" t="s">
        <v>259</v>
      </c>
      <c r="J1" s="7" t="s">
        <v>276</v>
      </c>
      <c r="K1" s="7" t="s">
        <v>294</v>
      </c>
      <c r="L1" s="7" t="s">
        <v>258</v>
      </c>
      <c r="M1" s="7" t="s">
        <v>275</v>
      </c>
      <c r="N1" s="7" t="s">
        <v>293</v>
      </c>
      <c r="O1" s="36" t="s">
        <v>266</v>
      </c>
      <c r="P1" s="36" t="s">
        <v>211</v>
      </c>
      <c r="Q1" s="36" t="s">
        <v>308</v>
      </c>
      <c r="R1" s="36" t="s">
        <v>212</v>
      </c>
      <c r="S1" s="36" t="s">
        <v>213</v>
      </c>
      <c r="T1" s="36" t="s">
        <v>333</v>
      </c>
      <c r="U1" s="8" t="s">
        <v>207</v>
      </c>
      <c r="V1" s="8" t="s">
        <v>214</v>
      </c>
      <c r="W1" s="8" t="s">
        <v>209</v>
      </c>
      <c r="X1" s="8" t="s">
        <v>250</v>
      </c>
      <c r="Y1" s="8" t="s">
        <v>251</v>
      </c>
      <c r="Z1" s="8" t="s">
        <v>252</v>
      </c>
      <c r="AA1" s="8" t="s">
        <v>253</v>
      </c>
    </row>
    <row r="2" spans="1:27" s="18" customFormat="1" ht="13" x14ac:dyDescent="0.25">
      <c r="A2" s="55" t="s">
        <v>79</v>
      </c>
      <c r="B2" s="55" t="s">
        <v>80</v>
      </c>
      <c r="C2" s="11" t="s">
        <v>81</v>
      </c>
      <c r="D2" s="11" t="s">
        <v>8</v>
      </c>
      <c r="E2" s="12">
        <v>43637</v>
      </c>
      <c r="F2" s="14">
        <v>0.15159999999999998</v>
      </c>
      <c r="G2" s="14">
        <v>0.15159999999999998</v>
      </c>
      <c r="H2" s="15">
        <v>7.0103</v>
      </c>
      <c r="I2" s="16">
        <f>L2*F2/H2</f>
        <v>0</v>
      </c>
      <c r="J2" s="16">
        <f>M2*G2/H2</f>
        <v>0</v>
      </c>
      <c r="K2" s="16">
        <f>N2*G2/H2</f>
        <v>0</v>
      </c>
      <c r="L2" s="16">
        <f>SUM(O2:R2)</f>
        <v>0</v>
      </c>
      <c r="M2" s="16">
        <f>SUM(S2:W2)</f>
        <v>0</v>
      </c>
      <c r="N2" s="16">
        <f>SUM(X2:AA2)</f>
        <v>0</v>
      </c>
      <c r="O2" s="49"/>
      <c r="P2" s="49"/>
      <c r="Q2" s="49">
        <v>0</v>
      </c>
      <c r="R2" s="49"/>
      <c r="S2" s="49"/>
      <c r="T2" s="49"/>
      <c r="U2" s="38"/>
      <c r="V2" s="38"/>
      <c r="W2" s="38"/>
    </row>
    <row r="3" spans="1:27" s="18" customFormat="1" ht="13" x14ac:dyDescent="0.25">
      <c r="A3" s="55" t="s">
        <v>82</v>
      </c>
      <c r="B3" s="55" t="s">
        <v>83</v>
      </c>
      <c r="C3" s="11" t="s">
        <v>81</v>
      </c>
      <c r="D3" s="11" t="s">
        <v>8</v>
      </c>
      <c r="E3" s="12">
        <v>43637</v>
      </c>
      <c r="F3" s="14">
        <v>1.2005999999999999</v>
      </c>
      <c r="G3" s="14">
        <v>1.2005999999999999</v>
      </c>
      <c r="H3" s="15">
        <v>7.0103</v>
      </c>
      <c r="I3" s="16">
        <f t="shared" ref="I3:I66" si="0">L3*F3/H3</f>
        <v>0</v>
      </c>
      <c r="J3" s="16">
        <f t="shared" ref="J3:J66" si="1">M3*G3/H3</f>
        <v>0</v>
      </c>
      <c r="K3" s="16">
        <f t="shared" ref="K3:K33" si="2">N3*G3/H3</f>
        <v>0</v>
      </c>
      <c r="L3" s="16">
        <f t="shared" ref="L3:L67" si="3">SUM(O3:R3)</f>
        <v>0</v>
      </c>
      <c r="M3" s="16">
        <f t="shared" ref="M3:M67" si="4">SUM(S3:W3)</f>
        <v>0</v>
      </c>
      <c r="N3" s="16">
        <f t="shared" ref="N3:N33" si="5">SUM(X3:AA3)</f>
        <v>0</v>
      </c>
      <c r="O3" s="49"/>
      <c r="P3" s="49"/>
      <c r="Q3" s="49">
        <v>0</v>
      </c>
      <c r="R3" s="49"/>
      <c r="S3" s="49"/>
      <c r="T3" s="49"/>
      <c r="U3" s="38"/>
      <c r="V3" s="38"/>
      <c r="W3" s="38"/>
    </row>
    <row r="4" spans="1:27" s="18" customFormat="1" ht="13" x14ac:dyDescent="0.25">
      <c r="A4" s="55" t="s">
        <v>84</v>
      </c>
      <c r="B4" s="55" t="s">
        <v>84</v>
      </c>
      <c r="C4" s="11" t="s">
        <v>81</v>
      </c>
      <c r="D4" s="11" t="s">
        <v>8</v>
      </c>
      <c r="E4" s="12">
        <v>43637</v>
      </c>
      <c r="F4" s="14">
        <v>1.5438000000000001</v>
      </c>
      <c r="G4" s="14">
        <v>1.5438000000000001</v>
      </c>
      <c r="H4" s="15">
        <v>7.0103</v>
      </c>
      <c r="I4" s="16">
        <f t="shared" si="0"/>
        <v>0</v>
      </c>
      <c r="J4" s="16">
        <f t="shared" si="1"/>
        <v>0</v>
      </c>
      <c r="K4" s="16">
        <f t="shared" si="2"/>
        <v>0</v>
      </c>
      <c r="L4" s="16">
        <f t="shared" si="3"/>
        <v>0</v>
      </c>
      <c r="M4" s="16">
        <f t="shared" si="4"/>
        <v>0</v>
      </c>
      <c r="N4" s="16">
        <f t="shared" si="5"/>
        <v>0</v>
      </c>
      <c r="O4" s="49"/>
      <c r="P4" s="49"/>
      <c r="Q4" s="49">
        <v>0</v>
      </c>
      <c r="R4" s="49"/>
      <c r="S4" s="49"/>
      <c r="T4" s="49"/>
      <c r="U4" s="38"/>
      <c r="V4" s="38"/>
      <c r="W4" s="38"/>
    </row>
    <row r="5" spans="1:27" s="18" customFormat="1" ht="13" x14ac:dyDescent="0.25">
      <c r="A5" s="55" t="s">
        <v>85</v>
      </c>
      <c r="B5" s="55" t="s">
        <v>86</v>
      </c>
      <c r="C5" s="11" t="s">
        <v>87</v>
      </c>
      <c r="D5" s="11" t="s">
        <v>8</v>
      </c>
      <c r="E5" s="12">
        <v>43637</v>
      </c>
      <c r="F5" s="14">
        <v>0.47970000000000002</v>
      </c>
      <c r="G5" s="14">
        <v>0.47970000000000002</v>
      </c>
      <c r="H5" s="15">
        <v>7.0103</v>
      </c>
      <c r="I5" s="16">
        <f t="shared" si="0"/>
        <v>0</v>
      </c>
      <c r="J5" s="16">
        <f t="shared" si="1"/>
        <v>0</v>
      </c>
      <c r="K5" s="16">
        <f t="shared" si="2"/>
        <v>0</v>
      </c>
      <c r="L5" s="16">
        <f t="shared" si="3"/>
        <v>0</v>
      </c>
      <c r="M5" s="16">
        <f t="shared" si="4"/>
        <v>0</v>
      </c>
      <c r="N5" s="16">
        <f t="shared" si="5"/>
        <v>0</v>
      </c>
      <c r="O5" s="49"/>
      <c r="P5" s="49"/>
      <c r="Q5" s="49">
        <v>0</v>
      </c>
      <c r="R5" s="49"/>
      <c r="S5" s="49"/>
      <c r="T5" s="49"/>
      <c r="U5" s="38"/>
      <c r="V5" s="38"/>
      <c r="W5" s="38"/>
    </row>
    <row r="6" spans="1:27" s="18" customFormat="1" ht="13" x14ac:dyDescent="0.25">
      <c r="A6" s="55" t="s">
        <v>88</v>
      </c>
      <c r="B6" s="55" t="s">
        <v>88</v>
      </c>
      <c r="C6" s="11" t="s">
        <v>87</v>
      </c>
      <c r="D6" s="11" t="s">
        <v>8</v>
      </c>
      <c r="E6" s="12">
        <v>43637</v>
      </c>
      <c r="F6" s="14">
        <v>0.1875</v>
      </c>
      <c r="G6" s="14">
        <v>0.1875</v>
      </c>
      <c r="H6" s="15">
        <v>7.0103</v>
      </c>
      <c r="I6" s="16">
        <f t="shared" si="0"/>
        <v>0</v>
      </c>
      <c r="J6" s="16">
        <f t="shared" si="1"/>
        <v>0</v>
      </c>
      <c r="K6" s="16">
        <f t="shared" si="2"/>
        <v>0</v>
      </c>
      <c r="L6" s="16">
        <f t="shared" si="3"/>
        <v>0</v>
      </c>
      <c r="M6" s="16">
        <f t="shared" si="4"/>
        <v>0</v>
      </c>
      <c r="N6" s="16">
        <f t="shared" si="5"/>
        <v>0</v>
      </c>
      <c r="O6" s="49"/>
      <c r="P6" s="49"/>
      <c r="Q6" s="49">
        <v>0</v>
      </c>
      <c r="R6" s="49"/>
      <c r="S6" s="49"/>
      <c r="T6" s="49"/>
      <c r="U6" s="38"/>
      <c r="V6" s="38"/>
      <c r="W6" s="38"/>
    </row>
    <row r="7" spans="1:27" s="18" customFormat="1" ht="13" x14ac:dyDescent="0.25">
      <c r="A7" s="55" t="s">
        <v>89</v>
      </c>
      <c r="B7" s="55" t="s">
        <v>89</v>
      </c>
      <c r="C7" s="11" t="s">
        <v>87</v>
      </c>
      <c r="D7" s="11" t="s">
        <v>8</v>
      </c>
      <c r="E7" s="12">
        <v>43637</v>
      </c>
      <c r="F7" s="14">
        <v>0.4128</v>
      </c>
      <c r="G7" s="14">
        <v>0.4128</v>
      </c>
      <c r="H7" s="15">
        <v>7.0103</v>
      </c>
      <c r="I7" s="16">
        <f t="shared" si="0"/>
        <v>0</v>
      </c>
      <c r="J7" s="16">
        <f t="shared" si="1"/>
        <v>0</v>
      </c>
      <c r="K7" s="16">
        <f t="shared" si="2"/>
        <v>0</v>
      </c>
      <c r="L7" s="16">
        <f t="shared" si="3"/>
        <v>0</v>
      </c>
      <c r="M7" s="16">
        <f t="shared" si="4"/>
        <v>0</v>
      </c>
      <c r="N7" s="16">
        <f t="shared" si="5"/>
        <v>0</v>
      </c>
      <c r="O7" s="49"/>
      <c r="P7" s="49"/>
      <c r="Q7" s="49">
        <v>0</v>
      </c>
      <c r="R7" s="49"/>
      <c r="S7" s="49"/>
      <c r="T7" s="49"/>
      <c r="U7" s="38"/>
      <c r="V7" s="38"/>
      <c r="W7" s="38"/>
    </row>
    <row r="8" spans="1:27" s="18" customFormat="1" ht="13" x14ac:dyDescent="0.25">
      <c r="A8" s="55" t="s">
        <v>90</v>
      </c>
      <c r="B8" s="55" t="s">
        <v>90</v>
      </c>
      <c r="C8" s="11" t="s">
        <v>87</v>
      </c>
      <c r="D8" s="11" t="s">
        <v>8</v>
      </c>
      <c r="E8" s="12">
        <v>43637</v>
      </c>
      <c r="F8" s="14">
        <v>0.40960000000000002</v>
      </c>
      <c r="G8" s="14">
        <v>0.40960000000000002</v>
      </c>
      <c r="H8" s="15">
        <v>7.0103</v>
      </c>
      <c r="I8" s="16">
        <f t="shared" si="0"/>
        <v>0</v>
      </c>
      <c r="J8" s="16">
        <f t="shared" si="1"/>
        <v>0</v>
      </c>
      <c r="K8" s="16">
        <f t="shared" si="2"/>
        <v>0</v>
      </c>
      <c r="L8" s="16">
        <f t="shared" si="3"/>
        <v>0</v>
      </c>
      <c r="M8" s="16">
        <f t="shared" si="4"/>
        <v>0</v>
      </c>
      <c r="N8" s="16">
        <f t="shared" si="5"/>
        <v>0</v>
      </c>
      <c r="O8" s="49"/>
      <c r="P8" s="49"/>
      <c r="Q8" s="49">
        <v>0</v>
      </c>
      <c r="R8" s="49"/>
      <c r="S8" s="49"/>
      <c r="T8" s="49"/>
      <c r="U8" s="38"/>
      <c r="V8" s="38"/>
      <c r="W8" s="38"/>
    </row>
    <row r="9" spans="1:27" s="26" customFormat="1" ht="14.5" x14ac:dyDescent="0.3">
      <c r="A9" s="10" t="s">
        <v>91</v>
      </c>
      <c r="B9" s="10" t="s">
        <v>92</v>
      </c>
      <c r="C9" s="10" t="s">
        <v>274</v>
      </c>
      <c r="D9" s="10" t="s">
        <v>94</v>
      </c>
      <c r="E9" s="28">
        <v>43637</v>
      </c>
      <c r="F9" s="14">
        <v>2.2000000000000002</v>
      </c>
      <c r="G9" s="13">
        <v>1.2526999999999999</v>
      </c>
      <c r="H9" s="15">
        <v>7.0103</v>
      </c>
      <c r="I9" s="16">
        <f t="shared" si="0"/>
        <v>0</v>
      </c>
      <c r="J9" s="16">
        <f t="shared" si="1"/>
        <v>223.36775886909263</v>
      </c>
      <c r="K9" s="16">
        <f t="shared" si="2"/>
        <v>0</v>
      </c>
      <c r="L9" s="16">
        <f t="shared" si="3"/>
        <v>0</v>
      </c>
      <c r="M9" s="16">
        <f t="shared" si="4"/>
        <v>1250</v>
      </c>
      <c r="N9" s="16">
        <f t="shared" si="5"/>
        <v>0</v>
      </c>
      <c r="O9" s="50"/>
      <c r="P9" s="50"/>
      <c r="Q9" s="50">
        <v>0</v>
      </c>
      <c r="R9" s="57"/>
      <c r="S9" s="50"/>
      <c r="T9" s="50">
        <v>1250</v>
      </c>
      <c r="U9" s="39"/>
      <c r="V9" s="39"/>
      <c r="W9" s="39"/>
    </row>
    <row r="10" spans="1:27" s="26" customFormat="1" ht="14.5" x14ac:dyDescent="0.3">
      <c r="A10" s="22" t="s">
        <v>95</v>
      </c>
      <c r="B10" s="22" t="s">
        <v>96</v>
      </c>
      <c r="C10" s="10" t="s">
        <v>274</v>
      </c>
      <c r="D10" s="10" t="s">
        <v>97</v>
      </c>
      <c r="E10" s="28">
        <v>43637</v>
      </c>
      <c r="F10" s="14">
        <v>1.8</v>
      </c>
      <c r="G10" s="13">
        <v>1.3095000000000001</v>
      </c>
      <c r="H10" s="15">
        <v>7.0103</v>
      </c>
      <c r="I10" s="16">
        <f t="shared" si="0"/>
        <v>0</v>
      </c>
      <c r="J10" s="16">
        <f t="shared" si="1"/>
        <v>112.07794245610032</v>
      </c>
      <c r="K10" s="16">
        <f t="shared" si="2"/>
        <v>0</v>
      </c>
      <c r="L10" s="16">
        <f t="shared" si="3"/>
        <v>0</v>
      </c>
      <c r="M10" s="16">
        <f t="shared" si="4"/>
        <v>600</v>
      </c>
      <c r="N10" s="16">
        <f t="shared" si="5"/>
        <v>0</v>
      </c>
      <c r="O10" s="50"/>
      <c r="P10" s="50"/>
      <c r="Q10" s="50">
        <v>0</v>
      </c>
      <c r="R10" s="57"/>
      <c r="S10" s="50"/>
      <c r="T10" s="50">
        <v>600</v>
      </c>
      <c r="U10" s="39"/>
      <c r="V10" s="39"/>
      <c r="W10" s="39"/>
    </row>
    <row r="11" spans="1:27" s="26" customFormat="1" ht="14.5" x14ac:dyDescent="0.3">
      <c r="A11" s="22" t="s">
        <v>98</v>
      </c>
      <c r="B11" s="22" t="s">
        <v>99</v>
      </c>
      <c r="C11" s="10" t="s">
        <v>274</v>
      </c>
      <c r="D11" s="10" t="s">
        <v>97</v>
      </c>
      <c r="E11" s="28">
        <v>43637</v>
      </c>
      <c r="F11" s="14">
        <v>1.8</v>
      </c>
      <c r="G11" s="13">
        <v>1.4141999999999999</v>
      </c>
      <c r="H11" s="15">
        <v>7.0103</v>
      </c>
      <c r="I11" s="16">
        <f t="shared" si="0"/>
        <v>0</v>
      </c>
      <c r="J11" s="16">
        <f t="shared" si="1"/>
        <v>141.21221631028629</v>
      </c>
      <c r="K11" s="16">
        <f t="shared" si="2"/>
        <v>0</v>
      </c>
      <c r="L11" s="16">
        <f t="shared" si="3"/>
        <v>0</v>
      </c>
      <c r="M11" s="16">
        <f t="shared" si="4"/>
        <v>700</v>
      </c>
      <c r="N11" s="16">
        <f t="shared" si="5"/>
        <v>0</v>
      </c>
      <c r="O11" s="50"/>
      <c r="P11" s="50"/>
      <c r="Q11" s="50">
        <v>0</v>
      </c>
      <c r="R11" s="57"/>
      <c r="S11" s="50"/>
      <c r="T11" s="50">
        <v>700</v>
      </c>
      <c r="U11" s="39"/>
      <c r="V11" s="39"/>
      <c r="W11" s="39"/>
    </row>
    <row r="12" spans="1:27" s="26" customFormat="1" ht="14.5" x14ac:dyDescent="0.3">
      <c r="A12" s="10" t="s">
        <v>100</v>
      </c>
      <c r="B12" s="10" t="s">
        <v>101</v>
      </c>
      <c r="C12" s="10" t="s">
        <v>274</v>
      </c>
      <c r="D12" s="10" t="s">
        <v>102</v>
      </c>
      <c r="E12" s="28">
        <v>43637</v>
      </c>
      <c r="F12" s="14">
        <v>2.4</v>
      </c>
      <c r="G12" s="13">
        <v>1.7775000000000001</v>
      </c>
      <c r="H12" s="15">
        <v>7.0103</v>
      </c>
      <c r="I12" s="16">
        <f t="shared" si="0"/>
        <v>0</v>
      </c>
      <c r="J12" s="16">
        <f t="shared" si="1"/>
        <v>202.84438611756985</v>
      </c>
      <c r="K12" s="16">
        <f t="shared" si="2"/>
        <v>0</v>
      </c>
      <c r="L12" s="16">
        <f t="shared" si="3"/>
        <v>0</v>
      </c>
      <c r="M12" s="16">
        <f t="shared" si="4"/>
        <v>800</v>
      </c>
      <c r="N12" s="16">
        <f t="shared" si="5"/>
        <v>0</v>
      </c>
      <c r="O12" s="50"/>
      <c r="P12" s="50"/>
      <c r="Q12" s="50">
        <v>0</v>
      </c>
      <c r="R12" s="57"/>
      <c r="S12" s="50"/>
      <c r="T12" s="50">
        <v>800</v>
      </c>
      <c r="U12" s="39"/>
      <c r="V12" s="39"/>
      <c r="W12" s="39"/>
    </row>
    <row r="13" spans="1:27" ht="14.5" x14ac:dyDescent="0.3">
      <c r="A13" s="10" t="s">
        <v>125</v>
      </c>
      <c r="B13" s="10" t="s">
        <v>185</v>
      </c>
      <c r="C13" s="10" t="s">
        <v>274</v>
      </c>
      <c r="D13" s="10" t="s">
        <v>94</v>
      </c>
      <c r="E13" s="12">
        <v>43637</v>
      </c>
      <c r="F13" s="14">
        <v>0.74982000000000004</v>
      </c>
      <c r="G13" s="13">
        <v>0.77980000000000005</v>
      </c>
      <c r="H13" s="15">
        <v>7.0103</v>
      </c>
      <c r="I13" s="16">
        <f t="shared" si="0"/>
        <v>0</v>
      </c>
      <c r="J13" s="16">
        <f t="shared" si="1"/>
        <v>100.11269132562089</v>
      </c>
      <c r="K13" s="16">
        <f t="shared" si="2"/>
        <v>0</v>
      </c>
      <c r="L13" s="16">
        <f t="shared" si="3"/>
        <v>0</v>
      </c>
      <c r="M13" s="16">
        <f t="shared" si="4"/>
        <v>900</v>
      </c>
      <c r="N13" s="16">
        <f t="shared" si="5"/>
        <v>0</v>
      </c>
      <c r="O13" s="51"/>
      <c r="P13" s="51"/>
      <c r="Q13" s="51">
        <v>0</v>
      </c>
      <c r="R13" s="58"/>
      <c r="S13" s="51"/>
      <c r="T13" s="51">
        <v>900</v>
      </c>
      <c r="U13" s="40"/>
      <c r="V13" s="40"/>
      <c r="W13" s="40"/>
    </row>
    <row r="14" spans="1:27" s="26" customFormat="1" ht="14.5" x14ac:dyDescent="0.3">
      <c r="A14" s="29" t="s">
        <v>181</v>
      </c>
      <c r="B14" s="29" t="s">
        <v>181</v>
      </c>
      <c r="C14" s="10" t="s">
        <v>311</v>
      </c>
      <c r="D14" s="10" t="s">
        <v>8</v>
      </c>
      <c r="E14" s="28">
        <v>43637</v>
      </c>
      <c r="F14" s="14">
        <v>1.7</v>
      </c>
      <c r="G14" s="14">
        <v>1.7</v>
      </c>
      <c r="H14" s="15">
        <v>7.0103</v>
      </c>
      <c r="I14" s="16">
        <f t="shared" si="0"/>
        <v>0</v>
      </c>
      <c r="J14" s="16">
        <f t="shared" si="1"/>
        <v>0</v>
      </c>
      <c r="K14" s="16">
        <f t="shared" si="2"/>
        <v>0</v>
      </c>
      <c r="L14" s="16">
        <f t="shared" si="3"/>
        <v>0</v>
      </c>
      <c r="M14" s="16">
        <f t="shared" si="4"/>
        <v>0</v>
      </c>
      <c r="N14" s="16">
        <f t="shared" si="5"/>
        <v>0</v>
      </c>
      <c r="O14" s="50"/>
      <c r="P14" s="50"/>
      <c r="Q14" s="50">
        <v>0</v>
      </c>
      <c r="R14" s="50"/>
      <c r="S14" s="50"/>
      <c r="T14" s="50"/>
      <c r="U14" s="39"/>
      <c r="V14" s="39"/>
      <c r="W14" s="39"/>
    </row>
    <row r="15" spans="1:27" s="26" customFormat="1" ht="14.5" x14ac:dyDescent="0.3">
      <c r="A15" s="29" t="s">
        <v>183</v>
      </c>
      <c r="B15" s="29" t="s">
        <v>183</v>
      </c>
      <c r="C15" s="10" t="s">
        <v>311</v>
      </c>
      <c r="D15" s="10" t="s">
        <v>8</v>
      </c>
      <c r="E15" s="28">
        <v>43637</v>
      </c>
      <c r="F15" s="14">
        <v>1.3</v>
      </c>
      <c r="G15" s="14">
        <v>1.3</v>
      </c>
      <c r="H15" s="15">
        <v>7.0103</v>
      </c>
      <c r="I15" s="16">
        <f t="shared" si="0"/>
        <v>0</v>
      </c>
      <c r="J15" s="16">
        <f t="shared" si="1"/>
        <v>0</v>
      </c>
      <c r="K15" s="16">
        <f t="shared" si="2"/>
        <v>0</v>
      </c>
      <c r="L15" s="16">
        <f t="shared" si="3"/>
        <v>0</v>
      </c>
      <c r="M15" s="16">
        <f t="shared" si="4"/>
        <v>0</v>
      </c>
      <c r="N15" s="16">
        <f t="shared" si="5"/>
        <v>0</v>
      </c>
      <c r="O15" s="50"/>
      <c r="P15" s="50"/>
      <c r="Q15" s="50">
        <v>0</v>
      </c>
      <c r="R15" s="50"/>
      <c r="S15" s="50"/>
      <c r="T15" s="50"/>
      <c r="U15" s="39"/>
      <c r="V15" s="39"/>
      <c r="W15" s="39"/>
    </row>
    <row r="16" spans="1:27" s="26" customFormat="1" ht="14.5" x14ac:dyDescent="0.3">
      <c r="A16" s="10" t="s">
        <v>103</v>
      </c>
      <c r="B16" s="10" t="s">
        <v>104</v>
      </c>
      <c r="C16" s="10" t="s">
        <v>311</v>
      </c>
      <c r="D16" s="10" t="s">
        <v>8</v>
      </c>
      <c r="E16" s="28">
        <v>43637</v>
      </c>
      <c r="F16" s="14">
        <v>0.57910000000000006</v>
      </c>
      <c r="G16" s="14">
        <v>0.57910000000000006</v>
      </c>
      <c r="H16" s="15">
        <v>7.0103</v>
      </c>
      <c r="I16" s="16">
        <f t="shared" si="0"/>
        <v>0</v>
      </c>
      <c r="J16" s="16">
        <f t="shared" si="1"/>
        <v>41.303510548763967</v>
      </c>
      <c r="K16" s="16">
        <f t="shared" si="2"/>
        <v>0</v>
      </c>
      <c r="L16" s="16">
        <f t="shared" si="3"/>
        <v>0</v>
      </c>
      <c r="M16" s="16">
        <f t="shared" si="4"/>
        <v>500</v>
      </c>
      <c r="N16" s="16">
        <f t="shared" si="5"/>
        <v>0</v>
      </c>
      <c r="O16" s="50"/>
      <c r="P16" s="50"/>
      <c r="Q16" s="50">
        <v>0</v>
      </c>
      <c r="R16" s="50"/>
      <c r="S16" s="50"/>
      <c r="T16" s="50"/>
      <c r="U16" s="39">
        <v>500</v>
      </c>
      <c r="V16" s="39"/>
      <c r="W16" s="39"/>
    </row>
    <row r="17" spans="1:23" s="26" customFormat="1" ht="14.5" x14ac:dyDescent="0.3">
      <c r="A17" s="10" t="s">
        <v>105</v>
      </c>
      <c r="B17" s="10" t="s">
        <v>106</v>
      </c>
      <c r="C17" s="10" t="s">
        <v>311</v>
      </c>
      <c r="D17" s="10" t="s">
        <v>8</v>
      </c>
      <c r="E17" s="28">
        <v>43637</v>
      </c>
      <c r="F17" s="14">
        <v>0.57910000000000006</v>
      </c>
      <c r="G17" s="14">
        <v>0.57910000000000006</v>
      </c>
      <c r="H17" s="15">
        <v>7.0103</v>
      </c>
      <c r="I17" s="16">
        <f t="shared" si="0"/>
        <v>0</v>
      </c>
      <c r="J17" s="16">
        <f t="shared" si="1"/>
        <v>0</v>
      </c>
      <c r="K17" s="16">
        <f t="shared" si="2"/>
        <v>0</v>
      </c>
      <c r="L17" s="16">
        <f t="shared" si="3"/>
        <v>0</v>
      </c>
      <c r="M17" s="16">
        <f t="shared" si="4"/>
        <v>0</v>
      </c>
      <c r="N17" s="16">
        <f t="shared" si="5"/>
        <v>0</v>
      </c>
      <c r="O17" s="50"/>
      <c r="P17" s="50"/>
      <c r="Q17" s="50">
        <v>0</v>
      </c>
      <c r="R17" s="50"/>
      <c r="S17" s="50"/>
      <c r="T17" s="50"/>
      <c r="U17" s="39"/>
      <c r="V17" s="39"/>
      <c r="W17" s="39"/>
    </row>
    <row r="18" spans="1:23" s="26" customFormat="1" ht="14.5" x14ac:dyDescent="0.3">
      <c r="A18" s="10" t="s">
        <v>107</v>
      </c>
      <c r="B18" s="10" t="s">
        <v>108</v>
      </c>
      <c r="C18" s="10" t="s">
        <v>311</v>
      </c>
      <c r="D18" s="10" t="s">
        <v>8</v>
      </c>
      <c r="E18" s="28">
        <v>43637</v>
      </c>
      <c r="F18" s="14">
        <v>0.53679999999999994</v>
      </c>
      <c r="G18" s="14">
        <v>0.53679999999999994</v>
      </c>
      <c r="H18" s="15">
        <v>7.0103</v>
      </c>
      <c r="I18" s="16">
        <f t="shared" si="0"/>
        <v>0</v>
      </c>
      <c r="J18" s="16">
        <f t="shared" si="1"/>
        <v>0</v>
      </c>
      <c r="K18" s="16">
        <f t="shared" si="2"/>
        <v>0</v>
      </c>
      <c r="L18" s="16">
        <f t="shared" si="3"/>
        <v>0</v>
      </c>
      <c r="M18" s="16">
        <f t="shared" si="4"/>
        <v>0</v>
      </c>
      <c r="N18" s="16">
        <f t="shared" si="5"/>
        <v>0</v>
      </c>
      <c r="O18" s="50"/>
      <c r="P18" s="50"/>
      <c r="Q18" s="50">
        <v>0</v>
      </c>
      <c r="R18" s="50"/>
      <c r="S18" s="50"/>
      <c r="T18" s="50"/>
      <c r="U18" s="39"/>
      <c r="V18" s="39"/>
      <c r="W18" s="39"/>
    </row>
    <row r="19" spans="1:23" s="26" customFormat="1" ht="14.5" x14ac:dyDescent="0.3">
      <c r="A19" s="10" t="s">
        <v>109</v>
      </c>
      <c r="B19" s="10" t="s">
        <v>110</v>
      </c>
      <c r="C19" s="10" t="s">
        <v>311</v>
      </c>
      <c r="D19" s="10" t="s">
        <v>8</v>
      </c>
      <c r="E19" s="28">
        <v>43637</v>
      </c>
      <c r="F19" s="14">
        <v>5.8000000000000003E-2</v>
      </c>
      <c r="G19" s="14">
        <v>5.8000000000000003E-2</v>
      </c>
      <c r="H19" s="15">
        <v>7.0103</v>
      </c>
      <c r="I19" s="16">
        <f t="shared" si="0"/>
        <v>0</v>
      </c>
      <c r="J19" s="16">
        <f t="shared" si="1"/>
        <v>0</v>
      </c>
      <c r="K19" s="16">
        <f t="shared" si="2"/>
        <v>0</v>
      </c>
      <c r="L19" s="16">
        <f t="shared" si="3"/>
        <v>0</v>
      </c>
      <c r="M19" s="16">
        <f t="shared" si="4"/>
        <v>0</v>
      </c>
      <c r="N19" s="16">
        <f t="shared" si="5"/>
        <v>0</v>
      </c>
      <c r="O19" s="50"/>
      <c r="P19" s="50"/>
      <c r="Q19" s="50">
        <v>0</v>
      </c>
      <c r="R19" s="50"/>
      <c r="S19" s="50"/>
      <c r="T19" s="50"/>
      <c r="U19" s="39"/>
      <c r="V19" s="39"/>
      <c r="W19" s="39"/>
    </row>
    <row r="20" spans="1:23" s="26" customFormat="1" ht="14.5" x14ac:dyDescent="0.3">
      <c r="A20" s="10" t="s">
        <v>111</v>
      </c>
      <c r="B20" s="10" t="s">
        <v>112</v>
      </c>
      <c r="C20" s="10" t="s">
        <v>311</v>
      </c>
      <c r="D20" s="10" t="s">
        <v>8</v>
      </c>
      <c r="E20" s="28">
        <v>43637</v>
      </c>
      <c r="F20" s="14">
        <v>5.8000000000000003E-2</v>
      </c>
      <c r="G20" s="14">
        <v>5.8000000000000003E-2</v>
      </c>
      <c r="H20" s="15">
        <v>7.0103</v>
      </c>
      <c r="I20" s="16">
        <f t="shared" si="0"/>
        <v>0</v>
      </c>
      <c r="J20" s="16">
        <f t="shared" si="1"/>
        <v>0</v>
      </c>
      <c r="K20" s="16">
        <f t="shared" si="2"/>
        <v>0</v>
      </c>
      <c r="L20" s="16">
        <f t="shared" si="3"/>
        <v>0</v>
      </c>
      <c r="M20" s="16">
        <f t="shared" si="4"/>
        <v>0</v>
      </c>
      <c r="N20" s="16">
        <f t="shared" si="5"/>
        <v>0</v>
      </c>
      <c r="O20" s="50"/>
      <c r="P20" s="50"/>
      <c r="Q20" s="50">
        <v>0</v>
      </c>
      <c r="R20" s="50"/>
      <c r="S20" s="50"/>
      <c r="T20" s="50"/>
      <c r="U20" s="39"/>
      <c r="V20" s="39"/>
      <c r="W20" s="39"/>
    </row>
    <row r="21" spans="1:23" s="26" customFormat="1" ht="14.5" x14ac:dyDescent="0.3">
      <c r="A21" s="10" t="s">
        <v>113</v>
      </c>
      <c r="B21" s="10" t="s">
        <v>114</v>
      </c>
      <c r="C21" s="10" t="s">
        <v>311</v>
      </c>
      <c r="D21" s="10" t="s">
        <v>8</v>
      </c>
      <c r="E21" s="28">
        <v>43637</v>
      </c>
      <c r="F21" s="14">
        <v>0.24</v>
      </c>
      <c r="G21" s="14">
        <v>0.24</v>
      </c>
      <c r="H21" s="15">
        <v>7.0103</v>
      </c>
      <c r="I21" s="16">
        <f t="shared" si="0"/>
        <v>0</v>
      </c>
      <c r="J21" s="16">
        <f t="shared" si="1"/>
        <v>0</v>
      </c>
      <c r="K21" s="16">
        <f t="shared" si="2"/>
        <v>0</v>
      </c>
      <c r="L21" s="16">
        <f t="shared" si="3"/>
        <v>0</v>
      </c>
      <c r="M21" s="16">
        <f t="shared" si="4"/>
        <v>0</v>
      </c>
      <c r="N21" s="16">
        <f t="shared" si="5"/>
        <v>0</v>
      </c>
      <c r="O21" s="50"/>
      <c r="P21" s="50"/>
      <c r="Q21" s="50">
        <v>0</v>
      </c>
      <c r="R21" s="50"/>
      <c r="S21" s="50"/>
      <c r="T21" s="50"/>
      <c r="U21" s="39"/>
      <c r="V21" s="39"/>
      <c r="W21" s="39"/>
    </row>
    <row r="22" spans="1:23" s="26" customFormat="1" ht="14.5" x14ac:dyDescent="0.3">
      <c r="A22" s="10" t="s">
        <v>115</v>
      </c>
      <c r="B22" s="10" t="s">
        <v>116</v>
      </c>
      <c r="C22" s="10" t="s">
        <v>311</v>
      </c>
      <c r="D22" s="10" t="s">
        <v>8</v>
      </c>
      <c r="E22" s="28">
        <v>43637</v>
      </c>
      <c r="F22" s="14">
        <v>0.14499999999999999</v>
      </c>
      <c r="G22" s="14">
        <v>0.14499999999999999</v>
      </c>
      <c r="H22" s="15">
        <v>7.0103</v>
      </c>
      <c r="I22" s="16">
        <f t="shared" si="0"/>
        <v>0</v>
      </c>
      <c r="J22" s="16">
        <f t="shared" si="1"/>
        <v>0</v>
      </c>
      <c r="K22" s="16">
        <f t="shared" si="2"/>
        <v>0</v>
      </c>
      <c r="L22" s="16">
        <f t="shared" si="3"/>
        <v>0</v>
      </c>
      <c r="M22" s="16">
        <f t="shared" si="4"/>
        <v>0</v>
      </c>
      <c r="N22" s="16">
        <f t="shared" si="5"/>
        <v>0</v>
      </c>
      <c r="O22" s="50"/>
      <c r="P22" s="50"/>
      <c r="Q22" s="50">
        <v>0</v>
      </c>
      <c r="R22" s="50"/>
      <c r="S22" s="50"/>
      <c r="T22" s="50"/>
      <c r="U22" s="39"/>
      <c r="V22" s="39"/>
      <c r="W22" s="39"/>
    </row>
    <row r="23" spans="1:23" s="26" customFormat="1" ht="14.5" x14ac:dyDescent="0.3">
      <c r="A23" s="10" t="s">
        <v>182</v>
      </c>
      <c r="B23" s="10" t="s">
        <v>117</v>
      </c>
      <c r="C23" s="10" t="s">
        <v>311</v>
      </c>
      <c r="D23" s="10" t="s">
        <v>8</v>
      </c>
      <c r="E23" s="28">
        <v>43637</v>
      </c>
      <c r="F23" s="14">
        <v>0.22500000000000001</v>
      </c>
      <c r="G23" s="13">
        <v>0.21829999999999999</v>
      </c>
      <c r="H23" s="15">
        <v>7.0103</v>
      </c>
      <c r="I23" s="16">
        <f t="shared" si="0"/>
        <v>0</v>
      </c>
      <c r="J23" s="16">
        <f t="shared" si="1"/>
        <v>0</v>
      </c>
      <c r="K23" s="16">
        <f t="shared" si="2"/>
        <v>0</v>
      </c>
      <c r="L23" s="16">
        <f t="shared" si="3"/>
        <v>0</v>
      </c>
      <c r="M23" s="16">
        <f t="shared" si="4"/>
        <v>0</v>
      </c>
      <c r="N23" s="16">
        <f t="shared" si="5"/>
        <v>0</v>
      </c>
      <c r="O23" s="50"/>
      <c r="P23" s="50"/>
      <c r="Q23" s="50">
        <v>0</v>
      </c>
      <c r="R23" s="50"/>
      <c r="S23" s="50"/>
      <c r="T23" s="50"/>
      <c r="U23" s="39"/>
      <c r="V23" s="39"/>
      <c r="W23" s="39"/>
    </row>
    <row r="24" spans="1:23" s="26" customFormat="1" ht="14.5" x14ac:dyDescent="0.3">
      <c r="A24" s="10" t="s">
        <v>118</v>
      </c>
      <c r="B24" s="10" t="s">
        <v>119</v>
      </c>
      <c r="C24" s="10" t="s">
        <v>311</v>
      </c>
      <c r="D24" s="10" t="s">
        <v>8</v>
      </c>
      <c r="E24" s="28">
        <v>43637</v>
      </c>
      <c r="F24" s="14">
        <v>9.6799999999999997E-2</v>
      </c>
      <c r="G24" s="14">
        <v>9.6799999999999997E-2</v>
      </c>
      <c r="H24" s="15">
        <v>7.0103</v>
      </c>
      <c r="I24" s="16">
        <f t="shared" si="0"/>
        <v>0</v>
      </c>
      <c r="J24" s="16">
        <f t="shared" si="1"/>
        <v>0</v>
      </c>
      <c r="K24" s="16">
        <f t="shared" si="2"/>
        <v>0</v>
      </c>
      <c r="L24" s="16">
        <f t="shared" si="3"/>
        <v>0</v>
      </c>
      <c r="M24" s="16">
        <f t="shared" si="4"/>
        <v>0</v>
      </c>
      <c r="N24" s="16">
        <f t="shared" si="5"/>
        <v>0</v>
      </c>
      <c r="O24" s="50"/>
      <c r="P24" s="50"/>
      <c r="Q24" s="50">
        <v>0</v>
      </c>
      <c r="R24" s="50"/>
      <c r="S24" s="50"/>
      <c r="T24" s="50"/>
      <c r="U24" s="39"/>
      <c r="V24" s="39"/>
      <c r="W24" s="39"/>
    </row>
    <row r="25" spans="1:23" s="26" customFormat="1" ht="14.5" x14ac:dyDescent="0.3">
      <c r="A25" s="10" t="s">
        <v>91</v>
      </c>
      <c r="B25" s="10" t="s">
        <v>120</v>
      </c>
      <c r="C25" s="10" t="s">
        <v>271</v>
      </c>
      <c r="D25" s="10" t="s">
        <v>8</v>
      </c>
      <c r="E25" s="28">
        <v>43637</v>
      </c>
      <c r="F25" s="14">
        <v>2.2000000000000002</v>
      </c>
      <c r="G25" s="13">
        <v>1.2526999999999999</v>
      </c>
      <c r="H25" s="15">
        <v>7.0103</v>
      </c>
      <c r="I25" s="16">
        <f t="shared" si="0"/>
        <v>0</v>
      </c>
      <c r="J25" s="16">
        <f t="shared" si="1"/>
        <v>321.64957277149335</v>
      </c>
      <c r="K25" s="16">
        <f t="shared" si="2"/>
        <v>0</v>
      </c>
      <c r="L25" s="16">
        <f t="shared" si="3"/>
        <v>0</v>
      </c>
      <c r="M25" s="16">
        <f t="shared" si="4"/>
        <v>1800</v>
      </c>
      <c r="N25" s="16">
        <f t="shared" si="5"/>
        <v>0</v>
      </c>
      <c r="O25" s="50"/>
      <c r="P25" s="50"/>
      <c r="Q25" s="50">
        <v>0</v>
      </c>
      <c r="R25" s="50"/>
      <c r="S25" s="50"/>
      <c r="T25" s="50">
        <v>1800</v>
      </c>
      <c r="U25" s="39"/>
      <c r="V25" s="39"/>
      <c r="W25" s="39"/>
    </row>
    <row r="26" spans="1:23" s="26" customFormat="1" ht="14.5" x14ac:dyDescent="0.3">
      <c r="A26" s="22" t="s">
        <v>95</v>
      </c>
      <c r="B26" s="22" t="s">
        <v>122</v>
      </c>
      <c r="C26" s="10" t="s">
        <v>271</v>
      </c>
      <c r="D26" s="10" t="s">
        <v>8</v>
      </c>
      <c r="E26" s="28">
        <v>43637</v>
      </c>
      <c r="F26" s="14">
        <v>1.8</v>
      </c>
      <c r="G26" s="13">
        <v>1.3095000000000001</v>
      </c>
      <c r="H26" s="15">
        <v>7.0103</v>
      </c>
      <c r="I26" s="16">
        <f t="shared" si="0"/>
        <v>0</v>
      </c>
      <c r="J26" s="16">
        <f t="shared" si="1"/>
        <v>382.93297005834279</v>
      </c>
      <c r="K26" s="16">
        <f t="shared" si="2"/>
        <v>0</v>
      </c>
      <c r="L26" s="16">
        <f t="shared" si="3"/>
        <v>0</v>
      </c>
      <c r="M26" s="16">
        <f t="shared" si="4"/>
        <v>2050</v>
      </c>
      <c r="N26" s="16">
        <f t="shared" si="5"/>
        <v>0</v>
      </c>
      <c r="O26" s="50"/>
      <c r="P26" s="50"/>
      <c r="Q26" s="50">
        <v>0</v>
      </c>
      <c r="R26" s="50"/>
      <c r="S26" s="50"/>
      <c r="T26" s="50">
        <v>2050</v>
      </c>
      <c r="U26" s="39"/>
      <c r="V26" s="39"/>
      <c r="W26" s="39"/>
    </row>
    <row r="27" spans="1:23" s="26" customFormat="1" ht="14.5" x14ac:dyDescent="0.3">
      <c r="A27" s="22" t="s">
        <v>98</v>
      </c>
      <c r="B27" s="22" t="s">
        <v>123</v>
      </c>
      <c r="C27" s="10" t="s">
        <v>271</v>
      </c>
      <c r="D27" s="10" t="s">
        <v>8</v>
      </c>
      <c r="E27" s="28">
        <v>43637</v>
      </c>
      <c r="F27" s="14">
        <v>1.8</v>
      </c>
      <c r="G27" s="13">
        <v>1.4141999999999999</v>
      </c>
      <c r="H27" s="15">
        <v>7.0103</v>
      </c>
      <c r="I27" s="16">
        <f t="shared" si="0"/>
        <v>0</v>
      </c>
      <c r="J27" s="16">
        <f t="shared" si="1"/>
        <v>413.55006205155269</v>
      </c>
      <c r="K27" s="16">
        <f t="shared" si="2"/>
        <v>0</v>
      </c>
      <c r="L27" s="16">
        <f t="shared" si="3"/>
        <v>0</v>
      </c>
      <c r="M27" s="16">
        <f t="shared" si="4"/>
        <v>2050</v>
      </c>
      <c r="N27" s="16">
        <f t="shared" si="5"/>
        <v>0</v>
      </c>
      <c r="O27" s="50"/>
      <c r="P27" s="50"/>
      <c r="Q27" s="50">
        <v>0</v>
      </c>
      <c r="R27" s="50"/>
      <c r="S27" s="50"/>
      <c r="T27" s="50">
        <v>2050</v>
      </c>
      <c r="U27" s="39"/>
      <c r="V27" s="39"/>
      <c r="W27" s="39"/>
    </row>
    <row r="28" spans="1:23" s="26" customFormat="1" ht="14.5" x14ac:dyDescent="0.3">
      <c r="A28" s="10" t="s">
        <v>100</v>
      </c>
      <c r="B28" s="10" t="s">
        <v>124</v>
      </c>
      <c r="C28" s="10" t="s">
        <v>271</v>
      </c>
      <c r="D28" s="10" t="s">
        <v>8</v>
      </c>
      <c r="E28" s="28">
        <v>43637</v>
      </c>
      <c r="F28" s="14">
        <v>2.4</v>
      </c>
      <c r="G28" s="13">
        <v>1.7775000000000001</v>
      </c>
      <c r="H28" s="15">
        <v>7.0103</v>
      </c>
      <c r="I28" s="16">
        <f t="shared" si="0"/>
        <v>0</v>
      </c>
      <c r="J28" s="16">
        <f t="shared" si="1"/>
        <v>342.29990157339915</v>
      </c>
      <c r="K28" s="16">
        <f t="shared" si="2"/>
        <v>0</v>
      </c>
      <c r="L28" s="16">
        <f t="shared" si="3"/>
        <v>0</v>
      </c>
      <c r="M28" s="16">
        <f t="shared" si="4"/>
        <v>1350</v>
      </c>
      <c r="N28" s="16">
        <f t="shared" si="5"/>
        <v>0</v>
      </c>
      <c r="O28" s="50"/>
      <c r="P28" s="50"/>
      <c r="Q28" s="50">
        <v>0</v>
      </c>
      <c r="R28" s="50"/>
      <c r="S28" s="50"/>
      <c r="T28" s="50">
        <v>1350</v>
      </c>
      <c r="U28" s="39"/>
      <c r="V28" s="39"/>
      <c r="W28" s="39"/>
    </row>
    <row r="29" spans="1:23" ht="14.5" x14ac:dyDescent="0.3">
      <c r="A29" s="10" t="s">
        <v>125</v>
      </c>
      <c r="B29" s="10" t="s">
        <v>126</v>
      </c>
      <c r="C29" s="10" t="s">
        <v>271</v>
      </c>
      <c r="D29" s="11" t="s">
        <v>8</v>
      </c>
      <c r="E29" s="12">
        <v>43637</v>
      </c>
      <c r="F29" s="14">
        <v>0.74982000000000004</v>
      </c>
      <c r="G29" s="13">
        <v>0.77980000000000005</v>
      </c>
      <c r="H29" s="15">
        <v>7.0103</v>
      </c>
      <c r="I29" s="16">
        <f t="shared" si="0"/>
        <v>0</v>
      </c>
      <c r="J29" s="16">
        <f t="shared" si="1"/>
        <v>222.47264739026863</v>
      </c>
      <c r="K29" s="16">
        <f t="shared" si="2"/>
        <v>0</v>
      </c>
      <c r="L29" s="16">
        <f t="shared" si="3"/>
        <v>0</v>
      </c>
      <c r="M29" s="16">
        <f t="shared" si="4"/>
        <v>2000</v>
      </c>
      <c r="N29" s="16">
        <f t="shared" si="5"/>
        <v>0</v>
      </c>
      <c r="O29" s="51"/>
      <c r="P29" s="51"/>
      <c r="Q29" s="51">
        <v>0</v>
      </c>
      <c r="R29" s="51"/>
      <c r="S29" s="51"/>
      <c r="T29" s="51">
        <v>2000</v>
      </c>
      <c r="U29" s="40"/>
      <c r="V29" s="40"/>
      <c r="W29" s="40"/>
    </row>
    <row r="30" spans="1:23" ht="14.5" x14ac:dyDescent="0.3">
      <c r="A30" s="10" t="s">
        <v>127</v>
      </c>
      <c r="B30" s="10" t="s">
        <v>128</v>
      </c>
      <c r="C30" s="10" t="s">
        <v>271</v>
      </c>
      <c r="D30" s="11" t="s">
        <v>8</v>
      </c>
      <c r="E30" s="12">
        <v>43637</v>
      </c>
      <c r="F30" s="14">
        <v>0.1115</v>
      </c>
      <c r="G30" s="13">
        <v>0.1129</v>
      </c>
      <c r="H30" s="15">
        <v>7.0103</v>
      </c>
      <c r="I30" s="16">
        <f t="shared" si="0"/>
        <v>0</v>
      </c>
      <c r="J30" s="16">
        <f t="shared" si="1"/>
        <v>84.228492361239887</v>
      </c>
      <c r="K30" s="16">
        <f t="shared" si="2"/>
        <v>0</v>
      </c>
      <c r="L30" s="16">
        <f t="shared" si="3"/>
        <v>0</v>
      </c>
      <c r="M30" s="16">
        <f t="shared" si="4"/>
        <v>5230</v>
      </c>
      <c r="N30" s="16">
        <f t="shared" si="5"/>
        <v>0</v>
      </c>
      <c r="O30" s="51"/>
      <c r="P30" s="51"/>
      <c r="Q30" s="51">
        <v>0</v>
      </c>
      <c r="R30" s="51"/>
      <c r="S30" s="51"/>
      <c r="T30" s="51">
        <v>5230</v>
      </c>
      <c r="U30" s="40"/>
      <c r="V30" s="40"/>
      <c r="W30" s="40"/>
    </row>
    <row r="31" spans="1:23" ht="14.5" x14ac:dyDescent="0.3">
      <c r="A31" s="10" t="s">
        <v>129</v>
      </c>
      <c r="B31" s="10" t="s">
        <v>77</v>
      </c>
      <c r="C31" s="10" t="s">
        <v>271</v>
      </c>
      <c r="D31" s="11" t="s">
        <v>8</v>
      </c>
      <c r="E31" s="12">
        <v>43637</v>
      </c>
      <c r="F31" s="14">
        <v>4.53E-2</v>
      </c>
      <c r="G31" s="13">
        <v>4.7600000000000003E-2</v>
      </c>
      <c r="H31" s="15">
        <v>7.0103</v>
      </c>
      <c r="I31" s="16">
        <f t="shared" si="0"/>
        <v>0</v>
      </c>
      <c r="J31" s="16">
        <f t="shared" si="1"/>
        <v>35.511747000841623</v>
      </c>
      <c r="K31" s="16">
        <f t="shared" si="2"/>
        <v>0</v>
      </c>
      <c r="L31" s="16">
        <f t="shared" si="3"/>
        <v>0</v>
      </c>
      <c r="M31" s="16">
        <f t="shared" si="4"/>
        <v>5230</v>
      </c>
      <c r="N31" s="16">
        <f t="shared" si="5"/>
        <v>0</v>
      </c>
      <c r="O31" s="51"/>
      <c r="P31" s="51"/>
      <c r="Q31" s="51">
        <v>0</v>
      </c>
      <c r="R31" s="51"/>
      <c r="S31" s="51"/>
      <c r="T31" s="51">
        <v>5230</v>
      </c>
      <c r="U31" s="40"/>
      <c r="V31" s="40"/>
      <c r="W31" s="40"/>
    </row>
    <row r="32" spans="1:23" ht="14.5" x14ac:dyDescent="0.3">
      <c r="A32" s="10" t="s">
        <v>130</v>
      </c>
      <c r="B32" s="10" t="s">
        <v>78</v>
      </c>
      <c r="C32" s="10" t="s">
        <v>271</v>
      </c>
      <c r="D32" s="11" t="s">
        <v>8</v>
      </c>
      <c r="E32" s="12">
        <v>43637</v>
      </c>
      <c r="F32" s="14">
        <v>3.78E-2</v>
      </c>
      <c r="G32" s="14">
        <v>3.78E-2</v>
      </c>
      <c r="H32" s="15">
        <v>7.0103</v>
      </c>
      <c r="I32" s="16">
        <f t="shared" si="0"/>
        <v>0</v>
      </c>
      <c r="J32" s="16">
        <f t="shared" si="1"/>
        <v>0</v>
      </c>
      <c r="K32" s="16">
        <f t="shared" si="2"/>
        <v>0</v>
      </c>
      <c r="L32" s="16">
        <f t="shared" si="3"/>
        <v>0</v>
      </c>
      <c r="M32" s="16">
        <f t="shared" si="4"/>
        <v>0</v>
      </c>
      <c r="N32" s="16">
        <f t="shared" si="5"/>
        <v>0</v>
      </c>
      <c r="O32" s="51"/>
      <c r="P32" s="51"/>
      <c r="Q32" s="51">
        <v>0</v>
      </c>
      <c r="R32" s="51"/>
      <c r="S32" s="51"/>
      <c r="T32" s="51"/>
      <c r="U32" s="40"/>
      <c r="V32" s="40"/>
      <c r="W32" s="40"/>
    </row>
    <row r="33" spans="1:31" ht="14.5" x14ac:dyDescent="0.3">
      <c r="A33" s="10" t="s">
        <v>131</v>
      </c>
      <c r="B33" s="10" t="s">
        <v>132</v>
      </c>
      <c r="C33" s="10" t="s">
        <v>271</v>
      </c>
      <c r="D33" s="11" t="s">
        <v>8</v>
      </c>
      <c r="E33" s="12">
        <v>43637</v>
      </c>
      <c r="F33" s="14">
        <v>6.3E-2</v>
      </c>
      <c r="G33" s="14">
        <v>6.3E-2</v>
      </c>
      <c r="H33" s="15">
        <v>7.0103</v>
      </c>
      <c r="I33" s="16">
        <f t="shared" si="0"/>
        <v>0</v>
      </c>
      <c r="J33" s="16">
        <f t="shared" si="1"/>
        <v>12.851090538208066</v>
      </c>
      <c r="K33" s="16">
        <f t="shared" si="2"/>
        <v>0</v>
      </c>
      <c r="L33" s="16">
        <f t="shared" si="3"/>
        <v>0</v>
      </c>
      <c r="M33" s="16">
        <f t="shared" si="4"/>
        <v>1430</v>
      </c>
      <c r="N33" s="16">
        <f t="shared" si="5"/>
        <v>0</v>
      </c>
      <c r="O33" s="51"/>
      <c r="P33" s="51"/>
      <c r="Q33" s="51">
        <v>0</v>
      </c>
      <c r="R33" s="51"/>
      <c r="S33" s="51"/>
      <c r="T33" s="51">
        <v>1430</v>
      </c>
      <c r="U33" s="40"/>
      <c r="V33" s="40"/>
      <c r="W33" s="40"/>
    </row>
    <row r="34" spans="1:31" ht="14" customHeight="1" x14ac:dyDescent="0.3">
      <c r="A34" s="10" t="s">
        <v>133</v>
      </c>
      <c r="B34" s="10" t="s">
        <v>134</v>
      </c>
      <c r="C34" s="11" t="s">
        <v>135</v>
      </c>
      <c r="D34" s="11" t="s">
        <v>136</v>
      </c>
      <c r="E34" s="12">
        <v>43644</v>
      </c>
      <c r="F34" s="14">
        <v>0.12830000000000003</v>
      </c>
      <c r="G34" s="14">
        <v>0.12830000000000003</v>
      </c>
      <c r="H34" s="15">
        <v>7.0103</v>
      </c>
      <c r="I34" s="16">
        <f t="shared" si="0"/>
        <v>683.01727458168705</v>
      </c>
      <c r="J34" s="16">
        <f t="shared" si="1"/>
        <v>408.49264653438519</v>
      </c>
      <c r="K34" s="16">
        <f>N34*G34/H34</f>
        <v>854.8807419052888</v>
      </c>
      <c r="L34" s="16">
        <f t="shared" si="3"/>
        <v>37320</v>
      </c>
      <c r="M34" s="16">
        <f t="shared" si="4"/>
        <v>22320</v>
      </c>
      <c r="N34" s="16">
        <f>SUM(X34:AA34)</f>
        <v>46710.603780036203</v>
      </c>
      <c r="O34" s="51">
        <v>0</v>
      </c>
      <c r="P34" s="51">
        <v>15990</v>
      </c>
      <c r="Q34" s="51">
        <v>10935</v>
      </c>
      <c r="R34" s="51">
        <v>10395</v>
      </c>
      <c r="S34" s="51">
        <v>22320</v>
      </c>
      <c r="T34" s="51">
        <v>0</v>
      </c>
      <c r="U34" s="40">
        <v>0</v>
      </c>
      <c r="V34" s="40">
        <v>0</v>
      </c>
      <c r="W34" s="40">
        <v>0</v>
      </c>
      <c r="X34" s="40">
        <v>13235.549825426944</v>
      </c>
      <c r="Y34" s="40">
        <v>11134.133861209119</v>
      </c>
      <c r="Z34" s="40">
        <v>11381.675764141437</v>
      </c>
      <c r="AA34" s="40">
        <v>10959.244329258705</v>
      </c>
      <c r="AB34">
        <v>10349.606183290698</v>
      </c>
      <c r="AC34">
        <v>11430.317285045661</v>
      </c>
      <c r="AD34">
        <v>11311.547529193906</v>
      </c>
      <c r="AE34">
        <v>8954.868313415529</v>
      </c>
    </row>
    <row r="35" spans="1:31" ht="14" customHeight="1" x14ac:dyDescent="0.3">
      <c r="A35" s="10" t="s">
        <v>162</v>
      </c>
      <c r="B35" s="10" t="s">
        <v>162</v>
      </c>
      <c r="C35" s="11" t="s">
        <v>165</v>
      </c>
      <c r="D35" s="11" t="s">
        <v>166</v>
      </c>
      <c r="E35" s="12">
        <v>43696</v>
      </c>
      <c r="F35" s="14">
        <v>1.6210000000000002E-2</v>
      </c>
      <c r="G35" s="14">
        <v>1.6210000000000002E-2</v>
      </c>
      <c r="H35" s="15">
        <v>7.0103</v>
      </c>
      <c r="I35" s="16">
        <f t="shared" si="0"/>
        <v>0</v>
      </c>
      <c r="J35" s="16">
        <f t="shared" si="1"/>
        <v>0</v>
      </c>
      <c r="K35" s="16"/>
      <c r="L35" s="16">
        <f t="shared" si="3"/>
        <v>0</v>
      </c>
      <c r="M35" s="16">
        <f t="shared" si="4"/>
        <v>0</v>
      </c>
      <c r="N35" s="16"/>
      <c r="O35" s="51"/>
      <c r="P35" s="51"/>
      <c r="Q35" s="51">
        <v>0</v>
      </c>
      <c r="R35" s="51"/>
      <c r="S35" s="51"/>
      <c r="T35" s="51"/>
      <c r="U35" s="40"/>
      <c r="V35" s="40"/>
      <c r="W35" s="40"/>
    </row>
    <row r="36" spans="1:31" ht="14" customHeight="1" x14ac:dyDescent="0.3">
      <c r="A36" s="10" t="s">
        <v>163</v>
      </c>
      <c r="B36" s="10" t="s">
        <v>163</v>
      </c>
      <c r="C36" s="11" t="s">
        <v>165</v>
      </c>
      <c r="D36" s="11" t="s">
        <v>166</v>
      </c>
      <c r="E36" s="12">
        <v>43696</v>
      </c>
      <c r="F36" s="14">
        <v>0.11001000000000001</v>
      </c>
      <c r="G36" s="14">
        <v>0.11001000000000001</v>
      </c>
      <c r="H36" s="15">
        <v>7.0103</v>
      </c>
      <c r="I36" s="16">
        <f t="shared" si="0"/>
        <v>0</v>
      </c>
      <c r="J36" s="16">
        <f t="shared" si="1"/>
        <v>0</v>
      </c>
      <c r="K36" s="16"/>
      <c r="L36" s="16">
        <f t="shared" si="3"/>
        <v>0</v>
      </c>
      <c r="M36" s="16">
        <f>SUM(S36:W36)</f>
        <v>0</v>
      </c>
      <c r="N36" s="16"/>
      <c r="O36" s="51"/>
      <c r="P36" s="51"/>
      <c r="Q36" s="51">
        <v>0</v>
      </c>
      <c r="R36" s="51"/>
      <c r="S36" s="51"/>
      <c r="T36" s="51"/>
      <c r="U36" s="40"/>
      <c r="V36" s="40"/>
      <c r="W36" s="40"/>
    </row>
    <row r="37" spans="1:31" ht="14" customHeight="1" x14ac:dyDescent="0.3">
      <c r="A37" s="10" t="s">
        <v>164</v>
      </c>
      <c r="B37" s="10" t="s">
        <v>164</v>
      </c>
      <c r="C37" s="11" t="s">
        <v>165</v>
      </c>
      <c r="D37" s="11" t="s">
        <v>166</v>
      </c>
      <c r="E37" s="12">
        <v>43696</v>
      </c>
      <c r="F37" s="14">
        <v>0.10001</v>
      </c>
      <c r="G37" s="14">
        <v>0.10001</v>
      </c>
      <c r="H37" s="15">
        <v>7.0103</v>
      </c>
      <c r="I37" s="16">
        <f t="shared" si="0"/>
        <v>0</v>
      </c>
      <c r="J37" s="16">
        <f t="shared" si="1"/>
        <v>0</v>
      </c>
      <c r="K37" s="16"/>
      <c r="L37" s="16">
        <f t="shared" si="3"/>
        <v>0</v>
      </c>
      <c r="M37" s="16">
        <f t="shared" si="4"/>
        <v>0</v>
      </c>
      <c r="N37" s="16"/>
      <c r="O37" s="51"/>
      <c r="P37" s="51"/>
      <c r="Q37" s="51">
        <v>0</v>
      </c>
      <c r="R37" s="51"/>
      <c r="S37" s="51"/>
      <c r="T37" s="51"/>
      <c r="U37" s="40"/>
      <c r="V37" s="40"/>
      <c r="W37" s="40"/>
    </row>
    <row r="38" spans="1:31" ht="14" customHeight="1" x14ac:dyDescent="0.3">
      <c r="A38" s="55" t="s">
        <v>167</v>
      </c>
      <c r="B38" s="55" t="s">
        <v>167</v>
      </c>
      <c r="C38" s="11" t="s">
        <v>172</v>
      </c>
      <c r="D38" s="11" t="s">
        <v>8</v>
      </c>
      <c r="E38" s="12">
        <v>43703</v>
      </c>
      <c r="F38" s="14">
        <v>0.30431000000000002</v>
      </c>
      <c r="G38" s="14">
        <v>0.30431000000000002</v>
      </c>
      <c r="H38" s="15">
        <v>7.0103</v>
      </c>
      <c r="I38" s="16">
        <f t="shared" si="0"/>
        <v>0</v>
      </c>
      <c r="J38" s="16">
        <f t="shared" si="1"/>
        <v>0</v>
      </c>
      <c r="K38" s="16"/>
      <c r="L38" s="16">
        <f t="shared" si="3"/>
        <v>0</v>
      </c>
      <c r="M38" s="16">
        <f t="shared" si="4"/>
        <v>0</v>
      </c>
      <c r="N38" s="16"/>
      <c r="O38" s="51"/>
      <c r="P38" s="51"/>
      <c r="Q38" s="51">
        <v>0</v>
      </c>
      <c r="R38" s="51"/>
      <c r="S38" s="51"/>
      <c r="T38" s="51"/>
      <c r="U38" s="40"/>
      <c r="V38" s="40"/>
      <c r="W38" s="40"/>
    </row>
    <row r="39" spans="1:31" ht="14" customHeight="1" x14ac:dyDescent="0.3">
      <c r="A39" s="55" t="s">
        <v>168</v>
      </c>
      <c r="B39" s="55" t="s">
        <v>168</v>
      </c>
      <c r="C39" s="11" t="s">
        <v>173</v>
      </c>
      <c r="D39" s="11" t="s">
        <v>8</v>
      </c>
      <c r="E39" s="12">
        <v>43703</v>
      </c>
      <c r="F39" s="14">
        <v>1.0000100000000001</v>
      </c>
      <c r="G39" s="14">
        <v>1.0000100000000001</v>
      </c>
      <c r="H39" s="15">
        <v>7.0103</v>
      </c>
      <c r="I39" s="16">
        <f t="shared" si="0"/>
        <v>0</v>
      </c>
      <c r="J39" s="16">
        <f t="shared" si="1"/>
        <v>0</v>
      </c>
      <c r="K39" s="16"/>
      <c r="L39" s="16">
        <f t="shared" si="3"/>
        <v>0</v>
      </c>
      <c r="M39" s="16">
        <f t="shared" si="4"/>
        <v>0</v>
      </c>
      <c r="N39" s="16"/>
      <c r="O39" s="51"/>
      <c r="P39" s="51"/>
      <c r="Q39" s="51">
        <v>0</v>
      </c>
      <c r="R39" s="51"/>
      <c r="S39" s="51"/>
      <c r="T39" s="51"/>
      <c r="U39" s="40"/>
      <c r="V39" s="40"/>
      <c r="W39" s="40"/>
    </row>
    <row r="40" spans="1:31" ht="14" customHeight="1" x14ac:dyDescent="0.3">
      <c r="A40" s="55" t="s">
        <v>169</v>
      </c>
      <c r="B40" s="55" t="s">
        <v>169</v>
      </c>
      <c r="C40" s="11" t="s">
        <v>173</v>
      </c>
      <c r="D40" s="11" t="s">
        <v>8</v>
      </c>
      <c r="E40" s="12">
        <v>43703</v>
      </c>
      <c r="F40" s="14">
        <v>8.201E-2</v>
      </c>
      <c r="G40" s="14">
        <v>8.201E-2</v>
      </c>
      <c r="H40" s="15">
        <v>7.0103</v>
      </c>
      <c r="I40" s="16">
        <f t="shared" si="0"/>
        <v>0</v>
      </c>
      <c r="J40" s="16">
        <f t="shared" si="1"/>
        <v>0</v>
      </c>
      <c r="K40" s="16"/>
      <c r="L40" s="16">
        <f t="shared" si="3"/>
        <v>0</v>
      </c>
      <c r="M40" s="16">
        <f t="shared" si="4"/>
        <v>0</v>
      </c>
      <c r="N40" s="16"/>
      <c r="O40" s="51"/>
      <c r="P40" s="51"/>
      <c r="Q40" s="51">
        <v>0</v>
      </c>
      <c r="R40" s="51"/>
      <c r="S40" s="51"/>
      <c r="T40" s="51"/>
      <c r="U40" s="40"/>
      <c r="V40" s="40"/>
      <c r="W40" s="40"/>
    </row>
    <row r="41" spans="1:31" ht="14" customHeight="1" x14ac:dyDescent="0.3">
      <c r="A41" s="55" t="s">
        <v>170</v>
      </c>
      <c r="B41" s="55" t="s">
        <v>170</v>
      </c>
      <c r="C41" s="11" t="s">
        <v>173</v>
      </c>
      <c r="D41" s="11" t="s">
        <v>8</v>
      </c>
      <c r="E41" s="12">
        <v>43703</v>
      </c>
      <c r="F41" s="14">
        <v>8.201E-2</v>
      </c>
      <c r="G41" s="14">
        <v>8.201E-2</v>
      </c>
      <c r="H41" s="15">
        <v>7.0103</v>
      </c>
      <c r="I41" s="16">
        <f t="shared" si="0"/>
        <v>0</v>
      </c>
      <c r="J41" s="16">
        <f t="shared" si="1"/>
        <v>0</v>
      </c>
      <c r="K41" s="16"/>
      <c r="L41" s="16">
        <f t="shared" si="3"/>
        <v>0</v>
      </c>
      <c r="M41" s="16">
        <f t="shared" si="4"/>
        <v>0</v>
      </c>
      <c r="N41" s="16"/>
      <c r="O41" s="51"/>
      <c r="P41" s="51"/>
      <c r="Q41" s="51">
        <v>0</v>
      </c>
      <c r="R41" s="51"/>
      <c r="S41" s="51"/>
      <c r="T41" s="51"/>
      <c r="U41" s="40"/>
      <c r="V41" s="40"/>
      <c r="W41" s="40"/>
    </row>
    <row r="42" spans="1:31" ht="14" customHeight="1" x14ac:dyDescent="0.3">
      <c r="A42" s="55" t="s">
        <v>171</v>
      </c>
      <c r="B42" s="55" t="s">
        <v>171</v>
      </c>
      <c r="C42" s="11" t="s">
        <v>173</v>
      </c>
      <c r="D42" s="11" t="s">
        <v>8</v>
      </c>
      <c r="E42" s="12">
        <v>43703</v>
      </c>
      <c r="F42" s="14">
        <v>1.0000100000000001</v>
      </c>
      <c r="G42" s="14">
        <v>1.0000100000000001</v>
      </c>
      <c r="H42" s="15">
        <v>7.0103</v>
      </c>
      <c r="I42" s="16">
        <f t="shared" si="0"/>
        <v>0</v>
      </c>
      <c r="J42" s="16">
        <f t="shared" si="1"/>
        <v>0</v>
      </c>
      <c r="K42" s="16"/>
      <c r="L42" s="16">
        <f t="shared" si="3"/>
        <v>0</v>
      </c>
      <c r="M42" s="16">
        <f t="shared" si="4"/>
        <v>0</v>
      </c>
      <c r="N42" s="16"/>
      <c r="O42" s="51"/>
      <c r="P42" s="51"/>
      <c r="Q42" s="51">
        <v>0</v>
      </c>
      <c r="R42" s="51"/>
      <c r="S42" s="51"/>
      <c r="T42" s="51"/>
      <c r="U42" s="40"/>
      <c r="V42" s="40"/>
      <c r="W42" s="40"/>
    </row>
    <row r="43" spans="1:31" ht="14" customHeight="1" x14ac:dyDescent="0.3">
      <c r="A43" s="10" t="s">
        <v>174</v>
      </c>
      <c r="B43" s="10" t="s">
        <v>174</v>
      </c>
      <c r="C43" s="41">
        <v>625790</v>
      </c>
      <c r="D43" s="31" t="s">
        <v>176</v>
      </c>
      <c r="E43" s="12">
        <v>43710</v>
      </c>
      <c r="F43" s="14">
        <v>1.62</v>
      </c>
      <c r="G43" s="14">
        <v>1.62</v>
      </c>
      <c r="H43" s="15">
        <v>7.0103</v>
      </c>
      <c r="I43" s="16">
        <f t="shared" si="0"/>
        <v>0</v>
      </c>
      <c r="J43" s="16">
        <f t="shared" si="1"/>
        <v>0</v>
      </c>
      <c r="K43" s="16"/>
      <c r="L43" s="16">
        <f t="shared" si="3"/>
        <v>0</v>
      </c>
      <c r="M43" s="16">
        <f t="shared" si="4"/>
        <v>0</v>
      </c>
      <c r="N43" s="16"/>
      <c r="O43" s="51"/>
      <c r="P43" s="51"/>
      <c r="Q43" s="51">
        <v>0</v>
      </c>
      <c r="R43" s="51"/>
      <c r="S43" s="51"/>
      <c r="T43" s="51"/>
      <c r="U43" s="40"/>
      <c r="V43" s="40"/>
      <c r="W43" s="40"/>
    </row>
    <row r="44" spans="1:31" ht="14" customHeight="1" x14ac:dyDescent="0.3">
      <c r="A44" s="10" t="s">
        <v>187</v>
      </c>
      <c r="B44" s="10" t="s">
        <v>187</v>
      </c>
      <c r="C44" s="41" t="s">
        <v>194</v>
      </c>
      <c r="D44" s="11" t="s">
        <v>166</v>
      </c>
      <c r="E44" s="12">
        <v>43752</v>
      </c>
      <c r="F44" s="14">
        <v>3.4099999999999998E-2</v>
      </c>
      <c r="G44" s="14">
        <v>3.4099999999999998E-2</v>
      </c>
      <c r="H44" s="15">
        <v>7.0103</v>
      </c>
      <c r="I44" s="16">
        <f t="shared" si="0"/>
        <v>0</v>
      </c>
      <c r="J44" s="16">
        <f t="shared" si="1"/>
        <v>0</v>
      </c>
      <c r="K44" s="16"/>
      <c r="L44" s="16">
        <f t="shared" si="3"/>
        <v>0</v>
      </c>
      <c r="M44" s="16">
        <f t="shared" si="4"/>
        <v>0</v>
      </c>
      <c r="N44" s="16"/>
      <c r="O44" s="51"/>
      <c r="P44" s="51"/>
      <c r="Q44" s="51">
        <v>0</v>
      </c>
      <c r="R44" s="51"/>
      <c r="S44" s="51"/>
      <c r="T44" s="51"/>
      <c r="U44" s="40"/>
      <c r="V44" s="40"/>
      <c r="W44" s="40"/>
    </row>
    <row r="45" spans="1:31" ht="14" customHeight="1" x14ac:dyDescent="0.3">
      <c r="A45" s="10" t="s">
        <v>188</v>
      </c>
      <c r="B45" s="10" t="s">
        <v>188</v>
      </c>
      <c r="C45" s="41" t="s">
        <v>194</v>
      </c>
      <c r="D45" s="11" t="s">
        <v>166</v>
      </c>
      <c r="E45" s="12">
        <v>43752</v>
      </c>
      <c r="F45" s="14">
        <v>1.9300000000000001E-2</v>
      </c>
      <c r="G45" s="14">
        <v>1.9300000000000001E-2</v>
      </c>
      <c r="H45" s="15">
        <v>7.0103</v>
      </c>
      <c r="I45" s="16">
        <f t="shared" si="0"/>
        <v>0</v>
      </c>
      <c r="J45" s="16">
        <f t="shared" si="1"/>
        <v>0</v>
      </c>
      <c r="K45" s="16"/>
      <c r="L45" s="16">
        <f t="shared" si="3"/>
        <v>0</v>
      </c>
      <c r="M45" s="16">
        <f t="shared" si="4"/>
        <v>0</v>
      </c>
      <c r="N45" s="16"/>
      <c r="O45" s="51"/>
      <c r="P45" s="51"/>
      <c r="Q45" s="51">
        <v>0</v>
      </c>
      <c r="R45" s="51"/>
      <c r="S45" s="51"/>
      <c r="T45" s="51"/>
      <c r="U45" s="40"/>
      <c r="V45" s="40"/>
      <c r="W45" s="40"/>
    </row>
    <row r="46" spans="1:31" ht="14" customHeight="1" x14ac:dyDescent="0.3">
      <c r="A46" s="10" t="s">
        <v>189</v>
      </c>
      <c r="B46" s="10" t="s">
        <v>189</v>
      </c>
      <c r="C46" s="41" t="s">
        <v>194</v>
      </c>
      <c r="D46" s="11" t="s">
        <v>166</v>
      </c>
      <c r="E46" s="12">
        <v>43752</v>
      </c>
      <c r="F46" s="14">
        <v>6.2E-2</v>
      </c>
      <c r="G46" s="14">
        <v>6.2E-2</v>
      </c>
      <c r="H46" s="15">
        <v>7.0103</v>
      </c>
      <c r="I46" s="16">
        <f t="shared" si="0"/>
        <v>0</v>
      </c>
      <c r="J46" s="16">
        <f t="shared" si="1"/>
        <v>0</v>
      </c>
      <c r="K46" s="16"/>
      <c r="L46" s="16">
        <f t="shared" si="3"/>
        <v>0</v>
      </c>
      <c r="M46" s="16">
        <f t="shared" si="4"/>
        <v>0</v>
      </c>
      <c r="N46" s="16"/>
      <c r="O46" s="51"/>
      <c r="P46" s="51"/>
      <c r="Q46" s="51">
        <v>0</v>
      </c>
      <c r="R46" s="51"/>
      <c r="S46" s="51"/>
      <c r="T46" s="51"/>
      <c r="U46" s="40"/>
      <c r="V46" s="40"/>
      <c r="W46" s="40"/>
    </row>
    <row r="47" spans="1:31" ht="14" customHeight="1" x14ac:dyDescent="0.3">
      <c r="A47" s="10" t="s">
        <v>190</v>
      </c>
      <c r="B47" s="10" t="s">
        <v>190</v>
      </c>
      <c r="C47" s="41" t="s">
        <v>194</v>
      </c>
      <c r="D47" s="11" t="s">
        <v>166</v>
      </c>
      <c r="E47" s="12">
        <v>43752</v>
      </c>
      <c r="F47" s="42">
        <v>0.48870000000000002</v>
      </c>
      <c r="G47" s="14">
        <v>0.48870000000000002</v>
      </c>
      <c r="H47" s="15">
        <v>7.0103</v>
      </c>
      <c r="I47" s="16">
        <f t="shared" si="0"/>
        <v>0</v>
      </c>
      <c r="J47" s="16">
        <f t="shared" si="1"/>
        <v>0</v>
      </c>
      <c r="K47" s="16"/>
      <c r="L47" s="16">
        <f t="shared" si="3"/>
        <v>0</v>
      </c>
      <c r="M47" s="16">
        <f t="shared" si="4"/>
        <v>0</v>
      </c>
      <c r="N47" s="16"/>
      <c r="O47" s="51"/>
      <c r="P47" s="51"/>
      <c r="Q47" s="51">
        <v>0</v>
      </c>
      <c r="R47" s="51"/>
      <c r="S47" s="51"/>
      <c r="T47" s="51"/>
      <c r="U47" s="40"/>
      <c r="V47" s="40"/>
      <c r="W47" s="40"/>
    </row>
    <row r="48" spans="1:31" ht="14" customHeight="1" x14ac:dyDescent="0.3">
      <c r="A48" s="10" t="s">
        <v>191</v>
      </c>
      <c r="B48" s="10" t="s">
        <v>191</v>
      </c>
      <c r="C48" s="41" t="s">
        <v>194</v>
      </c>
      <c r="D48" s="11" t="s">
        <v>166</v>
      </c>
      <c r="E48" s="12">
        <v>43752</v>
      </c>
      <c r="F48" s="14">
        <v>0.54139999999999999</v>
      </c>
      <c r="G48" s="14">
        <v>0.54139999999999999</v>
      </c>
      <c r="H48" s="15">
        <v>7.0103</v>
      </c>
      <c r="I48" s="16">
        <f t="shared" si="0"/>
        <v>0</v>
      </c>
      <c r="J48" s="16">
        <f t="shared" si="1"/>
        <v>0</v>
      </c>
      <c r="K48" s="16"/>
      <c r="L48" s="16">
        <f t="shared" si="3"/>
        <v>0</v>
      </c>
      <c r="M48" s="16">
        <f t="shared" si="4"/>
        <v>0</v>
      </c>
      <c r="N48" s="16"/>
      <c r="O48" s="51"/>
      <c r="P48" s="51"/>
      <c r="Q48" s="51">
        <v>0</v>
      </c>
      <c r="R48" s="51"/>
      <c r="S48" s="51"/>
      <c r="T48" s="51"/>
      <c r="U48" s="40"/>
      <c r="V48" s="40"/>
      <c r="W48" s="40"/>
    </row>
    <row r="49" spans="1:23" ht="14.5" customHeight="1" x14ac:dyDescent="0.3">
      <c r="A49" s="10" t="s">
        <v>192</v>
      </c>
      <c r="B49" s="10" t="s">
        <v>192</v>
      </c>
      <c r="C49" s="41" t="s">
        <v>194</v>
      </c>
      <c r="D49" s="11" t="s">
        <v>166</v>
      </c>
      <c r="E49" s="12">
        <v>43752</v>
      </c>
      <c r="F49" s="14">
        <v>0.50609999999999999</v>
      </c>
      <c r="G49" s="14">
        <v>0.50609999999999999</v>
      </c>
      <c r="H49" s="15">
        <v>7.0103</v>
      </c>
      <c r="I49" s="16">
        <f t="shared" si="0"/>
        <v>0</v>
      </c>
      <c r="J49" s="16">
        <f t="shared" si="1"/>
        <v>0</v>
      </c>
      <c r="K49" s="16"/>
      <c r="L49" s="16">
        <f t="shared" si="3"/>
        <v>0</v>
      </c>
      <c r="M49" s="16">
        <f t="shared" si="4"/>
        <v>0</v>
      </c>
      <c r="N49" s="16"/>
      <c r="O49" s="51"/>
      <c r="P49" s="51"/>
      <c r="Q49" s="51">
        <v>0</v>
      </c>
      <c r="R49" s="51"/>
      <c r="S49" s="51"/>
      <c r="T49" s="51"/>
      <c r="U49" s="40"/>
      <c r="V49" s="40"/>
      <c r="W49" s="40"/>
    </row>
    <row r="50" spans="1:23" ht="14" customHeight="1" x14ac:dyDescent="0.3">
      <c r="A50" s="10" t="s">
        <v>193</v>
      </c>
      <c r="B50" s="10" t="s">
        <v>193</v>
      </c>
      <c r="C50" s="41" t="s">
        <v>194</v>
      </c>
      <c r="D50" s="11" t="s">
        <v>166</v>
      </c>
      <c r="E50" s="12">
        <v>43752</v>
      </c>
      <c r="F50" s="14">
        <v>8.7400000000000005E-2</v>
      </c>
      <c r="G50" s="14">
        <v>8.7400000000000005E-2</v>
      </c>
      <c r="H50" s="15">
        <v>7.0103</v>
      </c>
      <c r="I50" s="16">
        <f t="shared" si="0"/>
        <v>0</v>
      </c>
      <c r="J50" s="16">
        <f t="shared" si="1"/>
        <v>0</v>
      </c>
      <c r="K50" s="16"/>
      <c r="L50" s="16">
        <f t="shared" si="3"/>
        <v>0</v>
      </c>
      <c r="M50" s="16">
        <f t="shared" si="4"/>
        <v>0</v>
      </c>
      <c r="N50" s="16"/>
      <c r="O50" s="51"/>
      <c r="P50" s="51"/>
      <c r="Q50" s="51">
        <v>0</v>
      </c>
      <c r="R50" s="51"/>
      <c r="S50" s="51"/>
      <c r="T50" s="51"/>
      <c r="U50" s="40"/>
      <c r="V50" s="40"/>
      <c r="W50" s="40"/>
    </row>
    <row r="51" spans="1:23" ht="14" customHeight="1" x14ac:dyDescent="0.3">
      <c r="A51" s="55" t="s">
        <v>197</v>
      </c>
      <c r="B51" s="55" t="s">
        <v>197</v>
      </c>
      <c r="C51" s="41" t="s">
        <v>204</v>
      </c>
      <c r="D51" s="11" t="s">
        <v>8</v>
      </c>
      <c r="E51" s="12">
        <v>43759</v>
      </c>
      <c r="F51" s="14">
        <v>9.2100000000000001E-2</v>
      </c>
      <c r="G51" s="13">
        <v>8.2000000000000003E-2</v>
      </c>
      <c r="H51" s="15">
        <v>7.0103</v>
      </c>
      <c r="I51" s="16">
        <f t="shared" si="0"/>
        <v>0</v>
      </c>
      <c r="J51" s="16">
        <f t="shared" si="1"/>
        <v>0</v>
      </c>
      <c r="K51" s="16"/>
      <c r="L51" s="16">
        <f t="shared" si="3"/>
        <v>0</v>
      </c>
      <c r="M51" s="16">
        <f t="shared" si="4"/>
        <v>0</v>
      </c>
      <c r="N51" s="16"/>
      <c r="O51" s="51"/>
      <c r="P51" s="51"/>
      <c r="Q51" s="51">
        <v>0</v>
      </c>
      <c r="R51" s="51"/>
      <c r="S51" s="51"/>
      <c r="T51" s="51"/>
      <c r="U51" s="40"/>
      <c r="V51" s="40"/>
      <c r="W51" s="40"/>
    </row>
    <row r="52" spans="1:23" ht="14" customHeight="1" x14ac:dyDescent="0.3">
      <c r="A52" s="55" t="s">
        <v>198</v>
      </c>
      <c r="B52" s="55" t="s">
        <v>198</v>
      </c>
      <c r="C52" s="41" t="s">
        <v>204</v>
      </c>
      <c r="D52" s="11" t="s">
        <v>8</v>
      </c>
      <c r="E52" s="12">
        <v>43759</v>
      </c>
      <c r="F52" s="14">
        <v>9.9000000000000005E-2</v>
      </c>
      <c r="G52" s="13">
        <v>8.2000000000000003E-2</v>
      </c>
      <c r="H52" s="15">
        <v>7.0103</v>
      </c>
      <c r="I52" s="16">
        <f t="shared" si="0"/>
        <v>0</v>
      </c>
      <c r="J52" s="16">
        <f t="shared" si="1"/>
        <v>0</v>
      </c>
      <c r="K52" s="16"/>
      <c r="L52" s="16">
        <f t="shared" si="3"/>
        <v>0</v>
      </c>
      <c r="M52" s="16">
        <f t="shared" si="4"/>
        <v>0</v>
      </c>
      <c r="N52" s="16"/>
      <c r="O52" s="51"/>
      <c r="P52" s="51"/>
      <c r="Q52" s="51">
        <v>0</v>
      </c>
      <c r="R52" s="51"/>
      <c r="S52" s="51"/>
      <c r="T52" s="51"/>
      <c r="U52" s="40"/>
      <c r="V52" s="40"/>
      <c r="W52" s="40"/>
    </row>
    <row r="53" spans="1:23" ht="14" customHeight="1" x14ac:dyDescent="0.3">
      <c r="A53" s="10" t="s">
        <v>199</v>
      </c>
      <c r="B53" s="10" t="s">
        <v>323</v>
      </c>
      <c r="C53" s="41" t="s">
        <v>204</v>
      </c>
      <c r="D53" s="11" t="s">
        <v>8</v>
      </c>
      <c r="E53" s="12">
        <v>43759</v>
      </c>
      <c r="F53" s="14">
        <v>0.73699999999999999</v>
      </c>
      <c r="G53" s="14">
        <v>0.73699999999999999</v>
      </c>
      <c r="H53" s="15">
        <v>7.0103</v>
      </c>
      <c r="I53" s="16">
        <f t="shared" si="0"/>
        <v>473.08959673623099</v>
      </c>
      <c r="J53" s="16">
        <f t="shared" si="1"/>
        <v>159.69402165385219</v>
      </c>
      <c r="K53" s="16"/>
      <c r="L53" s="16">
        <f t="shared" si="3"/>
        <v>4500</v>
      </c>
      <c r="M53" s="16">
        <f t="shared" si="4"/>
        <v>1519</v>
      </c>
      <c r="N53" s="16"/>
      <c r="O53" s="51"/>
      <c r="P53" s="51"/>
      <c r="Q53" s="51">
        <v>0</v>
      </c>
      <c r="R53" s="51">
        <v>4500</v>
      </c>
      <c r="S53" s="51">
        <v>1519</v>
      </c>
      <c r="T53" s="51"/>
      <c r="U53" s="40"/>
      <c r="V53" s="40"/>
      <c r="W53" s="40"/>
    </row>
    <row r="54" spans="1:23" ht="14" customHeight="1" x14ac:dyDescent="0.3">
      <c r="A54" s="10" t="s">
        <v>200</v>
      </c>
      <c r="B54" s="22" t="s">
        <v>200</v>
      </c>
      <c r="C54" s="41" t="s">
        <v>204</v>
      </c>
      <c r="D54" s="11" t="s">
        <v>8</v>
      </c>
      <c r="E54" s="12">
        <v>43759</v>
      </c>
      <c r="F54" s="14">
        <v>2.2709999999999999</v>
      </c>
      <c r="G54" s="14">
        <v>2.2709999999999999</v>
      </c>
      <c r="H54" s="15">
        <v>7.0103</v>
      </c>
      <c r="I54" s="16">
        <f t="shared" si="0"/>
        <v>1659.2816284609789</v>
      </c>
      <c r="J54" s="16">
        <f t="shared" si="1"/>
        <v>0</v>
      </c>
      <c r="K54" s="16"/>
      <c r="L54" s="16">
        <f t="shared" si="3"/>
        <v>5122</v>
      </c>
      <c r="M54" s="16">
        <f t="shared" si="4"/>
        <v>0</v>
      </c>
      <c r="N54" s="16"/>
      <c r="O54" s="51"/>
      <c r="P54" s="51"/>
      <c r="Q54" s="51">
        <v>0</v>
      </c>
      <c r="R54" s="51">
        <v>5122</v>
      </c>
      <c r="S54" s="51"/>
      <c r="T54" s="51"/>
      <c r="U54" s="40"/>
      <c r="V54" s="40"/>
      <c r="W54" s="40"/>
    </row>
    <row r="55" spans="1:23" ht="14" customHeight="1" x14ac:dyDescent="0.3">
      <c r="A55" s="55" t="s">
        <v>201</v>
      </c>
      <c r="B55" s="55" t="s">
        <v>201</v>
      </c>
      <c r="C55" s="41" t="s">
        <v>204</v>
      </c>
      <c r="D55" s="11" t="s">
        <v>8</v>
      </c>
      <c r="E55" s="12">
        <v>43759</v>
      </c>
      <c r="F55" s="14">
        <v>7.6100000000000001E-2</v>
      </c>
      <c r="G55" s="13">
        <v>6.4600000000000005E-2</v>
      </c>
      <c r="H55" s="15">
        <v>7.0103</v>
      </c>
      <c r="I55" s="16">
        <f t="shared" si="0"/>
        <v>0</v>
      </c>
      <c r="J55" s="16">
        <f t="shared" si="1"/>
        <v>0</v>
      </c>
      <c r="K55" s="16"/>
      <c r="L55" s="16">
        <f t="shared" si="3"/>
        <v>0</v>
      </c>
      <c r="M55" s="16">
        <f t="shared" si="4"/>
        <v>0</v>
      </c>
      <c r="N55" s="16"/>
      <c r="O55" s="51"/>
      <c r="P55" s="51"/>
      <c r="Q55" s="51">
        <v>0</v>
      </c>
      <c r="R55" s="51"/>
      <c r="S55" s="51"/>
      <c r="T55" s="51"/>
      <c r="U55" s="40"/>
      <c r="V55" s="40"/>
      <c r="W55" s="40"/>
    </row>
    <row r="56" spans="1:23" ht="14" customHeight="1" x14ac:dyDescent="0.3">
      <c r="A56" s="10" t="s">
        <v>202</v>
      </c>
      <c r="B56" s="10" t="s">
        <v>202</v>
      </c>
      <c r="C56" s="41" t="s">
        <v>205</v>
      </c>
      <c r="D56" s="11" t="s">
        <v>8</v>
      </c>
      <c r="E56" s="12">
        <v>43759</v>
      </c>
      <c r="F56" s="14">
        <v>1.45</v>
      </c>
      <c r="G56" s="14">
        <v>1.45</v>
      </c>
      <c r="H56" s="15">
        <v>7.0103</v>
      </c>
      <c r="I56" s="16">
        <f t="shared" si="0"/>
        <v>119.13898121335748</v>
      </c>
      <c r="J56" s="16">
        <f t="shared" si="1"/>
        <v>0</v>
      </c>
      <c r="K56" s="16"/>
      <c r="L56" s="16">
        <f t="shared" si="3"/>
        <v>576</v>
      </c>
      <c r="M56" s="16">
        <f t="shared" si="4"/>
        <v>0</v>
      </c>
      <c r="N56" s="16"/>
      <c r="O56" s="51"/>
      <c r="P56" s="51"/>
      <c r="Q56" s="51">
        <v>0</v>
      </c>
      <c r="R56" s="51">
        <v>576</v>
      </c>
      <c r="S56" s="51"/>
      <c r="T56" s="51"/>
      <c r="U56" s="40"/>
      <c r="V56" s="40"/>
      <c r="W56" s="40"/>
    </row>
    <row r="57" spans="1:23" ht="14" customHeight="1" x14ac:dyDescent="0.3">
      <c r="A57" s="10" t="s">
        <v>196</v>
      </c>
      <c r="B57" s="10" t="s">
        <v>196</v>
      </c>
      <c r="C57" s="41" t="s">
        <v>204</v>
      </c>
      <c r="D57" s="11" t="s">
        <v>8</v>
      </c>
      <c r="E57" s="12">
        <v>43759</v>
      </c>
      <c r="F57" s="14">
        <v>1.45</v>
      </c>
      <c r="G57" s="14">
        <v>1.45</v>
      </c>
      <c r="H57" s="15">
        <v>7.0103</v>
      </c>
      <c r="I57" s="16">
        <f t="shared" si="0"/>
        <v>0</v>
      </c>
      <c r="J57" s="16">
        <f t="shared" si="1"/>
        <v>0</v>
      </c>
      <c r="K57" s="16"/>
      <c r="L57" s="16">
        <f t="shared" si="3"/>
        <v>0</v>
      </c>
      <c r="M57" s="16">
        <f t="shared" si="4"/>
        <v>0</v>
      </c>
      <c r="N57" s="16"/>
      <c r="O57" s="51"/>
      <c r="P57" s="51"/>
      <c r="Q57" s="51">
        <v>0</v>
      </c>
      <c r="R57" s="51">
        <v>0</v>
      </c>
      <c r="S57" s="51"/>
      <c r="T57" s="51"/>
      <c r="U57" s="40"/>
      <c r="V57" s="40"/>
      <c r="W57" s="40"/>
    </row>
    <row r="58" spans="1:23" ht="14" customHeight="1" x14ac:dyDescent="0.3">
      <c r="A58" s="55" t="s">
        <v>203</v>
      </c>
      <c r="B58" s="55" t="s">
        <v>203</v>
      </c>
      <c r="C58" s="41" t="s">
        <v>204</v>
      </c>
      <c r="D58" s="11" t="s">
        <v>8</v>
      </c>
      <c r="E58" s="12">
        <v>43759</v>
      </c>
      <c r="F58" s="14">
        <v>0.12039999999999999</v>
      </c>
      <c r="G58" s="14">
        <v>0.12039999999999999</v>
      </c>
      <c r="H58" s="15">
        <v>7.0103</v>
      </c>
      <c r="I58" s="16">
        <f t="shared" si="0"/>
        <v>0</v>
      </c>
      <c r="J58" s="16">
        <f t="shared" si="1"/>
        <v>0</v>
      </c>
      <c r="K58" s="16"/>
      <c r="L58" s="16">
        <f t="shared" si="3"/>
        <v>0</v>
      </c>
      <c r="M58" s="16">
        <f t="shared" si="4"/>
        <v>0</v>
      </c>
      <c r="N58" s="16"/>
      <c r="O58" s="51"/>
      <c r="P58" s="51"/>
      <c r="Q58" s="51">
        <v>0</v>
      </c>
      <c r="R58" s="51"/>
      <c r="S58" s="51"/>
      <c r="T58" s="51"/>
      <c r="U58" s="40"/>
      <c r="V58" s="40"/>
      <c r="W58" s="40"/>
    </row>
    <row r="59" spans="1:23" ht="14" customHeight="1" x14ac:dyDescent="0.3">
      <c r="A59" s="10" t="s">
        <v>238</v>
      </c>
      <c r="B59" s="10" t="s">
        <v>238</v>
      </c>
      <c r="C59" s="11" t="s">
        <v>165</v>
      </c>
      <c r="D59" s="11" t="s">
        <v>166</v>
      </c>
      <c r="E59" s="12">
        <v>43780</v>
      </c>
      <c r="F59" s="14">
        <v>0.15049999999999999</v>
      </c>
      <c r="G59" s="14">
        <v>0.15049999999999999</v>
      </c>
      <c r="H59" s="15">
        <v>7.0103</v>
      </c>
      <c r="I59" s="16">
        <f t="shared" si="0"/>
        <v>12.022310029527981</v>
      </c>
      <c r="J59" s="16">
        <f t="shared" si="1"/>
        <v>0</v>
      </c>
      <c r="K59" s="16"/>
      <c r="L59" s="16">
        <f t="shared" si="3"/>
        <v>560</v>
      </c>
      <c r="M59" s="16">
        <f t="shared" si="4"/>
        <v>0</v>
      </c>
      <c r="N59" s="16"/>
      <c r="O59" s="51">
        <v>560</v>
      </c>
      <c r="P59" s="51"/>
      <c r="Q59" s="51">
        <v>0</v>
      </c>
      <c r="R59" s="51"/>
      <c r="S59" s="51"/>
      <c r="T59" s="51"/>
      <c r="U59" s="40"/>
      <c r="V59" s="40"/>
      <c r="W59" s="40"/>
    </row>
    <row r="60" spans="1:23" ht="14" customHeight="1" x14ac:dyDescent="0.3">
      <c r="A60" s="10" t="s">
        <v>241</v>
      </c>
      <c r="B60" s="10" t="s">
        <v>241</v>
      </c>
      <c r="C60" s="11" t="s">
        <v>244</v>
      </c>
      <c r="D60" s="11" t="s">
        <v>166</v>
      </c>
      <c r="E60" s="12">
        <v>43786</v>
      </c>
      <c r="F60" s="14">
        <v>3.4599999999999999E-2</v>
      </c>
      <c r="G60" s="14">
        <v>3.4599999999999999E-2</v>
      </c>
      <c r="H60" s="15">
        <v>7.0103</v>
      </c>
      <c r="I60" s="16">
        <f t="shared" si="0"/>
        <v>0</v>
      </c>
      <c r="J60" s="16">
        <f t="shared" si="1"/>
        <v>0</v>
      </c>
      <c r="K60" s="16"/>
      <c r="L60" s="16">
        <f t="shared" si="3"/>
        <v>0</v>
      </c>
      <c r="M60" s="16">
        <f t="shared" si="4"/>
        <v>0</v>
      </c>
      <c r="N60" s="16"/>
      <c r="O60" s="51"/>
      <c r="P60" s="51"/>
      <c r="Q60" s="51">
        <v>0</v>
      </c>
      <c r="R60" s="51"/>
      <c r="S60" s="51"/>
      <c r="T60" s="51"/>
      <c r="U60" s="40">
        <v>0</v>
      </c>
      <c r="V60" s="40"/>
      <c r="W60" s="40"/>
    </row>
    <row r="61" spans="1:23" ht="14" customHeight="1" x14ac:dyDescent="0.3">
      <c r="A61" s="10" t="s">
        <v>242</v>
      </c>
      <c r="B61" s="10" t="s">
        <v>242</v>
      </c>
      <c r="C61" s="11" t="s">
        <v>244</v>
      </c>
      <c r="D61" s="11" t="s">
        <v>166</v>
      </c>
      <c r="E61" s="12">
        <v>43786</v>
      </c>
      <c r="F61" s="14">
        <v>2.89</v>
      </c>
      <c r="G61" s="14">
        <v>2.89</v>
      </c>
      <c r="H61" s="15">
        <v>7.0103</v>
      </c>
      <c r="I61" s="16">
        <f t="shared" si="0"/>
        <v>0</v>
      </c>
      <c r="J61" s="16">
        <f t="shared" si="1"/>
        <v>0</v>
      </c>
      <c r="K61" s="16"/>
      <c r="L61" s="16">
        <f t="shared" si="3"/>
        <v>0</v>
      </c>
      <c r="M61" s="16">
        <f t="shared" si="4"/>
        <v>0</v>
      </c>
      <c r="N61" s="16"/>
      <c r="O61" s="51"/>
      <c r="P61" s="51"/>
      <c r="Q61" s="51">
        <v>0</v>
      </c>
      <c r="R61" s="51"/>
      <c r="S61" s="51"/>
      <c r="T61" s="51"/>
      <c r="U61" s="40">
        <v>0</v>
      </c>
      <c r="V61" s="40"/>
      <c r="W61" s="40"/>
    </row>
    <row r="62" spans="1:23" ht="12.5" customHeight="1" x14ac:dyDescent="0.3">
      <c r="A62" s="10" t="s">
        <v>243</v>
      </c>
      <c r="B62" s="10" t="s">
        <v>243</v>
      </c>
      <c r="C62" s="11" t="s">
        <v>244</v>
      </c>
      <c r="D62" s="11" t="s">
        <v>166</v>
      </c>
      <c r="E62" s="12">
        <v>43786</v>
      </c>
      <c r="F62" s="14">
        <v>0.79500000000000004</v>
      </c>
      <c r="G62" s="14">
        <v>0.79500000000000004</v>
      </c>
      <c r="H62" s="15">
        <v>7.0103</v>
      </c>
      <c r="I62" s="16">
        <f t="shared" si="0"/>
        <v>0</v>
      </c>
      <c r="J62" s="16">
        <f t="shared" si="1"/>
        <v>0</v>
      </c>
      <c r="K62" s="16"/>
      <c r="L62" s="16">
        <f t="shared" si="3"/>
        <v>0</v>
      </c>
      <c r="M62" s="16">
        <f t="shared" si="4"/>
        <v>0</v>
      </c>
      <c r="N62" s="16"/>
      <c r="O62" s="51"/>
      <c r="P62" s="51"/>
      <c r="Q62" s="51">
        <v>0</v>
      </c>
      <c r="R62" s="51"/>
      <c r="S62" s="51"/>
      <c r="T62" s="51"/>
      <c r="U62" s="40"/>
      <c r="V62" s="40"/>
      <c r="W62" s="40"/>
    </row>
    <row r="63" spans="1:23" ht="14" customHeight="1" x14ac:dyDescent="0.3">
      <c r="A63" s="10" t="s">
        <v>267</v>
      </c>
      <c r="B63" s="10" t="s">
        <v>267</v>
      </c>
      <c r="C63" s="41" t="s">
        <v>204</v>
      </c>
      <c r="D63" s="11" t="s">
        <v>8</v>
      </c>
      <c r="E63" s="12">
        <v>43815</v>
      </c>
      <c r="F63" s="14">
        <v>6.4600000000000005E-2</v>
      </c>
      <c r="G63" s="56">
        <v>0.15090000000000001</v>
      </c>
      <c r="H63" s="15">
        <v>7.0103</v>
      </c>
      <c r="I63" s="16">
        <f t="shared" si="0"/>
        <v>0</v>
      </c>
      <c r="J63" s="16">
        <f t="shared" si="1"/>
        <v>129.58332738969801</v>
      </c>
      <c r="K63" s="16"/>
      <c r="L63" s="16">
        <f t="shared" si="3"/>
        <v>0</v>
      </c>
      <c r="M63" s="16">
        <f t="shared" si="4"/>
        <v>6020</v>
      </c>
      <c r="N63" s="16"/>
      <c r="O63" s="51"/>
      <c r="P63" s="51"/>
      <c r="Q63" s="51">
        <v>0</v>
      </c>
      <c r="R63" s="58"/>
      <c r="S63" s="51">
        <v>300</v>
      </c>
      <c r="T63" s="51">
        <v>5720</v>
      </c>
      <c r="U63" s="40"/>
      <c r="V63" s="40"/>
      <c r="W63" s="40"/>
    </row>
    <row r="64" spans="1:23" ht="14" customHeight="1" x14ac:dyDescent="0.3">
      <c r="A64" s="10" t="s">
        <v>268</v>
      </c>
      <c r="B64" s="10" t="s">
        <v>268</v>
      </c>
      <c r="C64" s="41" t="s">
        <v>204</v>
      </c>
      <c r="D64" s="11" t="s">
        <v>8</v>
      </c>
      <c r="E64" s="12">
        <v>43815</v>
      </c>
      <c r="F64" s="14">
        <v>8.2000000000000003E-2</v>
      </c>
      <c r="G64" s="56">
        <v>0.12039999999999999</v>
      </c>
      <c r="H64" s="15">
        <v>7.0103</v>
      </c>
      <c r="I64" s="16">
        <f t="shared" si="0"/>
        <v>0</v>
      </c>
      <c r="J64" s="16">
        <f t="shared" si="1"/>
        <v>95.422792177224935</v>
      </c>
      <c r="K64" s="16"/>
      <c r="L64" s="16">
        <f t="shared" si="3"/>
        <v>0</v>
      </c>
      <c r="M64" s="16">
        <f t="shared" si="4"/>
        <v>5556</v>
      </c>
      <c r="N64" s="16"/>
      <c r="O64" s="51"/>
      <c r="P64" s="51"/>
      <c r="Q64" s="51">
        <v>0</v>
      </c>
      <c r="R64" s="58"/>
      <c r="S64" s="51">
        <v>300</v>
      </c>
      <c r="T64" s="51">
        <v>5256</v>
      </c>
      <c r="U64" s="40"/>
      <c r="V64" s="40"/>
      <c r="W64" s="40"/>
    </row>
    <row r="65" spans="1:23" ht="14" customHeight="1" x14ac:dyDescent="0.3">
      <c r="A65" s="10" t="s">
        <v>269</v>
      </c>
      <c r="B65" s="10" t="s">
        <v>269</v>
      </c>
      <c r="C65" s="41" t="s">
        <v>204</v>
      </c>
      <c r="D65" s="11" t="s">
        <v>8</v>
      </c>
      <c r="E65" s="12">
        <v>43815</v>
      </c>
      <c r="F65" s="14">
        <v>8.2000000000000003E-2</v>
      </c>
      <c r="G65" s="56">
        <v>0.1246</v>
      </c>
      <c r="H65" s="15">
        <v>7.0103</v>
      </c>
      <c r="I65" s="16">
        <f t="shared" si="0"/>
        <v>0</v>
      </c>
      <c r="J65" s="16">
        <f t="shared" si="1"/>
        <v>118.49823830649188</v>
      </c>
      <c r="K65" s="16"/>
      <c r="L65" s="16">
        <f t="shared" si="3"/>
        <v>0</v>
      </c>
      <c r="M65" s="16">
        <f t="shared" si="4"/>
        <v>6667</v>
      </c>
      <c r="N65" s="16"/>
      <c r="O65" s="51"/>
      <c r="P65" s="51"/>
      <c r="Q65" s="51">
        <v>0</v>
      </c>
      <c r="R65" s="58"/>
      <c r="S65" s="51">
        <v>300</v>
      </c>
      <c r="T65" s="51">
        <v>6367</v>
      </c>
      <c r="U65" s="40"/>
      <c r="V65" s="40"/>
      <c r="W65" s="40"/>
    </row>
    <row r="66" spans="1:23" ht="14" customHeight="1" x14ac:dyDescent="0.3">
      <c r="A66" s="10" t="s">
        <v>270</v>
      </c>
      <c r="B66" s="10" t="s">
        <v>270</v>
      </c>
      <c r="C66" s="41" t="s">
        <v>204</v>
      </c>
      <c r="D66" s="11" t="s">
        <v>8</v>
      </c>
      <c r="E66" s="12">
        <v>43815</v>
      </c>
      <c r="F66" s="14">
        <v>0.12039999999999999</v>
      </c>
      <c r="G66" s="56">
        <v>0.14699999999999999</v>
      </c>
      <c r="H66" s="15">
        <v>7.0103</v>
      </c>
      <c r="I66" s="16">
        <f t="shared" si="0"/>
        <v>0</v>
      </c>
      <c r="J66" s="16">
        <f t="shared" si="1"/>
        <v>116.50457184428626</v>
      </c>
      <c r="K66" s="16"/>
      <c r="L66" s="16">
        <f t="shared" si="3"/>
        <v>0</v>
      </c>
      <c r="M66" s="16">
        <f t="shared" si="4"/>
        <v>5556</v>
      </c>
      <c r="N66" s="16"/>
      <c r="O66" s="51"/>
      <c r="P66" s="51"/>
      <c r="Q66" s="51">
        <v>0</v>
      </c>
      <c r="R66" s="58"/>
      <c r="S66" s="51">
        <v>300</v>
      </c>
      <c r="T66" s="51">
        <v>5256</v>
      </c>
      <c r="U66" s="40"/>
      <c r="V66" s="40"/>
      <c r="W66" s="40"/>
    </row>
    <row r="67" spans="1:23" ht="14" customHeight="1" x14ac:dyDescent="0.3">
      <c r="A67" s="10" t="s">
        <v>312</v>
      </c>
      <c r="B67" s="10" t="s">
        <v>312</v>
      </c>
      <c r="C67" s="41" t="s">
        <v>204</v>
      </c>
      <c r="D67" s="11" t="s">
        <v>8</v>
      </c>
      <c r="E67" s="12">
        <v>43836</v>
      </c>
      <c r="F67" s="14">
        <v>0.93520000000000003</v>
      </c>
      <c r="G67" s="14">
        <v>0.93520000000000003</v>
      </c>
      <c r="H67" s="15">
        <v>7.0103</v>
      </c>
      <c r="I67" s="16">
        <f t="shared" ref="I67:I68" si="6">L67*F67/H67</f>
        <v>0</v>
      </c>
      <c r="J67" s="16">
        <f t="shared" ref="J67:J68" si="7">M67*G67/H67</f>
        <v>338.44520205982627</v>
      </c>
      <c r="K67" s="16"/>
      <c r="L67" s="16">
        <f t="shared" si="3"/>
        <v>0</v>
      </c>
      <c r="M67" s="16">
        <f t="shared" si="4"/>
        <v>2537</v>
      </c>
      <c r="N67" s="16"/>
      <c r="O67" s="51"/>
      <c r="P67" s="51"/>
      <c r="Q67" s="51"/>
      <c r="R67" s="58"/>
      <c r="S67" s="51"/>
      <c r="T67" s="51">
        <v>2537</v>
      </c>
      <c r="U67" s="40"/>
      <c r="V67" s="40"/>
      <c r="W67" s="40"/>
    </row>
    <row r="68" spans="1:23" ht="14" customHeight="1" x14ac:dyDescent="0.3">
      <c r="A68" s="10" t="s">
        <v>313</v>
      </c>
      <c r="B68" s="10" t="s">
        <v>313</v>
      </c>
      <c r="C68" s="41" t="s">
        <v>204</v>
      </c>
      <c r="D68" s="11" t="s">
        <v>8</v>
      </c>
      <c r="E68" s="12">
        <v>43836</v>
      </c>
      <c r="F68" s="14">
        <v>0.93520000000000003</v>
      </c>
      <c r="G68" s="14">
        <v>0.93520000000000003</v>
      </c>
      <c r="H68" s="15">
        <v>7.0103</v>
      </c>
      <c r="I68" s="16">
        <f t="shared" si="6"/>
        <v>0</v>
      </c>
      <c r="J68" s="16">
        <f t="shared" si="7"/>
        <v>404.34663281171993</v>
      </c>
      <c r="K68" s="16"/>
      <c r="L68" s="16">
        <f t="shared" ref="L68" si="8">SUM(O68:R68)</f>
        <v>0</v>
      </c>
      <c r="M68" s="16">
        <f t="shared" ref="M68" si="9">SUM(S68:W68)</f>
        <v>3031</v>
      </c>
      <c r="N68" s="16"/>
      <c r="O68" s="51"/>
      <c r="P68" s="51"/>
      <c r="Q68" s="51"/>
      <c r="R68" s="58"/>
      <c r="S68" s="51"/>
      <c r="T68" s="51">
        <v>3031</v>
      </c>
      <c r="U68" s="40"/>
      <c r="V68" s="40"/>
      <c r="W68" s="40"/>
    </row>
    <row r="69" spans="1:23" ht="14" customHeight="1" x14ac:dyDescent="0.3">
      <c r="A69" s="10" t="s">
        <v>278</v>
      </c>
      <c r="B69" s="10" t="s">
        <v>278</v>
      </c>
      <c r="C69" s="41" t="s">
        <v>292</v>
      </c>
      <c r="D69" s="11" t="s">
        <v>166</v>
      </c>
      <c r="E69" s="12">
        <v>43815</v>
      </c>
      <c r="F69" s="14">
        <v>0.2162</v>
      </c>
      <c r="G69" s="14">
        <v>0.2162</v>
      </c>
      <c r="H69" s="15">
        <v>7.0103</v>
      </c>
      <c r="I69" s="16">
        <f t="shared" ref="I69:I82" si="10">L69*F69/H69</f>
        <v>61.680669871474834</v>
      </c>
      <c r="J69" s="16">
        <f t="shared" ref="J69:J82" si="11">M69*G69/H69</f>
        <v>61.680669871474834</v>
      </c>
      <c r="K69" s="16"/>
      <c r="L69" s="16">
        <f t="shared" ref="L69:L82" si="12">SUM(O69:R69)</f>
        <v>2000</v>
      </c>
      <c r="M69" s="16">
        <f t="shared" ref="M69:M82" si="13">SUM(S69:W69)</f>
        <v>2000</v>
      </c>
      <c r="N69" s="16"/>
      <c r="O69" s="51"/>
      <c r="P69" s="51"/>
      <c r="Q69" s="51">
        <v>2000</v>
      </c>
      <c r="R69" s="51"/>
      <c r="S69" s="51"/>
      <c r="T69" s="51">
        <v>2000</v>
      </c>
      <c r="U69" s="40"/>
      <c r="V69" s="40"/>
      <c r="W69" s="40"/>
    </row>
    <row r="70" spans="1:23" ht="14" customHeight="1" x14ac:dyDescent="0.3">
      <c r="A70" s="10" t="s">
        <v>279</v>
      </c>
      <c r="B70" s="10" t="s">
        <v>279</v>
      </c>
      <c r="C70" s="41" t="s">
        <v>292</v>
      </c>
      <c r="D70" s="11" t="s">
        <v>166</v>
      </c>
      <c r="E70" s="12">
        <v>43815</v>
      </c>
      <c r="F70" s="14">
        <v>0.2162</v>
      </c>
      <c r="G70" s="14">
        <v>0.2162</v>
      </c>
      <c r="H70" s="15">
        <v>7.0103</v>
      </c>
      <c r="I70" s="16">
        <f t="shared" si="10"/>
        <v>123.36133974294967</v>
      </c>
      <c r="J70" s="16">
        <f t="shared" si="11"/>
        <v>0</v>
      </c>
      <c r="K70" s="16"/>
      <c r="L70" s="16">
        <f t="shared" si="12"/>
        <v>4000</v>
      </c>
      <c r="M70" s="16">
        <f t="shared" si="13"/>
        <v>0</v>
      </c>
      <c r="N70" s="16"/>
      <c r="O70" s="51"/>
      <c r="P70" s="51"/>
      <c r="Q70" s="51">
        <v>2000</v>
      </c>
      <c r="R70" s="51">
        <v>2000</v>
      </c>
      <c r="S70" s="51"/>
      <c r="T70" s="51"/>
      <c r="U70" s="40"/>
      <c r="V70" s="40"/>
      <c r="W70" s="40"/>
    </row>
    <row r="71" spans="1:23" ht="14" customHeight="1" x14ac:dyDescent="0.3">
      <c r="A71" s="10" t="s">
        <v>280</v>
      </c>
      <c r="B71" s="10" t="s">
        <v>280</v>
      </c>
      <c r="C71" s="41" t="s">
        <v>292</v>
      </c>
      <c r="D71" s="11" t="s">
        <v>166</v>
      </c>
      <c r="E71" s="12">
        <v>43815</v>
      </c>
      <c r="F71" s="14">
        <v>0.2162</v>
      </c>
      <c r="G71" s="14">
        <v>0.2162</v>
      </c>
      <c r="H71" s="15">
        <v>7.0103</v>
      </c>
      <c r="I71" s="16">
        <f t="shared" si="10"/>
        <v>123.36133974294967</v>
      </c>
      <c r="J71" s="16">
        <f t="shared" si="11"/>
        <v>0</v>
      </c>
      <c r="K71" s="16"/>
      <c r="L71" s="16">
        <f t="shared" si="12"/>
        <v>4000</v>
      </c>
      <c r="M71" s="16">
        <f t="shared" si="13"/>
        <v>0</v>
      </c>
      <c r="N71" s="16"/>
      <c r="O71" s="51"/>
      <c r="P71" s="51"/>
      <c r="Q71" s="51">
        <v>2000</v>
      </c>
      <c r="R71" s="51">
        <v>2000</v>
      </c>
      <c r="S71" s="51"/>
      <c r="T71" s="51"/>
      <c r="U71" s="40"/>
      <c r="V71" s="40"/>
      <c r="W71" s="40"/>
    </row>
    <row r="72" spans="1:23" ht="14" customHeight="1" x14ac:dyDescent="0.3">
      <c r="A72" s="10" t="s">
        <v>281</v>
      </c>
      <c r="B72" s="10" t="s">
        <v>281</v>
      </c>
      <c r="C72" s="41" t="s">
        <v>292</v>
      </c>
      <c r="D72" s="11" t="s">
        <v>166</v>
      </c>
      <c r="E72" s="12">
        <v>43815</v>
      </c>
      <c r="F72" s="14">
        <v>0.41410000000000002</v>
      </c>
      <c r="G72" s="14">
        <v>0.41410000000000002</v>
      </c>
      <c r="H72" s="15">
        <v>7.0103</v>
      </c>
      <c r="I72" s="16">
        <f t="shared" si="10"/>
        <v>354.42135144002401</v>
      </c>
      <c r="J72" s="16">
        <f t="shared" si="11"/>
        <v>0</v>
      </c>
      <c r="K72" s="16"/>
      <c r="L72" s="16">
        <f t="shared" si="12"/>
        <v>6000</v>
      </c>
      <c r="M72" s="16">
        <f t="shared" si="13"/>
        <v>0</v>
      </c>
      <c r="N72" s="16"/>
      <c r="O72" s="51"/>
      <c r="P72" s="51"/>
      <c r="Q72" s="51">
        <v>6000</v>
      </c>
      <c r="R72" s="51"/>
      <c r="S72" s="51"/>
      <c r="T72" s="51"/>
      <c r="U72" s="40"/>
      <c r="V72" s="40"/>
      <c r="W72" s="40"/>
    </row>
    <row r="73" spans="1:23" ht="14" customHeight="1" x14ac:dyDescent="0.3">
      <c r="A73" s="10" t="s">
        <v>282</v>
      </c>
      <c r="B73" s="10" t="s">
        <v>282</v>
      </c>
      <c r="C73" s="41" t="s">
        <v>292</v>
      </c>
      <c r="D73" s="11" t="s">
        <v>166</v>
      </c>
      <c r="E73" s="12">
        <v>43815</v>
      </c>
      <c r="F73" s="14">
        <v>0.1128</v>
      </c>
      <c r="G73" s="14">
        <v>0.1128</v>
      </c>
      <c r="H73" s="15">
        <v>7.0103</v>
      </c>
      <c r="I73" s="16">
        <f t="shared" si="10"/>
        <v>143.49605580360327</v>
      </c>
      <c r="J73" s="16">
        <f t="shared" si="11"/>
        <v>0</v>
      </c>
      <c r="K73" s="16"/>
      <c r="L73" s="16">
        <f t="shared" si="12"/>
        <v>8918</v>
      </c>
      <c r="M73" s="16">
        <f t="shared" si="13"/>
        <v>0</v>
      </c>
      <c r="N73" s="16"/>
      <c r="O73" s="51"/>
      <c r="P73" s="51"/>
      <c r="Q73" s="51">
        <v>8918</v>
      </c>
      <c r="R73" s="51"/>
      <c r="S73" s="51"/>
      <c r="T73" s="51"/>
      <c r="U73" s="40"/>
      <c r="V73" s="40"/>
      <c r="W73" s="40"/>
    </row>
    <row r="74" spans="1:23" ht="14" customHeight="1" x14ac:dyDescent="0.3">
      <c r="A74" s="10" t="s">
        <v>283</v>
      </c>
      <c r="B74" s="10" t="s">
        <v>283</v>
      </c>
      <c r="C74" s="41" t="s">
        <v>292</v>
      </c>
      <c r="D74" s="11" t="s">
        <v>166</v>
      </c>
      <c r="E74" s="12">
        <v>43815</v>
      </c>
      <c r="F74" s="14">
        <v>4.9000000000000002E-2</v>
      </c>
      <c r="G74" s="14">
        <v>4.9000000000000002E-2</v>
      </c>
      <c r="H74" s="15">
        <v>7.0103</v>
      </c>
      <c r="I74" s="16">
        <f t="shared" si="10"/>
        <v>64.256451221773673</v>
      </c>
      <c r="J74" s="16">
        <f t="shared" si="11"/>
        <v>0</v>
      </c>
      <c r="K74" s="16"/>
      <c r="L74" s="16">
        <f t="shared" si="12"/>
        <v>9193</v>
      </c>
      <c r="M74" s="16">
        <f t="shared" si="13"/>
        <v>0</v>
      </c>
      <c r="N74" s="16"/>
      <c r="O74" s="51"/>
      <c r="P74" s="51"/>
      <c r="Q74" s="51">
        <v>9193</v>
      </c>
      <c r="R74" s="51"/>
      <c r="S74" s="51"/>
      <c r="T74" s="51"/>
      <c r="U74" s="40"/>
      <c r="V74" s="40"/>
      <c r="W74" s="40"/>
    </row>
    <row r="75" spans="1:23" ht="14" customHeight="1" x14ac:dyDescent="0.3">
      <c r="A75" s="10" t="s">
        <v>284</v>
      </c>
      <c r="B75" s="10" t="s">
        <v>284</v>
      </c>
      <c r="C75" s="41" t="s">
        <v>292</v>
      </c>
      <c r="D75" s="11" t="s">
        <v>166</v>
      </c>
      <c r="E75" s="12">
        <v>43815</v>
      </c>
      <c r="F75" s="14">
        <v>4.0099999999999997E-2</v>
      </c>
      <c r="G75" s="14">
        <v>4.0099999999999997E-2</v>
      </c>
      <c r="H75" s="15">
        <v>7.0103</v>
      </c>
      <c r="I75" s="16">
        <f t="shared" si="10"/>
        <v>51.012338986919239</v>
      </c>
      <c r="J75" s="16">
        <f t="shared" si="11"/>
        <v>0</v>
      </c>
      <c r="K75" s="16"/>
      <c r="L75" s="16">
        <f t="shared" si="12"/>
        <v>8918</v>
      </c>
      <c r="M75" s="16">
        <f t="shared" si="13"/>
        <v>0</v>
      </c>
      <c r="N75" s="16"/>
      <c r="O75" s="51"/>
      <c r="P75" s="51"/>
      <c r="Q75" s="51">
        <v>8918</v>
      </c>
      <c r="R75" s="51"/>
      <c r="S75" s="51"/>
      <c r="T75" s="51"/>
      <c r="U75" s="40"/>
      <c r="V75" s="40"/>
      <c r="W75" s="40"/>
    </row>
    <row r="76" spans="1:23" ht="14" customHeight="1" x14ac:dyDescent="0.3">
      <c r="A76" s="10" t="s">
        <v>285</v>
      </c>
      <c r="B76" s="10" t="s">
        <v>285</v>
      </c>
      <c r="C76" s="41" t="s">
        <v>292</v>
      </c>
      <c r="D76" s="11" t="s">
        <v>166</v>
      </c>
      <c r="E76" s="12">
        <v>43815</v>
      </c>
      <c r="F76" s="14">
        <v>3.5799999999999998E-2</v>
      </c>
      <c r="G76" s="14">
        <v>3.5799999999999998E-2</v>
      </c>
      <c r="H76" s="15">
        <v>7.0103</v>
      </c>
      <c r="I76" s="16">
        <f t="shared" si="10"/>
        <v>45.542187923484015</v>
      </c>
      <c r="J76" s="16">
        <f t="shared" si="11"/>
        <v>0</v>
      </c>
      <c r="K76" s="16"/>
      <c r="L76" s="16">
        <f t="shared" si="12"/>
        <v>8918</v>
      </c>
      <c r="M76" s="16">
        <f t="shared" si="13"/>
        <v>0</v>
      </c>
      <c r="N76" s="16"/>
      <c r="O76" s="51"/>
      <c r="P76" s="51"/>
      <c r="Q76" s="51">
        <v>8918</v>
      </c>
      <c r="R76" s="51"/>
      <c r="S76" s="51"/>
      <c r="T76" s="51"/>
      <c r="U76" s="40"/>
      <c r="V76" s="40"/>
      <c r="W76" s="40"/>
    </row>
    <row r="77" spans="1:23" ht="14" customHeight="1" x14ac:dyDescent="0.3">
      <c r="A77" s="10" t="s">
        <v>286</v>
      </c>
      <c r="B77" s="10" t="s">
        <v>286</v>
      </c>
      <c r="C77" s="41" t="s">
        <v>292</v>
      </c>
      <c r="D77" s="11" t="s">
        <v>166</v>
      </c>
      <c r="E77" s="12">
        <v>43815</v>
      </c>
      <c r="F77" s="14">
        <v>319.48628821428576</v>
      </c>
      <c r="G77" s="14">
        <v>319.48628821428576</v>
      </c>
      <c r="H77" s="15">
        <v>7.0103</v>
      </c>
      <c r="I77" s="16">
        <f t="shared" si="10"/>
        <v>227.86919833265748</v>
      </c>
      <c r="J77" s="16">
        <f t="shared" si="11"/>
        <v>0</v>
      </c>
      <c r="K77" s="16"/>
      <c r="L77" s="16">
        <f t="shared" si="12"/>
        <v>5</v>
      </c>
      <c r="M77" s="16">
        <f t="shared" si="13"/>
        <v>0</v>
      </c>
      <c r="N77" s="16"/>
      <c r="O77" s="51"/>
      <c r="P77" s="51"/>
      <c r="Q77" s="51">
        <v>5</v>
      </c>
      <c r="R77" s="51"/>
      <c r="S77" s="51"/>
      <c r="T77" s="51"/>
      <c r="U77" s="40"/>
      <c r="V77" s="40"/>
      <c r="W77" s="40"/>
    </row>
    <row r="78" spans="1:23" ht="14" customHeight="1" x14ac:dyDescent="0.3">
      <c r="A78" s="10" t="s">
        <v>287</v>
      </c>
      <c r="B78" s="10" t="s">
        <v>287</v>
      </c>
      <c r="C78" s="41" t="s">
        <v>292</v>
      </c>
      <c r="D78" s="11" t="s">
        <v>166</v>
      </c>
      <c r="E78" s="12">
        <v>43815</v>
      </c>
      <c r="F78" s="14">
        <v>8.8800000000000004E-2</v>
      </c>
      <c r="G78" s="14">
        <v>8.8800000000000004E-2</v>
      </c>
      <c r="H78" s="15">
        <v>7.0103</v>
      </c>
      <c r="I78" s="16">
        <f t="shared" si="10"/>
        <v>277.63696275480368</v>
      </c>
      <c r="J78" s="16">
        <f t="shared" si="11"/>
        <v>0</v>
      </c>
      <c r="K78" s="16"/>
      <c r="L78" s="16">
        <f t="shared" si="12"/>
        <v>21918</v>
      </c>
      <c r="M78" s="16">
        <f t="shared" si="13"/>
        <v>0</v>
      </c>
      <c r="N78" s="16"/>
      <c r="O78" s="51"/>
      <c r="P78" s="51"/>
      <c r="Q78" s="51">
        <v>21918</v>
      </c>
      <c r="R78" s="51"/>
      <c r="S78" s="51"/>
      <c r="T78" s="51"/>
      <c r="U78" s="40"/>
      <c r="V78" s="40"/>
      <c r="W78" s="40"/>
    </row>
    <row r="79" spans="1:23" ht="14" customHeight="1" x14ac:dyDescent="0.3">
      <c r="A79" s="10" t="s">
        <v>288</v>
      </c>
      <c r="B79" s="10" t="s">
        <v>288</v>
      </c>
      <c r="C79" s="41" t="s">
        <v>292</v>
      </c>
      <c r="D79" s="11" t="s">
        <v>166</v>
      </c>
      <c r="E79" s="12">
        <v>43815</v>
      </c>
      <c r="F79" s="14">
        <v>0.1206</v>
      </c>
      <c r="G79" s="14">
        <v>0.1206</v>
      </c>
      <c r="H79" s="15">
        <v>7.0103</v>
      </c>
      <c r="I79" s="16">
        <f t="shared" si="10"/>
        <v>153.41865540704393</v>
      </c>
      <c r="J79" s="16">
        <f t="shared" si="11"/>
        <v>0</v>
      </c>
      <c r="K79" s="16"/>
      <c r="L79" s="16">
        <f t="shared" si="12"/>
        <v>8918</v>
      </c>
      <c r="M79" s="16">
        <f t="shared" si="13"/>
        <v>0</v>
      </c>
      <c r="N79" s="16"/>
      <c r="O79" s="51"/>
      <c r="P79" s="51"/>
      <c r="Q79" s="51">
        <v>8918</v>
      </c>
      <c r="R79" s="51"/>
      <c r="S79" s="51"/>
      <c r="T79" s="51"/>
      <c r="U79" s="40"/>
      <c r="V79" s="40"/>
      <c r="W79" s="40"/>
    </row>
    <row r="80" spans="1:23" ht="14" customHeight="1" x14ac:dyDescent="0.3">
      <c r="A80" s="10" t="s">
        <v>289</v>
      </c>
      <c r="B80" s="10" t="s">
        <v>289</v>
      </c>
      <c r="C80" s="41" t="s">
        <v>292</v>
      </c>
      <c r="D80" s="11" t="s">
        <v>166</v>
      </c>
      <c r="E80" s="12">
        <v>43815</v>
      </c>
      <c r="F80" s="14">
        <v>0.44650000000000001</v>
      </c>
      <c r="G80" s="14">
        <v>0.44650000000000001</v>
      </c>
      <c r="H80" s="15">
        <v>7.0103</v>
      </c>
      <c r="I80" s="16">
        <f t="shared" si="10"/>
        <v>700.61195669229562</v>
      </c>
      <c r="J80" s="16">
        <f t="shared" si="11"/>
        <v>0</v>
      </c>
      <c r="K80" s="16"/>
      <c r="L80" s="16">
        <f t="shared" si="12"/>
        <v>11000</v>
      </c>
      <c r="M80" s="16">
        <f t="shared" si="13"/>
        <v>0</v>
      </c>
      <c r="N80" s="16"/>
      <c r="O80" s="51"/>
      <c r="P80" s="51"/>
      <c r="Q80" s="51">
        <v>11000</v>
      </c>
      <c r="R80" s="51"/>
      <c r="S80" s="51"/>
      <c r="T80" s="51"/>
      <c r="U80" s="40"/>
      <c r="V80" s="40"/>
      <c r="W80" s="40"/>
    </row>
    <row r="81" spans="1:23" ht="14" customHeight="1" x14ac:dyDescent="0.3">
      <c r="A81" s="10" t="s">
        <v>290</v>
      </c>
      <c r="B81" s="10" t="s">
        <v>290</v>
      </c>
      <c r="C81" s="41" t="s">
        <v>292</v>
      </c>
      <c r="D81" s="11" t="s">
        <v>166</v>
      </c>
      <c r="E81" s="12">
        <v>43815</v>
      </c>
      <c r="F81" s="14">
        <v>0.1086</v>
      </c>
      <c r="G81" s="14">
        <v>0.1086</v>
      </c>
      <c r="H81" s="15">
        <v>7.0103</v>
      </c>
      <c r="I81" s="16">
        <f t="shared" si="10"/>
        <v>170.40640200847326</v>
      </c>
      <c r="J81" s="16">
        <f t="shared" si="11"/>
        <v>0</v>
      </c>
      <c r="K81" s="16"/>
      <c r="L81" s="16">
        <f t="shared" si="12"/>
        <v>11000</v>
      </c>
      <c r="M81" s="16">
        <f t="shared" si="13"/>
        <v>0</v>
      </c>
      <c r="N81" s="16"/>
      <c r="O81" s="51"/>
      <c r="P81" s="51"/>
      <c r="Q81" s="51">
        <v>11000</v>
      </c>
      <c r="R81" s="51"/>
      <c r="S81" s="51"/>
      <c r="T81" s="51"/>
      <c r="U81" s="40"/>
      <c r="V81" s="40"/>
      <c r="W81" s="40"/>
    </row>
    <row r="82" spans="1:23" ht="14" customHeight="1" x14ac:dyDescent="0.3">
      <c r="A82" s="10" t="s">
        <v>291</v>
      </c>
      <c r="B82" s="10" t="s">
        <v>291</v>
      </c>
      <c r="C82" s="41" t="s">
        <v>292</v>
      </c>
      <c r="D82" s="11" t="s">
        <v>166</v>
      </c>
      <c r="E82" s="12">
        <v>43815</v>
      </c>
      <c r="F82" s="14">
        <v>0.37430000000000002</v>
      </c>
      <c r="G82" s="14">
        <v>0.37430000000000002</v>
      </c>
      <c r="H82" s="15">
        <v>7.0103</v>
      </c>
      <c r="I82" s="16">
        <f t="shared" si="10"/>
        <v>694.10724220076179</v>
      </c>
      <c r="J82" s="16">
        <f t="shared" si="11"/>
        <v>0</v>
      </c>
      <c r="K82" s="16"/>
      <c r="L82" s="16">
        <f t="shared" si="12"/>
        <v>13000</v>
      </c>
      <c r="M82" s="16">
        <f t="shared" si="13"/>
        <v>0</v>
      </c>
      <c r="N82" s="16"/>
      <c r="O82" s="51"/>
      <c r="P82" s="51"/>
      <c r="Q82" s="51">
        <v>13000</v>
      </c>
      <c r="R82" s="51"/>
      <c r="S82" s="51"/>
      <c r="T82" s="51"/>
      <c r="U82" s="40"/>
      <c r="V82" s="40"/>
      <c r="W82" s="40"/>
    </row>
    <row r="85" spans="1:23" x14ac:dyDescent="0.25">
      <c r="H85" s="15" t="s">
        <v>74</v>
      </c>
      <c r="I85" s="16">
        <f>SUM(I2:I82)</f>
        <v>6137.7319431509968</v>
      </c>
      <c r="J85" s="16">
        <f>SUM(J2:J82)</f>
        <v>4469.0830920217404</v>
      </c>
      <c r="K85" s="16"/>
    </row>
  </sheetData>
  <autoFilter ref="A1:AA82"/>
  <phoneticPr fontId="4" type="noConversion"/>
  <conditionalFormatting sqref="A1">
    <cfRule type="duplicateValues" dxfId="1" priority="1"/>
  </conditionalFormatting>
  <conditionalFormatting sqref="B1">
    <cfRule type="duplicateValues" dxfId="0" priority="2"/>
  </conditionalFormatting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1230</vt:lpstr>
      <vt:lpstr>0106</vt:lpstr>
      <vt:lpstr>0113</vt:lpstr>
      <vt:lpstr>0203</vt:lpstr>
      <vt:lpstr>Variance</vt:lpstr>
      <vt:lpstr>Waterfull</vt:lpstr>
      <vt:lpstr>Variance--PN</vt:lpstr>
      <vt:lpstr>Sample&amp;TJ-12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2020-01-31T09:43:35Z</dcterms:modified>
</cp:coreProperties>
</file>