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需求" sheetId="2" r:id="rId1"/>
    <sheet name="硬装" sheetId="1" r:id="rId2"/>
    <sheet name="主材" sheetId="4" r:id="rId3"/>
  </sheets>
  <calcPr calcId="144525"/>
</workbook>
</file>

<file path=xl/sharedStrings.xml><?xml version="1.0" encoding="utf-8"?>
<sst xmlns="http://schemas.openxmlformats.org/spreadsheetml/2006/main" count="773" uniqueCount="351">
  <si>
    <t>核心需求</t>
  </si>
  <si>
    <t>明亮：各区域主灯照明
美观：间接光补充氛围、墙/地/柜/门配色材质协调
实用：动线合理，收纳就近且充足
好打理：台面、柜面、地面均需易于清洁材质</t>
  </si>
  <si>
    <t>预埋电器定位</t>
  </si>
  <si>
    <t>风管机/空调、洗碗机、冰箱、洗衣机、浴霸、扫地机器人、前置净水器、直饮机
无需地暖，无中央空调外机位</t>
  </si>
  <si>
    <t>插座定位</t>
  </si>
  <si>
    <t>见图</t>
  </si>
  <si>
    <t>开关定位</t>
  </si>
  <si>
    <t>收纳定位</t>
  </si>
  <si>
    <t>量房</t>
  </si>
  <si>
    <t>/</t>
  </si>
  <si>
    <t>设计</t>
  </si>
  <si>
    <t>设计师经验充足</t>
  </si>
  <si>
    <t>拆除</t>
  </si>
  <si>
    <t>主卧的部分卫生间墙体、主卧飘窗
南次卧飘窗及假墙、北次卧飘窗及假墙</t>
  </si>
  <si>
    <t>新建</t>
  </si>
  <si>
    <t>三个卧室、两个卫生间所需墙体</t>
  </si>
  <si>
    <t>封阳台</t>
  </si>
  <si>
    <t>物业统一样式</t>
  </si>
  <si>
    <t>水路</t>
  </si>
  <si>
    <t>断点改造，水管长度局改约50米</t>
  </si>
  <si>
    <t>电路</t>
  </si>
  <si>
    <t>断点改造，电线长度120平全改约12~15卷，局改约4~5卷</t>
  </si>
  <si>
    <t>电路分配</t>
  </si>
  <si>
    <t>在开发商电路基础上进行规划
 入户总线：10㎡线
 客厅柜机：4㎡线
 卧室空调/风管机*3：内2.5㎡/外4㎡线
 厨房冰箱：2.5㎡线
 厨房：4㎡线
 卫生间：4㎡线
 灯具：2.5㎡线，客餐厅一条回路，3个卧室一条回路
 插座：2.5㎡线，客餐厅一条回路，3个卧室一条回路</t>
  </si>
  <si>
    <t>铺砖</t>
  </si>
  <si>
    <t>800*800亮面浅灰地砖全屋通铺</t>
  </si>
  <si>
    <t>防水</t>
  </si>
  <si>
    <t>看工艺手册施工标准</t>
  </si>
  <si>
    <t>吊顶</t>
  </si>
  <si>
    <t>氛围灯预埋、过道筒灯预埋</t>
  </si>
  <si>
    <t>定制柜</t>
  </si>
  <si>
    <t>确定布局：鞋柜、书柜、橱柜、餐边柜</t>
  </si>
  <si>
    <t>成品柜</t>
  </si>
  <si>
    <t>采购：落地电视柜、卧室衣柜、卡座，含餐桌、书桌、门等成品木制品</t>
  </si>
  <si>
    <t>刷漆</t>
  </si>
  <si>
    <t>暖白色</t>
  </si>
  <si>
    <t>房门</t>
  </si>
  <si>
    <t>可考虑白色/浅灰/银灰或驼色/棕色等，踢脚线与门套同色</t>
  </si>
  <si>
    <t>美缝</t>
  </si>
  <si>
    <t>厨卫吊顶</t>
  </si>
  <si>
    <t>铝扣板</t>
  </si>
  <si>
    <t>开关、灯具、灶具安装</t>
  </si>
  <si>
    <t>开荒保洁</t>
  </si>
  <si>
    <t>家具、家电</t>
  </si>
  <si>
    <t>区域</t>
  </si>
  <si>
    <t>序号</t>
  </si>
  <si>
    <t>工程项目</t>
  </si>
  <si>
    <t>工程量</t>
  </si>
  <si>
    <t>单位</t>
  </si>
  <si>
    <t>人工单价</t>
  </si>
  <si>
    <t>辅材单价</t>
  </si>
  <si>
    <t>主材单价</t>
  </si>
  <si>
    <t>主材损耗</t>
  </si>
  <si>
    <t>半包价(人工+辅材)</t>
  </si>
  <si>
    <t>主材价</t>
  </si>
  <si>
    <t>施工工艺</t>
  </si>
  <si>
    <t>辅材说明</t>
  </si>
  <si>
    <t>主材说明</t>
  </si>
  <si>
    <t>验收</t>
  </si>
  <si>
    <t>备注</t>
  </si>
  <si>
    <t>拆改</t>
  </si>
  <si>
    <t>拆除120</t>
  </si>
  <si>
    <t>平方米</t>
  </si>
  <si>
    <t>(1) 标准轻质砖，1:2水泥砂浆砌体。(2) 1:1水泥砂浆双面抹面。(3) 不包括墙面乳胶漆项目(4) 工程量按展开面积计算。（5）新砌墙面挂网。</t>
  </si>
  <si>
    <t>拆除240</t>
  </si>
  <si>
    <t>砌墙120</t>
  </si>
  <si>
    <t>砌墙240</t>
  </si>
  <si>
    <t>挂网</t>
  </si>
  <si>
    <t>包含于砌墙内</t>
  </si>
  <si>
    <t>拆飘窗</t>
  </si>
  <si>
    <t>处</t>
  </si>
  <si>
    <t>含防水</t>
  </si>
  <si>
    <t>顶面铲除</t>
  </si>
  <si>
    <t>地面找平</t>
  </si>
  <si>
    <t>无需</t>
  </si>
  <si>
    <t>铲墙皮/保温层</t>
  </si>
  <si>
    <t>门洞过河</t>
  </si>
  <si>
    <t>米</t>
  </si>
  <si>
    <t>全屋</t>
  </si>
  <si>
    <t>垃圾清运费</t>
  </si>
  <si>
    <t>项</t>
  </si>
  <si>
    <t>材料搬运费</t>
  </si>
  <si>
    <t>材料运输费</t>
  </si>
  <si>
    <t>墙固(黄墙)</t>
  </si>
  <si>
    <t>包含于地固</t>
  </si>
  <si>
    <t>地固(绿地)</t>
  </si>
  <si>
    <t>地面保护</t>
  </si>
  <si>
    <t>包含于成品保护</t>
  </si>
  <si>
    <t>成品保护</t>
  </si>
  <si>
    <t>家政保洁</t>
  </si>
  <si>
    <t>踢脚线</t>
  </si>
  <si>
    <t>包安装</t>
  </si>
  <si>
    <t>水电改造</t>
  </si>
  <si>
    <t>开线槽</t>
  </si>
  <si>
    <t>包含于水电管部分</t>
  </si>
  <si>
    <t>给水管</t>
  </si>
  <si>
    <t>排水管</t>
  </si>
  <si>
    <t>弱电部分</t>
  </si>
  <si>
    <t>强电部分</t>
  </si>
  <si>
    <t>插座/开关</t>
  </si>
  <si>
    <t>个</t>
  </si>
  <si>
    <t>自购</t>
  </si>
  <si>
    <t>数量无限制</t>
  </si>
  <si>
    <t>前置过滤器</t>
  </si>
  <si>
    <t>灯具、五金安装</t>
  </si>
  <si>
    <t>屋</t>
  </si>
  <si>
    <t>灯具商家</t>
  </si>
  <si>
    <t>玄关/走廊/储物间</t>
  </si>
  <si>
    <t>地板砖铺贴</t>
  </si>
  <si>
    <t>顶面乳胶漆</t>
  </si>
  <si>
    <t>墙面乳胶漆</t>
  </si>
  <si>
    <t>吊平顶</t>
  </si>
  <si>
    <t>筒灯安装</t>
  </si>
  <si>
    <t>包含于灯具安装</t>
  </si>
  <si>
    <t>地轨门</t>
  </si>
  <si>
    <t>扇</t>
  </si>
  <si>
    <t>门窗商家</t>
  </si>
  <si>
    <t>客餐厅</t>
  </si>
  <si>
    <t>地砖铺贴</t>
  </si>
  <si>
    <t>1、采用华新325#水泥、黄砂，1：3水泥砂浆干铺法施工；2、普通白水泥沟缝，专用勾缝剂另计4/m2；3、施工厚度30mm以内，每增加10mm厚度，增加费用6/m2；4、斜铺、错缝人工费增加20%；5不含主材地砖、瓷砖胶费用；6、工程量按展开面积计算。</t>
  </si>
  <si>
    <t>餐厅吊平顶</t>
  </si>
  <si>
    <t>轻钢龙骨+木龙骨石膏板人工辅材 圣戈班杰科 详见辅材表</t>
  </si>
  <si>
    <t>客厅吊造型顶</t>
  </si>
  <si>
    <t>客厅主灯</t>
  </si>
  <si>
    <t>餐厅主灯</t>
  </si>
  <si>
    <t>餐厅筒灯</t>
  </si>
  <si>
    <t>书柜</t>
  </si>
  <si>
    <t>投影</t>
  </si>
  <si>
    <t>全屋定制</t>
  </si>
  <si>
    <t>餐边柜</t>
  </si>
  <si>
    <t>窗帘盒</t>
  </si>
  <si>
    <t>阳台</t>
  </si>
  <si>
    <t>地砖卷边</t>
  </si>
  <si>
    <t>墙砖铺贴</t>
  </si>
  <si>
    <t>灯具安装</t>
  </si>
  <si>
    <t>阳台柜</t>
  </si>
  <si>
    <t>防水工程</t>
  </si>
  <si>
    <t>包管道</t>
  </si>
  <si>
    <t>根</t>
  </si>
  <si>
    <t>1、轻体砖围砌，此为单管价格。2、单面水泥砂浆打底、抹平。3、截面尺寸≤250㎜×250㎜。4、外表面装饰另计。</t>
  </si>
  <si>
    <t>主卧</t>
  </si>
  <si>
    <t>造型顶</t>
  </si>
  <si>
    <t>已计算</t>
  </si>
  <si>
    <t>主灯安装</t>
  </si>
  <si>
    <t>灯槽安装</t>
  </si>
  <si>
    <t>门</t>
  </si>
  <si>
    <t>衣柜</t>
  </si>
  <si>
    <t>南次卧</t>
  </si>
  <si>
    <t>北次卧</t>
  </si>
  <si>
    <t>洗手间(蹲厕)</t>
  </si>
  <si>
    <t>贴墙砖铺贴</t>
  </si>
  <si>
    <t>铝扣板吊顶</t>
  </si>
  <si>
    <t>铝扣板商家</t>
  </si>
  <si>
    <t>回填</t>
  </si>
  <si>
    <t>碰角处理</t>
  </si>
  <si>
    <t>洁具/台盆安装</t>
  </si>
  <si>
    <t>洁具商家</t>
  </si>
  <si>
    <t>门槛石</t>
  </si>
  <si>
    <t>装修公司</t>
  </si>
  <si>
    <t>洗手间(马桶)</t>
  </si>
  <si>
    <t>立方米</t>
  </si>
  <si>
    <t>壁龛</t>
  </si>
  <si>
    <t>厨房</t>
  </si>
  <si>
    <t>门窗公司</t>
  </si>
  <si>
    <t>橱柜</t>
  </si>
  <si>
    <t>吊柜</t>
  </si>
  <si>
    <t>半包合计→</t>
  </si>
  <si>
    <t>←主材合计</t>
  </si>
  <si>
    <t>其他</t>
  </si>
  <si>
    <t>设计费</t>
  </si>
  <si>
    <t>管理费</t>
  </si>
  <si>
    <t>税费</t>
  </si>
  <si>
    <r>
      <rPr>
        <b/>
        <sz val="28"/>
        <color theme="1" tint="0.249977111117893"/>
        <rFont val="微软雅黑"/>
        <charset val="134"/>
      </rPr>
      <t>新房装修预算表</t>
    </r>
    <r>
      <rPr>
        <b/>
        <sz val="20"/>
        <color indexed="63"/>
        <rFont val="微软雅黑"/>
        <charset val="134"/>
      </rPr>
      <t>（含详细装修用品清单）</t>
    </r>
  </si>
  <si>
    <t>灯具</t>
  </si>
  <si>
    <t>开关面板</t>
  </si>
  <si>
    <t>客厅地砖</t>
  </si>
  <si>
    <t>第一部分：主材购买清单（可根据实际情况增减）</t>
  </si>
  <si>
    <t>客厅踢角线</t>
  </si>
  <si>
    <t>一 、全房主材（大项）</t>
  </si>
  <si>
    <t>套装门</t>
  </si>
  <si>
    <t>项目</t>
  </si>
  <si>
    <t>预算数量</t>
  </si>
  <si>
    <t>预算单价</t>
  </si>
  <si>
    <t>预算合计</t>
  </si>
  <si>
    <t>已付订金</t>
  </si>
  <si>
    <t>实际数量</t>
  </si>
  <si>
    <t>实际单价</t>
  </si>
  <si>
    <t>实际开销合计</t>
  </si>
  <si>
    <t>购买时间</t>
  </si>
  <si>
    <t>备注：选购意向（网购/实体店，品牌，型号等）</t>
  </si>
  <si>
    <t>厨房地砖</t>
  </si>
  <si>
    <t>全房开关面板</t>
  </si>
  <si>
    <t>厨房墙砖</t>
  </si>
  <si>
    <t>乳胶漆、墙面漆</t>
  </si>
  <si>
    <t>桶</t>
  </si>
  <si>
    <t>厨房地柜、吊柜、台面</t>
  </si>
  <si>
    <t>墙纸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</si>
  <si>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2</t>
    </r>
  </si>
  <si>
    <t>厨房吊顶</t>
  </si>
  <si>
    <t>全房地板</t>
  </si>
  <si>
    <t>石材</t>
  </si>
  <si>
    <t>电线</t>
  </si>
  <si>
    <t>卷</t>
  </si>
  <si>
    <t>卫生间地砖</t>
  </si>
  <si>
    <t>客厅瓷砖</t>
  </si>
  <si>
    <t>卫生间墙砖</t>
  </si>
  <si>
    <t>阳台瓷砖</t>
  </si>
  <si>
    <t>卫生间吊顶</t>
  </si>
  <si>
    <t>厨房瓷砖</t>
  </si>
  <si>
    <t>马桶</t>
  </si>
  <si>
    <t>卫生间瓷砖</t>
  </si>
  <si>
    <t>洗面盆</t>
  </si>
  <si>
    <t>室内门</t>
  </si>
  <si>
    <t>套</t>
  </si>
  <si>
    <t>3个百年天天木门2套菲尼斯铝合金门1套93铝合金推拉门3套豪迈门套</t>
  </si>
  <si>
    <t>花洒</t>
  </si>
  <si>
    <t>合计</t>
  </si>
  <si>
    <t>柜子</t>
  </si>
  <si>
    <t>二、厨房</t>
  </si>
  <si>
    <t>电视柜</t>
  </si>
  <si>
    <t>小五金</t>
  </si>
  <si>
    <t>不锈钢水槽</t>
  </si>
  <si>
    <t>玻璃</t>
  </si>
  <si>
    <t>水龙头</t>
  </si>
  <si>
    <t>加大玻璃</t>
  </si>
  <si>
    <t>集成吊顶</t>
  </si>
  <si>
    <t>m2</t>
  </si>
  <si>
    <t>超过装修公司赠送的面积</t>
  </si>
  <si>
    <t>开扇</t>
  </si>
  <si>
    <t>挂件类</t>
  </si>
  <si>
    <t>吊装</t>
  </si>
  <si>
    <t>餐具套装</t>
  </si>
  <si>
    <t>刀具套装</t>
  </si>
  <si>
    <t>三、卫生间</t>
  </si>
  <si>
    <t>非全包</t>
  </si>
  <si>
    <t>家具</t>
  </si>
  <si>
    <t>沙发、床、餐桌餐椅</t>
  </si>
  <si>
    <t>友邦吊顶5平方2led灯</t>
  </si>
  <si>
    <t>家电</t>
  </si>
  <si>
    <t>冰箱、洗衣机、洗碗机、热水器</t>
  </si>
  <si>
    <t>浴霸</t>
  </si>
  <si>
    <t>软装</t>
  </si>
  <si>
    <t>美缝、窗帘、挂画</t>
  </si>
  <si>
    <t>浴室柜</t>
  </si>
  <si>
    <t>吊顶、吸顶灯、筒灯、扣板灯、浴霸、空开</t>
  </si>
  <si>
    <t>面盆龙头</t>
  </si>
  <si>
    <t>1蹲便678元1马桶2100元</t>
  </si>
  <si>
    <t>淋浴花洒套装</t>
  </si>
  <si>
    <t>浴缸</t>
  </si>
  <si>
    <t>淋浴隔断、沐浴房</t>
  </si>
  <si>
    <t>地漏</t>
  </si>
  <si>
    <t>角阀</t>
  </si>
  <si>
    <t>置物架类五金</t>
  </si>
  <si>
    <t>四、阳台</t>
  </si>
  <si>
    <t>阳台升降晾衣架</t>
  </si>
  <si>
    <t>折叠晾衣架</t>
  </si>
  <si>
    <t>洗衣机龙头</t>
  </si>
  <si>
    <t>拖把池</t>
  </si>
  <si>
    <t>阳台桌椅</t>
  </si>
  <si>
    <t>摇椅躺椅</t>
  </si>
  <si>
    <t>阳台花架</t>
  </si>
  <si>
    <t>阳台储物柜</t>
  </si>
  <si>
    <t>阳台洗衣柜</t>
  </si>
  <si>
    <t>玻璃及开孔</t>
  </si>
  <si>
    <t>五、灯具</t>
  </si>
  <si>
    <t>客厅灯</t>
  </si>
  <si>
    <t>餐厅灯</t>
  </si>
  <si>
    <t>卧室灯</t>
  </si>
  <si>
    <t>镜前灯</t>
  </si>
  <si>
    <t>阳台灯</t>
  </si>
  <si>
    <t>厨房灯</t>
  </si>
  <si>
    <t>过道灯</t>
  </si>
  <si>
    <t>射灯</t>
  </si>
  <si>
    <t>六、各种其它费用</t>
  </si>
  <si>
    <t>玻璃胶</t>
  </si>
  <si>
    <t>门锁</t>
  </si>
  <si>
    <t>仿真装饰花</t>
  </si>
  <si>
    <t>家居挂饰</t>
  </si>
  <si>
    <t>家居摆饰</t>
  </si>
  <si>
    <t>除甲醛活性炭</t>
  </si>
  <si>
    <t>旋转、甩干拖把</t>
  </si>
  <si>
    <t>果盘</t>
  </si>
  <si>
    <t>窗帘</t>
  </si>
  <si>
    <t>安装杂费</t>
  </si>
  <si>
    <t>装修公司费用</t>
  </si>
  <si>
    <t>硬装总计</t>
  </si>
  <si>
    <t>第二部分：家具购买清单（可根据实际情况增减）</t>
  </si>
  <si>
    <t>预付定金</t>
  </si>
  <si>
    <t>客厅沙发</t>
  </si>
  <si>
    <t>茶几</t>
  </si>
  <si>
    <t>餐桌椅</t>
  </si>
  <si>
    <t>酒柜</t>
  </si>
  <si>
    <t>茶台、茶桌</t>
  </si>
  <si>
    <t>鞋柜</t>
  </si>
  <si>
    <t>单、双人床</t>
  </si>
  <si>
    <t>榻榻米床</t>
  </si>
  <si>
    <t>高低床</t>
  </si>
  <si>
    <t>床垫</t>
  </si>
  <si>
    <t>床头柜</t>
  </si>
  <si>
    <t>梳妆台</t>
  </si>
  <si>
    <t>穿衣镜</t>
  </si>
  <si>
    <t>书桌、电脑桌</t>
  </si>
  <si>
    <t>转椅</t>
  </si>
  <si>
    <t>床上用品</t>
  </si>
  <si>
    <t>收纳柜</t>
  </si>
  <si>
    <t>家具合计</t>
  </si>
  <si>
    <t>第三部分：家电购买清单（可根据实际情况增减）</t>
  </si>
  <si>
    <t>一、厨房电器</t>
  </si>
  <si>
    <t>烟灶套装</t>
  </si>
  <si>
    <t>抽油烟机</t>
  </si>
  <si>
    <t>煤气、燃气灶</t>
  </si>
  <si>
    <t>净水器</t>
  </si>
  <si>
    <t>台</t>
  </si>
  <si>
    <t>消毒柜</t>
  </si>
  <si>
    <t>洗碗机</t>
  </si>
  <si>
    <t>烤箱</t>
  </si>
  <si>
    <t>蒸箱</t>
  </si>
  <si>
    <t>微波炉</t>
  </si>
  <si>
    <t>电磁炉</t>
  </si>
  <si>
    <t>咖啡机</t>
  </si>
  <si>
    <t>榨汁机</t>
  </si>
  <si>
    <t>豆浆机</t>
  </si>
  <si>
    <t>小厨宝</t>
  </si>
  <si>
    <t>其它</t>
  </si>
  <si>
    <t>二、大家电</t>
  </si>
  <si>
    <t>预算单价（元）</t>
  </si>
  <si>
    <t>实际单价（元）</t>
  </si>
  <si>
    <t>液晶、平板电视</t>
  </si>
  <si>
    <t>洗衣机</t>
  </si>
  <si>
    <t>冰箱</t>
  </si>
  <si>
    <t>空调</t>
  </si>
  <si>
    <t>客厅格力风管机+主卧挂机</t>
  </si>
  <si>
    <t>家庭影院音响</t>
  </si>
  <si>
    <t>空气净化器</t>
  </si>
  <si>
    <t>空气加湿器</t>
  </si>
  <si>
    <t>扫地机器人</t>
  </si>
  <si>
    <t>吸尘器</t>
  </si>
  <si>
    <t>冷柜</t>
  </si>
  <si>
    <t>饮水机</t>
  </si>
  <si>
    <t>电脑：台式机</t>
  </si>
  <si>
    <t>电脑：笔记本</t>
  </si>
  <si>
    <t>电脑：平板电脑</t>
  </si>
  <si>
    <t>三、卫浴电器</t>
  </si>
  <si>
    <t>电热水器</t>
  </si>
  <si>
    <t>燃气热水器</t>
  </si>
  <si>
    <t>电吹风</t>
  </si>
  <si>
    <t>电熨斗</t>
  </si>
  <si>
    <t>挂烫机</t>
  </si>
  <si>
    <t>电动牙刷</t>
  </si>
  <si>
    <t>家电合计</t>
  </si>
  <si>
    <t>装修总计预算</t>
  </si>
</sst>
</file>

<file path=xl/styles.xml><?xml version="1.0" encoding="utf-8"?>
<styleSheet xmlns="http://schemas.openxmlformats.org/spreadsheetml/2006/main">
  <numFmts count="10">
    <numFmt numFmtId="5" formatCode="&quot;￥&quot;#,##0;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_);[Red]\(&quot;￥&quot;#,##0\)"/>
    <numFmt numFmtId="177" formatCode="0_);[Red]\(0\)"/>
    <numFmt numFmtId="178" formatCode="0.0_);[Red]\(0.0\)"/>
    <numFmt numFmtId="179" formatCode="0.0_ "/>
    <numFmt numFmtId="180" formatCode="0.00_ "/>
  </numFmts>
  <fonts count="64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2"/>
      <color indexed="10"/>
      <name val="微软雅黑"/>
      <charset val="134"/>
    </font>
    <font>
      <b/>
      <sz val="10"/>
      <color indexed="10"/>
      <name val="微软雅黑"/>
      <charset val="134"/>
    </font>
    <font>
      <b/>
      <sz val="28"/>
      <color theme="1" tint="0.249977111117893"/>
      <name val="微软雅黑"/>
      <charset val="134"/>
    </font>
    <font>
      <b/>
      <sz val="11"/>
      <color theme="1" tint="0.249977111117893"/>
      <name val="微软雅黑"/>
      <charset val="134"/>
    </font>
    <font>
      <b/>
      <sz val="26"/>
      <color rgb="FFFF6600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1"/>
      <color indexed="17"/>
      <name val="微软雅黑"/>
      <charset val="134"/>
    </font>
    <font>
      <b/>
      <sz val="11"/>
      <color indexed="10"/>
      <name val="微软雅黑"/>
      <charset val="134"/>
    </font>
    <font>
      <b/>
      <sz val="11"/>
      <color indexed="8"/>
      <name val="微软雅黑"/>
      <charset val="134"/>
    </font>
    <font>
      <sz val="10"/>
      <color indexed="17"/>
      <name val="微软雅黑"/>
      <charset val="134"/>
    </font>
    <font>
      <b/>
      <sz val="10"/>
      <color indexed="17"/>
      <name val="微软雅黑"/>
      <charset val="134"/>
    </font>
    <font>
      <sz val="10"/>
      <color indexed="10"/>
      <name val="微软雅黑"/>
      <charset val="134"/>
    </font>
    <font>
      <b/>
      <sz val="11"/>
      <color indexed="12"/>
      <name val="微软雅黑"/>
      <charset val="134"/>
    </font>
    <font>
      <sz val="11"/>
      <color indexed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微软雅黑"/>
      <charset val="134"/>
    </font>
    <font>
      <b/>
      <sz val="10"/>
      <color indexed="8"/>
      <name val="微软雅黑"/>
      <charset val="134"/>
    </font>
    <font>
      <b/>
      <u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4"/>
      <color indexed="10"/>
      <name val="微软雅黑"/>
      <charset val="134"/>
    </font>
    <font>
      <b/>
      <sz val="12"/>
      <color indexed="17"/>
      <name val="微软雅黑"/>
      <charset val="134"/>
    </font>
    <font>
      <sz val="10"/>
      <color indexed="45"/>
      <name val="微软雅黑"/>
      <charset val="134"/>
    </font>
    <font>
      <b/>
      <sz val="20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18"/>
      <color indexed="10"/>
      <name val="微软雅黑"/>
      <charset val="134"/>
    </font>
    <font>
      <b/>
      <sz val="10"/>
      <color rgb="FF000000"/>
      <name val="微软雅黑"/>
      <charset val="134"/>
    </font>
    <font>
      <b/>
      <u/>
      <sz val="10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 tint="-0.1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color indexed="63"/>
      <name val="微软雅黑"/>
      <charset val="134"/>
    </font>
    <font>
      <vertAlign val="superscript"/>
      <sz val="1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54" fillId="0" borderId="0"/>
    <xf numFmtId="0" fontId="45" fillId="10" borderId="0" applyNumberFormat="0" applyBorder="0" applyAlignment="0" applyProtection="0">
      <alignment vertical="center"/>
    </xf>
    <xf numFmtId="0" fontId="55" fillId="23" borderId="25" applyNumberFormat="0" applyAlignment="0" applyProtection="0">
      <alignment vertical="center"/>
    </xf>
    <xf numFmtId="0" fontId="56" fillId="23" borderId="21" applyNumberFormat="0" applyAlignment="0" applyProtection="0">
      <alignment vertical="center"/>
    </xf>
    <xf numFmtId="0" fontId="57" fillId="24" borderId="26" applyNumberFormat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58" fillId="0" borderId="27" applyNumberFormat="0" applyFill="0" applyAlignment="0" applyProtection="0">
      <alignment vertical="center"/>
    </xf>
    <xf numFmtId="0" fontId="59" fillId="0" borderId="28" applyNumberFormat="0" applyFill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" fontId="4" fillId="0" borderId="0" xfId="0" applyNumberFormat="1" applyFont="1" applyFill="1" applyAlignment="1"/>
    <xf numFmtId="5" fontId="1" fillId="0" borderId="0" xfId="0" applyNumberFormat="1" applyFont="1" applyFill="1" applyAlignment="1">
      <alignment horizontal="center"/>
    </xf>
    <xf numFmtId="177" fontId="1" fillId="0" borderId="0" xfId="0" applyNumberFormat="1" applyFont="1" applyFill="1" applyAlignment="1"/>
    <xf numFmtId="176" fontId="5" fillId="0" borderId="0" xfId="0" applyNumberFormat="1" applyFont="1" applyFill="1" applyAlignment="1">
      <alignment horizontal="center"/>
    </xf>
    <xf numFmtId="0" fontId="5" fillId="0" borderId="0" xfId="0" applyFont="1" applyFill="1" applyAlignment="1"/>
    <xf numFmtId="0" fontId="6" fillId="0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5" fontId="7" fillId="2" borderId="2" xfId="0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/>
    </xf>
    <xf numFmtId="177" fontId="9" fillId="3" borderId="2" xfId="0" applyNumberFormat="1" applyFont="1" applyFill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 wrapText="1"/>
    </xf>
    <xf numFmtId="5" fontId="9" fillId="3" borderId="2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left" vertical="center" wrapText="1"/>
    </xf>
    <xf numFmtId="0" fontId="11" fillId="4" borderId="2" xfId="0" applyNumberFormat="1" applyFont="1" applyFill="1" applyBorder="1" applyAlignment="1">
      <alignment horizontal="left" vertical="center" wrapText="1"/>
    </xf>
    <xf numFmtId="1" fontId="10" fillId="4" borderId="2" xfId="0" applyNumberFormat="1" applyFont="1" applyFill="1" applyBorder="1" applyAlignment="1">
      <alignment horizontal="left" vertical="center" wrapText="1"/>
    </xf>
    <xf numFmtId="5" fontId="10" fillId="4" borderId="2" xfId="0" applyNumberFormat="1" applyFont="1" applyFill="1" applyBorder="1" applyAlignment="1">
      <alignment horizontal="left" vertical="center" wrapText="1"/>
    </xf>
    <xf numFmtId="177" fontId="10" fillId="4" borderId="2" xfId="0" applyNumberFormat="1" applyFont="1" applyFill="1" applyBorder="1" applyAlignment="1">
      <alignment horizontal="left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1" fontId="12" fillId="3" borderId="2" xfId="0" applyNumberFormat="1" applyFont="1" applyFill="1" applyBorder="1" applyAlignment="1">
      <alignment horizontal="center" vertical="center" wrapText="1"/>
    </xf>
    <xf numFmtId="5" fontId="12" fillId="0" borderId="2" xfId="0" applyNumberFormat="1" applyFont="1" applyFill="1" applyBorder="1" applyAlignment="1">
      <alignment horizontal="center" vertical="center" wrapText="1"/>
    </xf>
    <xf numFmtId="177" fontId="13" fillId="0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178" fontId="15" fillId="0" borderId="2" xfId="0" applyNumberFormat="1" applyFont="1" applyFill="1" applyBorder="1" applyAlignment="1">
      <alignment vertical="center"/>
    </xf>
    <xf numFmtId="1" fontId="15" fillId="3" borderId="2" xfId="0" applyNumberFormat="1" applyFont="1" applyFill="1" applyBorder="1" applyAlignment="1">
      <alignment horizontal="center" vertical="center" wrapText="1"/>
    </xf>
    <xf numFmtId="5" fontId="16" fillId="0" borderId="2" xfId="0" applyNumberFormat="1" applyFont="1" applyFill="1" applyBorder="1" applyAlignment="1">
      <alignment horizontal="center" vertical="center" wrapText="1"/>
    </xf>
    <xf numFmtId="177" fontId="17" fillId="0" borderId="2" xfId="0" applyNumberFormat="1" applyFont="1" applyFill="1" applyBorder="1" applyAlignment="1">
      <alignment horizontal="center" vertical="center" wrapText="1"/>
    </xf>
    <xf numFmtId="0" fontId="14" fillId="3" borderId="2" xfId="23" applyFont="1" applyFill="1" applyBorder="1" applyAlignment="1">
      <alignment horizontal="center" vertical="center" wrapText="1"/>
    </xf>
    <xf numFmtId="0" fontId="14" fillId="3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Continuous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18" fillId="5" borderId="2" xfId="0" applyNumberFormat="1" applyFont="1" applyFill="1" applyBorder="1" applyAlignment="1">
      <alignment horizontal="center" vertical="center" wrapText="1"/>
    </xf>
    <xf numFmtId="5" fontId="16" fillId="5" borderId="2" xfId="0" applyNumberFormat="1" applyFont="1" applyFill="1" applyBorder="1" applyAlignment="1">
      <alignment horizontal="center" vertical="center" wrapText="1"/>
    </xf>
    <xf numFmtId="177" fontId="16" fillId="5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79" fontId="16" fillId="3" borderId="2" xfId="0" applyNumberFormat="1" applyFont="1" applyFill="1" applyBorder="1" applyAlignment="1">
      <alignment horizontal="center" vertical="center" wrapText="1"/>
    </xf>
    <xf numFmtId="1" fontId="16" fillId="3" borderId="2" xfId="0" applyNumberFormat="1" applyFont="1" applyFill="1" applyBorder="1" applyAlignment="1">
      <alignment horizontal="center" vertical="center" wrapText="1"/>
    </xf>
    <xf numFmtId="179" fontId="16" fillId="0" borderId="2" xfId="0" applyNumberFormat="1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top" wrapText="1"/>
    </xf>
    <xf numFmtId="0" fontId="18" fillId="5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top" wrapText="1"/>
    </xf>
    <xf numFmtId="1" fontId="16" fillId="0" borderId="2" xfId="0" applyNumberFormat="1" applyFont="1" applyFill="1" applyBorder="1" applyAlignment="1">
      <alignment horizontal="center" vertical="top" wrapText="1"/>
    </xf>
    <xf numFmtId="0" fontId="16" fillId="3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top" wrapText="1"/>
    </xf>
    <xf numFmtId="1" fontId="16" fillId="3" borderId="2" xfId="0" applyNumberFormat="1" applyFont="1" applyFill="1" applyBorder="1" applyAlignment="1">
      <alignment vertical="center" wrapText="1"/>
    </xf>
    <xf numFmtId="176" fontId="7" fillId="2" borderId="2" xfId="0" applyNumberFormat="1" applyFont="1" applyFill="1" applyBorder="1" applyAlignment="1">
      <alignment horizontal="center" vertical="center"/>
    </xf>
    <xf numFmtId="176" fontId="9" fillId="3" borderId="2" xfId="0" applyNumberFormat="1" applyFont="1" applyFill="1" applyBorder="1" applyAlignment="1">
      <alignment horizontal="center" vertical="center" wrapText="1"/>
    </xf>
    <xf numFmtId="177" fontId="9" fillId="3" borderId="3" xfId="0" applyNumberFormat="1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left" vertical="center" wrapText="1"/>
    </xf>
    <xf numFmtId="0" fontId="10" fillId="4" borderId="4" xfId="0" applyNumberFormat="1" applyFont="1" applyFill="1" applyBorder="1" applyAlignment="1">
      <alignment horizontal="left" vertical="center" wrapText="1"/>
    </xf>
    <xf numFmtId="176" fontId="13" fillId="0" borderId="2" xfId="0" applyNumberFormat="1" applyFont="1" applyFill="1" applyBorder="1" applyAlignment="1">
      <alignment horizontal="center" vertical="center" wrapText="1"/>
    </xf>
    <xf numFmtId="177" fontId="22" fillId="0" borderId="2" xfId="0" applyNumberFormat="1" applyFont="1" applyFill="1" applyBorder="1" applyAlignment="1">
      <alignment horizontal="center" vertical="center" wrapText="1"/>
    </xf>
    <xf numFmtId="177" fontId="23" fillId="0" borderId="5" xfId="0" applyNumberFormat="1" applyFont="1" applyFill="1" applyBorder="1" applyAlignment="1">
      <alignment horizontal="center" vertical="center" wrapText="1"/>
    </xf>
    <xf numFmtId="177" fontId="23" fillId="0" borderId="6" xfId="0" applyNumberFormat="1" applyFont="1" applyFill="1" applyBorder="1" applyAlignment="1">
      <alignment horizontal="center" vertical="center" wrapText="1"/>
    </xf>
    <xf numFmtId="179" fontId="17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80" fontId="4" fillId="0" borderId="2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80" fontId="17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6" fillId="0" borderId="7" xfId="0" applyNumberFormat="1" applyFont="1" applyFill="1" applyBorder="1" applyAlignment="1">
      <alignment horizontal="left" vertical="center" wrapText="1"/>
    </xf>
    <xf numFmtId="177" fontId="6" fillId="0" borderId="8" xfId="0" applyNumberFormat="1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180" fontId="6" fillId="0" borderId="2" xfId="0" applyNumberFormat="1" applyFont="1" applyFill="1" applyBorder="1" applyAlignment="1">
      <alignment horizontal="center" vertical="center" wrapText="1"/>
    </xf>
    <xf numFmtId="176" fontId="6" fillId="5" borderId="2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10" fillId="4" borderId="9" xfId="0" applyNumberFormat="1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80" fontId="25" fillId="0" borderId="2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180" fontId="6" fillId="0" borderId="2" xfId="0" applyNumberFormat="1" applyFont="1" applyFill="1" applyBorder="1" applyAlignment="1">
      <alignment horizontal="center" vertical="top" wrapText="1"/>
    </xf>
    <xf numFmtId="177" fontId="6" fillId="0" borderId="7" xfId="0" applyNumberFormat="1" applyFont="1" applyFill="1" applyBorder="1" applyAlignment="1">
      <alignment horizontal="center" vertical="center" wrapText="1"/>
    </xf>
    <xf numFmtId="177" fontId="6" fillId="0" borderId="8" xfId="0" applyNumberFormat="1" applyFont="1" applyFill="1" applyBorder="1" applyAlignment="1">
      <alignment horizontal="center" vertical="center" wrapText="1"/>
    </xf>
    <xf numFmtId="0" fontId="25" fillId="0" borderId="10" xfId="10" applyFont="1" applyBorder="1" applyAlignment="1" applyProtection="1">
      <alignment horizontal="center"/>
    </xf>
    <xf numFmtId="0" fontId="25" fillId="0" borderId="11" xfId="10" applyFont="1" applyFill="1" applyBorder="1" applyAlignment="1" applyProtection="1">
      <alignment horizontal="center"/>
    </xf>
    <xf numFmtId="180" fontId="13" fillId="0" borderId="2" xfId="0" applyNumberFormat="1" applyFont="1" applyFill="1" applyBorder="1" applyAlignment="1">
      <alignment horizontal="center" vertical="center" wrapText="1"/>
    </xf>
    <xf numFmtId="0" fontId="26" fillId="0" borderId="10" xfId="10" applyFont="1" applyBorder="1" applyAlignment="1" applyProtection="1">
      <alignment horizontal="center"/>
    </xf>
    <xf numFmtId="0" fontId="26" fillId="0" borderId="11" xfId="10" applyFont="1" applyFill="1" applyBorder="1" applyAlignment="1" applyProtection="1">
      <alignment horizontal="center"/>
    </xf>
    <xf numFmtId="0" fontId="27" fillId="0" borderId="7" xfId="0" applyFont="1" applyFill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left" vertical="center" wrapText="1"/>
    </xf>
    <xf numFmtId="0" fontId="10" fillId="4" borderId="13" xfId="0" applyNumberFormat="1" applyFont="1" applyFill="1" applyBorder="1" applyAlignment="1">
      <alignment horizontal="left" vertical="center" wrapText="1"/>
    </xf>
    <xf numFmtId="1" fontId="10" fillId="4" borderId="13" xfId="0" applyNumberFormat="1" applyFont="1" applyFill="1" applyBorder="1" applyAlignment="1">
      <alignment horizontal="left" vertical="center" wrapText="1"/>
    </xf>
    <xf numFmtId="5" fontId="10" fillId="4" borderId="13" xfId="0" applyNumberFormat="1" applyFont="1" applyFill="1" applyBorder="1" applyAlignment="1">
      <alignment horizontal="left" vertical="center" wrapText="1"/>
    </xf>
    <xf numFmtId="177" fontId="10" fillId="4" borderId="13" xfId="0" applyNumberFormat="1" applyFont="1" applyFill="1" applyBorder="1" applyAlignment="1">
      <alignment horizontal="left" vertical="center" wrapText="1"/>
    </xf>
    <xf numFmtId="0" fontId="28" fillId="6" borderId="2" xfId="0" applyNumberFormat="1" applyFont="1" applyFill="1" applyBorder="1" applyAlignment="1">
      <alignment horizontal="center" vertical="center" wrapText="1"/>
    </xf>
    <xf numFmtId="0" fontId="13" fillId="6" borderId="2" xfId="0" applyNumberFormat="1" applyFont="1" applyFill="1" applyBorder="1" applyAlignment="1">
      <alignment horizontal="center" vertical="center" wrapText="1"/>
    </xf>
    <xf numFmtId="1" fontId="28" fillId="6" borderId="2" xfId="0" applyNumberFormat="1" applyFont="1" applyFill="1" applyBorder="1" applyAlignment="1">
      <alignment horizontal="center" vertical="center" wrapText="1"/>
    </xf>
    <xf numFmtId="5" fontId="28" fillId="6" borderId="2" xfId="0" applyNumberFormat="1" applyFont="1" applyFill="1" applyBorder="1" applyAlignment="1">
      <alignment horizontal="center" vertical="center" wrapText="1"/>
    </xf>
    <xf numFmtId="177" fontId="28" fillId="6" borderId="2" xfId="0" applyNumberFormat="1" applyFont="1" applyFill="1" applyBorder="1" applyAlignment="1">
      <alignment horizontal="center" vertical="center" wrapText="1"/>
    </xf>
    <xf numFmtId="0" fontId="5" fillId="7" borderId="2" xfId="0" applyNumberFormat="1" applyFont="1" applyFill="1" applyBorder="1" applyAlignment="1">
      <alignment horizontal="center" vertical="center" wrapText="1"/>
    </xf>
    <xf numFmtId="0" fontId="13" fillId="7" borderId="2" xfId="0" applyNumberFormat="1" applyFont="1" applyFill="1" applyBorder="1" applyAlignment="1">
      <alignment horizontal="center" vertical="center" wrapText="1"/>
    </xf>
    <xf numFmtId="1" fontId="5" fillId="7" borderId="2" xfId="0" applyNumberFormat="1" applyFont="1" applyFill="1" applyBorder="1" applyAlignment="1">
      <alignment horizontal="center" vertical="center" wrapText="1"/>
    </xf>
    <xf numFmtId="5" fontId="29" fillId="7" borderId="2" xfId="0" applyNumberFormat="1" applyFont="1" applyFill="1" applyBorder="1" applyAlignment="1">
      <alignment horizontal="center" vertical="center" wrapText="1"/>
    </xf>
    <xf numFmtId="177" fontId="5" fillId="7" borderId="2" xfId="0" applyNumberFormat="1" applyFont="1" applyFill="1" applyBorder="1" applyAlignment="1">
      <alignment horizontal="center" vertical="center" wrapText="1"/>
    </xf>
    <xf numFmtId="0" fontId="30" fillId="8" borderId="2" xfId="0" applyNumberFormat="1" applyFont="1" applyFill="1" applyBorder="1" applyAlignment="1">
      <alignment horizontal="center" vertical="center" wrapText="1"/>
    </xf>
    <xf numFmtId="0" fontId="31" fillId="8" borderId="2" xfId="0" applyNumberFormat="1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4" fillId="8" borderId="2" xfId="0" applyNumberFormat="1" applyFont="1" applyFill="1" applyBorder="1" applyAlignment="1">
      <alignment horizontal="center" vertical="center" wrapText="1"/>
    </xf>
    <xf numFmtId="1" fontId="4" fillId="8" borderId="2" xfId="0" applyNumberFormat="1" applyFont="1" applyFill="1" applyBorder="1" applyAlignment="1">
      <alignment horizontal="center" vertical="center" wrapText="1"/>
    </xf>
    <xf numFmtId="177" fontId="20" fillId="8" borderId="2" xfId="0" applyNumberFormat="1" applyFont="1" applyFill="1" applyBorder="1" applyAlignment="1">
      <alignment horizontal="center" vertical="center" wrapText="1"/>
    </xf>
    <xf numFmtId="0" fontId="9" fillId="9" borderId="14" xfId="0" applyNumberFormat="1" applyFont="1" applyFill="1" applyBorder="1" applyAlignment="1">
      <alignment horizontal="center" vertical="center" wrapText="1"/>
    </xf>
    <xf numFmtId="0" fontId="9" fillId="9" borderId="15" xfId="0" applyNumberFormat="1" applyFont="1" applyFill="1" applyBorder="1" applyAlignment="1">
      <alignment horizontal="center" vertical="center" wrapText="1"/>
    </xf>
    <xf numFmtId="1" fontId="9" fillId="9" borderId="15" xfId="0" applyNumberFormat="1" applyFont="1" applyFill="1" applyBorder="1" applyAlignment="1">
      <alignment horizontal="center" vertical="center" wrapText="1"/>
    </xf>
    <xf numFmtId="5" fontId="9" fillId="9" borderId="15" xfId="0" applyNumberFormat="1" applyFont="1" applyFill="1" applyBorder="1" applyAlignment="1">
      <alignment horizontal="center" vertical="center" wrapText="1"/>
    </xf>
    <xf numFmtId="177" fontId="9" fillId="9" borderId="15" xfId="0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3" fillId="5" borderId="2" xfId="0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top" wrapText="1"/>
    </xf>
    <xf numFmtId="177" fontId="20" fillId="0" borderId="2" xfId="0" applyNumberFormat="1" applyFont="1" applyFill="1" applyBorder="1" applyAlignment="1">
      <alignment horizontal="center" vertical="center" wrapText="1"/>
    </xf>
    <xf numFmtId="0" fontId="9" fillId="9" borderId="2" xfId="0" applyNumberFormat="1" applyFont="1" applyFill="1" applyBorder="1" applyAlignment="1">
      <alignment horizontal="center" vertical="center" wrapText="1"/>
    </xf>
    <xf numFmtId="1" fontId="9" fillId="9" borderId="2" xfId="0" applyNumberFormat="1" applyFont="1" applyFill="1" applyBorder="1" applyAlignment="1">
      <alignment horizontal="center" vertical="center" wrapText="1"/>
    </xf>
    <xf numFmtId="5" fontId="9" fillId="9" borderId="2" xfId="0" applyNumberFormat="1" applyFont="1" applyFill="1" applyBorder="1" applyAlignment="1">
      <alignment horizontal="center" vertical="center" wrapText="1"/>
    </xf>
    <xf numFmtId="177" fontId="9" fillId="9" borderId="2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176" fontId="10" fillId="4" borderId="13" xfId="0" applyNumberFormat="1" applyFont="1" applyFill="1" applyBorder="1" applyAlignment="1">
      <alignment horizontal="left" vertical="center" wrapText="1"/>
    </xf>
    <xf numFmtId="0" fontId="10" fillId="4" borderId="0" xfId="0" applyNumberFormat="1" applyFont="1" applyFill="1" applyBorder="1" applyAlignment="1">
      <alignment horizontal="left" vertical="center" wrapText="1"/>
    </xf>
    <xf numFmtId="0" fontId="10" fillId="4" borderId="1" xfId="0" applyNumberFormat="1" applyFont="1" applyFill="1" applyBorder="1" applyAlignment="1">
      <alignment horizontal="left" vertical="center" wrapText="1"/>
    </xf>
    <xf numFmtId="176" fontId="28" fillId="6" borderId="2" xfId="0" applyNumberFormat="1" applyFont="1" applyFill="1" applyBorder="1" applyAlignment="1">
      <alignment horizontal="center" vertical="center" wrapText="1"/>
    </xf>
    <xf numFmtId="0" fontId="28" fillId="6" borderId="3" xfId="0" applyNumberFormat="1" applyFont="1" applyFill="1" applyBorder="1" applyAlignment="1">
      <alignment horizontal="center" vertical="center" wrapText="1"/>
    </xf>
    <xf numFmtId="176" fontId="5" fillId="7" borderId="2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left" vertical="center"/>
    </xf>
    <xf numFmtId="180" fontId="20" fillId="8" borderId="2" xfId="0" applyNumberFormat="1" applyFont="1" applyFill="1" applyBorder="1" applyAlignment="1">
      <alignment horizontal="center" vertical="center" wrapText="1"/>
    </xf>
    <xf numFmtId="176" fontId="16" fillId="5" borderId="2" xfId="0" applyNumberFormat="1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left"/>
    </xf>
    <xf numFmtId="176" fontId="9" fillId="9" borderId="15" xfId="0" applyNumberFormat="1" applyFont="1" applyFill="1" applyBorder="1" applyAlignment="1">
      <alignment horizontal="center" vertical="center" wrapText="1"/>
    </xf>
    <xf numFmtId="177" fontId="23" fillId="0" borderId="16" xfId="0" applyNumberFormat="1" applyFont="1" applyFill="1" applyBorder="1" applyAlignment="1">
      <alignment horizontal="center" vertical="center" wrapText="1"/>
    </xf>
    <xf numFmtId="177" fontId="34" fillId="0" borderId="16" xfId="0" applyNumberFormat="1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/>
    </xf>
    <xf numFmtId="180" fontId="34" fillId="0" borderId="16" xfId="0" applyNumberFormat="1" applyFont="1" applyFill="1" applyBorder="1" applyAlignment="1">
      <alignment horizontal="center" vertical="center"/>
    </xf>
    <xf numFmtId="0" fontId="35" fillId="0" borderId="16" xfId="10" applyFont="1" applyFill="1" applyBorder="1" applyAlignment="1" applyProtection="1">
      <alignment horizontal="center"/>
    </xf>
    <xf numFmtId="180" fontId="20" fillId="0" borderId="2" xfId="0" applyNumberFormat="1" applyFont="1" applyFill="1" applyBorder="1" applyAlignment="1">
      <alignment horizontal="center" vertical="center" wrapText="1"/>
    </xf>
    <xf numFmtId="176" fontId="9" fillId="9" borderId="2" xfId="0" applyNumberFormat="1" applyFont="1" applyFill="1" applyBorder="1" applyAlignment="1">
      <alignment horizontal="center" vertical="center" wrapText="1"/>
    </xf>
    <xf numFmtId="0" fontId="10" fillId="4" borderId="15" xfId="0" applyNumberFormat="1" applyFont="1" applyFill="1" applyBorder="1" applyAlignment="1">
      <alignment horizontal="left" vertical="center" wrapText="1"/>
    </xf>
    <xf numFmtId="0" fontId="10" fillId="4" borderId="17" xfId="0" applyNumberFormat="1" applyFont="1" applyFill="1" applyBorder="1" applyAlignment="1">
      <alignment horizontal="left" vertical="center" wrapText="1"/>
    </xf>
    <xf numFmtId="0" fontId="11" fillId="10" borderId="2" xfId="0" applyNumberFormat="1" applyFont="1" applyFill="1" applyBorder="1" applyAlignment="1">
      <alignment horizontal="center" vertical="center" wrapText="1"/>
    </xf>
    <xf numFmtId="177" fontId="16" fillId="0" borderId="2" xfId="0" applyNumberFormat="1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36" fillId="0" borderId="16" xfId="0" applyNumberFormat="1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179" fontId="34" fillId="0" borderId="16" xfId="0" applyNumberFormat="1" applyFont="1" applyFill="1" applyBorder="1" applyAlignment="1">
      <alignment horizontal="center" vertical="center" wrapText="1"/>
    </xf>
    <xf numFmtId="1" fontId="34" fillId="0" borderId="16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179" fontId="16" fillId="3" borderId="18" xfId="0" applyNumberFormat="1" applyFont="1" applyFill="1" applyBorder="1" applyAlignment="1">
      <alignment horizontal="center" vertical="center" wrapText="1"/>
    </xf>
    <xf numFmtId="1" fontId="16" fillId="3" borderId="18" xfId="0" applyNumberFormat="1" applyFont="1" applyFill="1" applyBorder="1" applyAlignment="1">
      <alignment horizontal="center" vertical="center" wrapText="1"/>
    </xf>
    <xf numFmtId="177" fontId="6" fillId="0" borderId="18" xfId="0" applyNumberFormat="1" applyFont="1" applyFill="1" applyBorder="1" applyAlignment="1">
      <alignment horizontal="center" vertical="center" wrapText="1"/>
    </xf>
    <xf numFmtId="0" fontId="33" fillId="10" borderId="2" xfId="0" applyFont="1" applyFill="1" applyBorder="1" applyAlignment="1">
      <alignment horizontal="center" vertical="center" wrapText="1"/>
    </xf>
    <xf numFmtId="0" fontId="39" fillId="11" borderId="12" xfId="0" applyFont="1" applyFill="1" applyBorder="1" applyAlignment="1">
      <alignment horizontal="center" vertical="center" wrapText="1"/>
    </xf>
    <xf numFmtId="0" fontId="39" fillId="11" borderId="19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top" wrapText="1"/>
    </xf>
    <xf numFmtId="1" fontId="20" fillId="11" borderId="2" xfId="0" applyNumberFormat="1" applyFont="1" applyFill="1" applyBorder="1" applyAlignment="1">
      <alignment horizontal="center" vertical="top" wrapText="1"/>
    </xf>
    <xf numFmtId="5" fontId="40" fillId="11" borderId="2" xfId="0" applyNumberFormat="1" applyFont="1" applyFill="1" applyBorder="1" applyAlignment="1">
      <alignment horizontal="center" vertical="center" wrapText="1"/>
    </xf>
    <xf numFmtId="177" fontId="27" fillId="11" borderId="2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180" fontId="34" fillId="0" borderId="16" xfId="0" applyNumberFormat="1" applyFont="1" applyFill="1" applyBorder="1" applyAlignment="1">
      <alignment horizontal="center" vertical="center" wrapText="1"/>
    </xf>
    <xf numFmtId="180" fontId="6" fillId="0" borderId="7" xfId="0" applyNumberFormat="1" applyFont="1" applyFill="1" applyBorder="1" applyAlignment="1">
      <alignment horizontal="center" vertical="center" wrapText="1"/>
    </xf>
    <xf numFmtId="180" fontId="6" fillId="0" borderId="8" xfId="0" applyNumberFormat="1" applyFont="1" applyFill="1" applyBorder="1" applyAlignment="1">
      <alignment horizontal="center" vertical="center" wrapText="1"/>
    </xf>
    <xf numFmtId="180" fontId="6" fillId="0" borderId="18" xfId="0" applyNumberFormat="1" applyFont="1" applyFill="1" applyBorder="1" applyAlignment="1">
      <alignment horizontal="center" vertical="center" wrapText="1"/>
    </xf>
    <xf numFmtId="180" fontId="6" fillId="0" borderId="20" xfId="0" applyNumberFormat="1" applyFont="1" applyFill="1" applyBorder="1" applyAlignment="1">
      <alignment horizontal="center" vertical="center" wrapText="1"/>
    </xf>
    <xf numFmtId="180" fontId="34" fillId="0" borderId="20" xfId="0" applyNumberFormat="1" applyFont="1" applyFill="1" applyBorder="1" applyAlignment="1">
      <alignment horizontal="center" vertical="center" wrapText="1"/>
    </xf>
    <xf numFmtId="180" fontId="34" fillId="0" borderId="8" xfId="0" applyNumberFormat="1" applyFont="1" applyFill="1" applyBorder="1" applyAlignment="1">
      <alignment horizontal="center" vertical="center" wrapText="1"/>
    </xf>
    <xf numFmtId="176" fontId="6" fillId="12" borderId="2" xfId="0" applyNumberFormat="1" applyFont="1" applyFill="1" applyBorder="1" applyAlignment="1">
      <alignment horizontal="center" vertical="center" wrapText="1"/>
    </xf>
    <xf numFmtId="180" fontId="6" fillId="0" borderId="7" xfId="0" applyNumberFormat="1" applyFont="1" applyFill="1" applyBorder="1" applyAlignment="1">
      <alignment horizontal="center" vertical="top" wrapText="1"/>
    </xf>
    <xf numFmtId="180" fontId="6" fillId="0" borderId="8" xfId="0" applyNumberFormat="1" applyFont="1" applyFill="1" applyBorder="1" applyAlignment="1">
      <alignment horizontal="center" vertical="top" wrapText="1"/>
    </xf>
    <xf numFmtId="180" fontId="27" fillId="11" borderId="2" xfId="0" applyNumberFormat="1" applyFont="1" applyFill="1" applyBorder="1" applyAlignment="1">
      <alignment horizontal="center" vertical="center" wrapText="1"/>
    </xf>
    <xf numFmtId="176" fontId="27" fillId="11" borderId="2" xfId="0" applyNumberFormat="1" applyFont="1" applyFill="1" applyBorder="1" applyAlignment="1">
      <alignment horizontal="center" vertical="center" wrapText="1"/>
    </xf>
    <xf numFmtId="180" fontId="6" fillId="11" borderId="2" xfId="0" applyNumberFormat="1" applyFont="1" applyFill="1" applyBorder="1" applyAlignment="1">
      <alignment horizontal="center" vertical="top" wrapText="1"/>
    </xf>
    <xf numFmtId="180" fontId="6" fillId="11" borderId="7" xfId="0" applyNumberFormat="1" applyFont="1" applyFill="1" applyBorder="1" applyAlignment="1">
      <alignment horizontal="center" vertical="top" wrapText="1"/>
    </xf>
    <xf numFmtId="180" fontId="6" fillId="11" borderId="8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2" xfId="0" applyFont="1" applyBorder="1">
      <alignment vertical="center"/>
    </xf>
    <xf numFmtId="0" fontId="24" fillId="0" borderId="2" xfId="0" applyFont="1" applyBorder="1" applyAlignment="1">
      <alignment horizontal="left" vertical="center"/>
    </xf>
    <xf numFmtId="0" fontId="24" fillId="13" borderId="2" xfId="0" applyFont="1" applyFill="1" applyBorder="1">
      <alignment vertical="center"/>
    </xf>
    <xf numFmtId="179" fontId="3" fillId="0" borderId="2" xfId="0" applyNumberFormat="1" applyFont="1" applyFill="1" applyBorder="1" applyAlignment="1">
      <alignment horizontal="left" vertical="center" wrapText="1"/>
    </xf>
    <xf numFmtId="0" fontId="24" fillId="14" borderId="2" xfId="0" applyFont="1" applyFill="1" applyBorder="1">
      <alignment vertical="center"/>
    </xf>
    <xf numFmtId="0" fontId="24" fillId="0" borderId="2" xfId="0" applyFont="1" applyBorder="1" applyAlignment="1">
      <alignment vertical="center" wrapText="1"/>
    </xf>
    <xf numFmtId="0" fontId="24" fillId="0" borderId="2" xfId="0" applyFont="1" applyFill="1" applyBorder="1">
      <alignment vertical="center"/>
    </xf>
    <xf numFmtId="0" fontId="24" fillId="0" borderId="2" xfId="0" applyFont="1" applyBorder="1" applyAlignment="1">
      <alignment vertical="center"/>
    </xf>
    <xf numFmtId="0" fontId="24" fillId="0" borderId="12" xfId="0" applyFont="1" applyBorder="1">
      <alignment vertical="center"/>
    </xf>
    <xf numFmtId="9" fontId="24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1" fillId="0" borderId="2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2003年预算统一价格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6"/>
  <sheetViews>
    <sheetView workbookViewId="0">
      <selection activeCell="E10" sqref="E10"/>
    </sheetView>
  </sheetViews>
  <sheetFormatPr defaultColWidth="9" defaultRowHeight="14.4" outlineLevelCol="2"/>
  <cols>
    <col min="1" max="1" width="2.10185185185185" customWidth="1"/>
    <col min="2" max="2" width="13.1759259259259" customWidth="1"/>
    <col min="3" max="3" width="57.8981481481481" customWidth="1"/>
  </cols>
  <sheetData>
    <row r="1" ht="9" customHeight="1"/>
    <row r="2" ht="57.6" spans="2:3">
      <c r="B2" s="207" t="s">
        <v>0</v>
      </c>
      <c r="C2" s="208" t="s">
        <v>1</v>
      </c>
    </row>
    <row r="3" ht="43.2" spans="2:3">
      <c r="B3" s="207" t="s">
        <v>2</v>
      </c>
      <c r="C3" s="209" t="s">
        <v>3</v>
      </c>
    </row>
    <row r="4" spans="2:3">
      <c r="B4" s="207" t="s">
        <v>4</v>
      </c>
      <c r="C4" s="208" t="s">
        <v>5</v>
      </c>
    </row>
    <row r="5" spans="2:3">
      <c r="B5" s="207" t="s">
        <v>6</v>
      </c>
      <c r="C5" s="208" t="s">
        <v>5</v>
      </c>
    </row>
    <row r="6" spans="2:3">
      <c r="B6" s="207" t="s">
        <v>7</v>
      </c>
      <c r="C6" s="208" t="s">
        <v>5</v>
      </c>
    </row>
    <row r="7" spans="2:3">
      <c r="B7" s="207" t="s">
        <v>8</v>
      </c>
      <c r="C7" s="207" t="s">
        <v>9</v>
      </c>
    </row>
    <row r="8" spans="2:3">
      <c r="B8" s="207" t="s">
        <v>10</v>
      </c>
      <c r="C8" s="207" t="s">
        <v>11</v>
      </c>
    </row>
    <row r="9" ht="28.8" spans="2:3">
      <c r="B9" s="207" t="s">
        <v>12</v>
      </c>
      <c r="C9" s="208" t="s">
        <v>13</v>
      </c>
    </row>
    <row r="10" spans="2:3">
      <c r="B10" s="207" t="s">
        <v>14</v>
      </c>
      <c r="C10" s="207" t="s">
        <v>15</v>
      </c>
    </row>
    <row r="11" spans="2:3">
      <c r="B11" s="207" t="s">
        <v>16</v>
      </c>
      <c r="C11" s="207" t="s">
        <v>17</v>
      </c>
    </row>
    <row r="12" spans="2:3">
      <c r="B12" s="207" t="s">
        <v>18</v>
      </c>
      <c r="C12" s="210" t="s">
        <v>19</v>
      </c>
    </row>
    <row r="13" spans="2:3">
      <c r="B13" s="207" t="s">
        <v>20</v>
      </c>
      <c r="C13" s="210" t="s">
        <v>21</v>
      </c>
    </row>
    <row r="14" ht="129.6" spans="2:3">
      <c r="B14" s="207" t="s">
        <v>22</v>
      </c>
      <c r="C14" s="208" t="s">
        <v>23</v>
      </c>
    </row>
    <row r="15" spans="2:3">
      <c r="B15" s="207" t="s">
        <v>24</v>
      </c>
      <c r="C15" s="207" t="s">
        <v>25</v>
      </c>
    </row>
    <row r="16" spans="2:3">
      <c r="B16" s="207" t="s">
        <v>26</v>
      </c>
      <c r="C16" s="207" t="s">
        <v>27</v>
      </c>
    </row>
    <row r="17" spans="2:3">
      <c r="B17" s="207" t="s">
        <v>28</v>
      </c>
      <c r="C17" s="207" t="s">
        <v>29</v>
      </c>
    </row>
    <row r="18" spans="2:3">
      <c r="B18" s="207" t="s">
        <v>30</v>
      </c>
      <c r="C18" s="207" t="s">
        <v>31</v>
      </c>
    </row>
    <row r="19" spans="2:3">
      <c r="B19" s="207" t="s">
        <v>32</v>
      </c>
      <c r="C19" s="207" t="s">
        <v>33</v>
      </c>
    </row>
    <row r="20" spans="2:3">
      <c r="B20" s="207" t="s">
        <v>34</v>
      </c>
      <c r="C20" s="207" t="s">
        <v>35</v>
      </c>
    </row>
    <row r="21" spans="2:3">
      <c r="B21" s="207" t="s">
        <v>36</v>
      </c>
      <c r="C21" s="207" t="s">
        <v>37</v>
      </c>
    </row>
    <row r="22" spans="2:3">
      <c r="B22" s="207" t="s">
        <v>38</v>
      </c>
      <c r="C22" s="207" t="s">
        <v>27</v>
      </c>
    </row>
    <row r="23" spans="2:3">
      <c r="B23" s="207" t="s">
        <v>39</v>
      </c>
      <c r="C23" s="207" t="s">
        <v>40</v>
      </c>
    </row>
    <row r="24" spans="2:3">
      <c r="B24" s="207" t="s">
        <v>41</v>
      </c>
      <c r="C24" s="207" t="s">
        <v>9</v>
      </c>
    </row>
    <row r="25" spans="2:3">
      <c r="B25" s="207" t="s">
        <v>42</v>
      </c>
      <c r="C25" s="207" t="s">
        <v>9</v>
      </c>
    </row>
    <row r="26" spans="2:3">
      <c r="B26" s="207" t="s">
        <v>43</v>
      </c>
      <c r="C26" s="207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L10" sqref="L10"/>
    </sheetView>
  </sheetViews>
  <sheetFormatPr defaultColWidth="9" defaultRowHeight="15.6"/>
  <cols>
    <col min="1" max="1" width="15.2592592592593" style="79" customWidth="1"/>
    <col min="2" max="2" width="4.12962962962963" style="79" customWidth="1"/>
    <col min="3" max="3" width="15.1944444444444" style="195" customWidth="1"/>
    <col min="4" max="7" width="9" style="79"/>
    <col min="8" max="8" width="8.87962962962963" style="79" customWidth="1"/>
    <col min="9" max="9" width="11.8888888888889" style="79" customWidth="1"/>
    <col min="10" max="10" width="18.3796296296296" style="79" customWidth="1"/>
    <col min="11" max="11" width="10.2222222222222" style="79"/>
    <col min="12" max="12" width="13.3240740740741" style="79" customWidth="1"/>
    <col min="13" max="13" width="10.2962962962963" style="79" customWidth="1"/>
    <col min="14" max="14" width="9.69444444444444" style="79" customWidth="1"/>
    <col min="15" max="16384" width="9" style="79"/>
  </cols>
  <sheetData>
    <row r="1" spans="6:9">
      <c r="F1" s="196"/>
      <c r="G1" s="196"/>
      <c r="H1" s="196"/>
      <c r="I1" s="196"/>
    </row>
    <row r="2" spans="1:16">
      <c r="A2" s="197" t="s">
        <v>44</v>
      </c>
      <c r="B2" s="197" t="s">
        <v>45</v>
      </c>
      <c r="C2" s="198" t="s">
        <v>46</v>
      </c>
      <c r="D2" s="197" t="s">
        <v>47</v>
      </c>
      <c r="E2" s="197" t="s">
        <v>48</v>
      </c>
      <c r="F2" s="197" t="s">
        <v>49</v>
      </c>
      <c r="G2" s="197" t="s">
        <v>50</v>
      </c>
      <c r="H2" s="197" t="s">
        <v>51</v>
      </c>
      <c r="I2" s="197" t="s">
        <v>52</v>
      </c>
      <c r="J2" s="197" t="s">
        <v>53</v>
      </c>
      <c r="K2" s="197" t="s">
        <v>54</v>
      </c>
      <c r="L2" s="197" t="s">
        <v>55</v>
      </c>
      <c r="M2" s="197" t="s">
        <v>56</v>
      </c>
      <c r="N2" s="197" t="s">
        <v>57</v>
      </c>
      <c r="O2" s="205" t="s">
        <v>58</v>
      </c>
      <c r="P2" s="197" t="s">
        <v>59</v>
      </c>
    </row>
    <row r="3" spans="1:16">
      <c r="A3" s="197" t="s">
        <v>60</v>
      </c>
      <c r="B3" s="197">
        <v>1</v>
      </c>
      <c r="C3" s="197" t="s">
        <v>61</v>
      </c>
      <c r="D3" s="197">
        <v>9.5</v>
      </c>
      <c r="E3" s="197" t="s">
        <v>62</v>
      </c>
      <c r="F3" s="199">
        <v>65</v>
      </c>
      <c r="G3" s="197"/>
      <c r="H3" s="197"/>
      <c r="I3" s="206"/>
      <c r="J3" s="197">
        <f>(F3+G3)*D3</f>
        <v>617.5</v>
      </c>
      <c r="K3" s="197">
        <f>H3*D3*(1+I3)</f>
        <v>0</v>
      </c>
      <c r="L3" s="197" t="s">
        <v>63</v>
      </c>
      <c r="M3" s="197"/>
      <c r="N3" s="197"/>
      <c r="O3" s="205"/>
      <c r="P3" s="197"/>
    </row>
    <row r="4" spans="1:16">
      <c r="A4" s="197"/>
      <c r="B4" s="197">
        <f t="shared" ref="B4:B11" si="0">B3+1</f>
        <v>2</v>
      </c>
      <c r="C4" s="197" t="s">
        <v>64</v>
      </c>
      <c r="D4" s="197">
        <v>6.1</v>
      </c>
      <c r="E4" s="197" t="s">
        <v>62</v>
      </c>
      <c r="F4" s="199">
        <v>80</v>
      </c>
      <c r="G4" s="197"/>
      <c r="H4" s="197"/>
      <c r="I4" s="206"/>
      <c r="J4" s="197">
        <f>(F4+G4)*D4</f>
        <v>488</v>
      </c>
      <c r="K4" s="197"/>
      <c r="L4" s="197"/>
      <c r="M4" s="197"/>
      <c r="N4" s="197"/>
      <c r="O4" s="205"/>
      <c r="P4" s="197"/>
    </row>
    <row r="5" spans="1:16">
      <c r="A5" s="197"/>
      <c r="B5" s="197">
        <f t="shared" si="0"/>
        <v>3</v>
      </c>
      <c r="C5" s="198" t="s">
        <v>65</v>
      </c>
      <c r="D5" s="197">
        <v>30.9</v>
      </c>
      <c r="E5" s="197" t="s">
        <v>62</v>
      </c>
      <c r="F5" s="199">
        <v>185</v>
      </c>
      <c r="G5" s="197"/>
      <c r="H5" s="197"/>
      <c r="I5" s="197"/>
      <c r="J5" s="197">
        <f>(F5+G5)*D5</f>
        <v>5716.5</v>
      </c>
      <c r="K5" s="197">
        <f>H5*D5*(1+I5)</f>
        <v>0</v>
      </c>
      <c r="L5" s="197"/>
      <c r="M5" s="197"/>
      <c r="N5" s="197"/>
      <c r="O5" s="205"/>
      <c r="P5" s="197"/>
    </row>
    <row r="6" spans="1:16">
      <c r="A6" s="197"/>
      <c r="B6" s="197">
        <f t="shared" si="0"/>
        <v>4</v>
      </c>
      <c r="C6" s="198" t="s">
        <v>66</v>
      </c>
      <c r="D6" s="197">
        <v>8.5</v>
      </c>
      <c r="E6" s="197" t="s">
        <v>62</v>
      </c>
      <c r="F6" s="199">
        <v>210</v>
      </c>
      <c r="G6" s="197"/>
      <c r="H6" s="197"/>
      <c r="I6" s="197"/>
      <c r="J6" s="197">
        <f>(F6+G6)*D6</f>
        <v>1785</v>
      </c>
      <c r="K6" s="197"/>
      <c r="L6" s="197"/>
      <c r="M6" s="197"/>
      <c r="N6" s="197"/>
      <c r="O6" s="205"/>
      <c r="P6" s="197"/>
    </row>
    <row r="7" spans="1:16">
      <c r="A7" s="197"/>
      <c r="B7" s="197">
        <f t="shared" si="0"/>
        <v>5</v>
      </c>
      <c r="C7" s="198" t="s">
        <v>67</v>
      </c>
      <c r="D7" s="197">
        <v>0</v>
      </c>
      <c r="E7" s="197" t="s">
        <v>62</v>
      </c>
      <c r="F7" s="199">
        <v>0</v>
      </c>
      <c r="G7" s="197"/>
      <c r="H7" s="197"/>
      <c r="I7" s="197"/>
      <c r="J7" s="197">
        <f t="shared" ref="J7:J12" si="1">(F7+G7)*D7</f>
        <v>0</v>
      </c>
      <c r="K7" s="197">
        <f t="shared" ref="K7:K12" si="2">H7*D7*(1+I7)</f>
        <v>0</v>
      </c>
      <c r="L7" s="197"/>
      <c r="M7" s="197"/>
      <c r="N7" s="197"/>
      <c r="O7" s="205"/>
      <c r="P7" s="197" t="s">
        <v>68</v>
      </c>
    </row>
    <row r="8" spans="1:16">
      <c r="A8" s="197"/>
      <c r="B8" s="197">
        <f t="shared" si="0"/>
        <v>6</v>
      </c>
      <c r="C8" s="198" t="s">
        <v>69</v>
      </c>
      <c r="D8" s="197">
        <v>3</v>
      </c>
      <c r="E8" s="197" t="s">
        <v>70</v>
      </c>
      <c r="F8" s="199">
        <v>800</v>
      </c>
      <c r="G8" s="197"/>
      <c r="H8" s="197"/>
      <c r="I8" s="197"/>
      <c r="J8" s="197">
        <f t="shared" si="1"/>
        <v>2400</v>
      </c>
      <c r="K8" s="197"/>
      <c r="L8" s="197"/>
      <c r="M8" s="197"/>
      <c r="N8" s="197"/>
      <c r="O8" s="205"/>
      <c r="P8" s="197" t="s">
        <v>71</v>
      </c>
    </row>
    <row r="9" spans="1:16">
      <c r="A9" s="197"/>
      <c r="B9" s="197">
        <f t="shared" si="0"/>
        <v>7</v>
      </c>
      <c r="C9" s="200" t="s">
        <v>72</v>
      </c>
      <c r="D9" s="197">
        <v>85.7</v>
      </c>
      <c r="E9" s="197" t="s">
        <v>62</v>
      </c>
      <c r="F9" s="199">
        <v>5</v>
      </c>
      <c r="G9" s="197"/>
      <c r="H9" s="197"/>
      <c r="I9" s="197"/>
      <c r="J9" s="197">
        <f t="shared" si="1"/>
        <v>428.5</v>
      </c>
      <c r="K9" s="197">
        <f t="shared" si="2"/>
        <v>0</v>
      </c>
      <c r="L9" s="197"/>
      <c r="M9" s="197"/>
      <c r="N9" s="197"/>
      <c r="O9" s="205"/>
      <c r="P9" s="197"/>
    </row>
    <row r="10" spans="1:16">
      <c r="A10" s="197"/>
      <c r="B10" s="197">
        <f t="shared" si="0"/>
        <v>8</v>
      </c>
      <c r="C10" s="200" t="s">
        <v>73</v>
      </c>
      <c r="D10" s="197">
        <v>0</v>
      </c>
      <c r="E10" s="197" t="s">
        <v>62</v>
      </c>
      <c r="F10" s="199">
        <v>0</v>
      </c>
      <c r="G10" s="197"/>
      <c r="H10" s="197"/>
      <c r="I10" s="197"/>
      <c r="J10" s="197">
        <f t="shared" si="1"/>
        <v>0</v>
      </c>
      <c r="K10" s="197">
        <f t="shared" si="2"/>
        <v>0</v>
      </c>
      <c r="L10" s="197"/>
      <c r="M10" s="197"/>
      <c r="N10" s="197"/>
      <c r="O10" s="205"/>
      <c r="P10" s="197" t="s">
        <v>74</v>
      </c>
    </row>
    <row r="11" spans="1:16">
      <c r="A11" s="197"/>
      <c r="B11" s="197">
        <f t="shared" si="0"/>
        <v>9</v>
      </c>
      <c r="C11" s="200" t="s">
        <v>75</v>
      </c>
      <c r="D11" s="197">
        <v>0</v>
      </c>
      <c r="E11" s="197" t="s">
        <v>62</v>
      </c>
      <c r="F11" s="199">
        <v>0</v>
      </c>
      <c r="G11" s="197"/>
      <c r="H11" s="197"/>
      <c r="I11" s="197"/>
      <c r="J11" s="197">
        <f t="shared" si="1"/>
        <v>0</v>
      </c>
      <c r="K11" s="197">
        <f t="shared" si="2"/>
        <v>0</v>
      </c>
      <c r="L11" s="197"/>
      <c r="M11" s="197"/>
      <c r="N11" s="197"/>
      <c r="O11" s="205"/>
      <c r="P11" s="197" t="s">
        <v>74</v>
      </c>
    </row>
    <row r="12" spans="1:16">
      <c r="A12" s="197"/>
      <c r="B12" s="197">
        <v>10</v>
      </c>
      <c r="C12" s="200" t="s">
        <v>76</v>
      </c>
      <c r="D12" s="197">
        <v>4</v>
      </c>
      <c r="E12" s="197" t="s">
        <v>77</v>
      </c>
      <c r="F12" s="199">
        <v>135</v>
      </c>
      <c r="G12" s="197"/>
      <c r="H12" s="197"/>
      <c r="I12" s="197"/>
      <c r="J12" s="197">
        <f t="shared" si="1"/>
        <v>540</v>
      </c>
      <c r="K12" s="197">
        <f t="shared" si="2"/>
        <v>0</v>
      </c>
      <c r="L12" s="197"/>
      <c r="M12" s="197"/>
      <c r="N12" s="197"/>
      <c r="O12" s="205"/>
      <c r="P12" s="197"/>
    </row>
    <row r="13" spans="1:16">
      <c r="A13" s="197"/>
      <c r="B13" s="197"/>
      <c r="C13" s="198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205"/>
      <c r="P13" s="197"/>
    </row>
    <row r="14" spans="1:16">
      <c r="A14" s="197" t="s">
        <v>78</v>
      </c>
      <c r="B14" s="197">
        <v>1</v>
      </c>
      <c r="C14" s="198" t="s">
        <v>79</v>
      </c>
      <c r="D14" s="197">
        <v>1</v>
      </c>
      <c r="E14" s="197" t="s">
        <v>80</v>
      </c>
      <c r="F14" s="199">
        <v>800</v>
      </c>
      <c r="G14" s="197"/>
      <c r="H14" s="197"/>
      <c r="I14" s="197"/>
      <c r="J14" s="197">
        <f t="shared" ref="J14:J25" si="3">(F14+G14)*D14</f>
        <v>800</v>
      </c>
      <c r="K14" s="197">
        <f t="shared" ref="K14:K25" si="4">H14*D14*(1+I14)</f>
        <v>0</v>
      </c>
      <c r="L14" s="197"/>
      <c r="M14" s="197"/>
      <c r="N14" s="197"/>
      <c r="O14" s="205"/>
      <c r="P14" s="197"/>
    </row>
    <row r="15" spans="2:16">
      <c r="B15" s="197">
        <f>B14+1</f>
        <v>2</v>
      </c>
      <c r="C15" s="198" t="s">
        <v>81</v>
      </c>
      <c r="D15" s="197">
        <v>1</v>
      </c>
      <c r="E15" s="197" t="s">
        <v>80</v>
      </c>
      <c r="F15" s="199">
        <v>800</v>
      </c>
      <c r="G15" s="197"/>
      <c r="H15" s="197"/>
      <c r="I15" s="197"/>
      <c r="J15" s="197">
        <f t="shared" si="3"/>
        <v>800</v>
      </c>
      <c r="K15" s="197">
        <f t="shared" si="4"/>
        <v>0</v>
      </c>
      <c r="L15" s="197"/>
      <c r="M15" s="197"/>
      <c r="N15" s="197"/>
      <c r="O15" s="205"/>
      <c r="P15" s="197"/>
    </row>
    <row r="16" spans="1:16">
      <c r="A16" s="197"/>
      <c r="B16" s="197">
        <f t="shared" ref="B16:B22" si="5">B15+1</f>
        <v>3</v>
      </c>
      <c r="C16" s="198" t="s">
        <v>82</v>
      </c>
      <c r="D16" s="197">
        <v>1</v>
      </c>
      <c r="E16" s="197" t="s">
        <v>80</v>
      </c>
      <c r="F16" s="199">
        <v>800</v>
      </c>
      <c r="G16" s="197"/>
      <c r="H16" s="197"/>
      <c r="I16" s="197"/>
      <c r="J16" s="197">
        <f t="shared" si="3"/>
        <v>800</v>
      </c>
      <c r="K16" s="197">
        <f t="shared" si="4"/>
        <v>0</v>
      </c>
      <c r="L16" s="197"/>
      <c r="M16" s="197"/>
      <c r="N16" s="197"/>
      <c r="O16" s="205"/>
      <c r="P16" s="197"/>
    </row>
    <row r="17" spans="1:16">
      <c r="A17" s="197"/>
      <c r="B17" s="197">
        <f t="shared" si="5"/>
        <v>4</v>
      </c>
      <c r="C17" s="198" t="s">
        <v>83</v>
      </c>
      <c r="D17" s="197">
        <v>0</v>
      </c>
      <c r="E17" s="197" t="s">
        <v>62</v>
      </c>
      <c r="F17" s="199">
        <v>0</v>
      </c>
      <c r="G17" s="197"/>
      <c r="H17" s="197"/>
      <c r="I17" s="197"/>
      <c r="J17" s="197">
        <f t="shared" si="3"/>
        <v>0</v>
      </c>
      <c r="K17" s="197">
        <f t="shared" si="4"/>
        <v>0</v>
      </c>
      <c r="L17" s="197"/>
      <c r="M17" s="197"/>
      <c r="N17" s="197"/>
      <c r="O17" s="205"/>
      <c r="P17" s="197" t="s">
        <v>84</v>
      </c>
    </row>
    <row r="18" spans="1:16">
      <c r="A18" s="197"/>
      <c r="B18" s="197">
        <f t="shared" si="5"/>
        <v>5</v>
      </c>
      <c r="C18" s="198" t="s">
        <v>85</v>
      </c>
      <c r="D18" s="197">
        <v>1</v>
      </c>
      <c r="E18" s="197" t="s">
        <v>80</v>
      </c>
      <c r="F18" s="199">
        <v>700</v>
      </c>
      <c r="G18" s="197"/>
      <c r="H18" s="197"/>
      <c r="I18" s="197"/>
      <c r="J18" s="197">
        <f t="shared" si="3"/>
        <v>700</v>
      </c>
      <c r="K18" s="197">
        <f t="shared" si="4"/>
        <v>0</v>
      </c>
      <c r="L18" s="197"/>
      <c r="M18" s="197"/>
      <c r="N18" s="197"/>
      <c r="O18" s="205"/>
      <c r="P18" s="197"/>
    </row>
    <row r="19" spans="1:16">
      <c r="A19" s="197"/>
      <c r="B19" s="197">
        <f t="shared" si="5"/>
        <v>6</v>
      </c>
      <c r="C19" s="198" t="s">
        <v>86</v>
      </c>
      <c r="D19" s="197">
        <v>0</v>
      </c>
      <c r="E19" s="197" t="s">
        <v>80</v>
      </c>
      <c r="F19" s="199">
        <v>0</v>
      </c>
      <c r="G19" s="197"/>
      <c r="H19" s="197"/>
      <c r="I19" s="197"/>
      <c r="J19" s="197">
        <f t="shared" si="3"/>
        <v>0</v>
      </c>
      <c r="K19" s="197">
        <f t="shared" si="4"/>
        <v>0</v>
      </c>
      <c r="L19" s="197"/>
      <c r="M19" s="197"/>
      <c r="N19" s="197"/>
      <c r="O19" s="205"/>
      <c r="P19" s="197" t="s">
        <v>87</v>
      </c>
    </row>
    <row r="20" spans="1:16">
      <c r="A20" s="197"/>
      <c r="B20" s="197">
        <f t="shared" si="5"/>
        <v>7</v>
      </c>
      <c r="C20" s="198" t="s">
        <v>88</v>
      </c>
      <c r="D20" s="197">
        <v>1</v>
      </c>
      <c r="E20" s="197" t="s">
        <v>80</v>
      </c>
      <c r="F20" s="199">
        <v>800</v>
      </c>
      <c r="G20" s="197"/>
      <c r="H20" s="197"/>
      <c r="I20" s="197"/>
      <c r="J20" s="197">
        <f t="shared" si="3"/>
        <v>800</v>
      </c>
      <c r="K20" s="197">
        <f t="shared" si="4"/>
        <v>0</v>
      </c>
      <c r="L20" s="197"/>
      <c r="M20" s="197"/>
      <c r="N20" s="197"/>
      <c r="O20" s="205"/>
      <c r="P20" s="197"/>
    </row>
    <row r="21" spans="1:16">
      <c r="A21" s="197"/>
      <c r="B21" s="197">
        <f t="shared" si="5"/>
        <v>8</v>
      </c>
      <c r="C21" s="198" t="s">
        <v>89</v>
      </c>
      <c r="D21" s="197">
        <v>1</v>
      </c>
      <c r="E21" s="197" t="s">
        <v>80</v>
      </c>
      <c r="F21" s="199">
        <v>700</v>
      </c>
      <c r="G21" s="197"/>
      <c r="H21" s="197"/>
      <c r="I21" s="197"/>
      <c r="J21" s="197">
        <f t="shared" si="3"/>
        <v>700</v>
      </c>
      <c r="K21" s="197">
        <f t="shared" si="4"/>
        <v>0</v>
      </c>
      <c r="L21" s="197"/>
      <c r="M21" s="197"/>
      <c r="N21" s="197"/>
      <c r="O21" s="205"/>
      <c r="P21" s="197"/>
    </row>
    <row r="22" spans="1:16">
      <c r="A22" s="197"/>
      <c r="B22" s="197">
        <f t="shared" si="5"/>
        <v>9</v>
      </c>
      <c r="C22" s="200" t="s">
        <v>90</v>
      </c>
      <c r="D22" s="197">
        <v>0</v>
      </c>
      <c r="E22" s="197" t="s">
        <v>77</v>
      </c>
      <c r="F22" s="199">
        <v>0</v>
      </c>
      <c r="G22" s="197"/>
      <c r="H22" s="201">
        <v>0</v>
      </c>
      <c r="I22" s="197"/>
      <c r="J22" s="197">
        <f t="shared" si="3"/>
        <v>0</v>
      </c>
      <c r="K22" s="197">
        <f t="shared" si="4"/>
        <v>0</v>
      </c>
      <c r="L22" s="197"/>
      <c r="M22" s="197"/>
      <c r="N22" s="197"/>
      <c r="O22" s="205"/>
      <c r="P22" s="197" t="s">
        <v>91</v>
      </c>
    </row>
    <row r="23" spans="1:16">
      <c r="A23" s="197"/>
      <c r="B23" s="197"/>
      <c r="C23" s="200"/>
      <c r="D23" s="197"/>
      <c r="E23" s="197"/>
      <c r="F23" s="197"/>
      <c r="G23" s="197"/>
      <c r="H23" s="197"/>
      <c r="I23" s="197"/>
      <c r="J23" s="197">
        <f t="shared" si="3"/>
        <v>0</v>
      </c>
      <c r="K23" s="197">
        <f t="shared" si="4"/>
        <v>0</v>
      </c>
      <c r="L23" s="197"/>
      <c r="M23" s="197"/>
      <c r="N23" s="197"/>
      <c r="O23" s="205"/>
      <c r="P23" s="197"/>
    </row>
    <row r="24" spans="1:16">
      <c r="A24" s="197" t="s">
        <v>92</v>
      </c>
      <c r="B24" s="197">
        <v>1</v>
      </c>
      <c r="C24" s="198" t="s">
        <v>93</v>
      </c>
      <c r="D24" s="197">
        <v>0</v>
      </c>
      <c r="E24" s="197" t="s">
        <v>77</v>
      </c>
      <c r="F24" s="199">
        <v>0</v>
      </c>
      <c r="G24" s="197"/>
      <c r="H24" s="197"/>
      <c r="I24" s="197"/>
      <c r="J24" s="197">
        <f t="shared" si="3"/>
        <v>0</v>
      </c>
      <c r="K24" s="197">
        <f t="shared" si="4"/>
        <v>0</v>
      </c>
      <c r="L24" s="197"/>
      <c r="M24" s="197"/>
      <c r="N24" s="197"/>
      <c r="O24" s="205"/>
      <c r="P24" s="197" t="s">
        <v>94</v>
      </c>
    </row>
    <row r="25" spans="1:16">
      <c r="A25" s="197"/>
      <c r="B25" s="197">
        <f t="shared" ref="B25:B30" si="6">B24+1</f>
        <v>2</v>
      </c>
      <c r="C25" s="198" t="s">
        <v>95</v>
      </c>
      <c r="D25" s="197">
        <v>76.6</v>
      </c>
      <c r="E25" s="197" t="s">
        <v>77</v>
      </c>
      <c r="F25" s="199">
        <v>70</v>
      </c>
      <c r="G25" s="197"/>
      <c r="H25" s="197"/>
      <c r="I25" s="197"/>
      <c r="J25" s="197">
        <f t="shared" si="3"/>
        <v>5362</v>
      </c>
      <c r="K25" s="197">
        <f t="shared" si="4"/>
        <v>0</v>
      </c>
      <c r="L25" s="197"/>
      <c r="M25" s="197"/>
      <c r="N25" s="197"/>
      <c r="O25" s="205"/>
      <c r="P25" s="197"/>
    </row>
    <row r="26" spans="1:16">
      <c r="A26" s="197"/>
      <c r="B26" s="197">
        <f t="shared" si="6"/>
        <v>3</v>
      </c>
      <c r="C26" s="198" t="s">
        <v>96</v>
      </c>
      <c r="D26" s="197">
        <v>30</v>
      </c>
      <c r="E26" s="197" t="s">
        <v>77</v>
      </c>
      <c r="F26" s="199">
        <v>65</v>
      </c>
      <c r="G26" s="197"/>
      <c r="H26" s="197"/>
      <c r="I26" s="197"/>
      <c r="J26" s="197">
        <f t="shared" ref="J26:J31" si="7">(F26+G26)*D26</f>
        <v>1950</v>
      </c>
      <c r="K26" s="197">
        <f t="shared" ref="K26:K31" si="8">H26*D26*(1+I26)</f>
        <v>0</v>
      </c>
      <c r="L26" s="197"/>
      <c r="M26" s="197"/>
      <c r="N26" s="197"/>
      <c r="O26" s="205"/>
      <c r="P26" s="197"/>
    </row>
    <row r="27" spans="1:16">
      <c r="A27" s="197"/>
      <c r="B27" s="197">
        <f t="shared" si="6"/>
        <v>4</v>
      </c>
      <c r="C27" s="198" t="s">
        <v>97</v>
      </c>
      <c r="D27" s="197">
        <v>6</v>
      </c>
      <c r="E27" s="197" t="s">
        <v>70</v>
      </c>
      <c r="F27" s="199">
        <v>235</v>
      </c>
      <c r="G27" s="197"/>
      <c r="H27" s="197"/>
      <c r="I27" s="197"/>
      <c r="J27" s="197">
        <f t="shared" si="7"/>
        <v>1410</v>
      </c>
      <c r="K27" s="197">
        <f t="shared" si="8"/>
        <v>0</v>
      </c>
      <c r="L27" s="197"/>
      <c r="M27" s="197"/>
      <c r="N27" s="197"/>
      <c r="O27" s="205"/>
      <c r="P27" s="197"/>
    </row>
    <row r="28" spans="1:16">
      <c r="A28" s="197"/>
      <c r="B28" s="197">
        <f t="shared" si="6"/>
        <v>5</v>
      </c>
      <c r="C28" s="198" t="s">
        <v>98</v>
      </c>
      <c r="D28" s="197">
        <v>118</v>
      </c>
      <c r="E28" s="197" t="s">
        <v>77</v>
      </c>
      <c r="F28" s="199">
        <v>110</v>
      </c>
      <c r="G28" s="197"/>
      <c r="H28" s="197"/>
      <c r="I28" s="197"/>
      <c r="J28" s="197">
        <f t="shared" si="7"/>
        <v>12980</v>
      </c>
      <c r="K28" s="197">
        <f t="shared" si="8"/>
        <v>0</v>
      </c>
      <c r="L28" s="197"/>
      <c r="M28" s="197"/>
      <c r="N28" s="197"/>
      <c r="O28" s="205"/>
      <c r="P28" s="197"/>
    </row>
    <row r="29" spans="1:16">
      <c r="A29" s="197"/>
      <c r="B29" s="197">
        <f t="shared" si="6"/>
        <v>6</v>
      </c>
      <c r="C29" s="198" t="s">
        <v>99</v>
      </c>
      <c r="D29" s="197">
        <v>60</v>
      </c>
      <c r="E29" s="197" t="s">
        <v>100</v>
      </c>
      <c r="F29" s="199">
        <v>0</v>
      </c>
      <c r="G29" s="197"/>
      <c r="H29" s="201">
        <v>0</v>
      </c>
      <c r="I29" s="197"/>
      <c r="J29" s="197">
        <f t="shared" si="7"/>
        <v>0</v>
      </c>
      <c r="K29" s="197">
        <f t="shared" si="8"/>
        <v>0</v>
      </c>
      <c r="L29" s="197"/>
      <c r="M29" s="197"/>
      <c r="N29" s="197" t="s">
        <v>101</v>
      </c>
      <c r="O29" s="205"/>
      <c r="P29" s="197" t="s">
        <v>102</v>
      </c>
    </row>
    <row r="30" spans="1:16">
      <c r="A30" s="197"/>
      <c r="B30" s="197">
        <f t="shared" si="6"/>
        <v>7</v>
      </c>
      <c r="C30" s="198" t="s">
        <v>103</v>
      </c>
      <c r="D30" s="197">
        <v>1</v>
      </c>
      <c r="E30" s="197" t="s">
        <v>100</v>
      </c>
      <c r="F30" s="199">
        <v>0</v>
      </c>
      <c r="G30" s="197"/>
      <c r="H30" s="201">
        <v>0</v>
      </c>
      <c r="I30" s="197"/>
      <c r="J30" s="197">
        <f t="shared" si="7"/>
        <v>0</v>
      </c>
      <c r="K30" s="197">
        <f t="shared" si="8"/>
        <v>0</v>
      </c>
      <c r="L30" s="197"/>
      <c r="M30" s="197"/>
      <c r="N30" s="197" t="s">
        <v>101</v>
      </c>
      <c r="O30" s="205"/>
      <c r="P30" s="197" t="s">
        <v>91</v>
      </c>
    </row>
    <row r="31" spans="1:16">
      <c r="A31" s="197"/>
      <c r="B31" s="197">
        <v>8</v>
      </c>
      <c r="C31" s="198" t="s">
        <v>104</v>
      </c>
      <c r="D31" s="197">
        <v>1</v>
      </c>
      <c r="E31" s="197" t="s">
        <v>105</v>
      </c>
      <c r="F31" s="199">
        <v>500</v>
      </c>
      <c r="G31" s="197"/>
      <c r="H31" s="201"/>
      <c r="I31" s="197"/>
      <c r="J31" s="197">
        <f t="shared" si="7"/>
        <v>500</v>
      </c>
      <c r="K31" s="197">
        <f t="shared" si="8"/>
        <v>0</v>
      </c>
      <c r="L31" s="197"/>
      <c r="M31" s="197"/>
      <c r="N31" s="197" t="s">
        <v>106</v>
      </c>
      <c r="O31" s="205"/>
      <c r="P31" s="197"/>
    </row>
    <row r="32" spans="1:16">
      <c r="A32" s="197"/>
      <c r="B32" s="197"/>
      <c r="C32" s="198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205"/>
      <c r="P32" s="197"/>
    </row>
    <row r="33" ht="31.2" spans="1:16">
      <c r="A33" s="202" t="s">
        <v>107</v>
      </c>
      <c r="B33" s="197">
        <v>1</v>
      </c>
      <c r="C33" s="198" t="s">
        <v>108</v>
      </c>
      <c r="D33" s="197">
        <v>0</v>
      </c>
      <c r="E33" s="197" t="s">
        <v>62</v>
      </c>
      <c r="F33" s="199">
        <v>88</v>
      </c>
      <c r="G33" s="197"/>
      <c r="H33" s="203"/>
      <c r="I33" s="197"/>
      <c r="J33" s="197">
        <f t="shared" ref="J33:J38" si="9">(F33+G33)*D33</f>
        <v>0</v>
      </c>
      <c r="K33" s="197">
        <f t="shared" ref="K33:K38" si="10">H33*D33*(1+I33)</f>
        <v>0</v>
      </c>
      <c r="L33" s="197"/>
      <c r="M33" s="197"/>
      <c r="N33" s="197"/>
      <c r="O33" s="205"/>
      <c r="P33" s="197"/>
    </row>
    <row r="34" spans="1:16">
      <c r="A34" s="204"/>
      <c r="B34" s="197">
        <f>B33+1</f>
        <v>2</v>
      </c>
      <c r="C34" s="200" t="s">
        <v>109</v>
      </c>
      <c r="D34" s="197">
        <v>0</v>
      </c>
      <c r="E34" s="197" t="s">
        <v>62</v>
      </c>
      <c r="F34" s="199">
        <v>55</v>
      </c>
      <c r="G34" s="197"/>
      <c r="H34" s="197"/>
      <c r="I34" s="197"/>
      <c r="J34" s="197">
        <f t="shared" si="9"/>
        <v>0</v>
      </c>
      <c r="K34" s="197">
        <f t="shared" si="10"/>
        <v>0</v>
      </c>
      <c r="L34" s="197"/>
      <c r="M34" s="197"/>
      <c r="N34" s="197"/>
      <c r="O34" s="205"/>
      <c r="P34" s="197"/>
    </row>
    <row r="35" spans="1:16">
      <c r="A35" s="197"/>
      <c r="B35" s="197">
        <f>B34+1</f>
        <v>3</v>
      </c>
      <c r="C35" s="198" t="s">
        <v>110</v>
      </c>
      <c r="D35" s="197">
        <v>0</v>
      </c>
      <c r="E35" s="197" t="s">
        <v>62</v>
      </c>
      <c r="F35" s="199">
        <v>55</v>
      </c>
      <c r="G35" s="197"/>
      <c r="H35" s="203"/>
      <c r="I35" s="197"/>
      <c r="J35" s="197">
        <f t="shared" si="9"/>
        <v>0</v>
      </c>
      <c r="K35" s="197">
        <f t="shared" si="10"/>
        <v>0</v>
      </c>
      <c r="L35" s="197"/>
      <c r="M35" s="197"/>
      <c r="N35" s="197"/>
      <c r="O35" s="205"/>
      <c r="P35" s="197"/>
    </row>
    <row r="36" spans="1:16">
      <c r="A36" s="197"/>
      <c r="B36" s="197">
        <f>B35+1</f>
        <v>4</v>
      </c>
      <c r="C36" s="198" t="s">
        <v>111</v>
      </c>
      <c r="D36" s="197">
        <v>0</v>
      </c>
      <c r="E36" s="197" t="s">
        <v>62</v>
      </c>
      <c r="F36" s="199">
        <v>155</v>
      </c>
      <c r="G36" s="197"/>
      <c r="H36" s="203"/>
      <c r="I36" s="197"/>
      <c r="J36" s="197">
        <f t="shared" si="9"/>
        <v>0</v>
      </c>
      <c r="K36" s="197">
        <f t="shared" si="10"/>
        <v>0</v>
      </c>
      <c r="L36" s="197"/>
      <c r="M36" s="197"/>
      <c r="N36" s="197"/>
      <c r="O36" s="205"/>
      <c r="P36" s="197"/>
    </row>
    <row r="37" spans="1:16">
      <c r="A37" s="197"/>
      <c r="B37" s="197">
        <f>B36+1</f>
        <v>5</v>
      </c>
      <c r="C37" s="198" t="s">
        <v>112</v>
      </c>
      <c r="D37" s="197">
        <v>5</v>
      </c>
      <c r="E37" s="197" t="s">
        <v>100</v>
      </c>
      <c r="F37" s="199">
        <v>0</v>
      </c>
      <c r="G37" s="197"/>
      <c r="H37" s="203"/>
      <c r="I37" s="197"/>
      <c r="J37" s="197">
        <f t="shared" si="9"/>
        <v>0</v>
      </c>
      <c r="K37" s="197">
        <f t="shared" si="10"/>
        <v>0</v>
      </c>
      <c r="L37" s="197"/>
      <c r="M37" s="197"/>
      <c r="N37" s="197"/>
      <c r="O37" s="205"/>
      <c r="P37" s="197" t="s">
        <v>113</v>
      </c>
    </row>
    <row r="38" spans="1:16">
      <c r="A38" s="197"/>
      <c r="B38" s="197">
        <f>B37+1</f>
        <v>6</v>
      </c>
      <c r="C38" s="198" t="s">
        <v>114</v>
      </c>
      <c r="D38" s="197">
        <v>1</v>
      </c>
      <c r="E38" s="197" t="s">
        <v>115</v>
      </c>
      <c r="F38" s="203"/>
      <c r="G38" s="197"/>
      <c r="H38" s="201">
        <v>2400</v>
      </c>
      <c r="I38" s="197"/>
      <c r="J38" s="197">
        <f t="shared" si="9"/>
        <v>0</v>
      </c>
      <c r="K38" s="197">
        <f t="shared" si="10"/>
        <v>2400</v>
      </c>
      <c r="L38" s="197"/>
      <c r="M38" s="197"/>
      <c r="N38" s="197" t="s">
        <v>116</v>
      </c>
      <c r="O38" s="205"/>
      <c r="P38" s="197"/>
    </row>
    <row r="39" spans="1:16">
      <c r="A39" s="197"/>
      <c r="B39" s="197"/>
      <c r="C39" s="198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205"/>
      <c r="P39" s="197"/>
    </row>
    <row r="40" spans="1:16">
      <c r="A40" s="197" t="s">
        <v>117</v>
      </c>
      <c r="B40" s="197">
        <v>1</v>
      </c>
      <c r="C40" s="200" t="s">
        <v>118</v>
      </c>
      <c r="D40" s="197">
        <v>45.3</v>
      </c>
      <c r="E40" s="197" t="s">
        <v>62</v>
      </c>
      <c r="F40" s="199">
        <v>88</v>
      </c>
      <c r="G40" s="197"/>
      <c r="H40" s="201">
        <v>0</v>
      </c>
      <c r="I40" s="206">
        <v>0.03</v>
      </c>
      <c r="J40" s="197">
        <f t="shared" ref="J40:J46" si="11">(F40+G40)*D40</f>
        <v>3986.4</v>
      </c>
      <c r="K40" s="197">
        <f t="shared" ref="K40:K46" si="12">H40*D40*(1+I40)</f>
        <v>0</v>
      </c>
      <c r="L40" s="204" t="s">
        <v>119</v>
      </c>
      <c r="M40" s="202"/>
      <c r="N40" s="197"/>
      <c r="O40" s="205"/>
      <c r="P40" s="197"/>
    </row>
    <row r="41" spans="1:16">
      <c r="A41" s="204"/>
      <c r="B41" s="197">
        <f t="shared" ref="B41:B50" si="13">B40+1</f>
        <v>2</v>
      </c>
      <c r="C41" s="200" t="s">
        <v>109</v>
      </c>
      <c r="D41" s="197">
        <v>45.3</v>
      </c>
      <c r="E41" s="197" t="s">
        <v>62</v>
      </c>
      <c r="F41" s="199">
        <v>55</v>
      </c>
      <c r="G41" s="197"/>
      <c r="H41" s="197"/>
      <c r="I41" s="197"/>
      <c r="J41" s="197">
        <f t="shared" si="11"/>
        <v>2491.5</v>
      </c>
      <c r="K41" s="197">
        <f t="shared" si="12"/>
        <v>0</v>
      </c>
      <c r="L41" s="197"/>
      <c r="M41" s="197"/>
      <c r="N41" s="197"/>
      <c r="O41" s="205"/>
      <c r="P41" s="197"/>
    </row>
    <row r="42" spans="1:16">
      <c r="A42" s="204"/>
      <c r="B42" s="197">
        <f t="shared" si="13"/>
        <v>3</v>
      </c>
      <c r="C42" s="200" t="s">
        <v>110</v>
      </c>
      <c r="D42" s="197">
        <v>84.28</v>
      </c>
      <c r="E42" s="197" t="s">
        <v>62</v>
      </c>
      <c r="F42" s="199">
        <v>55</v>
      </c>
      <c r="G42" s="197"/>
      <c r="H42" s="197"/>
      <c r="I42" s="197"/>
      <c r="J42" s="197">
        <f t="shared" si="11"/>
        <v>4635.4</v>
      </c>
      <c r="K42" s="197">
        <f t="shared" si="12"/>
        <v>0</v>
      </c>
      <c r="L42" s="197"/>
      <c r="M42" s="197"/>
      <c r="N42" s="197"/>
      <c r="O42" s="205"/>
      <c r="P42" s="197"/>
    </row>
    <row r="43" spans="1:16">
      <c r="A43" s="204"/>
      <c r="B43" s="197">
        <f t="shared" si="13"/>
        <v>4</v>
      </c>
      <c r="C43" s="200" t="s">
        <v>120</v>
      </c>
      <c r="D43" s="197">
        <v>15</v>
      </c>
      <c r="E43" s="197" t="s">
        <v>62</v>
      </c>
      <c r="F43" s="199">
        <v>155</v>
      </c>
      <c r="G43" s="197"/>
      <c r="H43" s="203"/>
      <c r="I43" s="197"/>
      <c r="J43" s="197">
        <f t="shared" si="11"/>
        <v>2325</v>
      </c>
      <c r="K43" s="197">
        <f t="shared" si="12"/>
        <v>0</v>
      </c>
      <c r="L43" s="197" t="s">
        <v>121</v>
      </c>
      <c r="M43" s="197"/>
      <c r="N43" s="197"/>
      <c r="O43" s="205"/>
      <c r="P43" s="197"/>
    </row>
    <row r="44" spans="1:16">
      <c r="A44" s="204"/>
      <c r="B44" s="197">
        <f t="shared" si="13"/>
        <v>5</v>
      </c>
      <c r="C44" s="200" t="s">
        <v>122</v>
      </c>
      <c r="D44" s="197">
        <v>25</v>
      </c>
      <c r="E44" s="197" t="s">
        <v>62</v>
      </c>
      <c r="F44" s="199">
        <v>195</v>
      </c>
      <c r="G44" s="197"/>
      <c r="H44" s="203"/>
      <c r="I44" s="197"/>
      <c r="J44" s="197">
        <f t="shared" si="11"/>
        <v>4875</v>
      </c>
      <c r="K44" s="197">
        <f t="shared" si="12"/>
        <v>0</v>
      </c>
      <c r="L44" s="197"/>
      <c r="M44" s="197"/>
      <c r="N44" s="197"/>
      <c r="O44" s="205"/>
      <c r="P44" s="197"/>
    </row>
    <row r="45" spans="1:16">
      <c r="A45" s="204"/>
      <c r="B45" s="197">
        <f t="shared" si="13"/>
        <v>6</v>
      </c>
      <c r="C45" s="200" t="s">
        <v>123</v>
      </c>
      <c r="D45" s="197">
        <v>2</v>
      </c>
      <c r="E45" s="197" t="s">
        <v>70</v>
      </c>
      <c r="F45" s="199">
        <v>0</v>
      </c>
      <c r="G45" s="197"/>
      <c r="H45" s="201">
        <v>0</v>
      </c>
      <c r="I45" s="197"/>
      <c r="J45" s="197">
        <f t="shared" si="11"/>
        <v>0</v>
      </c>
      <c r="K45" s="197">
        <f t="shared" si="12"/>
        <v>0</v>
      </c>
      <c r="L45" s="197"/>
      <c r="M45" s="197"/>
      <c r="N45" s="197" t="s">
        <v>106</v>
      </c>
      <c r="O45" s="205"/>
      <c r="P45" s="197" t="s">
        <v>113</v>
      </c>
    </row>
    <row r="46" spans="1:16">
      <c r="A46" s="204"/>
      <c r="B46" s="197">
        <f t="shared" si="13"/>
        <v>7</v>
      </c>
      <c r="C46" s="200" t="s">
        <v>124</v>
      </c>
      <c r="D46" s="197">
        <v>1</v>
      </c>
      <c r="E46" s="197" t="s">
        <v>70</v>
      </c>
      <c r="F46" s="199">
        <v>0</v>
      </c>
      <c r="G46" s="197"/>
      <c r="H46" s="201">
        <v>0</v>
      </c>
      <c r="I46" s="197"/>
      <c r="J46" s="197">
        <f t="shared" si="11"/>
        <v>0</v>
      </c>
      <c r="K46" s="197">
        <f t="shared" si="12"/>
        <v>0</v>
      </c>
      <c r="L46" s="197"/>
      <c r="M46" s="197"/>
      <c r="N46" s="197" t="s">
        <v>106</v>
      </c>
      <c r="O46" s="205"/>
      <c r="P46" s="197" t="s">
        <v>113</v>
      </c>
    </row>
    <row r="47" spans="1:16">
      <c r="A47" s="204"/>
      <c r="B47" s="197">
        <f t="shared" si="13"/>
        <v>8</v>
      </c>
      <c r="C47" s="198" t="s">
        <v>125</v>
      </c>
      <c r="D47" s="197">
        <v>3</v>
      </c>
      <c r="E47" s="197" t="s">
        <v>70</v>
      </c>
      <c r="F47" s="199">
        <v>0</v>
      </c>
      <c r="G47" s="197"/>
      <c r="H47" s="201">
        <v>0</v>
      </c>
      <c r="I47" s="197"/>
      <c r="J47" s="197"/>
      <c r="K47" s="197"/>
      <c r="L47" s="197"/>
      <c r="M47" s="197"/>
      <c r="N47" s="197" t="s">
        <v>106</v>
      </c>
      <c r="O47" s="205"/>
      <c r="P47" s="197" t="s">
        <v>113</v>
      </c>
    </row>
    <row r="48" spans="1:16">
      <c r="A48" s="204"/>
      <c r="B48" s="197">
        <f t="shared" si="13"/>
        <v>9</v>
      </c>
      <c r="C48" s="200" t="s">
        <v>126</v>
      </c>
      <c r="D48" s="197">
        <v>0</v>
      </c>
      <c r="E48" s="197" t="s">
        <v>127</v>
      </c>
      <c r="F48" s="203"/>
      <c r="G48" s="197"/>
      <c r="H48" s="201">
        <v>0</v>
      </c>
      <c r="I48" s="197"/>
      <c r="J48" s="197">
        <f t="shared" ref="J48:J60" si="14">(F48+G48)*D48</f>
        <v>0</v>
      </c>
      <c r="K48" s="197">
        <f t="shared" ref="K48:K60" si="15">H48*D48*(1+I48)</f>
        <v>0</v>
      </c>
      <c r="L48" s="197"/>
      <c r="M48" s="197"/>
      <c r="N48" s="197" t="s">
        <v>128</v>
      </c>
      <c r="O48" s="205"/>
      <c r="P48" s="197"/>
    </row>
    <row r="49" spans="1:16">
      <c r="A49" s="204"/>
      <c r="B49" s="197">
        <f t="shared" si="13"/>
        <v>10</v>
      </c>
      <c r="C49" s="200" t="s">
        <v>129</v>
      </c>
      <c r="D49" s="197">
        <v>0</v>
      </c>
      <c r="E49" s="197" t="s">
        <v>127</v>
      </c>
      <c r="F49" s="203"/>
      <c r="G49" s="197"/>
      <c r="H49" s="201">
        <v>0</v>
      </c>
      <c r="I49" s="197"/>
      <c r="J49" s="197">
        <f t="shared" si="14"/>
        <v>0</v>
      </c>
      <c r="K49" s="197">
        <f t="shared" si="15"/>
        <v>0</v>
      </c>
      <c r="L49" s="197"/>
      <c r="M49" s="197"/>
      <c r="N49" s="197" t="s">
        <v>128</v>
      </c>
      <c r="O49" s="205"/>
      <c r="P49" s="197"/>
    </row>
    <row r="50" spans="1:16">
      <c r="A50" s="204"/>
      <c r="B50" s="197">
        <f t="shared" si="13"/>
        <v>11</v>
      </c>
      <c r="C50" s="200" t="s">
        <v>130</v>
      </c>
      <c r="D50" s="197">
        <v>5.8</v>
      </c>
      <c r="E50" s="197" t="s">
        <v>77</v>
      </c>
      <c r="F50" s="199">
        <v>110</v>
      </c>
      <c r="G50" s="197"/>
      <c r="H50" s="203"/>
      <c r="I50" s="197"/>
      <c r="J50" s="197">
        <f t="shared" si="14"/>
        <v>638</v>
      </c>
      <c r="K50" s="197">
        <f t="shared" si="15"/>
        <v>0</v>
      </c>
      <c r="L50" s="197"/>
      <c r="M50" s="197"/>
      <c r="N50" s="197"/>
      <c r="O50" s="205"/>
      <c r="P50" s="197"/>
    </row>
    <row r="51" spans="1:16">
      <c r="A51" s="204"/>
      <c r="B51" s="197"/>
      <c r="C51" s="200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205"/>
      <c r="P51" s="197"/>
    </row>
    <row r="52" spans="1:16">
      <c r="A52" s="197" t="s">
        <v>131</v>
      </c>
      <c r="B52" s="197">
        <v>1</v>
      </c>
      <c r="C52" s="200" t="s">
        <v>118</v>
      </c>
      <c r="D52" s="197">
        <v>7.7</v>
      </c>
      <c r="E52" s="197" t="s">
        <v>62</v>
      </c>
      <c r="F52" s="199">
        <v>88</v>
      </c>
      <c r="G52" s="197"/>
      <c r="H52" s="197"/>
      <c r="I52" s="197"/>
      <c r="J52" s="197">
        <f t="shared" si="14"/>
        <v>677.6</v>
      </c>
      <c r="K52" s="197">
        <f t="shared" si="15"/>
        <v>0</v>
      </c>
      <c r="L52" s="197"/>
      <c r="M52" s="197"/>
      <c r="N52" s="197"/>
      <c r="O52" s="205"/>
      <c r="P52" s="197"/>
    </row>
    <row r="53" spans="1:16">
      <c r="A53" s="197"/>
      <c r="B53" s="197">
        <f>B52+1</f>
        <v>2</v>
      </c>
      <c r="C53" s="200" t="s">
        <v>132</v>
      </c>
      <c r="D53" s="197">
        <v>2</v>
      </c>
      <c r="E53" s="197" t="s">
        <v>62</v>
      </c>
      <c r="F53" s="199">
        <v>90</v>
      </c>
      <c r="G53" s="197"/>
      <c r="H53" s="197"/>
      <c r="I53" s="197"/>
      <c r="J53" s="197">
        <f t="shared" si="14"/>
        <v>180</v>
      </c>
      <c r="K53" s="197">
        <f t="shared" si="15"/>
        <v>0</v>
      </c>
      <c r="L53" s="197"/>
      <c r="M53" s="197"/>
      <c r="N53" s="197"/>
      <c r="O53" s="205"/>
      <c r="P53" s="197"/>
    </row>
    <row r="54" spans="1:16">
      <c r="A54" s="197"/>
      <c r="B54" s="197">
        <f t="shared" ref="B54:B61" si="16">B53+1</f>
        <v>3</v>
      </c>
      <c r="C54" s="200" t="s">
        <v>109</v>
      </c>
      <c r="D54" s="197">
        <v>7.7</v>
      </c>
      <c r="E54" s="197" t="s">
        <v>62</v>
      </c>
      <c r="F54" s="199">
        <v>55</v>
      </c>
      <c r="G54" s="197"/>
      <c r="H54" s="197"/>
      <c r="I54" s="197"/>
      <c r="J54" s="197">
        <f t="shared" si="14"/>
        <v>423.5</v>
      </c>
      <c r="K54" s="197">
        <f t="shared" si="15"/>
        <v>0</v>
      </c>
      <c r="L54" s="197"/>
      <c r="M54" s="197"/>
      <c r="N54" s="197"/>
      <c r="O54" s="205"/>
      <c r="P54" s="197"/>
    </row>
    <row r="55" spans="1:16">
      <c r="A55" s="204"/>
      <c r="B55" s="197">
        <f t="shared" si="16"/>
        <v>4</v>
      </c>
      <c r="C55" s="198" t="s">
        <v>110</v>
      </c>
      <c r="D55" s="197">
        <v>18</v>
      </c>
      <c r="E55" s="197" t="s">
        <v>62</v>
      </c>
      <c r="F55" s="199">
        <v>55</v>
      </c>
      <c r="G55" s="197"/>
      <c r="H55" s="197"/>
      <c r="I55" s="197"/>
      <c r="J55" s="197">
        <f t="shared" si="14"/>
        <v>990</v>
      </c>
      <c r="K55" s="197">
        <f t="shared" si="15"/>
        <v>0</v>
      </c>
      <c r="L55" s="197"/>
      <c r="M55" s="197"/>
      <c r="N55" s="197"/>
      <c r="O55" s="205"/>
      <c r="P55" s="197"/>
    </row>
    <row r="56" spans="1:16">
      <c r="A56" s="204"/>
      <c r="B56" s="197">
        <f t="shared" si="16"/>
        <v>5</v>
      </c>
      <c r="C56" s="198" t="s">
        <v>133</v>
      </c>
      <c r="D56" s="197">
        <v>0</v>
      </c>
      <c r="E56" s="197" t="s">
        <v>62</v>
      </c>
      <c r="F56" s="199">
        <v>98</v>
      </c>
      <c r="G56" s="197"/>
      <c r="H56" s="197"/>
      <c r="I56" s="197"/>
      <c r="J56" s="197">
        <f t="shared" si="14"/>
        <v>0</v>
      </c>
      <c r="K56" s="197">
        <f t="shared" si="15"/>
        <v>0</v>
      </c>
      <c r="L56" s="197"/>
      <c r="M56" s="197"/>
      <c r="N56" s="197"/>
      <c r="O56" s="205"/>
      <c r="P56" s="197"/>
    </row>
    <row r="57" spans="1:16">
      <c r="A57" s="197"/>
      <c r="B57" s="197">
        <f t="shared" si="16"/>
        <v>6</v>
      </c>
      <c r="C57" s="200" t="s">
        <v>134</v>
      </c>
      <c r="D57" s="197">
        <v>1</v>
      </c>
      <c r="E57" s="197" t="s">
        <v>70</v>
      </c>
      <c r="F57" s="199">
        <v>0</v>
      </c>
      <c r="G57" s="197"/>
      <c r="H57" s="197"/>
      <c r="I57" s="197"/>
      <c r="J57" s="197">
        <f t="shared" si="14"/>
        <v>0</v>
      </c>
      <c r="K57" s="197">
        <f t="shared" si="15"/>
        <v>0</v>
      </c>
      <c r="L57" s="197"/>
      <c r="M57" s="197"/>
      <c r="N57" s="197"/>
      <c r="O57" s="205"/>
      <c r="P57" s="197"/>
    </row>
    <row r="58" spans="1:16">
      <c r="A58" s="197"/>
      <c r="B58" s="197">
        <f t="shared" si="16"/>
        <v>7</v>
      </c>
      <c r="C58" s="198" t="s">
        <v>28</v>
      </c>
      <c r="D58" s="79">
        <v>0</v>
      </c>
      <c r="E58" s="197" t="s">
        <v>62</v>
      </c>
      <c r="F58" s="199">
        <v>195</v>
      </c>
      <c r="G58" s="197"/>
      <c r="H58" s="197"/>
      <c r="I58" s="197"/>
      <c r="J58" s="197">
        <f t="shared" si="14"/>
        <v>0</v>
      </c>
      <c r="K58" s="197">
        <f t="shared" si="15"/>
        <v>0</v>
      </c>
      <c r="L58" s="197"/>
      <c r="M58" s="197"/>
      <c r="N58" s="197"/>
      <c r="O58" s="205"/>
      <c r="P58" s="197" t="s">
        <v>74</v>
      </c>
    </row>
    <row r="59" spans="1:16">
      <c r="A59" s="197"/>
      <c r="B59" s="197">
        <f t="shared" si="16"/>
        <v>8</v>
      </c>
      <c r="C59" s="198" t="s">
        <v>135</v>
      </c>
      <c r="D59" s="197">
        <v>0</v>
      </c>
      <c r="E59" s="197" t="s">
        <v>127</v>
      </c>
      <c r="F59" s="197"/>
      <c r="G59" s="197"/>
      <c r="H59" s="201">
        <v>0</v>
      </c>
      <c r="I59" s="197"/>
      <c r="J59" s="197">
        <f t="shared" si="14"/>
        <v>0</v>
      </c>
      <c r="K59" s="197">
        <f t="shared" si="15"/>
        <v>0</v>
      </c>
      <c r="M59" s="197"/>
      <c r="N59" s="197" t="s">
        <v>128</v>
      </c>
      <c r="O59" s="205"/>
      <c r="P59" s="197"/>
    </row>
    <row r="60" spans="1:16">
      <c r="A60" s="197"/>
      <c r="B60" s="197">
        <f t="shared" si="16"/>
        <v>9</v>
      </c>
      <c r="C60" s="198" t="s">
        <v>136</v>
      </c>
      <c r="D60" s="197">
        <v>7.7</v>
      </c>
      <c r="E60" s="197" t="s">
        <v>62</v>
      </c>
      <c r="F60" s="199">
        <v>75</v>
      </c>
      <c r="G60" s="197"/>
      <c r="H60" s="197"/>
      <c r="I60" s="197"/>
      <c r="J60" s="197">
        <f t="shared" si="14"/>
        <v>577.5</v>
      </c>
      <c r="K60" s="197">
        <f t="shared" si="15"/>
        <v>0</v>
      </c>
      <c r="L60" s="197"/>
      <c r="M60" s="197"/>
      <c r="N60" s="197"/>
      <c r="O60" s="205"/>
      <c r="P60" s="197"/>
    </row>
    <row r="61" spans="1:16">
      <c r="A61" s="197"/>
      <c r="B61" s="197">
        <f t="shared" si="16"/>
        <v>10</v>
      </c>
      <c r="C61" s="198" t="s">
        <v>137</v>
      </c>
      <c r="D61" s="197">
        <v>1</v>
      </c>
      <c r="E61" s="197" t="s">
        <v>138</v>
      </c>
      <c r="F61" s="199">
        <v>150</v>
      </c>
      <c r="G61" s="197"/>
      <c r="H61" s="197"/>
      <c r="I61" s="197"/>
      <c r="J61" s="197">
        <f t="shared" ref="J61:J64" si="17">(F61+G61)*D61</f>
        <v>150</v>
      </c>
      <c r="K61" s="197">
        <f t="shared" ref="K61:K64" si="18">H61*D61*(1+I61)</f>
        <v>0</v>
      </c>
      <c r="L61" s="197" t="s">
        <v>139</v>
      </c>
      <c r="M61" s="197"/>
      <c r="N61" s="197"/>
      <c r="O61" s="205"/>
      <c r="P61" s="197"/>
    </row>
    <row r="62" spans="1:16">
      <c r="A62" s="197"/>
      <c r="B62" s="197"/>
      <c r="C62" s="198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205"/>
      <c r="P62" s="197"/>
    </row>
    <row r="63" spans="1:16">
      <c r="A63" s="197" t="s">
        <v>140</v>
      </c>
      <c r="B63" s="197">
        <v>1</v>
      </c>
      <c r="C63" s="200" t="s">
        <v>118</v>
      </c>
      <c r="D63" s="197">
        <v>15.8</v>
      </c>
      <c r="E63" s="197" t="s">
        <v>62</v>
      </c>
      <c r="F63" s="199">
        <v>88</v>
      </c>
      <c r="G63" s="197"/>
      <c r="H63" s="197"/>
      <c r="I63" s="197"/>
      <c r="J63" s="197">
        <f t="shared" si="17"/>
        <v>1390.4</v>
      </c>
      <c r="K63" s="197">
        <f t="shared" si="18"/>
        <v>0</v>
      </c>
      <c r="L63" s="197"/>
      <c r="M63" s="197"/>
      <c r="N63" s="197"/>
      <c r="O63" s="205"/>
      <c r="P63" s="197"/>
    </row>
    <row r="64" spans="1:16">
      <c r="A64" s="197"/>
      <c r="B64" s="197">
        <f>B63+1</f>
        <v>2</v>
      </c>
      <c r="C64" s="200" t="s">
        <v>109</v>
      </c>
      <c r="D64" s="197">
        <v>15.8</v>
      </c>
      <c r="E64" s="197" t="s">
        <v>62</v>
      </c>
      <c r="F64" s="199">
        <v>55</v>
      </c>
      <c r="G64" s="197"/>
      <c r="H64" s="197"/>
      <c r="I64" s="197"/>
      <c r="J64" s="197">
        <f t="shared" si="17"/>
        <v>869</v>
      </c>
      <c r="K64" s="197">
        <f t="shared" si="18"/>
        <v>0</v>
      </c>
      <c r="L64" s="197"/>
      <c r="M64" s="197"/>
      <c r="N64" s="197"/>
      <c r="O64" s="205"/>
      <c r="P64" s="197"/>
    </row>
    <row r="65" spans="1:16">
      <c r="A65" s="197"/>
      <c r="B65" s="197">
        <f t="shared" ref="B65:B70" si="19">B64+1</f>
        <v>3</v>
      </c>
      <c r="C65" s="200" t="s">
        <v>110</v>
      </c>
      <c r="D65" s="197">
        <v>45.88</v>
      </c>
      <c r="E65" s="197" t="s">
        <v>62</v>
      </c>
      <c r="F65" s="199">
        <v>55</v>
      </c>
      <c r="G65" s="197"/>
      <c r="H65" s="197"/>
      <c r="I65" s="197"/>
      <c r="J65" s="197">
        <f t="shared" ref="J65:J70" si="20">(F65+G65)*D65</f>
        <v>2523.4</v>
      </c>
      <c r="K65" s="197">
        <f t="shared" ref="K65:K70" si="21">H65*D65*(1+I65)</f>
        <v>0</v>
      </c>
      <c r="L65" s="197"/>
      <c r="M65" s="197"/>
      <c r="N65" s="197"/>
      <c r="O65" s="205"/>
      <c r="P65" s="197"/>
    </row>
    <row r="66" spans="1:16">
      <c r="A66" s="197"/>
      <c r="B66" s="197">
        <f t="shared" si="19"/>
        <v>4</v>
      </c>
      <c r="C66" s="200" t="s">
        <v>141</v>
      </c>
      <c r="D66" s="197">
        <v>0</v>
      </c>
      <c r="E66" s="197" t="s">
        <v>62</v>
      </c>
      <c r="F66" s="199">
        <v>195</v>
      </c>
      <c r="G66" s="197"/>
      <c r="H66" s="197"/>
      <c r="I66" s="197"/>
      <c r="J66" s="197">
        <f t="shared" si="20"/>
        <v>0</v>
      </c>
      <c r="K66" s="197">
        <f t="shared" si="21"/>
        <v>0</v>
      </c>
      <c r="L66" s="197"/>
      <c r="M66" s="197"/>
      <c r="N66" s="197"/>
      <c r="O66" s="205"/>
      <c r="P66" s="197" t="s">
        <v>142</v>
      </c>
    </row>
    <row r="67" spans="1:16">
      <c r="A67" s="197"/>
      <c r="B67" s="197">
        <f t="shared" si="19"/>
        <v>5</v>
      </c>
      <c r="C67" s="200" t="s">
        <v>143</v>
      </c>
      <c r="D67" s="197">
        <v>0</v>
      </c>
      <c r="E67" s="197" t="s">
        <v>70</v>
      </c>
      <c r="F67" s="199"/>
      <c r="G67" s="197"/>
      <c r="H67" s="201">
        <v>0</v>
      </c>
      <c r="I67" s="197"/>
      <c r="J67" s="197">
        <f t="shared" si="20"/>
        <v>0</v>
      </c>
      <c r="K67" s="197">
        <f t="shared" si="21"/>
        <v>0</v>
      </c>
      <c r="L67" s="197"/>
      <c r="M67" s="197"/>
      <c r="N67" s="197"/>
      <c r="O67" s="205"/>
      <c r="P67" s="197" t="s">
        <v>113</v>
      </c>
    </row>
    <row r="68" spans="1:16">
      <c r="A68" s="197"/>
      <c r="B68" s="197">
        <f t="shared" si="19"/>
        <v>6</v>
      </c>
      <c r="C68" s="200" t="s">
        <v>144</v>
      </c>
      <c r="D68" s="197">
        <v>0</v>
      </c>
      <c r="E68" s="197" t="s">
        <v>77</v>
      </c>
      <c r="F68" s="199"/>
      <c r="G68" s="197"/>
      <c r="H68" s="201">
        <v>0</v>
      </c>
      <c r="I68" s="197"/>
      <c r="J68" s="197"/>
      <c r="K68" s="197"/>
      <c r="L68" s="197"/>
      <c r="M68" s="197"/>
      <c r="N68" s="197"/>
      <c r="O68" s="205"/>
      <c r="P68" s="197" t="s">
        <v>113</v>
      </c>
    </row>
    <row r="69" spans="1:16">
      <c r="A69" s="197"/>
      <c r="B69" s="197">
        <f t="shared" si="19"/>
        <v>7</v>
      </c>
      <c r="C69" s="200" t="s">
        <v>145</v>
      </c>
      <c r="D69" s="197">
        <v>0</v>
      </c>
      <c r="E69" s="197" t="s">
        <v>70</v>
      </c>
      <c r="F69" s="199"/>
      <c r="G69" s="197"/>
      <c r="H69" s="201">
        <v>0</v>
      </c>
      <c r="I69" s="197"/>
      <c r="J69" s="197">
        <f t="shared" si="20"/>
        <v>0</v>
      </c>
      <c r="K69" s="197">
        <f t="shared" si="21"/>
        <v>0</v>
      </c>
      <c r="L69" s="197"/>
      <c r="M69" s="197"/>
      <c r="N69" s="197" t="s">
        <v>116</v>
      </c>
      <c r="O69" s="205"/>
      <c r="P69" s="197"/>
    </row>
    <row r="70" spans="1:16">
      <c r="A70" s="197"/>
      <c r="B70" s="197">
        <f t="shared" si="19"/>
        <v>8</v>
      </c>
      <c r="C70" s="198" t="s">
        <v>146</v>
      </c>
      <c r="D70" s="197">
        <v>0</v>
      </c>
      <c r="E70" s="197" t="s">
        <v>127</v>
      </c>
      <c r="F70" s="197"/>
      <c r="G70" s="197"/>
      <c r="H70" s="201">
        <v>0</v>
      </c>
      <c r="I70" s="197"/>
      <c r="J70" s="197">
        <f t="shared" si="20"/>
        <v>0</v>
      </c>
      <c r="K70" s="197">
        <f t="shared" si="21"/>
        <v>0</v>
      </c>
      <c r="M70" s="197"/>
      <c r="N70" s="197" t="s">
        <v>128</v>
      </c>
      <c r="O70" s="205"/>
      <c r="P70" s="197"/>
    </row>
    <row r="71" spans="1:16">
      <c r="A71" s="197"/>
      <c r="B71" s="197"/>
      <c r="C71" s="198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205"/>
      <c r="P71" s="197"/>
    </row>
    <row r="72" spans="1:16">
      <c r="A72" s="197" t="s">
        <v>147</v>
      </c>
      <c r="B72" s="197">
        <v>1</v>
      </c>
      <c r="C72" s="200" t="s">
        <v>118</v>
      </c>
      <c r="D72" s="197">
        <v>10.1</v>
      </c>
      <c r="E72" s="197" t="s">
        <v>62</v>
      </c>
      <c r="F72" s="199">
        <v>88</v>
      </c>
      <c r="G72" s="197"/>
      <c r="H72" s="197"/>
      <c r="I72" s="197"/>
      <c r="J72" s="197">
        <f t="shared" ref="J72:J77" si="22">(F72+G72)*D72</f>
        <v>888.8</v>
      </c>
      <c r="K72" s="197">
        <f t="shared" ref="K72:K77" si="23">H72*D72*(1+I72)</f>
        <v>0</v>
      </c>
      <c r="L72" s="197"/>
      <c r="M72" s="197"/>
      <c r="N72" s="197"/>
      <c r="O72" s="205"/>
      <c r="P72" s="197"/>
    </row>
    <row r="73" spans="1:16">
      <c r="A73" s="197"/>
      <c r="B73" s="197">
        <f>B72+1</f>
        <v>2</v>
      </c>
      <c r="C73" s="200" t="s">
        <v>109</v>
      </c>
      <c r="D73" s="197">
        <v>10.1</v>
      </c>
      <c r="E73" s="197" t="s">
        <v>62</v>
      </c>
      <c r="F73" s="199">
        <v>55</v>
      </c>
      <c r="G73" s="197"/>
      <c r="H73" s="197"/>
      <c r="I73" s="197"/>
      <c r="J73" s="197">
        <f t="shared" si="22"/>
        <v>555.5</v>
      </c>
      <c r="K73" s="197">
        <f t="shared" si="23"/>
        <v>0</v>
      </c>
      <c r="L73" s="197"/>
      <c r="M73" s="197"/>
      <c r="N73" s="197"/>
      <c r="O73" s="205"/>
      <c r="P73" s="197"/>
    </row>
    <row r="74" spans="1:16">
      <c r="A74" s="197"/>
      <c r="B74" s="197">
        <f t="shared" ref="B74:B79" si="24">B73+1</f>
        <v>3</v>
      </c>
      <c r="C74" s="200" t="s">
        <v>110</v>
      </c>
      <c r="D74" s="197">
        <v>37.13</v>
      </c>
      <c r="E74" s="197" t="s">
        <v>62</v>
      </c>
      <c r="F74" s="199">
        <v>55</v>
      </c>
      <c r="G74" s="197"/>
      <c r="H74" s="197"/>
      <c r="I74" s="197"/>
      <c r="J74" s="197">
        <f t="shared" si="22"/>
        <v>2042.15</v>
      </c>
      <c r="K74" s="197">
        <f t="shared" si="23"/>
        <v>0</v>
      </c>
      <c r="L74" s="197"/>
      <c r="M74" s="197"/>
      <c r="N74" s="197"/>
      <c r="O74" s="205"/>
      <c r="P74" s="197"/>
    </row>
    <row r="75" spans="1:16">
      <c r="A75" s="197"/>
      <c r="B75" s="197">
        <f t="shared" si="24"/>
        <v>4</v>
      </c>
      <c r="C75" s="200" t="s">
        <v>141</v>
      </c>
      <c r="D75" s="197">
        <v>0</v>
      </c>
      <c r="E75" s="197" t="s">
        <v>62</v>
      </c>
      <c r="F75" s="199">
        <v>195</v>
      </c>
      <c r="G75" s="197"/>
      <c r="H75" s="197"/>
      <c r="I75" s="197"/>
      <c r="J75" s="197">
        <f t="shared" si="22"/>
        <v>0</v>
      </c>
      <c r="K75" s="197">
        <f t="shared" si="23"/>
        <v>0</v>
      </c>
      <c r="L75" s="197"/>
      <c r="M75" s="197"/>
      <c r="N75" s="197"/>
      <c r="O75" s="205"/>
      <c r="P75" s="197" t="s">
        <v>142</v>
      </c>
    </row>
    <row r="76" spans="1:16">
      <c r="A76" s="197"/>
      <c r="B76" s="197">
        <f t="shared" si="24"/>
        <v>5</v>
      </c>
      <c r="C76" s="200" t="s">
        <v>134</v>
      </c>
      <c r="D76" s="197">
        <v>0</v>
      </c>
      <c r="E76" s="197" t="s">
        <v>70</v>
      </c>
      <c r="F76" s="199">
        <v>0</v>
      </c>
      <c r="G76" s="197"/>
      <c r="H76" s="201">
        <v>0</v>
      </c>
      <c r="I76" s="197"/>
      <c r="J76" s="197">
        <f t="shared" si="22"/>
        <v>0</v>
      </c>
      <c r="K76" s="197">
        <f t="shared" si="23"/>
        <v>0</v>
      </c>
      <c r="L76" s="197"/>
      <c r="M76" s="197"/>
      <c r="N76" s="197" t="s">
        <v>106</v>
      </c>
      <c r="O76" s="205"/>
      <c r="P76" s="197" t="s">
        <v>113</v>
      </c>
    </row>
    <row r="77" spans="1:16">
      <c r="A77" s="197"/>
      <c r="B77" s="197">
        <f t="shared" si="24"/>
        <v>6</v>
      </c>
      <c r="C77" s="200" t="s">
        <v>144</v>
      </c>
      <c r="D77" s="197">
        <v>0</v>
      </c>
      <c r="E77" s="197" t="s">
        <v>77</v>
      </c>
      <c r="F77" s="199">
        <v>0</v>
      </c>
      <c r="G77" s="197"/>
      <c r="H77" s="201">
        <v>0</v>
      </c>
      <c r="I77" s="197"/>
      <c r="J77" s="197">
        <f t="shared" si="22"/>
        <v>0</v>
      </c>
      <c r="K77" s="197">
        <f t="shared" si="23"/>
        <v>0</v>
      </c>
      <c r="L77" s="197"/>
      <c r="M77" s="197"/>
      <c r="N77" s="197" t="s">
        <v>106</v>
      </c>
      <c r="O77" s="205"/>
      <c r="P77" s="197" t="s">
        <v>113</v>
      </c>
    </row>
    <row r="78" spans="1:16">
      <c r="A78" s="197"/>
      <c r="B78" s="197">
        <f t="shared" si="24"/>
        <v>7</v>
      </c>
      <c r="C78" s="200" t="s">
        <v>145</v>
      </c>
      <c r="D78" s="197">
        <v>0</v>
      </c>
      <c r="E78" s="197" t="s">
        <v>70</v>
      </c>
      <c r="F78" s="199">
        <v>0</v>
      </c>
      <c r="G78" s="197"/>
      <c r="H78" s="201">
        <v>0</v>
      </c>
      <c r="I78" s="197"/>
      <c r="J78" s="197">
        <f t="shared" ref="J78:J82" si="25">(F78+G78)*D78</f>
        <v>0</v>
      </c>
      <c r="K78" s="197">
        <f t="shared" ref="K78:K82" si="26">H78*D78*(1+I78)</f>
        <v>0</v>
      </c>
      <c r="L78" s="197"/>
      <c r="M78" s="197"/>
      <c r="N78" s="197" t="s">
        <v>116</v>
      </c>
      <c r="O78" s="205"/>
      <c r="P78" s="197"/>
    </row>
    <row r="79" spans="1:16">
      <c r="A79" s="197"/>
      <c r="B79" s="197">
        <f t="shared" si="24"/>
        <v>8</v>
      </c>
      <c r="C79" s="198" t="s">
        <v>146</v>
      </c>
      <c r="D79" s="197">
        <v>0</v>
      </c>
      <c r="E79" s="197" t="s">
        <v>127</v>
      </c>
      <c r="F79" s="197"/>
      <c r="G79" s="197"/>
      <c r="H79" s="201">
        <v>0</v>
      </c>
      <c r="I79" s="197"/>
      <c r="J79" s="197">
        <f t="shared" si="25"/>
        <v>0</v>
      </c>
      <c r="K79" s="197">
        <f t="shared" si="26"/>
        <v>0</v>
      </c>
      <c r="L79" s="197"/>
      <c r="M79" s="197"/>
      <c r="N79" s="197" t="s">
        <v>128</v>
      </c>
      <c r="O79" s="205"/>
      <c r="P79" s="197"/>
    </row>
    <row r="80" spans="1:16">
      <c r="A80" s="197"/>
      <c r="B80" s="197"/>
      <c r="C80" s="198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205"/>
      <c r="P80" s="197"/>
    </row>
    <row r="81" spans="1:16">
      <c r="A81" s="197" t="s">
        <v>148</v>
      </c>
      <c r="B81" s="197">
        <v>1</v>
      </c>
      <c r="C81" s="200" t="s">
        <v>118</v>
      </c>
      <c r="D81" s="197">
        <v>9.8</v>
      </c>
      <c r="E81" s="197" t="s">
        <v>62</v>
      </c>
      <c r="F81" s="199">
        <v>88</v>
      </c>
      <c r="G81" s="197"/>
      <c r="H81" s="197"/>
      <c r="I81" s="197"/>
      <c r="J81" s="197">
        <f t="shared" si="25"/>
        <v>862.4</v>
      </c>
      <c r="K81" s="197">
        <f t="shared" si="26"/>
        <v>0</v>
      </c>
      <c r="L81" s="197"/>
      <c r="M81" s="197"/>
      <c r="N81" s="197"/>
      <c r="O81" s="205"/>
      <c r="P81" s="197"/>
    </row>
    <row r="82" spans="1:16">
      <c r="A82" s="197"/>
      <c r="B82" s="197">
        <f t="shared" ref="B80:B88" si="27">B81+1</f>
        <v>2</v>
      </c>
      <c r="C82" s="200" t="s">
        <v>109</v>
      </c>
      <c r="D82" s="197">
        <v>9.8</v>
      </c>
      <c r="E82" s="197" t="s">
        <v>62</v>
      </c>
      <c r="F82" s="199">
        <v>55</v>
      </c>
      <c r="G82" s="197"/>
      <c r="H82" s="197"/>
      <c r="I82" s="197"/>
      <c r="J82" s="197">
        <f t="shared" si="25"/>
        <v>539</v>
      </c>
      <c r="K82" s="197">
        <f t="shared" si="26"/>
        <v>0</v>
      </c>
      <c r="L82" s="197"/>
      <c r="M82" s="197"/>
      <c r="N82" s="197"/>
      <c r="O82" s="205"/>
      <c r="P82" s="197"/>
    </row>
    <row r="83" spans="1:16">
      <c r="A83" s="197"/>
      <c r="B83" s="197">
        <f t="shared" si="27"/>
        <v>3</v>
      </c>
      <c r="C83" s="200" t="s">
        <v>110</v>
      </c>
      <c r="D83" s="197">
        <v>34.6</v>
      </c>
      <c r="E83" s="197" t="s">
        <v>62</v>
      </c>
      <c r="F83" s="199">
        <v>55</v>
      </c>
      <c r="G83" s="197"/>
      <c r="H83" s="197"/>
      <c r="I83" s="197"/>
      <c r="J83" s="197">
        <f t="shared" ref="J83:J88" si="28">(F83+G83)*D83</f>
        <v>1903</v>
      </c>
      <c r="K83" s="197">
        <f t="shared" ref="K83:K88" si="29">H83*D83*(1+I83)</f>
        <v>0</v>
      </c>
      <c r="L83" s="197"/>
      <c r="M83" s="197"/>
      <c r="N83" s="197"/>
      <c r="O83" s="205"/>
      <c r="P83" s="197"/>
    </row>
    <row r="84" spans="1:16">
      <c r="A84" s="197"/>
      <c r="B84" s="197">
        <f t="shared" si="27"/>
        <v>4</v>
      </c>
      <c r="C84" s="200" t="s">
        <v>141</v>
      </c>
      <c r="D84" s="197">
        <v>0</v>
      </c>
      <c r="E84" s="197" t="s">
        <v>62</v>
      </c>
      <c r="F84" s="199">
        <v>195</v>
      </c>
      <c r="G84" s="197"/>
      <c r="H84" s="197"/>
      <c r="I84" s="197"/>
      <c r="J84" s="197">
        <f t="shared" si="28"/>
        <v>0</v>
      </c>
      <c r="K84" s="197">
        <f t="shared" si="29"/>
        <v>0</v>
      </c>
      <c r="L84" s="197"/>
      <c r="M84" s="197"/>
      <c r="N84" s="197"/>
      <c r="O84" s="205"/>
      <c r="P84" s="197" t="s">
        <v>142</v>
      </c>
    </row>
    <row r="85" spans="1:16">
      <c r="A85" s="197"/>
      <c r="B85" s="197">
        <f t="shared" si="27"/>
        <v>5</v>
      </c>
      <c r="C85" s="200" t="s">
        <v>134</v>
      </c>
      <c r="D85" s="197">
        <v>0</v>
      </c>
      <c r="E85" s="197" t="s">
        <v>70</v>
      </c>
      <c r="F85" s="199">
        <v>0</v>
      </c>
      <c r="G85" s="197"/>
      <c r="H85" s="201">
        <v>0</v>
      </c>
      <c r="I85" s="197"/>
      <c r="J85" s="197">
        <f t="shared" si="28"/>
        <v>0</v>
      </c>
      <c r="K85" s="197">
        <f t="shared" si="29"/>
        <v>0</v>
      </c>
      <c r="L85" s="197"/>
      <c r="M85" s="197"/>
      <c r="N85" s="197" t="s">
        <v>106</v>
      </c>
      <c r="O85" s="205"/>
      <c r="P85" s="197" t="s">
        <v>113</v>
      </c>
    </row>
    <row r="86" spans="1:16">
      <c r="A86" s="197"/>
      <c r="B86" s="197">
        <f t="shared" si="27"/>
        <v>6</v>
      </c>
      <c r="C86" s="200" t="s">
        <v>144</v>
      </c>
      <c r="D86" s="197">
        <v>0</v>
      </c>
      <c r="E86" s="197" t="s">
        <v>77</v>
      </c>
      <c r="F86" s="199">
        <v>0</v>
      </c>
      <c r="G86" s="197"/>
      <c r="H86" s="201">
        <v>0</v>
      </c>
      <c r="I86" s="197"/>
      <c r="J86" s="197"/>
      <c r="K86" s="197"/>
      <c r="L86" s="197"/>
      <c r="M86" s="197"/>
      <c r="N86" s="197" t="s">
        <v>106</v>
      </c>
      <c r="O86" s="205"/>
      <c r="P86" s="197" t="s">
        <v>113</v>
      </c>
    </row>
    <row r="87" spans="1:16">
      <c r="A87" s="197"/>
      <c r="B87" s="197">
        <f t="shared" si="27"/>
        <v>7</v>
      </c>
      <c r="C87" s="200" t="s">
        <v>145</v>
      </c>
      <c r="D87" s="197">
        <v>0</v>
      </c>
      <c r="E87" s="197" t="s">
        <v>70</v>
      </c>
      <c r="F87" s="199">
        <v>0</v>
      </c>
      <c r="G87" s="197"/>
      <c r="H87" s="201">
        <v>0</v>
      </c>
      <c r="I87" s="197"/>
      <c r="J87" s="197">
        <f t="shared" si="28"/>
        <v>0</v>
      </c>
      <c r="K87" s="197">
        <f t="shared" si="29"/>
        <v>0</v>
      </c>
      <c r="L87" s="197"/>
      <c r="M87" s="197"/>
      <c r="N87" s="197" t="s">
        <v>116</v>
      </c>
      <c r="O87" s="205"/>
      <c r="P87" s="197"/>
    </row>
    <row r="88" spans="1:16">
      <c r="A88" s="197"/>
      <c r="B88" s="197">
        <f t="shared" si="27"/>
        <v>8</v>
      </c>
      <c r="C88" s="198" t="s">
        <v>146</v>
      </c>
      <c r="D88" s="197">
        <v>0</v>
      </c>
      <c r="E88" s="197" t="s">
        <v>127</v>
      </c>
      <c r="F88" s="197"/>
      <c r="G88" s="197"/>
      <c r="H88" s="201">
        <v>0</v>
      </c>
      <c r="I88" s="197"/>
      <c r="J88" s="197">
        <f t="shared" si="28"/>
        <v>0</v>
      </c>
      <c r="K88" s="197">
        <f t="shared" si="29"/>
        <v>0</v>
      </c>
      <c r="L88" s="197"/>
      <c r="M88" s="197"/>
      <c r="N88" s="197" t="s">
        <v>128</v>
      </c>
      <c r="O88" s="205"/>
      <c r="P88" s="197"/>
    </row>
    <row r="89" spans="1:16">
      <c r="A89" s="197"/>
      <c r="B89" s="197"/>
      <c r="C89" s="198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205"/>
      <c r="P89" s="197"/>
    </row>
    <row r="90" spans="1:16">
      <c r="A90" s="197" t="s">
        <v>149</v>
      </c>
      <c r="B90" s="197">
        <v>1</v>
      </c>
      <c r="C90" s="198" t="s">
        <v>118</v>
      </c>
      <c r="D90" s="197">
        <v>2.7</v>
      </c>
      <c r="E90" s="197" t="s">
        <v>62</v>
      </c>
      <c r="F90" s="199">
        <v>88</v>
      </c>
      <c r="G90" s="197"/>
      <c r="H90" s="197"/>
      <c r="I90" s="197"/>
      <c r="J90" s="197">
        <f t="shared" ref="J90:J97" si="30">(F90+G90)*D90</f>
        <v>237.6</v>
      </c>
      <c r="K90" s="197">
        <f t="shared" ref="K90:K97" si="31">H90*D90*(1+I90)</f>
        <v>0</v>
      </c>
      <c r="L90" s="197"/>
      <c r="M90" s="197"/>
      <c r="N90" s="197"/>
      <c r="O90" s="205"/>
      <c r="P90" s="197"/>
    </row>
    <row r="91" spans="1:16">
      <c r="A91" s="197"/>
      <c r="B91" s="197">
        <f t="shared" ref="B91:B96" si="32">B90+1</f>
        <v>2</v>
      </c>
      <c r="C91" s="198" t="s">
        <v>150</v>
      </c>
      <c r="D91" s="197">
        <v>20.96</v>
      </c>
      <c r="E91" s="197" t="s">
        <v>62</v>
      </c>
      <c r="F91" s="199">
        <v>98</v>
      </c>
      <c r="G91" s="197"/>
      <c r="H91" s="197"/>
      <c r="I91" s="197"/>
      <c r="J91" s="197">
        <f t="shared" si="30"/>
        <v>2054.08</v>
      </c>
      <c r="K91" s="197">
        <f t="shared" si="31"/>
        <v>0</v>
      </c>
      <c r="L91" s="197"/>
      <c r="M91" s="197"/>
      <c r="N91" s="197"/>
      <c r="O91" s="205"/>
      <c r="P91" s="197"/>
    </row>
    <row r="92" spans="1:16">
      <c r="A92" s="197"/>
      <c r="B92" s="197">
        <f t="shared" si="32"/>
        <v>3</v>
      </c>
      <c r="C92" s="198" t="s">
        <v>136</v>
      </c>
      <c r="D92" s="197">
        <v>12.66</v>
      </c>
      <c r="E92" s="197" t="s">
        <v>62</v>
      </c>
      <c r="F92" s="199">
        <v>75</v>
      </c>
      <c r="G92" s="197"/>
      <c r="H92" s="197"/>
      <c r="I92" s="197"/>
      <c r="J92" s="197">
        <f t="shared" si="30"/>
        <v>949.5</v>
      </c>
      <c r="K92" s="197">
        <f t="shared" si="31"/>
        <v>0</v>
      </c>
      <c r="L92" s="197"/>
      <c r="M92" s="197"/>
      <c r="N92" s="197"/>
      <c r="O92" s="205"/>
      <c r="P92" s="197"/>
    </row>
    <row r="93" spans="1:16">
      <c r="A93" s="197"/>
      <c r="B93" s="197">
        <f t="shared" si="32"/>
        <v>4</v>
      </c>
      <c r="C93" s="198" t="s">
        <v>151</v>
      </c>
      <c r="D93" s="197">
        <v>0</v>
      </c>
      <c r="E93" s="197" t="s">
        <v>62</v>
      </c>
      <c r="F93" s="203"/>
      <c r="G93" s="197"/>
      <c r="H93" s="201">
        <v>0</v>
      </c>
      <c r="I93" s="197"/>
      <c r="J93" s="197">
        <f t="shared" si="30"/>
        <v>0</v>
      </c>
      <c r="K93" s="197">
        <f t="shared" si="31"/>
        <v>0</v>
      </c>
      <c r="L93" s="197"/>
      <c r="M93" s="197"/>
      <c r="N93" s="197" t="s">
        <v>152</v>
      </c>
      <c r="O93" s="205"/>
      <c r="P93" s="197"/>
    </row>
    <row r="94" spans="1:16">
      <c r="A94" s="197"/>
      <c r="B94" s="197">
        <f t="shared" si="32"/>
        <v>5</v>
      </c>
      <c r="C94" s="198" t="s">
        <v>153</v>
      </c>
      <c r="D94" s="197">
        <v>2.86</v>
      </c>
      <c r="E94" s="197" t="s">
        <v>62</v>
      </c>
      <c r="F94" s="199">
        <v>350</v>
      </c>
      <c r="G94" s="197"/>
      <c r="H94" s="197"/>
      <c r="I94" s="197"/>
      <c r="J94" s="197">
        <f t="shared" si="30"/>
        <v>1001</v>
      </c>
      <c r="K94" s="197">
        <f t="shared" si="31"/>
        <v>0</v>
      </c>
      <c r="L94" s="197"/>
      <c r="M94" s="197"/>
      <c r="N94" s="197"/>
      <c r="O94" s="205"/>
      <c r="P94" s="197"/>
    </row>
    <row r="95" spans="1:16">
      <c r="A95" s="197"/>
      <c r="B95" s="197">
        <f t="shared" si="32"/>
        <v>6</v>
      </c>
      <c r="C95" s="198" t="s">
        <v>137</v>
      </c>
      <c r="D95" s="197">
        <v>2</v>
      </c>
      <c r="E95" s="197" t="s">
        <v>138</v>
      </c>
      <c r="F95" s="199">
        <v>150</v>
      </c>
      <c r="G95" s="197"/>
      <c r="H95" s="197"/>
      <c r="I95" s="197"/>
      <c r="J95" s="197">
        <f t="shared" si="30"/>
        <v>300</v>
      </c>
      <c r="K95" s="197">
        <f t="shared" si="31"/>
        <v>0</v>
      </c>
      <c r="L95" s="197"/>
      <c r="M95" s="197"/>
      <c r="N95" s="197"/>
      <c r="O95" s="205"/>
      <c r="P95" s="197" t="s">
        <v>154</v>
      </c>
    </row>
    <row r="96" spans="1:16">
      <c r="A96" s="197"/>
      <c r="B96" s="197">
        <f t="shared" si="32"/>
        <v>7</v>
      </c>
      <c r="C96" s="198" t="s">
        <v>155</v>
      </c>
      <c r="D96" s="197">
        <v>0</v>
      </c>
      <c r="E96" s="197" t="s">
        <v>70</v>
      </c>
      <c r="F96" s="199">
        <v>9999</v>
      </c>
      <c r="G96" s="197"/>
      <c r="H96" s="201">
        <v>0</v>
      </c>
      <c r="I96" s="197"/>
      <c r="J96" s="197">
        <f t="shared" si="30"/>
        <v>0</v>
      </c>
      <c r="K96" s="197">
        <f t="shared" si="31"/>
        <v>0</v>
      </c>
      <c r="L96" s="197"/>
      <c r="M96" s="197"/>
      <c r="N96" s="197" t="s">
        <v>156</v>
      </c>
      <c r="O96" s="205"/>
      <c r="P96" s="197"/>
    </row>
    <row r="97" spans="1:16">
      <c r="A97" s="197"/>
      <c r="B97" s="197">
        <v>8</v>
      </c>
      <c r="C97" s="198" t="s">
        <v>157</v>
      </c>
      <c r="D97" s="197">
        <v>0.7</v>
      </c>
      <c r="E97" s="197" t="s">
        <v>77</v>
      </c>
      <c r="F97" s="199">
        <v>50</v>
      </c>
      <c r="G97" s="197"/>
      <c r="H97" s="201">
        <v>140</v>
      </c>
      <c r="I97" s="197"/>
      <c r="J97" s="197">
        <f t="shared" si="30"/>
        <v>35</v>
      </c>
      <c r="K97" s="197">
        <f t="shared" si="31"/>
        <v>98</v>
      </c>
      <c r="L97" s="197"/>
      <c r="M97" s="197"/>
      <c r="N97" s="197" t="s">
        <v>158</v>
      </c>
      <c r="O97" s="205"/>
      <c r="P97" s="197"/>
    </row>
    <row r="98" spans="1:16">
      <c r="A98" s="197"/>
      <c r="B98" s="197"/>
      <c r="C98" s="198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205"/>
      <c r="P98" s="197"/>
    </row>
    <row r="99" spans="1:16">
      <c r="A99" s="197" t="s">
        <v>159</v>
      </c>
      <c r="B99" s="197">
        <v>1</v>
      </c>
      <c r="C99" s="198" t="s">
        <v>118</v>
      </c>
      <c r="D99" s="197">
        <v>2.8</v>
      </c>
      <c r="E99" s="197" t="s">
        <v>62</v>
      </c>
      <c r="F99" s="199">
        <v>88</v>
      </c>
      <c r="G99" s="197"/>
      <c r="H99" s="197"/>
      <c r="I99" s="197"/>
      <c r="J99" s="197">
        <f t="shared" ref="J99:J103" si="33">(F99+G99)*D99</f>
        <v>246.4</v>
      </c>
      <c r="K99" s="197">
        <f t="shared" ref="K99:K103" si="34">H99*D99*(1+I99)</f>
        <v>0</v>
      </c>
      <c r="L99" s="197"/>
      <c r="M99" s="197"/>
      <c r="N99" s="197"/>
      <c r="O99" s="205"/>
      <c r="P99" s="197"/>
    </row>
    <row r="100" spans="1:16">
      <c r="A100" s="197"/>
      <c r="B100" s="197">
        <f>B99+1</f>
        <v>2</v>
      </c>
      <c r="C100" s="198" t="s">
        <v>133</v>
      </c>
      <c r="D100" s="197">
        <v>15.06</v>
      </c>
      <c r="E100" s="197" t="s">
        <v>62</v>
      </c>
      <c r="F100" s="197">
        <v>98</v>
      </c>
      <c r="G100" s="197"/>
      <c r="H100" s="197"/>
      <c r="I100" s="197"/>
      <c r="J100" s="197">
        <f t="shared" si="33"/>
        <v>1475.88</v>
      </c>
      <c r="K100" s="197">
        <f t="shared" si="34"/>
        <v>0</v>
      </c>
      <c r="L100" s="197"/>
      <c r="M100" s="197"/>
      <c r="N100" s="197"/>
      <c r="O100" s="205"/>
      <c r="P100" s="197"/>
    </row>
    <row r="101" spans="1:16">
      <c r="A101" s="197"/>
      <c r="B101" s="197">
        <f t="shared" ref="B101:B107" si="35">B100+1</f>
        <v>3</v>
      </c>
      <c r="C101" s="198" t="s">
        <v>136</v>
      </c>
      <c r="D101" s="197">
        <v>9.29</v>
      </c>
      <c r="E101" s="197" t="s">
        <v>62</v>
      </c>
      <c r="F101" s="197">
        <v>75</v>
      </c>
      <c r="G101" s="197"/>
      <c r="H101" s="197"/>
      <c r="I101" s="197"/>
      <c r="J101" s="197">
        <f t="shared" si="33"/>
        <v>696.75</v>
      </c>
      <c r="K101" s="197">
        <f t="shared" si="34"/>
        <v>0</v>
      </c>
      <c r="L101" s="197"/>
      <c r="M101" s="197"/>
      <c r="N101" s="197"/>
      <c r="O101" s="205"/>
      <c r="P101" s="197"/>
    </row>
    <row r="102" spans="1:16">
      <c r="A102" s="197"/>
      <c r="B102" s="197">
        <f t="shared" si="35"/>
        <v>4</v>
      </c>
      <c r="C102" s="198" t="s">
        <v>151</v>
      </c>
      <c r="D102" s="197">
        <v>0</v>
      </c>
      <c r="E102" s="197" t="s">
        <v>62</v>
      </c>
      <c r="F102" s="197"/>
      <c r="G102" s="197"/>
      <c r="H102" s="201">
        <v>0</v>
      </c>
      <c r="I102" s="197"/>
      <c r="J102" s="197">
        <f t="shared" si="33"/>
        <v>0</v>
      </c>
      <c r="K102" s="197">
        <f t="shared" si="34"/>
        <v>0</v>
      </c>
      <c r="L102" s="197"/>
      <c r="M102" s="197"/>
      <c r="N102" s="197" t="s">
        <v>152</v>
      </c>
      <c r="O102" s="205"/>
      <c r="P102" s="197"/>
    </row>
    <row r="103" spans="1:16">
      <c r="A103" s="197"/>
      <c r="B103" s="197">
        <f t="shared" si="35"/>
        <v>5</v>
      </c>
      <c r="C103" s="198" t="s">
        <v>153</v>
      </c>
      <c r="D103" s="197">
        <v>3.8</v>
      </c>
      <c r="E103" s="197" t="s">
        <v>160</v>
      </c>
      <c r="F103" s="197">
        <v>350</v>
      </c>
      <c r="G103" s="197"/>
      <c r="H103" s="197"/>
      <c r="I103" s="197"/>
      <c r="J103" s="197">
        <f t="shared" si="33"/>
        <v>1330</v>
      </c>
      <c r="K103" s="197">
        <f t="shared" si="34"/>
        <v>0</v>
      </c>
      <c r="L103" s="197"/>
      <c r="M103" s="197"/>
      <c r="N103" s="197"/>
      <c r="O103" s="205"/>
      <c r="P103" s="197"/>
    </row>
    <row r="104" spans="1:16">
      <c r="A104" s="197"/>
      <c r="B104" s="197">
        <f t="shared" si="35"/>
        <v>6</v>
      </c>
      <c r="C104" s="198" t="s">
        <v>137</v>
      </c>
      <c r="D104" s="197">
        <v>2</v>
      </c>
      <c r="E104" s="197" t="s">
        <v>138</v>
      </c>
      <c r="F104" s="199">
        <v>150</v>
      </c>
      <c r="G104" s="197"/>
      <c r="H104" s="197"/>
      <c r="I104" s="197"/>
      <c r="J104" s="197">
        <f t="shared" ref="J104:J107" si="36">(F104+G104)*D104</f>
        <v>300</v>
      </c>
      <c r="K104" s="197">
        <f t="shared" ref="K104:K107" si="37">H104*D104*(1+I104)</f>
        <v>0</v>
      </c>
      <c r="L104" s="197"/>
      <c r="M104" s="197"/>
      <c r="N104" s="197"/>
      <c r="O104" s="205"/>
      <c r="P104" s="197" t="s">
        <v>154</v>
      </c>
    </row>
    <row r="105" spans="1:16">
      <c r="A105" s="197"/>
      <c r="B105" s="197">
        <f t="shared" si="35"/>
        <v>7</v>
      </c>
      <c r="C105" s="198" t="s">
        <v>155</v>
      </c>
      <c r="D105" s="197">
        <v>0</v>
      </c>
      <c r="E105" s="197" t="s">
        <v>70</v>
      </c>
      <c r="F105" s="197"/>
      <c r="G105" s="197"/>
      <c r="H105" s="201">
        <v>0</v>
      </c>
      <c r="I105" s="197"/>
      <c r="J105" s="197">
        <f t="shared" si="36"/>
        <v>0</v>
      </c>
      <c r="K105" s="197">
        <f t="shared" si="37"/>
        <v>0</v>
      </c>
      <c r="L105" s="197"/>
      <c r="M105" s="197"/>
      <c r="N105" s="197" t="s">
        <v>156</v>
      </c>
      <c r="O105" s="205"/>
      <c r="P105" s="197"/>
    </row>
    <row r="106" spans="1:16">
      <c r="A106" s="197"/>
      <c r="B106" s="197">
        <f t="shared" si="35"/>
        <v>8</v>
      </c>
      <c r="C106" s="198" t="s">
        <v>157</v>
      </c>
      <c r="D106" s="197">
        <v>0.7</v>
      </c>
      <c r="E106" s="197" t="s">
        <v>77</v>
      </c>
      <c r="F106" s="199">
        <v>50</v>
      </c>
      <c r="G106" s="197"/>
      <c r="H106" s="201">
        <v>140</v>
      </c>
      <c r="I106" s="197"/>
      <c r="J106" s="197">
        <f t="shared" si="36"/>
        <v>35</v>
      </c>
      <c r="K106" s="197">
        <f t="shared" si="37"/>
        <v>98</v>
      </c>
      <c r="L106" s="197"/>
      <c r="M106" s="197"/>
      <c r="N106" s="197" t="s">
        <v>158</v>
      </c>
      <c r="O106" s="205"/>
      <c r="P106" s="197"/>
    </row>
    <row r="107" spans="1:16">
      <c r="A107" s="197"/>
      <c r="B107" s="197">
        <f t="shared" si="35"/>
        <v>9</v>
      </c>
      <c r="C107" s="198" t="s">
        <v>161</v>
      </c>
      <c r="D107" s="197">
        <v>0</v>
      </c>
      <c r="E107" s="197" t="s">
        <v>70</v>
      </c>
      <c r="F107" s="199">
        <v>0</v>
      </c>
      <c r="G107" s="197"/>
      <c r="H107" s="197"/>
      <c r="I107" s="197"/>
      <c r="J107" s="197">
        <f t="shared" si="36"/>
        <v>0</v>
      </c>
      <c r="K107" s="197">
        <f t="shared" si="37"/>
        <v>0</v>
      </c>
      <c r="L107" s="197"/>
      <c r="M107" s="197"/>
      <c r="N107" s="197"/>
      <c r="O107" s="205"/>
      <c r="P107" s="197" t="s">
        <v>74</v>
      </c>
    </row>
    <row r="108" spans="1:16">
      <c r="A108" s="197"/>
      <c r="B108" s="197"/>
      <c r="C108" s="198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205"/>
      <c r="P108" s="197"/>
    </row>
    <row r="109" spans="1:16">
      <c r="A109" s="197" t="s">
        <v>162</v>
      </c>
      <c r="B109" s="197">
        <v>1</v>
      </c>
      <c r="C109" s="198" t="s">
        <v>118</v>
      </c>
      <c r="D109" s="197">
        <v>9.6</v>
      </c>
      <c r="E109" s="197" t="s">
        <v>62</v>
      </c>
      <c r="F109" s="199">
        <v>88</v>
      </c>
      <c r="G109" s="197"/>
      <c r="H109" s="197"/>
      <c r="I109" s="197"/>
      <c r="J109" s="197">
        <f t="shared" ref="J108:J116" si="38">(F109+G109)*D109</f>
        <v>844.8</v>
      </c>
      <c r="K109" s="197">
        <f t="shared" ref="K108:K116" si="39">H109*D109*(1+I109)</f>
        <v>0</v>
      </c>
      <c r="L109" s="197"/>
      <c r="M109" s="197"/>
      <c r="N109" s="197"/>
      <c r="O109" s="205"/>
      <c r="P109" s="197"/>
    </row>
    <row r="110" spans="1:16">
      <c r="A110" s="197"/>
      <c r="B110" s="197">
        <f t="shared" ref="B110:B112" si="40">B109+1</f>
        <v>2</v>
      </c>
      <c r="C110" s="198" t="s">
        <v>133</v>
      </c>
      <c r="D110" s="197">
        <v>19.52</v>
      </c>
      <c r="E110" s="197" t="s">
        <v>62</v>
      </c>
      <c r="F110" s="197">
        <v>98</v>
      </c>
      <c r="G110" s="197"/>
      <c r="H110" s="197"/>
      <c r="I110" s="197"/>
      <c r="J110" s="197">
        <f t="shared" si="38"/>
        <v>1912.96</v>
      </c>
      <c r="K110" s="197">
        <f t="shared" si="39"/>
        <v>0</v>
      </c>
      <c r="L110" s="197"/>
      <c r="M110" s="197"/>
      <c r="N110" s="197"/>
      <c r="O110" s="205"/>
      <c r="P110" s="197"/>
    </row>
    <row r="111" spans="1:16">
      <c r="A111" s="197"/>
      <c r="B111" s="197">
        <f t="shared" si="40"/>
        <v>3</v>
      </c>
      <c r="C111" s="198" t="s">
        <v>151</v>
      </c>
      <c r="D111" s="197">
        <v>0</v>
      </c>
      <c r="E111" s="197" t="s">
        <v>62</v>
      </c>
      <c r="F111" s="197"/>
      <c r="G111" s="197"/>
      <c r="H111" s="201">
        <v>0</v>
      </c>
      <c r="I111" s="197"/>
      <c r="J111" s="197">
        <f t="shared" si="38"/>
        <v>0</v>
      </c>
      <c r="K111" s="197">
        <f t="shared" si="39"/>
        <v>0</v>
      </c>
      <c r="L111" s="197"/>
      <c r="M111" s="197"/>
      <c r="N111" s="197" t="s">
        <v>152</v>
      </c>
      <c r="O111" s="205"/>
      <c r="P111" s="197"/>
    </row>
    <row r="112" spans="1:16">
      <c r="A112" s="197"/>
      <c r="B112" s="197">
        <f t="shared" si="40"/>
        <v>4</v>
      </c>
      <c r="C112" s="198" t="s">
        <v>136</v>
      </c>
      <c r="D112" s="197">
        <v>0</v>
      </c>
      <c r="E112" s="197" t="s">
        <v>77</v>
      </c>
      <c r="F112" s="197">
        <v>0</v>
      </c>
      <c r="G112" s="197"/>
      <c r="H112" s="197"/>
      <c r="I112" s="197"/>
      <c r="J112" s="197">
        <f t="shared" si="38"/>
        <v>0</v>
      </c>
      <c r="K112" s="197">
        <f t="shared" si="39"/>
        <v>0</v>
      </c>
      <c r="L112" s="197"/>
      <c r="M112" s="197"/>
      <c r="N112" s="197"/>
      <c r="O112" s="205"/>
      <c r="P112" s="197" t="s">
        <v>74</v>
      </c>
    </row>
    <row r="113" spans="1:16">
      <c r="A113" s="197"/>
      <c r="B113" s="197">
        <v>5</v>
      </c>
      <c r="C113" s="198" t="s">
        <v>114</v>
      </c>
      <c r="D113" s="197">
        <v>1</v>
      </c>
      <c r="E113" s="197" t="s">
        <v>70</v>
      </c>
      <c r="F113" s="197"/>
      <c r="G113" s="197"/>
      <c r="H113" s="201">
        <v>3500</v>
      </c>
      <c r="I113" s="197"/>
      <c r="J113" s="197">
        <f t="shared" si="38"/>
        <v>0</v>
      </c>
      <c r="K113" s="197">
        <f t="shared" si="39"/>
        <v>3500</v>
      </c>
      <c r="L113" s="197"/>
      <c r="M113" s="197"/>
      <c r="N113" s="197" t="s">
        <v>163</v>
      </c>
      <c r="O113" s="205"/>
      <c r="P113" s="197"/>
    </row>
    <row r="114" spans="1:16">
      <c r="A114" s="197"/>
      <c r="B114" s="197">
        <f>B113+1</f>
        <v>6</v>
      </c>
      <c r="C114" s="198" t="s">
        <v>164</v>
      </c>
      <c r="D114" s="197">
        <v>0</v>
      </c>
      <c r="E114" s="197" t="s">
        <v>62</v>
      </c>
      <c r="F114" s="197"/>
      <c r="G114" s="197"/>
      <c r="H114" s="201">
        <v>0</v>
      </c>
      <c r="I114" s="197"/>
      <c r="J114" s="197">
        <f t="shared" si="38"/>
        <v>0</v>
      </c>
      <c r="K114" s="197">
        <f t="shared" si="39"/>
        <v>0</v>
      </c>
      <c r="L114" s="197"/>
      <c r="M114" s="197"/>
      <c r="N114" s="197" t="s">
        <v>128</v>
      </c>
      <c r="O114" s="205"/>
      <c r="P114" s="197"/>
    </row>
    <row r="115" spans="1:16">
      <c r="A115" s="197"/>
      <c r="B115" s="197">
        <f>B114+1</f>
        <v>7</v>
      </c>
      <c r="C115" s="198" t="s">
        <v>165</v>
      </c>
      <c r="D115" s="197">
        <v>0</v>
      </c>
      <c r="E115" s="197" t="s">
        <v>62</v>
      </c>
      <c r="F115" s="197"/>
      <c r="G115" s="197"/>
      <c r="H115" s="201">
        <v>0</v>
      </c>
      <c r="I115" s="197"/>
      <c r="J115" s="197">
        <f t="shared" si="38"/>
        <v>0</v>
      </c>
      <c r="K115" s="197">
        <f t="shared" si="39"/>
        <v>0</v>
      </c>
      <c r="L115" s="197"/>
      <c r="M115" s="197"/>
      <c r="N115" s="197" t="s">
        <v>128</v>
      </c>
      <c r="O115" s="205"/>
      <c r="P115" s="197"/>
    </row>
    <row r="116" spans="1:16">
      <c r="A116" s="197"/>
      <c r="B116" s="197">
        <f>B115+1</f>
        <v>8</v>
      </c>
      <c r="C116" s="198" t="s">
        <v>137</v>
      </c>
      <c r="D116" s="197">
        <v>1</v>
      </c>
      <c r="E116" s="197" t="s">
        <v>138</v>
      </c>
      <c r="F116" s="197">
        <v>150</v>
      </c>
      <c r="G116" s="197"/>
      <c r="H116" s="197"/>
      <c r="I116" s="197"/>
      <c r="J116" s="197">
        <f t="shared" si="38"/>
        <v>150</v>
      </c>
      <c r="K116" s="197">
        <f t="shared" si="39"/>
        <v>0</v>
      </c>
      <c r="L116" s="197"/>
      <c r="M116" s="197"/>
      <c r="N116" s="197"/>
      <c r="O116" s="205"/>
      <c r="P116" s="197"/>
    </row>
    <row r="117" spans="1:16">
      <c r="A117" s="197"/>
      <c r="B117" s="197"/>
      <c r="C117" s="198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205"/>
      <c r="P117" s="197"/>
    </row>
    <row r="118" spans="9:16">
      <c r="I118" s="79" t="s">
        <v>166</v>
      </c>
      <c r="J118" s="79">
        <f>SUM(J3:J117)</f>
        <v>83870.02</v>
      </c>
      <c r="L118" s="79" t="s">
        <v>167</v>
      </c>
      <c r="P118" s="197"/>
    </row>
    <row r="119" spans="1:16">
      <c r="A119" s="197" t="s">
        <v>168</v>
      </c>
      <c r="B119" s="197">
        <v>1</v>
      </c>
      <c r="C119" s="198" t="s">
        <v>169</v>
      </c>
      <c r="D119" s="197">
        <v>1</v>
      </c>
      <c r="E119" s="197" t="s">
        <v>80</v>
      </c>
      <c r="F119" s="199">
        <v>8000</v>
      </c>
      <c r="G119" s="197"/>
      <c r="H119" s="197"/>
      <c r="I119" s="197"/>
      <c r="J119" s="197">
        <f>(F119+G119)*D119</f>
        <v>8000</v>
      </c>
      <c r="K119" s="197">
        <f>H119*D119*(1+I119)</f>
        <v>0</v>
      </c>
      <c r="L119" s="197"/>
      <c r="M119" s="197"/>
      <c r="N119" s="197"/>
      <c r="O119" s="205"/>
      <c r="P119" s="197"/>
    </row>
    <row r="120" spans="1:16">
      <c r="A120" s="197"/>
      <c r="B120" s="197">
        <f>B119+1</f>
        <v>2</v>
      </c>
      <c r="C120" s="198" t="s">
        <v>170</v>
      </c>
      <c r="D120" s="197">
        <v>1</v>
      </c>
      <c r="E120" s="197" t="s">
        <v>80</v>
      </c>
      <c r="F120" s="199"/>
      <c r="G120" s="197"/>
      <c r="H120" s="197"/>
      <c r="I120" s="197"/>
      <c r="J120" s="197">
        <f>(F120+G120)*D120</f>
        <v>0</v>
      </c>
      <c r="K120" s="197">
        <f>H120*D120*(1+I120)</f>
        <v>0</v>
      </c>
      <c r="L120" s="197"/>
      <c r="M120" s="197"/>
      <c r="N120" s="197"/>
      <c r="O120" s="205"/>
      <c r="P120" s="197"/>
    </row>
    <row r="121" spans="1:16">
      <c r="A121" s="197"/>
      <c r="B121" s="197">
        <f>B120+1</f>
        <v>3</v>
      </c>
      <c r="C121" s="198" t="s">
        <v>171</v>
      </c>
      <c r="D121" s="197"/>
      <c r="E121" s="197"/>
      <c r="F121" s="199"/>
      <c r="G121" s="197"/>
      <c r="H121" s="197"/>
      <c r="I121" s="197"/>
      <c r="J121" s="197">
        <f>(F121+G121)*D121</f>
        <v>0</v>
      </c>
      <c r="K121" s="197">
        <f>H121*D121*(1+I121)</f>
        <v>0</v>
      </c>
      <c r="L121" s="197"/>
      <c r="M121" s="197"/>
      <c r="N121" s="197"/>
      <c r="O121" s="205"/>
      <c r="P121" s="197"/>
    </row>
  </sheetData>
  <mergeCells count="1">
    <mergeCell ref="F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0"/>
  <sheetViews>
    <sheetView zoomScale="55" zoomScaleNormal="55" workbookViewId="0">
      <selection activeCell="X19" sqref="X19"/>
    </sheetView>
  </sheetViews>
  <sheetFormatPr defaultColWidth="9" defaultRowHeight="17.4"/>
  <cols>
    <col min="1" max="1" width="4.62962962962963" style="1" customWidth="1"/>
    <col min="2" max="2" width="15.6296296296296" style="3" customWidth="1"/>
    <col min="3" max="3" width="5.5" style="3" customWidth="1"/>
    <col min="4" max="4" width="5.37962962962963" style="1" customWidth="1"/>
    <col min="5" max="5" width="6.37962962962963" style="4" customWidth="1"/>
    <col min="6" max="6" width="9.25925925925926" style="5" customWidth="1"/>
    <col min="7" max="7" width="8.62962962962963" style="6" customWidth="1"/>
    <col min="8" max="8" width="5" style="6" customWidth="1"/>
    <col min="9" max="9" width="7.37962962962963" style="1" customWidth="1"/>
    <col min="10" max="10" width="10.3796296296296" style="7" customWidth="1"/>
    <col min="11" max="11" width="9.12962962962963" style="8" customWidth="1"/>
    <col min="12" max="12" width="10.6296296296296" style="8" customWidth="1"/>
    <col min="13" max="13" width="23.6296296296296" style="9" customWidth="1"/>
    <col min="14" max="16384" width="9" style="1"/>
  </cols>
  <sheetData>
    <row r="1" s="1" customFormat="1" ht="18" customHeight="1" spans="1:13">
      <c r="A1" s="10" t="s">
        <v>172</v>
      </c>
      <c r="B1" s="11"/>
      <c r="C1" s="12"/>
      <c r="D1" s="11"/>
      <c r="E1" s="13"/>
      <c r="F1" s="14"/>
      <c r="G1" s="15"/>
      <c r="H1" s="15"/>
      <c r="I1" s="11"/>
      <c r="J1" s="61"/>
      <c r="K1" s="11"/>
      <c r="L1" s="11"/>
      <c r="M1" s="11"/>
    </row>
    <row r="2" s="1" customFormat="1" ht="18" customHeight="1" spans="1:19">
      <c r="A2" s="11"/>
      <c r="B2" s="11"/>
      <c r="C2" s="12"/>
      <c r="D2" s="11"/>
      <c r="E2" s="13"/>
      <c r="F2" s="14"/>
      <c r="G2" s="15"/>
      <c r="H2" s="15"/>
      <c r="I2" s="11"/>
      <c r="J2" s="61"/>
      <c r="K2" s="11"/>
      <c r="L2" s="11"/>
      <c r="M2" s="11"/>
      <c r="S2" s="79" t="s">
        <v>173</v>
      </c>
    </row>
    <row r="3" s="1" customFormat="1" ht="17.1" customHeight="1" spans="1:19">
      <c r="A3" s="11"/>
      <c r="B3" s="11"/>
      <c r="C3" s="12"/>
      <c r="D3" s="11"/>
      <c r="E3" s="13"/>
      <c r="F3" s="14"/>
      <c r="G3" s="15"/>
      <c r="H3" s="15"/>
      <c r="I3" s="11"/>
      <c r="J3" s="61"/>
      <c r="K3" s="11"/>
      <c r="L3" s="11"/>
      <c r="M3" s="11"/>
      <c r="S3" s="79" t="s">
        <v>174</v>
      </c>
    </row>
    <row r="4" s="1" customFormat="1" ht="15" customHeight="1" spans="1:19">
      <c r="A4" s="11"/>
      <c r="B4" s="11"/>
      <c r="C4" s="12"/>
      <c r="D4" s="11"/>
      <c r="E4" s="13"/>
      <c r="F4" s="14"/>
      <c r="G4" s="15"/>
      <c r="H4" s="15"/>
      <c r="I4" s="11"/>
      <c r="J4" s="61"/>
      <c r="K4" s="11"/>
      <c r="L4" s="11"/>
      <c r="M4" s="11"/>
      <c r="S4" s="79" t="s">
        <v>175</v>
      </c>
    </row>
    <row r="5" s="1" customFormat="1" ht="42" customHeight="1" spans="1:19">
      <c r="A5" s="16" t="s">
        <v>176</v>
      </c>
      <c r="B5" s="16"/>
      <c r="C5" s="16"/>
      <c r="D5" s="16"/>
      <c r="E5" s="17"/>
      <c r="F5" s="18"/>
      <c r="G5" s="16"/>
      <c r="H5" s="16"/>
      <c r="I5" s="16"/>
      <c r="J5" s="62"/>
      <c r="K5" s="16"/>
      <c r="L5" s="63"/>
      <c r="M5" s="63"/>
      <c r="S5" s="79" t="s">
        <v>177</v>
      </c>
    </row>
    <row r="6" s="1" customFormat="1" ht="33.95" customHeight="1" spans="1:19">
      <c r="A6" s="19" t="s">
        <v>178</v>
      </c>
      <c r="B6" s="19"/>
      <c r="C6" s="20"/>
      <c r="D6" s="19"/>
      <c r="E6" s="21"/>
      <c r="F6" s="22"/>
      <c r="G6" s="23"/>
      <c r="H6" s="23"/>
      <c r="I6" s="19"/>
      <c r="J6" s="64"/>
      <c r="K6" s="19"/>
      <c r="L6" s="65"/>
      <c r="M6" s="65"/>
      <c r="S6" s="79" t="s">
        <v>179</v>
      </c>
    </row>
    <row r="7" s="1" customFormat="1" ht="33.95" customHeight="1" spans="1:19">
      <c r="A7" s="24" t="s">
        <v>45</v>
      </c>
      <c r="B7" s="24" t="s">
        <v>180</v>
      </c>
      <c r="C7" s="24" t="s">
        <v>48</v>
      </c>
      <c r="D7" s="25" t="s">
        <v>181</v>
      </c>
      <c r="E7" s="26" t="s">
        <v>182</v>
      </c>
      <c r="F7" s="27" t="s">
        <v>183</v>
      </c>
      <c r="G7" s="28" t="s">
        <v>184</v>
      </c>
      <c r="H7" s="28" t="s">
        <v>185</v>
      </c>
      <c r="I7" s="28" t="s">
        <v>186</v>
      </c>
      <c r="J7" s="66" t="s">
        <v>187</v>
      </c>
      <c r="K7" s="67" t="s">
        <v>188</v>
      </c>
      <c r="L7" s="68" t="s">
        <v>189</v>
      </c>
      <c r="M7" s="69"/>
      <c r="S7" s="79" t="s">
        <v>190</v>
      </c>
    </row>
    <row r="8" s="1" customFormat="1" ht="23.1" customHeight="1" spans="1:19">
      <c r="A8" s="29">
        <v>1</v>
      </c>
      <c r="B8" s="30" t="s">
        <v>191</v>
      </c>
      <c r="C8" s="29" t="s">
        <v>100</v>
      </c>
      <c r="D8" s="31">
        <v>1</v>
      </c>
      <c r="E8" s="32">
        <v>388</v>
      </c>
      <c r="F8" s="33">
        <f t="shared" ref="F8:F16" si="0">D8*E8</f>
        <v>388</v>
      </c>
      <c r="G8" s="34">
        <v>388</v>
      </c>
      <c r="H8" s="34">
        <v>1</v>
      </c>
      <c r="I8" s="70">
        <v>388</v>
      </c>
      <c r="J8" s="71">
        <f t="shared" ref="J8:J16" si="1">H8*I8</f>
        <v>388</v>
      </c>
      <c r="K8" s="72"/>
      <c r="L8" s="73"/>
      <c r="M8" s="74"/>
      <c r="S8" s="79" t="s">
        <v>192</v>
      </c>
    </row>
    <row r="9" s="1" customFormat="1" ht="23.1" customHeight="1" spans="1:19">
      <c r="A9" s="29">
        <v>2</v>
      </c>
      <c r="B9" s="30" t="s">
        <v>193</v>
      </c>
      <c r="C9" s="29" t="s">
        <v>194</v>
      </c>
      <c r="D9" s="31"/>
      <c r="E9" s="32"/>
      <c r="F9" s="33">
        <f t="shared" si="0"/>
        <v>0</v>
      </c>
      <c r="G9" s="34"/>
      <c r="H9" s="34"/>
      <c r="I9" s="75"/>
      <c r="J9" s="71">
        <f t="shared" si="1"/>
        <v>0</v>
      </c>
      <c r="K9" s="72"/>
      <c r="L9" s="73"/>
      <c r="M9" s="74"/>
      <c r="S9" s="79" t="s">
        <v>195</v>
      </c>
    </row>
    <row r="10" s="1" customFormat="1" ht="23.1" customHeight="1" spans="1:19">
      <c r="A10" s="29">
        <v>3</v>
      </c>
      <c r="B10" s="30" t="s">
        <v>196</v>
      </c>
      <c r="C10" s="29" t="s">
        <v>197</v>
      </c>
      <c r="D10" s="31">
        <v>20</v>
      </c>
      <c r="E10" s="32">
        <v>100</v>
      </c>
      <c r="F10" s="33">
        <f t="shared" si="0"/>
        <v>2000</v>
      </c>
      <c r="G10" s="34"/>
      <c r="H10" s="34"/>
      <c r="I10" s="75"/>
      <c r="J10" s="71">
        <f t="shared" si="1"/>
        <v>0</v>
      </c>
      <c r="K10" s="72"/>
      <c r="L10" s="73"/>
      <c r="M10" s="74"/>
      <c r="S10" s="1" t="s">
        <v>198</v>
      </c>
    </row>
    <row r="11" s="1" customFormat="1" ht="23.1" customHeight="1" spans="1:19">
      <c r="A11" s="29">
        <v>4</v>
      </c>
      <c r="B11" s="35" t="s">
        <v>199</v>
      </c>
      <c r="C11" s="29" t="s">
        <v>197</v>
      </c>
      <c r="D11" s="31"/>
      <c r="E11" s="32"/>
      <c r="F11" s="33">
        <f t="shared" si="0"/>
        <v>0</v>
      </c>
      <c r="G11" s="34"/>
      <c r="H11" s="34"/>
      <c r="I11" s="75"/>
      <c r="J11" s="71">
        <f t="shared" si="1"/>
        <v>0</v>
      </c>
      <c r="K11" s="72"/>
      <c r="L11" s="73"/>
      <c r="M11" s="74"/>
      <c r="S11" s="79" t="s">
        <v>200</v>
      </c>
    </row>
    <row r="12" s="1" customFormat="1" ht="23.1" customHeight="1" spans="1:19">
      <c r="A12" s="29">
        <v>5</v>
      </c>
      <c r="B12" s="36" t="s">
        <v>201</v>
      </c>
      <c r="C12" s="37" t="s">
        <v>202</v>
      </c>
      <c r="D12" s="31"/>
      <c r="E12" s="32"/>
      <c r="F12" s="33">
        <f t="shared" si="0"/>
        <v>0</v>
      </c>
      <c r="G12" s="34"/>
      <c r="H12" s="34"/>
      <c r="I12" s="75"/>
      <c r="J12" s="71">
        <f t="shared" si="1"/>
        <v>0</v>
      </c>
      <c r="K12" s="72"/>
      <c r="L12" s="73"/>
      <c r="M12" s="74"/>
      <c r="S12" s="79" t="s">
        <v>203</v>
      </c>
    </row>
    <row r="13" s="1" customFormat="1" ht="23.1" customHeight="1" spans="1:19">
      <c r="A13" s="29">
        <v>6</v>
      </c>
      <c r="B13" s="36" t="s">
        <v>204</v>
      </c>
      <c r="C13" s="29" t="s">
        <v>197</v>
      </c>
      <c r="D13" s="38"/>
      <c r="E13" s="32"/>
      <c r="F13" s="33">
        <f t="shared" si="0"/>
        <v>0</v>
      </c>
      <c r="G13" s="34"/>
      <c r="H13" s="34"/>
      <c r="I13" s="34"/>
      <c r="J13" s="71">
        <f t="shared" si="1"/>
        <v>0</v>
      </c>
      <c r="K13" s="76"/>
      <c r="L13" s="77"/>
      <c r="M13" s="78"/>
      <c r="S13" s="79" t="s">
        <v>205</v>
      </c>
    </row>
    <row r="14" s="1" customFormat="1" ht="23.1" customHeight="1" spans="1:19">
      <c r="A14" s="29">
        <v>7</v>
      </c>
      <c r="B14" s="36" t="s">
        <v>206</v>
      </c>
      <c r="C14" s="29" t="s">
        <v>197</v>
      </c>
      <c r="D14" s="38"/>
      <c r="E14" s="32"/>
      <c r="F14" s="33">
        <f t="shared" si="0"/>
        <v>0</v>
      </c>
      <c r="G14" s="34"/>
      <c r="H14" s="34"/>
      <c r="I14" s="34"/>
      <c r="J14" s="71">
        <f t="shared" si="1"/>
        <v>0</v>
      </c>
      <c r="K14" s="76"/>
      <c r="L14" s="77"/>
      <c r="M14" s="78"/>
      <c r="S14" s="1" t="s">
        <v>207</v>
      </c>
    </row>
    <row r="15" s="1" customFormat="1" ht="23.1" customHeight="1" spans="1:19">
      <c r="A15" s="29">
        <v>8</v>
      </c>
      <c r="B15" s="30" t="s">
        <v>208</v>
      </c>
      <c r="C15" s="29" t="s">
        <v>197</v>
      </c>
      <c r="D15" s="31"/>
      <c r="E15" s="32"/>
      <c r="F15" s="33">
        <f t="shared" si="0"/>
        <v>0</v>
      </c>
      <c r="G15" s="34"/>
      <c r="H15" s="34"/>
      <c r="I15" s="75"/>
      <c r="J15" s="71">
        <f t="shared" si="1"/>
        <v>0</v>
      </c>
      <c r="K15" s="72"/>
      <c r="L15" s="73"/>
      <c r="M15" s="74"/>
      <c r="P15" s="79"/>
      <c r="S15" s="79" t="s">
        <v>209</v>
      </c>
    </row>
    <row r="16" s="1" customFormat="1" ht="23.1" customHeight="1" spans="1:19">
      <c r="A16" s="29">
        <v>9</v>
      </c>
      <c r="B16" s="30" t="s">
        <v>210</v>
      </c>
      <c r="C16" s="29" t="s">
        <v>197</v>
      </c>
      <c r="D16" s="31"/>
      <c r="E16" s="32"/>
      <c r="F16" s="33">
        <f t="shared" si="0"/>
        <v>0</v>
      </c>
      <c r="G16" s="34"/>
      <c r="H16" s="34"/>
      <c r="I16" s="75"/>
      <c r="J16" s="71">
        <f t="shared" si="1"/>
        <v>0</v>
      </c>
      <c r="K16" s="72"/>
      <c r="L16" s="73"/>
      <c r="M16" s="74"/>
      <c r="S16" s="79" t="s">
        <v>211</v>
      </c>
    </row>
    <row r="17" s="1" customFormat="1" ht="23.1" customHeight="1" spans="1:19">
      <c r="A17" s="29">
        <v>10</v>
      </c>
      <c r="B17" s="36" t="s">
        <v>212</v>
      </c>
      <c r="C17" s="29" t="s">
        <v>213</v>
      </c>
      <c r="D17" s="31">
        <v>9</v>
      </c>
      <c r="E17" s="32"/>
      <c r="F17" s="33">
        <v>10935</v>
      </c>
      <c r="G17" s="34">
        <v>7280</v>
      </c>
      <c r="H17" s="34"/>
      <c r="I17" s="75"/>
      <c r="J17" s="71"/>
      <c r="K17" s="72"/>
      <c r="L17" s="73" t="s">
        <v>214</v>
      </c>
      <c r="M17" s="74"/>
      <c r="S17" s="79" t="s">
        <v>215</v>
      </c>
    </row>
    <row r="18" s="1" customFormat="1" ht="23.1" customHeight="1" spans="1:19">
      <c r="A18" s="39"/>
      <c r="B18" s="40" t="s">
        <v>216</v>
      </c>
      <c r="C18" s="29"/>
      <c r="D18" s="38"/>
      <c r="E18" s="32"/>
      <c r="F18" s="41">
        <f t="shared" ref="F18:J18" si="2">SUM(F8:F17)</f>
        <v>13323</v>
      </c>
      <c r="G18" s="42">
        <f t="shared" si="2"/>
        <v>7668</v>
      </c>
      <c r="H18" s="43"/>
      <c r="I18" s="80"/>
      <c r="J18" s="81">
        <f t="shared" si="2"/>
        <v>388</v>
      </c>
      <c r="K18" s="80"/>
      <c r="L18" s="82"/>
      <c r="M18" s="83"/>
      <c r="S18" s="79" t="s">
        <v>217</v>
      </c>
    </row>
    <row r="19" s="2" customFormat="1" ht="33.95" customHeight="1" spans="1:19">
      <c r="A19" s="19" t="s">
        <v>218</v>
      </c>
      <c r="B19" s="19"/>
      <c r="C19" s="20"/>
      <c r="D19" s="19"/>
      <c r="E19" s="21"/>
      <c r="F19" s="22"/>
      <c r="G19" s="23"/>
      <c r="H19" s="23"/>
      <c r="I19" s="19"/>
      <c r="J19" s="64"/>
      <c r="K19" s="19"/>
      <c r="L19" s="84"/>
      <c r="M19" s="84"/>
      <c r="P19" s="79"/>
      <c r="S19" s="79" t="s">
        <v>219</v>
      </c>
    </row>
    <row r="20" s="1" customFormat="1" ht="33.95" customHeight="1" spans="1:19">
      <c r="A20" s="24" t="s">
        <v>45</v>
      </c>
      <c r="B20" s="24" t="s">
        <v>180</v>
      </c>
      <c r="C20" s="24" t="s">
        <v>48</v>
      </c>
      <c r="D20" s="25" t="s">
        <v>181</v>
      </c>
      <c r="E20" s="26" t="s">
        <v>182</v>
      </c>
      <c r="F20" s="27" t="s">
        <v>183</v>
      </c>
      <c r="G20" s="28" t="s">
        <v>184</v>
      </c>
      <c r="H20" s="28" t="s">
        <v>185</v>
      </c>
      <c r="I20" s="28" t="s">
        <v>186</v>
      </c>
      <c r="J20" s="66" t="s">
        <v>187</v>
      </c>
      <c r="K20" s="67" t="s">
        <v>188</v>
      </c>
      <c r="L20" s="68" t="s">
        <v>189</v>
      </c>
      <c r="M20" s="69"/>
      <c r="S20" s="79" t="s">
        <v>220</v>
      </c>
    </row>
    <row r="21" s="1" customFormat="1" ht="23.1" customHeight="1" spans="1:13">
      <c r="A21" s="44">
        <v>1</v>
      </c>
      <c r="B21" s="45" t="s">
        <v>164</v>
      </c>
      <c r="C21" s="29" t="s">
        <v>213</v>
      </c>
      <c r="D21" s="46">
        <v>1</v>
      </c>
      <c r="E21" s="47">
        <v>6500</v>
      </c>
      <c r="F21" s="33">
        <f t="shared" ref="F21:F28" si="3">D21*E21</f>
        <v>6500</v>
      </c>
      <c r="G21" s="43">
        <v>2000</v>
      </c>
      <c r="H21" s="43"/>
      <c r="I21" s="80"/>
      <c r="J21" s="71">
        <f t="shared" ref="J21:J28" si="4">H21*I21</f>
        <v>0</v>
      </c>
      <c r="K21" s="80"/>
      <c r="L21" s="85"/>
      <c r="M21" s="86"/>
    </row>
    <row r="22" s="1" customFormat="1" ht="23.1" customHeight="1" spans="1:21">
      <c r="A22" s="44">
        <v>2</v>
      </c>
      <c r="B22" s="45" t="s">
        <v>221</v>
      </c>
      <c r="C22" s="44" t="s">
        <v>100</v>
      </c>
      <c r="D22" s="46">
        <v>1</v>
      </c>
      <c r="E22" s="47">
        <v>800</v>
      </c>
      <c r="F22" s="33">
        <f t="shared" si="3"/>
        <v>800</v>
      </c>
      <c r="G22" s="43">
        <v>800</v>
      </c>
      <c r="H22" s="43"/>
      <c r="I22" s="80"/>
      <c r="J22" s="71">
        <v>800</v>
      </c>
      <c r="K22" s="80"/>
      <c r="L22" s="85"/>
      <c r="M22" s="86"/>
      <c r="S22" s="1" t="s">
        <v>16</v>
      </c>
      <c r="T22" s="1" t="s">
        <v>222</v>
      </c>
      <c r="U22" s="1">
        <f>568*14</f>
        <v>7952</v>
      </c>
    </row>
    <row r="23" s="1" customFormat="1" ht="23.1" customHeight="1" spans="1:21">
      <c r="A23" s="44">
        <v>3</v>
      </c>
      <c r="B23" s="45" t="s">
        <v>223</v>
      </c>
      <c r="C23" s="44" t="s">
        <v>100</v>
      </c>
      <c r="D23" s="46"/>
      <c r="E23" s="47"/>
      <c r="F23" s="33">
        <f t="shared" si="3"/>
        <v>0</v>
      </c>
      <c r="G23" s="43"/>
      <c r="H23" s="43"/>
      <c r="I23" s="80"/>
      <c r="J23" s="71">
        <f t="shared" si="4"/>
        <v>0</v>
      </c>
      <c r="K23" s="80"/>
      <c r="L23" s="85"/>
      <c r="M23" s="86"/>
      <c r="T23" s="1" t="s">
        <v>224</v>
      </c>
      <c r="U23" s="1">
        <f>4*160</f>
        <v>640</v>
      </c>
    </row>
    <row r="24" s="1" customFormat="1" ht="23.1" customHeight="1" spans="1:21">
      <c r="A24" s="44">
        <v>4</v>
      </c>
      <c r="B24" s="45" t="s">
        <v>225</v>
      </c>
      <c r="C24" s="29" t="s">
        <v>226</v>
      </c>
      <c r="D24" s="46">
        <v>2</v>
      </c>
      <c r="E24" s="47">
        <v>200</v>
      </c>
      <c r="F24" s="33">
        <f t="shared" si="3"/>
        <v>400</v>
      </c>
      <c r="G24" s="43"/>
      <c r="H24" s="43"/>
      <c r="I24" s="80"/>
      <c r="J24" s="71">
        <f t="shared" si="4"/>
        <v>0</v>
      </c>
      <c r="K24" s="87"/>
      <c r="L24" s="88" t="s">
        <v>227</v>
      </c>
      <c r="M24" s="89"/>
      <c r="T24" s="1" t="s">
        <v>228</v>
      </c>
      <c r="U24" s="1">
        <f>600*4</f>
        <v>2400</v>
      </c>
    </row>
    <row r="25" s="1" customFormat="1" ht="23.1" customHeight="1" spans="1:21">
      <c r="A25" s="44">
        <v>5</v>
      </c>
      <c r="B25" s="45" t="s">
        <v>229</v>
      </c>
      <c r="C25" s="44" t="s">
        <v>100</v>
      </c>
      <c r="D25" s="48">
        <v>1</v>
      </c>
      <c r="E25" s="49">
        <v>200</v>
      </c>
      <c r="F25" s="33">
        <f t="shared" si="3"/>
        <v>200</v>
      </c>
      <c r="G25" s="43"/>
      <c r="H25" s="43"/>
      <c r="I25" s="80"/>
      <c r="J25" s="71">
        <f t="shared" si="4"/>
        <v>0</v>
      </c>
      <c r="K25" s="80"/>
      <c r="L25" s="85"/>
      <c r="M25" s="86"/>
      <c r="T25" s="1" t="s">
        <v>230</v>
      </c>
      <c r="U25" s="1">
        <v>600</v>
      </c>
    </row>
    <row r="26" s="1" customFormat="1" ht="23.1" customHeight="1" spans="1:13">
      <c r="A26" s="44">
        <v>6</v>
      </c>
      <c r="B26" s="45" t="s">
        <v>231</v>
      </c>
      <c r="C26" s="44" t="s">
        <v>213</v>
      </c>
      <c r="D26" s="48">
        <v>1</v>
      </c>
      <c r="E26" s="49">
        <v>600</v>
      </c>
      <c r="F26" s="33">
        <f t="shared" si="3"/>
        <v>600</v>
      </c>
      <c r="G26" s="43"/>
      <c r="H26" s="43"/>
      <c r="I26" s="80"/>
      <c r="J26" s="71">
        <f t="shared" si="4"/>
        <v>0</v>
      </c>
      <c r="K26" s="80"/>
      <c r="L26" s="85"/>
      <c r="M26" s="86"/>
    </row>
    <row r="27" s="1" customFormat="1" ht="23.1" customHeight="1" spans="1:13">
      <c r="A27" s="44">
        <v>7</v>
      </c>
      <c r="B27" s="45" t="s">
        <v>232</v>
      </c>
      <c r="C27" s="44" t="s">
        <v>213</v>
      </c>
      <c r="D27" s="48">
        <v>1</v>
      </c>
      <c r="E27" s="49">
        <v>300</v>
      </c>
      <c r="F27" s="33">
        <f t="shared" si="3"/>
        <v>300</v>
      </c>
      <c r="G27" s="43"/>
      <c r="H27" s="43"/>
      <c r="I27" s="80"/>
      <c r="J27" s="71">
        <f t="shared" si="4"/>
        <v>0</v>
      </c>
      <c r="K27" s="80"/>
      <c r="L27" s="85"/>
      <c r="M27" s="86"/>
    </row>
    <row r="28" s="1" customFormat="1" ht="23.1" customHeight="1" spans="1:13">
      <c r="A28" s="44">
        <v>8</v>
      </c>
      <c r="B28" s="45" t="s">
        <v>168</v>
      </c>
      <c r="C28" s="50"/>
      <c r="D28" s="48"/>
      <c r="E28" s="49"/>
      <c r="F28" s="33">
        <f t="shared" si="3"/>
        <v>0</v>
      </c>
      <c r="G28" s="43"/>
      <c r="H28" s="43"/>
      <c r="I28" s="80"/>
      <c r="J28" s="71">
        <f t="shared" si="4"/>
        <v>0</v>
      </c>
      <c r="K28" s="80"/>
      <c r="L28" s="85"/>
      <c r="M28" s="86"/>
    </row>
    <row r="29" s="1" customFormat="1" ht="23.1" customHeight="1" spans="1:13">
      <c r="A29" s="51"/>
      <c r="B29" s="52" t="s">
        <v>216</v>
      </c>
      <c r="C29" s="44"/>
      <c r="D29" s="53"/>
      <c r="E29" s="54"/>
      <c r="F29" s="41">
        <f t="shared" ref="F29:J29" si="5">SUM(F21:F28)</f>
        <v>8800</v>
      </c>
      <c r="G29" s="42">
        <f t="shared" si="5"/>
        <v>2800</v>
      </c>
      <c r="H29" s="43"/>
      <c r="I29" s="80"/>
      <c r="J29" s="81">
        <f t="shared" si="5"/>
        <v>800</v>
      </c>
      <c r="K29" s="90"/>
      <c r="L29" s="85"/>
      <c r="M29" s="86"/>
    </row>
    <row r="30" s="2" customFormat="1" ht="33.95" customHeight="1" spans="1:17">
      <c r="A30" s="19" t="s">
        <v>233</v>
      </c>
      <c r="B30" s="19"/>
      <c r="C30" s="20"/>
      <c r="D30" s="19"/>
      <c r="E30" s="21"/>
      <c r="F30" s="22"/>
      <c r="G30" s="23"/>
      <c r="H30" s="23"/>
      <c r="I30" s="19"/>
      <c r="J30" s="64"/>
      <c r="K30" s="19"/>
      <c r="L30" s="84"/>
      <c r="M30" s="84"/>
      <c r="Q30" s="79" t="s">
        <v>234</v>
      </c>
    </row>
    <row r="31" s="1" customFormat="1" ht="33.95" customHeight="1" spans="1:18">
      <c r="A31" s="24" t="s">
        <v>45</v>
      </c>
      <c r="B31" s="24" t="s">
        <v>180</v>
      </c>
      <c r="C31" s="24" t="s">
        <v>48</v>
      </c>
      <c r="D31" s="25" t="s">
        <v>181</v>
      </c>
      <c r="E31" s="26" t="s">
        <v>182</v>
      </c>
      <c r="F31" s="27" t="s">
        <v>183</v>
      </c>
      <c r="G31" s="28" t="s">
        <v>184</v>
      </c>
      <c r="H31" s="28" t="s">
        <v>185</v>
      </c>
      <c r="I31" s="28" t="s">
        <v>186</v>
      </c>
      <c r="J31" s="66" t="s">
        <v>187</v>
      </c>
      <c r="K31" s="67" t="s">
        <v>188</v>
      </c>
      <c r="L31" s="68" t="s">
        <v>189</v>
      </c>
      <c r="M31" s="69"/>
      <c r="Q31" s="1" t="s">
        <v>235</v>
      </c>
      <c r="R31" s="79" t="s">
        <v>236</v>
      </c>
    </row>
    <row r="32" s="1" customFormat="1" ht="23.1" customHeight="1" spans="1:18">
      <c r="A32" s="29">
        <v>1</v>
      </c>
      <c r="B32" s="24" t="s">
        <v>225</v>
      </c>
      <c r="C32" s="29" t="s">
        <v>197</v>
      </c>
      <c r="D32" s="55">
        <v>1</v>
      </c>
      <c r="E32" s="47">
        <v>2980</v>
      </c>
      <c r="F32" s="33">
        <f t="shared" ref="F32:F40" si="6">D32*E32</f>
        <v>2980</v>
      </c>
      <c r="G32" s="43">
        <v>2000</v>
      </c>
      <c r="H32" s="43"/>
      <c r="I32" s="43"/>
      <c r="J32" s="71">
        <f t="shared" ref="J32:J43" si="7">H32*I32</f>
        <v>0</v>
      </c>
      <c r="K32" s="43"/>
      <c r="L32" s="91" t="s">
        <v>237</v>
      </c>
      <c r="M32" s="92"/>
      <c r="Q32" s="1" t="s">
        <v>238</v>
      </c>
      <c r="R32" s="1" t="s">
        <v>239</v>
      </c>
    </row>
    <row r="33" s="1" customFormat="1" ht="23.1" customHeight="1" spans="1:18">
      <c r="A33" s="29">
        <v>2</v>
      </c>
      <c r="B33" s="24" t="s">
        <v>240</v>
      </c>
      <c r="C33" s="44" t="s">
        <v>100</v>
      </c>
      <c r="D33" s="55"/>
      <c r="E33" s="47"/>
      <c r="F33" s="33">
        <f t="shared" si="6"/>
        <v>0</v>
      </c>
      <c r="G33" s="43"/>
      <c r="H33" s="43"/>
      <c r="I33" s="43"/>
      <c r="J33" s="71">
        <f t="shared" si="7"/>
        <v>0</v>
      </c>
      <c r="K33" s="43"/>
      <c r="L33" s="91"/>
      <c r="M33" s="92"/>
      <c r="Q33" s="1" t="s">
        <v>241</v>
      </c>
      <c r="R33" s="79" t="s">
        <v>242</v>
      </c>
    </row>
    <row r="34" s="1" customFormat="1" ht="23.1" customHeight="1" spans="1:18">
      <c r="A34" s="29">
        <v>3</v>
      </c>
      <c r="B34" s="56" t="s">
        <v>243</v>
      </c>
      <c r="C34" s="44" t="s">
        <v>100</v>
      </c>
      <c r="D34" s="46">
        <v>2</v>
      </c>
      <c r="E34" s="47">
        <v>2000</v>
      </c>
      <c r="F34" s="33">
        <f t="shared" si="6"/>
        <v>4000</v>
      </c>
      <c r="G34" s="43"/>
      <c r="H34" s="43"/>
      <c r="I34" s="80"/>
      <c r="J34" s="71">
        <f t="shared" si="7"/>
        <v>0</v>
      </c>
      <c r="K34" s="80"/>
      <c r="L34" s="85"/>
      <c r="M34" s="86"/>
      <c r="Q34" s="1" t="s">
        <v>173</v>
      </c>
      <c r="R34" s="1" t="s">
        <v>244</v>
      </c>
    </row>
    <row r="35" s="1" customFormat="1" ht="23.1" customHeight="1" spans="1:17">
      <c r="A35" s="29">
        <v>4</v>
      </c>
      <c r="B35" s="56" t="s">
        <v>245</v>
      </c>
      <c r="C35" s="44" t="s">
        <v>100</v>
      </c>
      <c r="D35" s="46"/>
      <c r="E35" s="47"/>
      <c r="F35" s="33">
        <f t="shared" si="6"/>
        <v>0</v>
      </c>
      <c r="G35" s="43"/>
      <c r="H35" s="43"/>
      <c r="I35" s="80"/>
      <c r="J35" s="71">
        <f t="shared" si="7"/>
        <v>0</v>
      </c>
      <c r="K35" s="80"/>
      <c r="L35" s="85"/>
      <c r="M35" s="86"/>
      <c r="Q35" s="1" t="s">
        <v>16</v>
      </c>
    </row>
    <row r="36" s="1" customFormat="1" ht="23.1" customHeight="1" spans="1:13">
      <c r="A36" s="29">
        <v>5</v>
      </c>
      <c r="B36" s="56" t="s">
        <v>209</v>
      </c>
      <c r="C36" s="44" t="s">
        <v>100</v>
      </c>
      <c r="D36" s="46">
        <v>2</v>
      </c>
      <c r="E36" s="47">
        <v>1400</v>
      </c>
      <c r="F36" s="33">
        <f t="shared" si="6"/>
        <v>2800</v>
      </c>
      <c r="G36" s="43">
        <v>678</v>
      </c>
      <c r="H36" s="43"/>
      <c r="I36" s="80"/>
      <c r="J36" s="71">
        <f t="shared" si="7"/>
        <v>0</v>
      </c>
      <c r="K36" s="80"/>
      <c r="L36" s="93" t="s">
        <v>246</v>
      </c>
      <c r="M36" s="94"/>
    </row>
    <row r="37" s="1" customFormat="1" ht="23.1" customHeight="1" spans="1:13">
      <c r="A37" s="29">
        <v>6</v>
      </c>
      <c r="B37" s="56" t="s">
        <v>247</v>
      </c>
      <c r="C37" s="44" t="s">
        <v>100</v>
      </c>
      <c r="D37" s="46">
        <v>1</v>
      </c>
      <c r="E37" s="47">
        <v>900</v>
      </c>
      <c r="F37" s="33">
        <f t="shared" si="6"/>
        <v>900</v>
      </c>
      <c r="G37" s="43"/>
      <c r="H37" s="43"/>
      <c r="I37" s="80"/>
      <c r="J37" s="71">
        <f t="shared" si="7"/>
        <v>0</v>
      </c>
      <c r="K37" s="87"/>
      <c r="L37" s="88"/>
      <c r="M37" s="89"/>
    </row>
    <row r="38" s="1" customFormat="1" ht="23.1" customHeight="1" spans="1:13">
      <c r="A38" s="29">
        <v>7</v>
      </c>
      <c r="B38" s="56" t="s">
        <v>248</v>
      </c>
      <c r="C38" s="44" t="s">
        <v>100</v>
      </c>
      <c r="D38" s="46">
        <v>1</v>
      </c>
      <c r="E38" s="47">
        <v>3500</v>
      </c>
      <c r="F38" s="33">
        <f t="shared" si="6"/>
        <v>3500</v>
      </c>
      <c r="G38" s="28"/>
      <c r="H38" s="28"/>
      <c r="I38" s="95"/>
      <c r="J38" s="71">
        <f t="shared" si="7"/>
        <v>0</v>
      </c>
      <c r="K38" s="80"/>
      <c r="L38" s="85"/>
      <c r="M38" s="86"/>
    </row>
    <row r="39" s="1" customFormat="1" ht="23.1" customHeight="1" spans="1:13">
      <c r="A39" s="29">
        <v>8</v>
      </c>
      <c r="B39" s="56" t="s">
        <v>249</v>
      </c>
      <c r="C39" s="44" t="s">
        <v>213</v>
      </c>
      <c r="D39" s="48"/>
      <c r="E39" s="49"/>
      <c r="F39" s="33">
        <f t="shared" si="6"/>
        <v>0</v>
      </c>
      <c r="G39" s="28"/>
      <c r="H39" s="28"/>
      <c r="I39" s="95"/>
      <c r="J39" s="71">
        <f t="shared" si="7"/>
        <v>0</v>
      </c>
      <c r="K39" s="80"/>
      <c r="L39" s="96"/>
      <c r="M39" s="97"/>
    </row>
    <row r="40" s="1" customFormat="1" ht="23.1" customHeight="1" spans="1:13">
      <c r="A40" s="29">
        <v>9</v>
      </c>
      <c r="B40" s="56" t="s">
        <v>250</v>
      </c>
      <c r="C40" s="44" t="s">
        <v>100</v>
      </c>
      <c r="D40" s="48"/>
      <c r="E40" s="49"/>
      <c r="F40" s="33">
        <f t="shared" si="6"/>
        <v>0</v>
      </c>
      <c r="G40" s="28"/>
      <c r="H40" s="28"/>
      <c r="I40" s="95"/>
      <c r="J40" s="71">
        <f t="shared" si="7"/>
        <v>0</v>
      </c>
      <c r="K40" s="80"/>
      <c r="L40" s="96"/>
      <c r="M40" s="97"/>
    </row>
    <row r="41" s="1" customFormat="1" ht="23.1" customHeight="1" spans="1:13">
      <c r="A41" s="29">
        <v>10</v>
      </c>
      <c r="B41" s="56" t="s">
        <v>251</v>
      </c>
      <c r="C41" s="44" t="s">
        <v>100</v>
      </c>
      <c r="D41" s="48"/>
      <c r="E41" s="49"/>
      <c r="F41" s="33">
        <f>D39*E39</f>
        <v>0</v>
      </c>
      <c r="G41" s="28"/>
      <c r="H41" s="28"/>
      <c r="I41" s="95"/>
      <c r="J41" s="71">
        <f t="shared" si="7"/>
        <v>0</v>
      </c>
      <c r="K41" s="80"/>
      <c r="L41" s="96"/>
      <c r="M41" s="97"/>
    </row>
    <row r="42" s="1" customFormat="1" ht="23.1" customHeight="1" spans="1:13">
      <c r="A42" s="29">
        <v>11</v>
      </c>
      <c r="B42" s="56" t="s">
        <v>252</v>
      </c>
      <c r="C42" s="44" t="s">
        <v>100</v>
      </c>
      <c r="D42" s="46">
        <v>2</v>
      </c>
      <c r="E42" s="47">
        <v>200</v>
      </c>
      <c r="F42" s="33">
        <f t="shared" ref="F42:F57" si="8">D42*E42</f>
        <v>400</v>
      </c>
      <c r="G42" s="28"/>
      <c r="H42" s="28"/>
      <c r="I42" s="95"/>
      <c r="J42" s="71">
        <f t="shared" si="7"/>
        <v>0</v>
      </c>
      <c r="K42" s="80"/>
      <c r="L42" s="96"/>
      <c r="M42" s="97"/>
    </row>
    <row r="43" s="1" customFormat="1" ht="23.1" customHeight="1" spans="1:13">
      <c r="A43" s="29">
        <v>12</v>
      </c>
      <c r="B43" s="56" t="s">
        <v>168</v>
      </c>
      <c r="C43" s="57"/>
      <c r="D43" s="46"/>
      <c r="E43" s="47"/>
      <c r="F43" s="33">
        <f t="shared" si="8"/>
        <v>0</v>
      </c>
      <c r="G43" s="28"/>
      <c r="H43" s="28"/>
      <c r="I43" s="95"/>
      <c r="J43" s="71">
        <f t="shared" si="7"/>
        <v>0</v>
      </c>
      <c r="K43" s="80"/>
      <c r="L43" s="96"/>
      <c r="M43" s="97"/>
    </row>
    <row r="44" s="1" customFormat="1" ht="23.1" customHeight="1" spans="1:13">
      <c r="A44" s="58"/>
      <c r="B44" s="52" t="s">
        <v>216</v>
      </c>
      <c r="C44" s="58"/>
      <c r="D44" s="53"/>
      <c r="E44" s="54"/>
      <c r="F44" s="41">
        <f t="shared" ref="F44:J44" si="9">SUM(F32:F43)</f>
        <v>14580</v>
      </c>
      <c r="G44" s="42">
        <f t="shared" si="9"/>
        <v>2678</v>
      </c>
      <c r="H44" s="43"/>
      <c r="I44" s="80"/>
      <c r="J44" s="81">
        <f t="shared" si="9"/>
        <v>0</v>
      </c>
      <c r="K44" s="90"/>
      <c r="L44" s="85"/>
      <c r="M44" s="86"/>
    </row>
    <row r="45" s="2" customFormat="1" ht="33.95" customHeight="1" spans="1:13">
      <c r="A45" s="19" t="s">
        <v>253</v>
      </c>
      <c r="B45" s="19"/>
      <c r="C45" s="20"/>
      <c r="D45" s="19"/>
      <c r="E45" s="21"/>
      <c r="F45" s="22"/>
      <c r="G45" s="23"/>
      <c r="H45" s="23"/>
      <c r="I45" s="19"/>
      <c r="J45" s="64"/>
      <c r="K45" s="19"/>
      <c r="L45" s="84"/>
      <c r="M45" s="84"/>
    </row>
    <row r="46" s="1" customFormat="1" ht="33.95" customHeight="1" spans="1:13">
      <c r="A46" s="24" t="s">
        <v>45</v>
      </c>
      <c r="B46" s="24" t="s">
        <v>180</v>
      </c>
      <c r="C46" s="24" t="s">
        <v>48</v>
      </c>
      <c r="D46" s="25" t="s">
        <v>181</v>
      </c>
      <c r="E46" s="26" t="s">
        <v>182</v>
      </c>
      <c r="F46" s="27" t="s">
        <v>183</v>
      </c>
      <c r="G46" s="28" t="s">
        <v>184</v>
      </c>
      <c r="H46" s="28" t="s">
        <v>185</v>
      </c>
      <c r="I46" s="28" t="s">
        <v>186</v>
      </c>
      <c r="J46" s="66" t="s">
        <v>187</v>
      </c>
      <c r="K46" s="67" t="s">
        <v>188</v>
      </c>
      <c r="L46" s="68" t="s">
        <v>189</v>
      </c>
      <c r="M46" s="69"/>
    </row>
    <row r="47" s="1" customFormat="1" ht="23.1" customHeight="1" spans="1:13">
      <c r="A47" s="44">
        <v>1</v>
      </c>
      <c r="B47" s="56" t="s">
        <v>254</v>
      </c>
      <c r="C47" s="44" t="s">
        <v>213</v>
      </c>
      <c r="D47" s="46"/>
      <c r="E47" s="47"/>
      <c r="F47" s="33">
        <f t="shared" si="8"/>
        <v>0</v>
      </c>
      <c r="G47" s="43"/>
      <c r="H47" s="43"/>
      <c r="I47" s="80"/>
      <c r="J47" s="71">
        <f t="shared" ref="J47:J57" si="10">H47*I47</f>
        <v>0</v>
      </c>
      <c r="K47" s="80"/>
      <c r="L47" s="85"/>
      <c r="M47" s="86"/>
    </row>
    <row r="48" s="1" customFormat="1" ht="23.1" customHeight="1" spans="1:13">
      <c r="A48" s="44">
        <v>2</v>
      </c>
      <c r="B48" s="56" t="s">
        <v>255</v>
      </c>
      <c r="C48" s="44" t="s">
        <v>100</v>
      </c>
      <c r="D48" s="46">
        <v>2</v>
      </c>
      <c r="E48" s="47">
        <v>300</v>
      </c>
      <c r="F48" s="33">
        <f t="shared" si="8"/>
        <v>600</v>
      </c>
      <c r="G48" s="43"/>
      <c r="H48" s="43"/>
      <c r="I48" s="80"/>
      <c r="J48" s="71">
        <f t="shared" si="10"/>
        <v>0</v>
      </c>
      <c r="K48" s="80"/>
      <c r="L48" s="85"/>
      <c r="M48" s="86"/>
    </row>
    <row r="49" s="1" customFormat="1" ht="23.1" customHeight="1" spans="1:13">
      <c r="A49" s="44">
        <v>3</v>
      </c>
      <c r="B49" s="56" t="s">
        <v>256</v>
      </c>
      <c r="C49" s="44" t="s">
        <v>100</v>
      </c>
      <c r="D49" s="46"/>
      <c r="E49" s="47"/>
      <c r="F49" s="33">
        <f t="shared" si="8"/>
        <v>0</v>
      </c>
      <c r="G49" s="43"/>
      <c r="H49" s="43"/>
      <c r="I49" s="80"/>
      <c r="J49" s="71">
        <f t="shared" si="10"/>
        <v>0</v>
      </c>
      <c r="K49" s="80"/>
      <c r="L49" s="85"/>
      <c r="M49" s="86"/>
    </row>
    <row r="50" s="1" customFormat="1" ht="23.1" customHeight="1" spans="1:13">
      <c r="A50" s="44">
        <v>4</v>
      </c>
      <c r="B50" s="56" t="s">
        <v>257</v>
      </c>
      <c r="C50" s="44" t="s">
        <v>100</v>
      </c>
      <c r="D50" s="46">
        <v>1</v>
      </c>
      <c r="E50" s="47">
        <v>100</v>
      </c>
      <c r="F50" s="33">
        <f t="shared" si="8"/>
        <v>100</v>
      </c>
      <c r="G50" s="43"/>
      <c r="H50" s="43"/>
      <c r="I50" s="80"/>
      <c r="J50" s="71">
        <f t="shared" si="10"/>
        <v>0</v>
      </c>
      <c r="K50" s="87"/>
      <c r="L50" s="88"/>
      <c r="M50" s="89"/>
    </row>
    <row r="51" s="1" customFormat="1" ht="23.1" customHeight="1" spans="1:13">
      <c r="A51" s="44">
        <v>5</v>
      </c>
      <c r="B51" s="56" t="s">
        <v>258</v>
      </c>
      <c r="C51" s="44" t="s">
        <v>213</v>
      </c>
      <c r="D51" s="46">
        <v>2</v>
      </c>
      <c r="E51" s="47">
        <v>1500</v>
      </c>
      <c r="F51" s="33">
        <f t="shared" si="8"/>
        <v>3000</v>
      </c>
      <c r="G51" s="43"/>
      <c r="H51" s="43"/>
      <c r="I51" s="80"/>
      <c r="J51" s="71">
        <f t="shared" si="10"/>
        <v>0</v>
      </c>
      <c r="K51" s="87"/>
      <c r="L51" s="88"/>
      <c r="M51" s="89"/>
    </row>
    <row r="52" s="1" customFormat="1" ht="23.1" customHeight="1" spans="1:13">
      <c r="A52" s="44">
        <v>6</v>
      </c>
      <c r="B52" s="56" t="s">
        <v>259</v>
      </c>
      <c r="C52" s="44" t="s">
        <v>213</v>
      </c>
      <c r="D52" s="46"/>
      <c r="E52" s="47"/>
      <c r="F52" s="33">
        <f t="shared" si="8"/>
        <v>0</v>
      </c>
      <c r="G52" s="43"/>
      <c r="H52" s="43"/>
      <c r="I52" s="80"/>
      <c r="J52" s="71">
        <f t="shared" si="10"/>
        <v>0</v>
      </c>
      <c r="K52" s="87"/>
      <c r="L52" s="88"/>
      <c r="M52" s="89"/>
    </row>
    <row r="53" s="1" customFormat="1" ht="23.1" customHeight="1" spans="1:13">
      <c r="A53" s="44">
        <v>7</v>
      </c>
      <c r="B53" s="56" t="s">
        <v>260</v>
      </c>
      <c r="C53" s="44" t="s">
        <v>100</v>
      </c>
      <c r="D53" s="46"/>
      <c r="E53" s="47"/>
      <c r="F53" s="33">
        <f t="shared" si="8"/>
        <v>0</v>
      </c>
      <c r="G53" s="43"/>
      <c r="H53" s="43"/>
      <c r="I53" s="80"/>
      <c r="J53" s="71">
        <f t="shared" si="10"/>
        <v>0</v>
      </c>
      <c r="K53" s="87"/>
      <c r="L53" s="88"/>
      <c r="M53" s="89"/>
    </row>
    <row r="54" s="1" customFormat="1" ht="23.1" customHeight="1" spans="1:13">
      <c r="A54" s="44">
        <v>8</v>
      </c>
      <c r="B54" s="56" t="s">
        <v>261</v>
      </c>
      <c r="C54" s="44" t="s">
        <v>100</v>
      </c>
      <c r="D54" s="46"/>
      <c r="E54" s="47"/>
      <c r="F54" s="33">
        <f t="shared" si="8"/>
        <v>0</v>
      </c>
      <c r="G54" s="43"/>
      <c r="H54" s="43"/>
      <c r="I54" s="80"/>
      <c r="J54" s="71">
        <f t="shared" si="10"/>
        <v>0</v>
      </c>
      <c r="K54" s="87"/>
      <c r="L54" s="88"/>
      <c r="M54" s="89"/>
    </row>
    <row r="55" s="1" customFormat="1" ht="23.1" customHeight="1" spans="1:13">
      <c r="A55" s="44">
        <v>9</v>
      </c>
      <c r="B55" s="56" t="s">
        <v>262</v>
      </c>
      <c r="C55" s="44" t="s">
        <v>213</v>
      </c>
      <c r="D55" s="46">
        <v>1</v>
      </c>
      <c r="E55" s="47">
        <v>1800</v>
      </c>
      <c r="F55" s="33">
        <f t="shared" si="8"/>
        <v>1800</v>
      </c>
      <c r="G55" s="43"/>
      <c r="H55" s="43"/>
      <c r="I55" s="80"/>
      <c r="J55" s="71">
        <f t="shared" si="10"/>
        <v>0</v>
      </c>
      <c r="K55" s="87"/>
      <c r="L55" s="88"/>
      <c r="M55" s="89"/>
    </row>
    <row r="56" s="1" customFormat="1" ht="23.1" customHeight="1" spans="1:13">
      <c r="A56" s="44">
        <v>10</v>
      </c>
      <c r="B56" s="56" t="s">
        <v>16</v>
      </c>
      <c r="C56" s="44" t="s">
        <v>213</v>
      </c>
      <c r="D56" s="46">
        <v>1</v>
      </c>
      <c r="E56" s="47">
        <v>8400</v>
      </c>
      <c r="F56" s="33">
        <f t="shared" si="8"/>
        <v>8400</v>
      </c>
      <c r="G56" s="43">
        <v>500</v>
      </c>
      <c r="H56" s="43"/>
      <c r="I56" s="80"/>
      <c r="J56" s="71">
        <f t="shared" si="10"/>
        <v>0</v>
      </c>
      <c r="K56" s="87"/>
      <c r="L56" s="88"/>
      <c r="M56" s="89"/>
    </row>
    <row r="57" s="1" customFormat="1" ht="23.1" customHeight="1" spans="1:13">
      <c r="A57" s="44">
        <v>11</v>
      </c>
      <c r="B57" s="56" t="s">
        <v>168</v>
      </c>
      <c r="C57" s="50"/>
      <c r="D57" s="48">
        <v>1</v>
      </c>
      <c r="E57" s="49">
        <v>1000</v>
      </c>
      <c r="F57" s="33">
        <f t="shared" si="8"/>
        <v>1000</v>
      </c>
      <c r="G57" s="43"/>
      <c r="H57" s="43"/>
      <c r="I57" s="80"/>
      <c r="J57" s="71">
        <f t="shared" si="10"/>
        <v>0</v>
      </c>
      <c r="K57" s="80"/>
      <c r="L57" s="98" t="s">
        <v>263</v>
      </c>
      <c r="M57" s="99"/>
    </row>
    <row r="58" s="1" customFormat="1" ht="23.1" customHeight="1" spans="1:13">
      <c r="A58" s="59"/>
      <c r="B58" s="52" t="s">
        <v>216</v>
      </c>
      <c r="C58" s="57"/>
      <c r="D58" s="48"/>
      <c r="E58" s="49"/>
      <c r="F58" s="41">
        <f t="shared" ref="F58:J58" si="11">SUM(F47:F57)</f>
        <v>14900</v>
      </c>
      <c r="G58" s="42">
        <f t="shared" si="11"/>
        <v>500</v>
      </c>
      <c r="H58" s="43"/>
      <c r="I58" s="80"/>
      <c r="J58" s="81">
        <f t="shared" si="11"/>
        <v>0</v>
      </c>
      <c r="K58" s="80"/>
      <c r="L58" s="85"/>
      <c r="M58" s="86"/>
    </row>
    <row r="59" s="2" customFormat="1" ht="33.95" customHeight="1" spans="1:13">
      <c r="A59" s="19" t="s">
        <v>264</v>
      </c>
      <c r="B59" s="19"/>
      <c r="C59" s="20"/>
      <c r="D59" s="19"/>
      <c r="E59" s="21"/>
      <c r="F59" s="22"/>
      <c r="G59" s="23"/>
      <c r="H59" s="23"/>
      <c r="I59" s="19"/>
      <c r="J59" s="64"/>
      <c r="K59" s="19"/>
      <c r="L59" s="84"/>
      <c r="M59" s="84"/>
    </row>
    <row r="60" s="1" customFormat="1" ht="33.95" customHeight="1" spans="1:13">
      <c r="A60" s="24" t="s">
        <v>45</v>
      </c>
      <c r="B60" s="24" t="s">
        <v>180</v>
      </c>
      <c r="C60" s="24" t="s">
        <v>48</v>
      </c>
      <c r="D60" s="25" t="s">
        <v>181</v>
      </c>
      <c r="E60" s="26" t="s">
        <v>182</v>
      </c>
      <c r="F60" s="27" t="s">
        <v>183</v>
      </c>
      <c r="G60" s="28" t="s">
        <v>184</v>
      </c>
      <c r="H60" s="28" t="s">
        <v>185</v>
      </c>
      <c r="I60" s="28" t="s">
        <v>186</v>
      </c>
      <c r="J60" s="66" t="s">
        <v>187</v>
      </c>
      <c r="K60" s="67" t="s">
        <v>188</v>
      </c>
      <c r="L60" s="68" t="s">
        <v>189</v>
      </c>
      <c r="M60" s="69"/>
    </row>
    <row r="61" s="1" customFormat="1" ht="23.1" customHeight="1" spans="1:13">
      <c r="A61" s="29">
        <v>1</v>
      </c>
      <c r="B61" s="56" t="s">
        <v>265</v>
      </c>
      <c r="C61" s="44" t="s">
        <v>100</v>
      </c>
      <c r="D61" s="46">
        <v>1</v>
      </c>
      <c r="E61" s="60">
        <v>1200</v>
      </c>
      <c r="F61" s="33">
        <f t="shared" ref="F61:F69" si="12">D61*E61</f>
        <v>1200</v>
      </c>
      <c r="G61" s="34"/>
      <c r="H61" s="34"/>
      <c r="I61" s="75"/>
      <c r="J61" s="71">
        <f t="shared" ref="J61:J69" si="13">H61*I61</f>
        <v>0</v>
      </c>
      <c r="K61" s="80"/>
      <c r="L61" s="96"/>
      <c r="M61" s="97"/>
    </row>
    <row r="62" s="1" customFormat="1" ht="23.1" customHeight="1" spans="1:13">
      <c r="A62" s="29">
        <v>2</v>
      </c>
      <c r="B62" s="56" t="s">
        <v>266</v>
      </c>
      <c r="C62" s="44" t="s">
        <v>100</v>
      </c>
      <c r="D62" s="46">
        <v>1</v>
      </c>
      <c r="E62" s="60">
        <v>500</v>
      </c>
      <c r="F62" s="33">
        <f t="shared" si="12"/>
        <v>500</v>
      </c>
      <c r="G62" s="34"/>
      <c r="H62" s="34"/>
      <c r="I62" s="75"/>
      <c r="J62" s="71">
        <f t="shared" si="13"/>
        <v>0</v>
      </c>
      <c r="K62" s="80"/>
      <c r="L62" s="88"/>
      <c r="M62" s="89"/>
    </row>
    <row r="63" s="1" customFormat="1" ht="23.1" customHeight="1" spans="1:13">
      <c r="A63" s="29">
        <v>3</v>
      </c>
      <c r="B63" s="56" t="s">
        <v>267</v>
      </c>
      <c r="C63" s="44" t="s">
        <v>100</v>
      </c>
      <c r="D63" s="46">
        <v>3</v>
      </c>
      <c r="E63" s="47">
        <v>700</v>
      </c>
      <c r="F63" s="33">
        <f t="shared" si="12"/>
        <v>2100</v>
      </c>
      <c r="G63" s="34"/>
      <c r="H63" s="34"/>
      <c r="I63" s="75"/>
      <c r="J63" s="71">
        <f t="shared" si="13"/>
        <v>0</v>
      </c>
      <c r="K63" s="80"/>
      <c r="L63" s="96"/>
      <c r="M63" s="97"/>
    </row>
    <row r="64" s="1" customFormat="1" ht="23.1" customHeight="1" spans="1:13">
      <c r="A64" s="29">
        <v>4</v>
      </c>
      <c r="B64" s="56" t="s">
        <v>268</v>
      </c>
      <c r="C64" s="44" t="s">
        <v>100</v>
      </c>
      <c r="D64" s="46">
        <v>1</v>
      </c>
      <c r="E64" s="47">
        <v>300</v>
      </c>
      <c r="F64" s="33">
        <f t="shared" si="12"/>
        <v>300</v>
      </c>
      <c r="G64" s="34"/>
      <c r="H64" s="34"/>
      <c r="I64" s="75"/>
      <c r="J64" s="71">
        <f t="shared" si="13"/>
        <v>0</v>
      </c>
      <c r="K64" s="80"/>
      <c r="L64" s="88"/>
      <c r="M64" s="89"/>
    </row>
    <row r="65" s="1" customFormat="1" ht="23.1" customHeight="1" spans="1:13">
      <c r="A65" s="29">
        <v>5</v>
      </c>
      <c r="B65" s="56" t="s">
        <v>269</v>
      </c>
      <c r="C65" s="44" t="s">
        <v>100</v>
      </c>
      <c r="D65" s="46">
        <v>3</v>
      </c>
      <c r="E65" s="47">
        <v>200</v>
      </c>
      <c r="F65" s="33">
        <f t="shared" si="12"/>
        <v>600</v>
      </c>
      <c r="G65" s="34"/>
      <c r="H65" s="34"/>
      <c r="I65" s="75"/>
      <c r="J65" s="71">
        <f t="shared" si="13"/>
        <v>0</v>
      </c>
      <c r="K65" s="80"/>
      <c r="L65" s="88"/>
      <c r="M65" s="89"/>
    </row>
    <row r="66" s="1" customFormat="1" ht="23.1" customHeight="1" spans="1:13">
      <c r="A66" s="29">
        <v>6</v>
      </c>
      <c r="B66" s="56" t="s">
        <v>270</v>
      </c>
      <c r="C66" s="44" t="s">
        <v>100</v>
      </c>
      <c r="D66" s="46"/>
      <c r="E66" s="47"/>
      <c r="F66" s="33">
        <f t="shared" si="12"/>
        <v>0</v>
      </c>
      <c r="G66" s="34"/>
      <c r="H66" s="34"/>
      <c r="I66" s="75"/>
      <c r="J66" s="71">
        <f t="shared" si="13"/>
        <v>0</v>
      </c>
      <c r="K66" s="80"/>
      <c r="L66" s="85"/>
      <c r="M66" s="86"/>
    </row>
    <row r="67" s="1" customFormat="1" ht="23.1" customHeight="1" spans="1:13">
      <c r="A67" s="29">
        <v>7</v>
      </c>
      <c r="B67" s="56" t="s">
        <v>271</v>
      </c>
      <c r="C67" s="44" t="s">
        <v>100</v>
      </c>
      <c r="D67" s="46"/>
      <c r="E67" s="47"/>
      <c r="F67" s="33">
        <f t="shared" si="12"/>
        <v>0</v>
      </c>
      <c r="G67" s="34"/>
      <c r="H67" s="34"/>
      <c r="I67" s="75"/>
      <c r="J67" s="71">
        <f t="shared" si="13"/>
        <v>0</v>
      </c>
      <c r="K67" s="80"/>
      <c r="L67" s="85"/>
      <c r="M67" s="86"/>
    </row>
    <row r="68" s="1" customFormat="1" ht="23.1" customHeight="1" spans="1:13">
      <c r="A68" s="29">
        <v>8</v>
      </c>
      <c r="B68" s="56" t="s">
        <v>272</v>
      </c>
      <c r="C68" s="44" t="s">
        <v>100</v>
      </c>
      <c r="D68" s="46">
        <v>30</v>
      </c>
      <c r="E68" s="47">
        <v>20</v>
      </c>
      <c r="F68" s="33">
        <f t="shared" si="12"/>
        <v>600</v>
      </c>
      <c r="G68" s="34"/>
      <c r="H68" s="34"/>
      <c r="I68" s="75"/>
      <c r="J68" s="71">
        <f t="shared" si="13"/>
        <v>0</v>
      </c>
      <c r="K68" s="80"/>
      <c r="L68" s="85"/>
      <c r="M68" s="86"/>
    </row>
    <row r="69" s="1" customFormat="1" ht="23.1" customHeight="1" spans="1:13">
      <c r="A69" s="29">
        <v>9</v>
      </c>
      <c r="B69" s="56" t="s">
        <v>168</v>
      </c>
      <c r="C69" s="44"/>
      <c r="D69" s="46"/>
      <c r="E69" s="47"/>
      <c r="F69" s="33">
        <f t="shared" si="12"/>
        <v>0</v>
      </c>
      <c r="G69" s="34"/>
      <c r="H69" s="34"/>
      <c r="I69" s="75"/>
      <c r="J69" s="71">
        <f t="shared" si="13"/>
        <v>0</v>
      </c>
      <c r="K69" s="80"/>
      <c r="L69" s="88"/>
      <c r="M69" s="89"/>
    </row>
    <row r="70" s="1" customFormat="1" ht="23.1" customHeight="1" spans="1:13">
      <c r="A70" s="39"/>
      <c r="B70" s="40" t="s">
        <v>216</v>
      </c>
      <c r="C70" s="29"/>
      <c r="D70" s="38"/>
      <c r="E70" s="32"/>
      <c r="F70" s="41">
        <f>SUM(F61:F69)</f>
        <v>5300</v>
      </c>
      <c r="G70" s="43"/>
      <c r="H70" s="43"/>
      <c r="I70" s="80"/>
      <c r="J70" s="81">
        <f>SUM(J61:J69)</f>
        <v>0</v>
      </c>
      <c r="K70" s="90"/>
      <c r="L70" s="85"/>
      <c r="M70" s="86"/>
    </row>
    <row r="71" s="1" customFormat="1" ht="33.95" customHeight="1" spans="1:13">
      <c r="A71" s="100" t="s">
        <v>273</v>
      </c>
      <c r="B71" s="101"/>
      <c r="C71" s="101"/>
      <c r="D71" s="101"/>
      <c r="E71" s="102"/>
      <c r="F71" s="103"/>
      <c r="G71" s="104"/>
      <c r="H71" s="104"/>
      <c r="I71" s="101"/>
      <c r="J71" s="135"/>
      <c r="K71" s="101"/>
      <c r="L71" s="136"/>
      <c r="M71" s="137"/>
    </row>
    <row r="72" s="1" customFormat="1" ht="33.95" customHeight="1" spans="1:13">
      <c r="A72" s="24" t="s">
        <v>45</v>
      </c>
      <c r="B72" s="24" t="s">
        <v>180</v>
      </c>
      <c r="C72" s="24" t="s">
        <v>48</v>
      </c>
      <c r="D72" s="25" t="s">
        <v>181</v>
      </c>
      <c r="E72" s="26" t="s">
        <v>182</v>
      </c>
      <c r="F72" s="27" t="s">
        <v>183</v>
      </c>
      <c r="G72" s="28" t="s">
        <v>184</v>
      </c>
      <c r="H72" s="28" t="s">
        <v>185</v>
      </c>
      <c r="I72" s="28" t="s">
        <v>186</v>
      </c>
      <c r="J72" s="66" t="s">
        <v>187</v>
      </c>
      <c r="K72" s="67" t="s">
        <v>188</v>
      </c>
      <c r="L72" s="68" t="s">
        <v>189</v>
      </c>
      <c r="M72" s="69"/>
    </row>
    <row r="73" s="1" customFormat="1" ht="23.1" customHeight="1" spans="1:13">
      <c r="A73" s="39">
        <v>1</v>
      </c>
      <c r="B73" s="24" t="s">
        <v>274</v>
      </c>
      <c r="C73" s="29" t="s">
        <v>100</v>
      </c>
      <c r="D73" s="38">
        <v>6</v>
      </c>
      <c r="E73" s="32">
        <v>25</v>
      </c>
      <c r="F73" s="33">
        <f t="shared" ref="F73:F84" si="14">D73*E73</f>
        <v>150</v>
      </c>
      <c r="G73" s="34"/>
      <c r="H73" s="34"/>
      <c r="I73" s="75"/>
      <c r="J73" s="71">
        <f t="shared" ref="J73:J84" si="15">H73*I73</f>
        <v>0</v>
      </c>
      <c r="K73" s="80"/>
      <c r="L73" s="85"/>
      <c r="M73" s="86"/>
    </row>
    <row r="74" s="1" customFormat="1" ht="23.1" customHeight="1" spans="1:13">
      <c r="A74" s="39">
        <v>2</v>
      </c>
      <c r="B74" s="24" t="s">
        <v>275</v>
      </c>
      <c r="C74" s="29" t="s">
        <v>100</v>
      </c>
      <c r="D74" s="38"/>
      <c r="E74" s="32"/>
      <c r="F74" s="33">
        <f t="shared" si="14"/>
        <v>0</v>
      </c>
      <c r="G74" s="34"/>
      <c r="H74" s="34"/>
      <c r="I74" s="75"/>
      <c r="J74" s="71">
        <f t="shared" si="15"/>
        <v>0</v>
      </c>
      <c r="K74" s="80"/>
      <c r="L74" s="96"/>
      <c r="M74" s="97"/>
    </row>
    <row r="75" s="1" customFormat="1" ht="23.1" customHeight="1" spans="1:13">
      <c r="A75" s="39">
        <v>3</v>
      </c>
      <c r="B75" s="24" t="s">
        <v>276</v>
      </c>
      <c r="C75" s="29" t="s">
        <v>213</v>
      </c>
      <c r="D75" s="38"/>
      <c r="E75" s="32"/>
      <c r="F75" s="33">
        <f t="shared" si="14"/>
        <v>0</v>
      </c>
      <c r="G75" s="34"/>
      <c r="H75" s="34"/>
      <c r="I75" s="75"/>
      <c r="J75" s="71">
        <f t="shared" si="15"/>
        <v>0</v>
      </c>
      <c r="K75" s="80"/>
      <c r="L75" s="96"/>
      <c r="M75" s="97"/>
    </row>
    <row r="76" s="1" customFormat="1" ht="23.1" customHeight="1" spans="1:13">
      <c r="A76" s="39">
        <v>4</v>
      </c>
      <c r="B76" s="24" t="s">
        <v>277</v>
      </c>
      <c r="C76" s="29" t="s">
        <v>213</v>
      </c>
      <c r="D76" s="38">
        <v>6</v>
      </c>
      <c r="E76" s="32">
        <v>200</v>
      </c>
      <c r="F76" s="33">
        <f t="shared" si="14"/>
        <v>1200</v>
      </c>
      <c r="G76" s="34"/>
      <c r="H76" s="34"/>
      <c r="I76" s="75"/>
      <c r="J76" s="71">
        <f t="shared" si="15"/>
        <v>0</v>
      </c>
      <c r="K76" s="80"/>
      <c r="L76" s="96"/>
      <c r="M76" s="97"/>
    </row>
    <row r="77" s="1" customFormat="1" ht="23.1" customHeight="1" spans="1:13">
      <c r="A77" s="39">
        <v>5</v>
      </c>
      <c r="B77" s="24" t="s">
        <v>278</v>
      </c>
      <c r="C77" s="29" t="s">
        <v>213</v>
      </c>
      <c r="D77" s="38"/>
      <c r="E77" s="32"/>
      <c r="F77" s="33">
        <f t="shared" si="14"/>
        <v>0</v>
      </c>
      <c r="G77" s="34"/>
      <c r="H77" s="34"/>
      <c r="I77" s="75"/>
      <c r="J77" s="71">
        <f t="shared" si="15"/>
        <v>0</v>
      </c>
      <c r="K77" s="80"/>
      <c r="L77" s="96"/>
      <c r="M77" s="97"/>
    </row>
    <row r="78" s="1" customFormat="1" ht="23.1" customHeight="1" spans="1:13">
      <c r="A78" s="39">
        <v>6</v>
      </c>
      <c r="B78" s="24" t="s">
        <v>279</v>
      </c>
      <c r="C78" s="29" t="s">
        <v>213</v>
      </c>
      <c r="D78" s="38">
        <v>1</v>
      </c>
      <c r="E78" s="32">
        <v>300</v>
      </c>
      <c r="F78" s="33">
        <f t="shared" si="14"/>
        <v>300</v>
      </c>
      <c r="G78" s="34"/>
      <c r="H78" s="34"/>
      <c r="I78" s="75"/>
      <c r="J78" s="71">
        <f t="shared" si="15"/>
        <v>0</v>
      </c>
      <c r="K78" s="80"/>
      <c r="L78" s="96"/>
      <c r="M78" s="97"/>
    </row>
    <row r="79" s="1" customFormat="1" ht="23.1" customHeight="1" spans="1:13">
      <c r="A79" s="39">
        <v>7</v>
      </c>
      <c r="B79" s="24" t="s">
        <v>280</v>
      </c>
      <c r="C79" s="29" t="s">
        <v>213</v>
      </c>
      <c r="D79" s="38"/>
      <c r="E79" s="32"/>
      <c r="F79" s="33">
        <f t="shared" si="14"/>
        <v>0</v>
      </c>
      <c r="G79" s="34"/>
      <c r="H79" s="34"/>
      <c r="I79" s="75"/>
      <c r="J79" s="71">
        <f t="shared" si="15"/>
        <v>0</v>
      </c>
      <c r="K79" s="80"/>
      <c r="L79" s="96"/>
      <c r="M79" s="97"/>
    </row>
    <row r="80" s="1" customFormat="1" ht="23.1" customHeight="1" spans="1:13">
      <c r="A80" s="39">
        <v>8</v>
      </c>
      <c r="B80" s="24" t="s">
        <v>281</v>
      </c>
      <c r="C80" s="29" t="s">
        <v>100</v>
      </c>
      <c r="D80" s="38"/>
      <c r="E80" s="32"/>
      <c r="F80" s="33">
        <f t="shared" si="14"/>
        <v>0</v>
      </c>
      <c r="G80" s="34"/>
      <c r="H80" s="34"/>
      <c r="I80" s="75"/>
      <c r="J80" s="71">
        <f t="shared" si="15"/>
        <v>0</v>
      </c>
      <c r="K80" s="80"/>
      <c r="L80" s="96"/>
      <c r="M80" s="97"/>
    </row>
    <row r="81" s="1" customFormat="1" ht="23.1" customHeight="1" spans="1:13">
      <c r="A81" s="39">
        <v>9</v>
      </c>
      <c r="B81" s="24" t="s">
        <v>157</v>
      </c>
      <c r="C81" s="29" t="s">
        <v>213</v>
      </c>
      <c r="D81" s="38"/>
      <c r="E81" s="32"/>
      <c r="F81" s="33">
        <f t="shared" si="14"/>
        <v>0</v>
      </c>
      <c r="G81" s="34"/>
      <c r="H81" s="34"/>
      <c r="I81" s="75"/>
      <c r="J81" s="71">
        <f t="shared" si="15"/>
        <v>0</v>
      </c>
      <c r="K81" s="80"/>
      <c r="L81" s="96"/>
      <c r="M81" s="97"/>
    </row>
    <row r="82" s="1" customFormat="1" ht="23.1" customHeight="1" spans="1:13">
      <c r="A82" s="39">
        <v>10</v>
      </c>
      <c r="B82" s="24" t="s">
        <v>282</v>
      </c>
      <c r="C82" s="29" t="s">
        <v>213</v>
      </c>
      <c r="D82" s="38">
        <v>4</v>
      </c>
      <c r="E82" s="32">
        <v>1200</v>
      </c>
      <c r="F82" s="33">
        <f t="shared" si="14"/>
        <v>4800</v>
      </c>
      <c r="G82" s="34"/>
      <c r="H82" s="34"/>
      <c r="I82" s="75"/>
      <c r="J82" s="71">
        <f t="shared" si="15"/>
        <v>0</v>
      </c>
      <c r="K82" s="80"/>
      <c r="L82" s="96"/>
      <c r="M82" s="97"/>
    </row>
    <row r="83" s="1" customFormat="1" ht="23.1" customHeight="1" spans="1:13">
      <c r="A83" s="39">
        <v>11</v>
      </c>
      <c r="B83" s="24" t="s">
        <v>283</v>
      </c>
      <c r="C83" s="29" t="s">
        <v>80</v>
      </c>
      <c r="D83" s="38">
        <v>6</v>
      </c>
      <c r="E83" s="32">
        <v>100</v>
      </c>
      <c r="F83" s="33">
        <f t="shared" si="14"/>
        <v>600</v>
      </c>
      <c r="G83" s="34"/>
      <c r="H83" s="34"/>
      <c r="I83" s="75"/>
      <c r="J83" s="71">
        <f t="shared" si="15"/>
        <v>0</v>
      </c>
      <c r="K83" s="80"/>
      <c r="L83" s="96"/>
      <c r="M83" s="97"/>
    </row>
    <row r="84" s="1" customFormat="1" ht="23.1" customHeight="1" spans="1:13">
      <c r="A84" s="39">
        <v>12</v>
      </c>
      <c r="B84" s="24" t="s">
        <v>168</v>
      </c>
      <c r="C84" s="29">
        <v>1</v>
      </c>
      <c r="D84" s="38">
        <v>1</v>
      </c>
      <c r="E84" s="32">
        <v>70000</v>
      </c>
      <c r="F84" s="33">
        <f t="shared" si="14"/>
        <v>70000</v>
      </c>
      <c r="G84" s="34">
        <v>20100</v>
      </c>
      <c r="H84" s="34"/>
      <c r="I84" s="75"/>
      <c r="J84" s="71">
        <f t="shared" si="15"/>
        <v>0</v>
      </c>
      <c r="K84" s="80"/>
      <c r="L84" s="93" t="s">
        <v>284</v>
      </c>
      <c r="M84" s="94"/>
    </row>
    <row r="85" s="1" customFormat="1" ht="23.1" customHeight="1" spans="1:13">
      <c r="A85" s="39"/>
      <c r="B85" s="40" t="s">
        <v>216</v>
      </c>
      <c r="C85" s="29"/>
      <c r="D85" s="38"/>
      <c r="E85" s="32"/>
      <c r="F85" s="41">
        <f t="shared" ref="F85:J85" si="16">SUM(F73:F84)</f>
        <v>77050</v>
      </c>
      <c r="G85" s="41">
        <f t="shared" si="16"/>
        <v>20100</v>
      </c>
      <c r="H85" s="34"/>
      <c r="I85" s="75"/>
      <c r="J85" s="81">
        <f t="shared" si="16"/>
        <v>0</v>
      </c>
      <c r="K85" s="80"/>
      <c r="L85" s="96"/>
      <c r="M85" s="97"/>
    </row>
    <row r="86" s="1" customFormat="1" ht="30.95" customHeight="1" spans="1:13">
      <c r="A86" s="105" t="s">
        <v>285</v>
      </c>
      <c r="B86" s="105"/>
      <c r="C86" s="106"/>
      <c r="D86" s="105"/>
      <c r="E86" s="107"/>
      <c r="F86" s="108"/>
      <c r="G86" s="109"/>
      <c r="H86" s="109"/>
      <c r="I86" s="105"/>
      <c r="J86" s="138"/>
      <c r="K86" s="105"/>
      <c r="L86" s="139"/>
      <c r="M86" s="139"/>
    </row>
    <row r="87" s="1" customFormat="1" ht="33.95" customHeight="1" spans="1:13">
      <c r="A87" s="110"/>
      <c r="B87" s="110"/>
      <c r="C87" s="111"/>
      <c r="D87" s="110"/>
      <c r="E87" s="112"/>
      <c r="F87" s="113" t="s">
        <v>183</v>
      </c>
      <c r="G87" s="114"/>
      <c r="H87" s="114"/>
      <c r="I87" s="114"/>
      <c r="J87" s="140" t="s">
        <v>187</v>
      </c>
      <c r="K87" s="114"/>
      <c r="L87" s="114"/>
      <c r="M87" s="141"/>
    </row>
    <row r="88" s="1" customFormat="1" ht="39" customHeight="1" spans="1:13">
      <c r="A88" s="115"/>
      <c r="B88" s="116"/>
      <c r="C88" s="117"/>
      <c r="D88" s="118"/>
      <c r="E88" s="119"/>
      <c r="F88" s="41">
        <f>F85+F70+F58+F44+F29+F18</f>
        <v>133953</v>
      </c>
      <c r="G88" s="42">
        <f>G85+G70+G58+G44+G29+G18</f>
        <v>33746</v>
      </c>
      <c r="H88" s="120"/>
      <c r="I88" s="142"/>
      <c r="J88" s="143">
        <f>SUM(J76:J87)</f>
        <v>0</v>
      </c>
      <c r="K88" s="142"/>
      <c r="L88" s="142"/>
      <c r="M88" s="144"/>
    </row>
    <row r="89" s="1" customFormat="1" ht="51.95" customHeight="1" spans="1:12">
      <c r="A89" s="121" t="s">
        <v>286</v>
      </c>
      <c r="B89" s="122"/>
      <c r="C89" s="122"/>
      <c r="D89" s="122"/>
      <c r="E89" s="123"/>
      <c r="F89" s="124"/>
      <c r="G89" s="125"/>
      <c r="H89" s="125"/>
      <c r="I89" s="122"/>
      <c r="J89" s="145"/>
      <c r="K89" s="122"/>
      <c r="L89" s="122"/>
    </row>
    <row r="90" s="1" customFormat="1" ht="33.95" customHeight="1" spans="1:13">
      <c r="A90" s="24" t="s">
        <v>45</v>
      </c>
      <c r="B90" s="24" t="s">
        <v>180</v>
      </c>
      <c r="C90" s="24" t="s">
        <v>48</v>
      </c>
      <c r="D90" s="25" t="s">
        <v>181</v>
      </c>
      <c r="E90" s="26" t="s">
        <v>182</v>
      </c>
      <c r="F90" s="27" t="s">
        <v>183</v>
      </c>
      <c r="G90" s="28" t="s">
        <v>287</v>
      </c>
      <c r="H90" s="28" t="s">
        <v>185</v>
      </c>
      <c r="I90" s="28" t="s">
        <v>186</v>
      </c>
      <c r="J90" s="66" t="s">
        <v>187</v>
      </c>
      <c r="K90" s="67" t="s">
        <v>188</v>
      </c>
      <c r="L90" s="146" t="s">
        <v>189</v>
      </c>
      <c r="M90" s="146"/>
    </row>
    <row r="91" s="1" customFormat="1" ht="23.1" customHeight="1" spans="1:13">
      <c r="A91" s="29">
        <v>1</v>
      </c>
      <c r="B91" s="24" t="s">
        <v>288</v>
      </c>
      <c r="C91" s="39" t="s">
        <v>213</v>
      </c>
      <c r="D91" s="55">
        <v>1</v>
      </c>
      <c r="E91" s="47">
        <v>8000</v>
      </c>
      <c r="F91" s="33">
        <f t="shared" ref="F91:F111" si="17">D91*E91</f>
        <v>8000</v>
      </c>
      <c r="G91" s="43"/>
      <c r="H91" s="43"/>
      <c r="I91" s="43"/>
      <c r="J91" s="71">
        <f t="shared" ref="J91:J111" si="18">H91*I91</f>
        <v>0</v>
      </c>
      <c r="K91" s="43"/>
      <c r="L91" s="147"/>
      <c r="M91" s="147"/>
    </row>
    <row r="92" s="1" customFormat="1" ht="23.1" customHeight="1" spans="1:13">
      <c r="A92" s="29">
        <v>2</v>
      </c>
      <c r="B92" s="24" t="s">
        <v>289</v>
      </c>
      <c r="C92" s="39" t="s">
        <v>213</v>
      </c>
      <c r="D92" s="55">
        <v>1</v>
      </c>
      <c r="E92" s="47">
        <v>1500</v>
      </c>
      <c r="F92" s="33">
        <f t="shared" si="17"/>
        <v>1500</v>
      </c>
      <c r="G92" s="43"/>
      <c r="H92" s="43"/>
      <c r="I92" s="43"/>
      <c r="J92" s="71">
        <f t="shared" si="18"/>
        <v>0</v>
      </c>
      <c r="K92" s="43"/>
      <c r="L92" s="147"/>
      <c r="M92" s="147"/>
    </row>
    <row r="93" s="1" customFormat="1" ht="23.1" customHeight="1" spans="1:13">
      <c r="A93" s="29">
        <v>3</v>
      </c>
      <c r="B93" s="24" t="s">
        <v>219</v>
      </c>
      <c r="C93" s="39" t="s">
        <v>213</v>
      </c>
      <c r="D93" s="55">
        <v>1</v>
      </c>
      <c r="E93" s="47">
        <v>1500</v>
      </c>
      <c r="F93" s="33">
        <f t="shared" si="17"/>
        <v>1500</v>
      </c>
      <c r="G93" s="43"/>
      <c r="H93" s="43"/>
      <c r="I93" s="43"/>
      <c r="J93" s="71">
        <f t="shared" si="18"/>
        <v>0</v>
      </c>
      <c r="K93" s="43"/>
      <c r="L93" s="147"/>
      <c r="M93" s="147"/>
    </row>
    <row r="94" s="1" customFormat="1" ht="23.1" customHeight="1" spans="1:13">
      <c r="A94" s="29">
        <v>4</v>
      </c>
      <c r="B94" s="56" t="s">
        <v>290</v>
      </c>
      <c r="C94" s="39" t="s">
        <v>213</v>
      </c>
      <c r="D94" s="46">
        <v>1</v>
      </c>
      <c r="E94" s="47">
        <v>3000</v>
      </c>
      <c r="F94" s="33">
        <f t="shared" si="17"/>
        <v>3000</v>
      </c>
      <c r="G94" s="43"/>
      <c r="H94" s="43"/>
      <c r="I94" s="80"/>
      <c r="J94" s="71">
        <f t="shared" si="18"/>
        <v>0</v>
      </c>
      <c r="K94" s="80"/>
      <c r="L94" s="148"/>
      <c r="M94" s="148"/>
    </row>
    <row r="95" s="1" customFormat="1" ht="23.1" customHeight="1" spans="1:13">
      <c r="A95" s="29">
        <v>5</v>
      </c>
      <c r="B95" s="56" t="s">
        <v>291</v>
      </c>
      <c r="C95" s="39" t="s">
        <v>213</v>
      </c>
      <c r="D95" s="46"/>
      <c r="E95" s="47"/>
      <c r="F95" s="33">
        <f t="shared" si="17"/>
        <v>0</v>
      </c>
      <c r="G95" s="43"/>
      <c r="H95" s="43"/>
      <c r="I95" s="80"/>
      <c r="J95" s="71">
        <f t="shared" si="18"/>
        <v>0</v>
      </c>
      <c r="K95" s="80"/>
      <c r="L95" s="148"/>
      <c r="M95" s="148"/>
    </row>
    <row r="96" s="1" customFormat="1" ht="23.1" customHeight="1" spans="1:13">
      <c r="A96" s="29">
        <v>6</v>
      </c>
      <c r="B96" s="56" t="s">
        <v>292</v>
      </c>
      <c r="C96" s="39" t="s">
        <v>213</v>
      </c>
      <c r="D96" s="46"/>
      <c r="E96" s="47"/>
      <c r="F96" s="33">
        <f t="shared" si="17"/>
        <v>0</v>
      </c>
      <c r="G96" s="43"/>
      <c r="H96" s="43"/>
      <c r="I96" s="80"/>
      <c r="J96" s="71">
        <f t="shared" si="18"/>
        <v>0</v>
      </c>
      <c r="K96" s="80"/>
      <c r="L96" s="148"/>
      <c r="M96" s="148"/>
    </row>
    <row r="97" s="1" customFormat="1" ht="23.1" customHeight="1" spans="1:13">
      <c r="A97" s="29">
        <v>7</v>
      </c>
      <c r="B97" s="56" t="s">
        <v>293</v>
      </c>
      <c r="C97" s="39" t="s">
        <v>213</v>
      </c>
      <c r="D97" s="46">
        <v>1</v>
      </c>
      <c r="E97" s="47">
        <v>2200</v>
      </c>
      <c r="F97" s="33">
        <f t="shared" si="17"/>
        <v>2200</v>
      </c>
      <c r="G97" s="43"/>
      <c r="H97" s="43"/>
      <c r="I97" s="80"/>
      <c r="J97" s="71">
        <f t="shared" si="18"/>
        <v>0</v>
      </c>
      <c r="K97" s="80"/>
      <c r="L97" s="148"/>
      <c r="M97" s="148"/>
    </row>
    <row r="98" s="1" customFormat="1" ht="23.1" customHeight="1" spans="1:13">
      <c r="A98" s="29">
        <v>8</v>
      </c>
      <c r="B98" s="56" t="s">
        <v>126</v>
      </c>
      <c r="C98" s="39" t="s">
        <v>213</v>
      </c>
      <c r="D98" s="46"/>
      <c r="E98" s="47"/>
      <c r="F98" s="33">
        <f t="shared" si="17"/>
        <v>0</v>
      </c>
      <c r="G98" s="43"/>
      <c r="H98" s="43"/>
      <c r="I98" s="80"/>
      <c r="J98" s="71">
        <f t="shared" si="18"/>
        <v>0</v>
      </c>
      <c r="K98" s="80"/>
      <c r="L98" s="148"/>
      <c r="M98" s="148"/>
    </row>
    <row r="99" s="1" customFormat="1" ht="23.1" customHeight="1" spans="1:13">
      <c r="A99" s="29">
        <v>9</v>
      </c>
      <c r="B99" s="56" t="s">
        <v>294</v>
      </c>
      <c r="C99" s="39" t="s">
        <v>213</v>
      </c>
      <c r="D99" s="46">
        <v>2</v>
      </c>
      <c r="E99" s="47">
        <v>2000</v>
      </c>
      <c r="F99" s="33">
        <f t="shared" si="17"/>
        <v>4000</v>
      </c>
      <c r="G99" s="43"/>
      <c r="H99" s="43"/>
      <c r="I99" s="80"/>
      <c r="J99" s="71">
        <f t="shared" si="18"/>
        <v>0</v>
      </c>
      <c r="K99" s="80"/>
      <c r="L99" s="148"/>
      <c r="M99" s="148"/>
    </row>
    <row r="100" s="1" customFormat="1" ht="23.1" customHeight="1" spans="1:13">
      <c r="A100" s="29">
        <v>10</v>
      </c>
      <c r="B100" s="56" t="s">
        <v>295</v>
      </c>
      <c r="C100" s="39" t="s">
        <v>213</v>
      </c>
      <c r="D100" s="46">
        <v>1</v>
      </c>
      <c r="E100" s="47">
        <v>5500</v>
      </c>
      <c r="F100" s="33">
        <f t="shared" si="17"/>
        <v>5500</v>
      </c>
      <c r="G100" s="43"/>
      <c r="H100" s="43"/>
      <c r="I100" s="80"/>
      <c r="J100" s="71">
        <f t="shared" si="18"/>
        <v>0</v>
      </c>
      <c r="K100" s="80"/>
      <c r="L100" s="148"/>
      <c r="M100" s="148"/>
    </row>
    <row r="101" s="1" customFormat="1" ht="23.1" customHeight="1" spans="1:13">
      <c r="A101" s="29">
        <v>11</v>
      </c>
      <c r="B101" s="56" t="s">
        <v>296</v>
      </c>
      <c r="C101" s="39" t="s">
        <v>213</v>
      </c>
      <c r="D101" s="46"/>
      <c r="E101" s="47"/>
      <c r="F101" s="33">
        <f t="shared" si="17"/>
        <v>0</v>
      </c>
      <c r="G101" s="43"/>
      <c r="H101" s="43"/>
      <c r="I101" s="80"/>
      <c r="J101" s="71">
        <f t="shared" si="18"/>
        <v>0</v>
      </c>
      <c r="K101" s="80"/>
      <c r="L101" s="148"/>
      <c r="M101" s="148"/>
    </row>
    <row r="102" s="1" customFormat="1" ht="23.1" customHeight="1" spans="1:13">
      <c r="A102" s="29">
        <v>12</v>
      </c>
      <c r="B102" s="56" t="s">
        <v>297</v>
      </c>
      <c r="C102" s="39" t="s">
        <v>213</v>
      </c>
      <c r="D102" s="46">
        <v>2</v>
      </c>
      <c r="E102" s="47">
        <v>1000</v>
      </c>
      <c r="F102" s="33">
        <f t="shared" si="17"/>
        <v>2000</v>
      </c>
      <c r="G102" s="43"/>
      <c r="H102" s="43"/>
      <c r="I102" s="80"/>
      <c r="J102" s="71">
        <f t="shared" si="18"/>
        <v>0</v>
      </c>
      <c r="K102" s="80"/>
      <c r="L102" s="148"/>
      <c r="M102" s="148"/>
    </row>
    <row r="103" s="1" customFormat="1" ht="23.1" customHeight="1" spans="1:13">
      <c r="A103" s="29">
        <v>13</v>
      </c>
      <c r="B103" s="56" t="s">
        <v>146</v>
      </c>
      <c r="C103" s="39" t="s">
        <v>213</v>
      </c>
      <c r="D103" s="46">
        <v>2</v>
      </c>
      <c r="E103" s="47">
        <v>2000</v>
      </c>
      <c r="F103" s="33">
        <f t="shared" si="17"/>
        <v>4000</v>
      </c>
      <c r="G103" s="43"/>
      <c r="H103" s="43"/>
      <c r="I103" s="80"/>
      <c r="J103" s="71">
        <f t="shared" si="18"/>
        <v>0</v>
      </c>
      <c r="K103" s="80"/>
      <c r="L103" s="148"/>
      <c r="M103" s="148"/>
    </row>
    <row r="104" s="1" customFormat="1" ht="23.1" customHeight="1" spans="1:13">
      <c r="A104" s="29">
        <v>14</v>
      </c>
      <c r="B104" s="56" t="s">
        <v>298</v>
      </c>
      <c r="C104" s="39" t="s">
        <v>213</v>
      </c>
      <c r="D104" s="46"/>
      <c r="E104" s="47"/>
      <c r="F104" s="33">
        <f t="shared" si="17"/>
        <v>0</v>
      </c>
      <c r="G104" s="43"/>
      <c r="H104" s="43"/>
      <c r="I104" s="80"/>
      <c r="J104" s="71">
        <f t="shared" si="18"/>
        <v>0</v>
      </c>
      <c r="K104" s="80"/>
      <c r="L104" s="148"/>
      <c r="M104" s="148"/>
    </row>
    <row r="105" s="1" customFormat="1" ht="23.1" customHeight="1" spans="1:13">
      <c r="A105" s="29">
        <v>15</v>
      </c>
      <c r="B105" s="56" t="s">
        <v>299</v>
      </c>
      <c r="C105" s="39" t="s">
        <v>213</v>
      </c>
      <c r="D105" s="46">
        <v>1</v>
      </c>
      <c r="E105" s="47">
        <v>1200</v>
      </c>
      <c r="F105" s="33">
        <f t="shared" si="17"/>
        <v>1200</v>
      </c>
      <c r="G105" s="43"/>
      <c r="H105" s="43"/>
      <c r="I105" s="80"/>
      <c r="J105" s="71">
        <f t="shared" si="18"/>
        <v>0</v>
      </c>
      <c r="K105" s="80"/>
      <c r="L105" s="148"/>
      <c r="M105" s="148"/>
    </row>
    <row r="106" s="1" customFormat="1" ht="23.1" customHeight="1" spans="1:13">
      <c r="A106" s="29">
        <v>16</v>
      </c>
      <c r="B106" s="56" t="s">
        <v>300</v>
      </c>
      <c r="C106" s="39" t="s">
        <v>213</v>
      </c>
      <c r="D106" s="46"/>
      <c r="E106" s="47"/>
      <c r="F106" s="33">
        <f t="shared" si="17"/>
        <v>0</v>
      </c>
      <c r="G106" s="43"/>
      <c r="H106" s="43"/>
      <c r="I106" s="80"/>
      <c r="J106" s="71">
        <f t="shared" si="18"/>
        <v>0</v>
      </c>
      <c r="K106" s="80"/>
      <c r="L106" s="148"/>
      <c r="M106" s="148"/>
    </row>
    <row r="107" s="1" customFormat="1" ht="23.1" customHeight="1" spans="1:13">
      <c r="A107" s="29">
        <v>17</v>
      </c>
      <c r="B107" s="56" t="s">
        <v>301</v>
      </c>
      <c r="C107" s="39" t="s">
        <v>213</v>
      </c>
      <c r="D107" s="46">
        <v>1</v>
      </c>
      <c r="E107" s="47">
        <v>1500</v>
      </c>
      <c r="F107" s="33">
        <f t="shared" si="17"/>
        <v>1500</v>
      </c>
      <c r="G107" s="43"/>
      <c r="H107" s="43"/>
      <c r="I107" s="80"/>
      <c r="J107" s="71">
        <f t="shared" si="18"/>
        <v>0</v>
      </c>
      <c r="K107" s="80"/>
      <c r="L107" s="148"/>
      <c r="M107" s="148"/>
    </row>
    <row r="108" s="1" customFormat="1" ht="23.1" customHeight="1" spans="1:13">
      <c r="A108" s="29">
        <v>18</v>
      </c>
      <c r="B108" s="56" t="s">
        <v>302</v>
      </c>
      <c r="C108" s="39" t="s">
        <v>213</v>
      </c>
      <c r="D108" s="46">
        <v>1</v>
      </c>
      <c r="E108" s="47">
        <v>700</v>
      </c>
      <c r="F108" s="33">
        <f t="shared" si="17"/>
        <v>700</v>
      </c>
      <c r="G108" s="43"/>
      <c r="H108" s="43"/>
      <c r="I108" s="80"/>
      <c r="J108" s="71">
        <f t="shared" si="18"/>
        <v>0</v>
      </c>
      <c r="K108" s="80"/>
      <c r="L108" s="148"/>
      <c r="M108" s="148"/>
    </row>
    <row r="109" s="1" customFormat="1" ht="23.1" customHeight="1" spans="1:13">
      <c r="A109" s="29">
        <v>19</v>
      </c>
      <c r="B109" s="56" t="s">
        <v>303</v>
      </c>
      <c r="C109" s="39" t="s">
        <v>213</v>
      </c>
      <c r="D109" s="46">
        <v>3</v>
      </c>
      <c r="E109" s="47">
        <v>600</v>
      </c>
      <c r="F109" s="33">
        <f t="shared" si="17"/>
        <v>1800</v>
      </c>
      <c r="G109" s="28"/>
      <c r="H109" s="28"/>
      <c r="I109" s="95"/>
      <c r="J109" s="71">
        <f t="shared" si="18"/>
        <v>0</v>
      </c>
      <c r="K109" s="80"/>
      <c r="L109" s="149"/>
      <c r="M109" s="149"/>
    </row>
    <row r="110" s="1" customFormat="1" ht="23.1" customHeight="1" spans="1:13">
      <c r="A110" s="29">
        <v>20</v>
      </c>
      <c r="B110" s="56" t="s">
        <v>304</v>
      </c>
      <c r="C110" s="39" t="s">
        <v>213</v>
      </c>
      <c r="D110" s="46"/>
      <c r="E110" s="47"/>
      <c r="F110" s="33">
        <f t="shared" si="17"/>
        <v>0</v>
      </c>
      <c r="G110" s="28"/>
      <c r="H110" s="28"/>
      <c r="I110" s="95"/>
      <c r="J110" s="71">
        <f t="shared" si="18"/>
        <v>0</v>
      </c>
      <c r="K110" s="80"/>
      <c r="L110" s="148"/>
      <c r="M110" s="148"/>
    </row>
    <row r="111" s="1" customFormat="1" ht="23.1" customHeight="1" spans="1:13">
      <c r="A111" s="29">
        <v>21</v>
      </c>
      <c r="B111" s="56" t="s">
        <v>168</v>
      </c>
      <c r="C111" s="126"/>
      <c r="D111" s="48"/>
      <c r="E111" s="49"/>
      <c r="F111" s="33">
        <f t="shared" si="17"/>
        <v>0</v>
      </c>
      <c r="G111" s="28"/>
      <c r="H111" s="28"/>
      <c r="I111" s="95"/>
      <c r="J111" s="71">
        <f t="shared" si="18"/>
        <v>0</v>
      </c>
      <c r="K111" s="80"/>
      <c r="L111" s="150"/>
      <c r="M111" s="150"/>
    </row>
    <row r="112" s="1" customFormat="1" ht="27.95" customHeight="1" spans="1:13">
      <c r="A112" s="58"/>
      <c r="B112" s="127" t="s">
        <v>305</v>
      </c>
      <c r="C112" s="51"/>
      <c r="D112" s="51"/>
      <c r="E112" s="128"/>
      <c r="F112" s="41">
        <f t="shared" ref="F112:J112" si="19">SUM(F91:F111)</f>
        <v>36900</v>
      </c>
      <c r="G112" s="42">
        <f t="shared" si="19"/>
        <v>0</v>
      </c>
      <c r="H112" s="129"/>
      <c r="I112" s="151"/>
      <c r="J112" s="81">
        <f t="shared" si="19"/>
        <v>0</v>
      </c>
      <c r="K112" s="90"/>
      <c r="L112" s="148"/>
      <c r="M112" s="148"/>
    </row>
    <row r="113" s="1" customFormat="1" ht="51.95" customHeight="1" spans="1:13">
      <c r="A113" s="130" t="s">
        <v>306</v>
      </c>
      <c r="B113" s="130"/>
      <c r="C113" s="130"/>
      <c r="D113" s="130"/>
      <c r="E113" s="131"/>
      <c r="F113" s="132"/>
      <c r="G113" s="133"/>
      <c r="H113" s="133"/>
      <c r="I113" s="130"/>
      <c r="J113" s="152"/>
      <c r="K113" s="130"/>
      <c r="L113" s="130"/>
      <c r="M113" s="130"/>
    </row>
    <row r="114" s="1" customFormat="1" ht="33.95" customHeight="1" spans="1:13">
      <c r="A114" s="100" t="s">
        <v>307</v>
      </c>
      <c r="B114" s="101"/>
      <c r="C114" s="101"/>
      <c r="D114" s="101"/>
      <c r="E114" s="102"/>
      <c r="F114" s="103"/>
      <c r="G114" s="104"/>
      <c r="H114" s="104"/>
      <c r="I114" s="101"/>
      <c r="J114" s="135"/>
      <c r="K114" s="101"/>
      <c r="L114" s="153"/>
      <c r="M114" s="154"/>
    </row>
    <row r="115" s="3" customFormat="1" ht="33.95" customHeight="1" spans="1:13">
      <c r="A115" s="24" t="s">
        <v>45</v>
      </c>
      <c r="B115" s="24" t="s">
        <v>180</v>
      </c>
      <c r="C115" s="24" t="s">
        <v>48</v>
      </c>
      <c r="D115" s="25" t="s">
        <v>181</v>
      </c>
      <c r="E115" s="26" t="s">
        <v>182</v>
      </c>
      <c r="F115" s="27" t="s">
        <v>183</v>
      </c>
      <c r="G115" s="28" t="s">
        <v>287</v>
      </c>
      <c r="H115" s="28" t="s">
        <v>185</v>
      </c>
      <c r="I115" s="28" t="s">
        <v>186</v>
      </c>
      <c r="J115" s="66" t="s">
        <v>187</v>
      </c>
      <c r="K115" s="67" t="s">
        <v>188</v>
      </c>
      <c r="L115" s="146" t="s">
        <v>189</v>
      </c>
      <c r="M115" s="146"/>
    </row>
    <row r="116" s="1" customFormat="1" ht="26.1" customHeight="1" spans="1:13">
      <c r="A116" s="134">
        <v>1</v>
      </c>
      <c r="B116" s="24" t="s">
        <v>308</v>
      </c>
      <c r="C116" s="39" t="s">
        <v>213</v>
      </c>
      <c r="D116" s="55">
        <v>1</v>
      </c>
      <c r="E116" s="47">
        <v>8000</v>
      </c>
      <c r="F116" s="33">
        <f t="shared" ref="F116:F130" si="20">D116*E116</f>
        <v>8000</v>
      </c>
      <c r="G116" s="43">
        <v>1000</v>
      </c>
      <c r="H116" s="43"/>
      <c r="I116" s="43"/>
      <c r="J116" s="71">
        <f t="shared" ref="J116:J131" si="21">H116*I116</f>
        <v>0</v>
      </c>
      <c r="K116" s="43"/>
      <c r="L116" s="147"/>
      <c r="M116" s="147"/>
    </row>
    <row r="117" s="1" customFormat="1" ht="26.1" customHeight="1" spans="1:13">
      <c r="A117" s="134">
        <v>2</v>
      </c>
      <c r="B117" s="24" t="s">
        <v>309</v>
      </c>
      <c r="C117" s="39" t="s">
        <v>213</v>
      </c>
      <c r="D117" s="55"/>
      <c r="E117" s="47"/>
      <c r="F117" s="33">
        <f t="shared" si="20"/>
        <v>0</v>
      </c>
      <c r="G117" s="43"/>
      <c r="H117" s="43"/>
      <c r="I117" s="43"/>
      <c r="J117" s="71">
        <f t="shared" si="21"/>
        <v>0</v>
      </c>
      <c r="K117" s="43"/>
      <c r="L117" s="147"/>
      <c r="M117" s="147"/>
    </row>
    <row r="118" s="1" customFormat="1" ht="26.1" customHeight="1" spans="1:13">
      <c r="A118" s="134">
        <v>3</v>
      </c>
      <c r="B118" s="24" t="s">
        <v>310</v>
      </c>
      <c r="C118" s="39" t="s">
        <v>213</v>
      </c>
      <c r="D118" s="55"/>
      <c r="E118" s="47"/>
      <c r="F118" s="33">
        <f t="shared" si="20"/>
        <v>0</v>
      </c>
      <c r="G118" s="43"/>
      <c r="H118" s="43"/>
      <c r="I118" s="43"/>
      <c r="J118" s="71">
        <f t="shared" si="21"/>
        <v>0</v>
      </c>
      <c r="K118" s="43"/>
      <c r="L118" s="147"/>
      <c r="M118" s="147"/>
    </row>
    <row r="119" s="1" customFormat="1" ht="26.1" customHeight="1" spans="1:13">
      <c r="A119" s="134">
        <v>4</v>
      </c>
      <c r="B119" s="24" t="s">
        <v>311</v>
      </c>
      <c r="C119" s="39" t="s">
        <v>312</v>
      </c>
      <c r="D119" s="55">
        <v>1</v>
      </c>
      <c r="E119" s="47">
        <v>2300</v>
      </c>
      <c r="F119" s="33">
        <f t="shared" si="20"/>
        <v>2300</v>
      </c>
      <c r="G119" s="43"/>
      <c r="H119" s="43"/>
      <c r="I119" s="43"/>
      <c r="J119" s="71">
        <f t="shared" si="21"/>
        <v>0</v>
      </c>
      <c r="K119" s="43"/>
      <c r="L119" s="147"/>
      <c r="M119" s="147"/>
    </row>
    <row r="120" s="1" customFormat="1" ht="26.1" customHeight="1" spans="1:13">
      <c r="A120" s="134">
        <v>5</v>
      </c>
      <c r="B120" s="24" t="s">
        <v>313</v>
      </c>
      <c r="C120" s="39" t="s">
        <v>312</v>
      </c>
      <c r="D120" s="55"/>
      <c r="E120" s="47"/>
      <c r="F120" s="33">
        <f t="shared" si="20"/>
        <v>0</v>
      </c>
      <c r="G120" s="43"/>
      <c r="H120" s="43"/>
      <c r="I120" s="43"/>
      <c r="J120" s="71">
        <f t="shared" si="21"/>
        <v>0</v>
      </c>
      <c r="K120" s="43"/>
      <c r="L120" s="147"/>
      <c r="M120" s="147"/>
    </row>
    <row r="121" s="1" customFormat="1" ht="26.1" customHeight="1" spans="1:13">
      <c r="A121" s="134">
        <v>6</v>
      </c>
      <c r="B121" s="24" t="s">
        <v>314</v>
      </c>
      <c r="C121" s="39" t="s">
        <v>312</v>
      </c>
      <c r="D121" s="55"/>
      <c r="E121" s="47"/>
      <c r="F121" s="33">
        <f t="shared" si="20"/>
        <v>0</v>
      </c>
      <c r="G121" s="43"/>
      <c r="H121" s="43"/>
      <c r="I121" s="43"/>
      <c r="J121" s="71">
        <f t="shared" si="21"/>
        <v>0</v>
      </c>
      <c r="K121" s="43"/>
      <c r="L121" s="147"/>
      <c r="M121" s="147"/>
    </row>
    <row r="122" s="1" customFormat="1" ht="26.1" customHeight="1" spans="1:13">
      <c r="A122" s="134">
        <v>7</v>
      </c>
      <c r="B122" s="24" t="s">
        <v>315</v>
      </c>
      <c r="C122" s="39" t="s">
        <v>312</v>
      </c>
      <c r="D122" s="55"/>
      <c r="E122" s="47"/>
      <c r="F122" s="33">
        <f t="shared" si="20"/>
        <v>0</v>
      </c>
      <c r="G122" s="43"/>
      <c r="H122" s="43"/>
      <c r="I122" s="43"/>
      <c r="J122" s="71">
        <f t="shared" si="21"/>
        <v>0</v>
      </c>
      <c r="K122" s="43"/>
      <c r="L122" s="147"/>
      <c r="M122" s="147"/>
    </row>
    <row r="123" s="1" customFormat="1" ht="26.1" customHeight="1" spans="1:13">
      <c r="A123" s="134">
        <v>8</v>
      </c>
      <c r="B123" s="24" t="s">
        <v>316</v>
      </c>
      <c r="C123" s="39" t="s">
        <v>312</v>
      </c>
      <c r="D123" s="55"/>
      <c r="E123" s="47"/>
      <c r="F123" s="33">
        <f t="shared" si="20"/>
        <v>0</v>
      </c>
      <c r="G123" s="43"/>
      <c r="H123" s="43"/>
      <c r="I123" s="43"/>
      <c r="J123" s="71">
        <f t="shared" si="21"/>
        <v>0</v>
      </c>
      <c r="K123" s="43"/>
      <c r="L123" s="147"/>
      <c r="M123" s="147"/>
    </row>
    <row r="124" s="1" customFormat="1" ht="26.1" customHeight="1" spans="1:13">
      <c r="A124" s="134">
        <v>9</v>
      </c>
      <c r="B124" s="24" t="s">
        <v>317</v>
      </c>
      <c r="C124" s="39" t="s">
        <v>312</v>
      </c>
      <c r="D124" s="55">
        <v>1</v>
      </c>
      <c r="E124" s="47">
        <v>900</v>
      </c>
      <c r="F124" s="33">
        <f t="shared" si="20"/>
        <v>900</v>
      </c>
      <c r="G124" s="43"/>
      <c r="H124" s="43"/>
      <c r="I124" s="43"/>
      <c r="J124" s="71">
        <f t="shared" si="21"/>
        <v>0</v>
      </c>
      <c r="K124" s="43"/>
      <c r="L124" s="147"/>
      <c r="M124" s="147"/>
    </row>
    <row r="125" s="1" customFormat="1" ht="26.1" customHeight="1" spans="1:13">
      <c r="A125" s="134">
        <v>10</v>
      </c>
      <c r="B125" s="24" t="s">
        <v>318</v>
      </c>
      <c r="C125" s="39" t="s">
        <v>312</v>
      </c>
      <c r="D125" s="55"/>
      <c r="E125" s="47"/>
      <c r="F125" s="33">
        <f t="shared" si="20"/>
        <v>0</v>
      </c>
      <c r="G125" s="43"/>
      <c r="H125" s="43"/>
      <c r="I125" s="43"/>
      <c r="J125" s="71">
        <f t="shared" si="21"/>
        <v>0</v>
      </c>
      <c r="K125" s="43"/>
      <c r="L125" s="147"/>
      <c r="M125" s="147"/>
    </row>
    <row r="126" s="1" customFormat="1" ht="26.1" customHeight="1" spans="1:13">
      <c r="A126" s="134">
        <v>11</v>
      </c>
      <c r="B126" s="24" t="s">
        <v>319</v>
      </c>
      <c r="C126" s="39" t="s">
        <v>312</v>
      </c>
      <c r="D126" s="55"/>
      <c r="E126" s="47"/>
      <c r="F126" s="33">
        <f t="shared" si="20"/>
        <v>0</v>
      </c>
      <c r="G126" s="43"/>
      <c r="H126" s="43"/>
      <c r="I126" s="43"/>
      <c r="J126" s="71">
        <f t="shared" si="21"/>
        <v>0</v>
      </c>
      <c r="K126" s="43"/>
      <c r="L126" s="147"/>
      <c r="M126" s="147"/>
    </row>
    <row r="127" s="1" customFormat="1" ht="26.1" customHeight="1" spans="1:13">
      <c r="A127" s="134">
        <v>12</v>
      </c>
      <c r="B127" s="24" t="s">
        <v>320</v>
      </c>
      <c r="C127" s="39" t="s">
        <v>312</v>
      </c>
      <c r="D127" s="55">
        <v>1</v>
      </c>
      <c r="E127" s="47">
        <v>200</v>
      </c>
      <c r="F127" s="33">
        <f t="shared" si="20"/>
        <v>200</v>
      </c>
      <c r="G127" s="43"/>
      <c r="H127" s="43"/>
      <c r="I127" s="43"/>
      <c r="J127" s="71">
        <f t="shared" si="21"/>
        <v>0</v>
      </c>
      <c r="K127" s="43"/>
      <c r="L127" s="147"/>
      <c r="M127" s="147"/>
    </row>
    <row r="128" s="1" customFormat="1" ht="26.1" customHeight="1" spans="1:13">
      <c r="A128" s="134">
        <v>13</v>
      </c>
      <c r="B128" s="24" t="s">
        <v>321</v>
      </c>
      <c r="C128" s="39" t="s">
        <v>312</v>
      </c>
      <c r="D128" s="55"/>
      <c r="E128" s="47"/>
      <c r="F128" s="33">
        <f t="shared" si="20"/>
        <v>0</v>
      </c>
      <c r="G128" s="43"/>
      <c r="H128" s="43"/>
      <c r="I128" s="43"/>
      <c r="J128" s="71">
        <f t="shared" si="21"/>
        <v>0</v>
      </c>
      <c r="K128" s="43"/>
      <c r="L128" s="147"/>
      <c r="M128" s="147"/>
    </row>
    <row r="129" s="1" customFormat="1" ht="26.1" customHeight="1" spans="1:13">
      <c r="A129" s="134">
        <v>14</v>
      </c>
      <c r="B129" s="24" t="s">
        <v>322</v>
      </c>
      <c r="C129" s="39" t="s">
        <v>100</v>
      </c>
      <c r="D129" s="55"/>
      <c r="E129" s="47"/>
      <c r="F129" s="33">
        <f t="shared" si="20"/>
        <v>0</v>
      </c>
      <c r="G129" s="43"/>
      <c r="H129" s="43"/>
      <c r="I129" s="43"/>
      <c r="J129" s="71">
        <f t="shared" si="21"/>
        <v>0</v>
      </c>
      <c r="K129" s="43"/>
      <c r="L129" s="147"/>
      <c r="M129" s="147"/>
    </row>
    <row r="130" s="1" customFormat="1" ht="26.1" customHeight="1" spans="1:13">
      <c r="A130" s="134">
        <v>15</v>
      </c>
      <c r="B130" s="24" t="s">
        <v>323</v>
      </c>
      <c r="C130" s="39"/>
      <c r="D130" s="55"/>
      <c r="E130" s="47"/>
      <c r="F130" s="33">
        <f t="shared" si="20"/>
        <v>0</v>
      </c>
      <c r="G130" s="43"/>
      <c r="H130" s="43"/>
      <c r="I130" s="43"/>
      <c r="J130" s="71">
        <f t="shared" si="21"/>
        <v>0</v>
      </c>
      <c r="K130" s="43"/>
      <c r="L130" s="147"/>
      <c r="M130" s="147"/>
    </row>
    <row r="131" s="1" customFormat="1" ht="26.1" customHeight="1" spans="1:13">
      <c r="A131" s="134"/>
      <c r="B131" s="155" t="s">
        <v>216</v>
      </c>
      <c r="C131" s="39"/>
      <c r="D131" s="55"/>
      <c r="E131" s="47"/>
      <c r="F131" s="33">
        <f>SUM(F116:F130)</f>
        <v>11400</v>
      </c>
      <c r="G131" s="156">
        <f>SUM(G116:G130)</f>
        <v>1000</v>
      </c>
      <c r="H131" s="43"/>
      <c r="I131" s="43"/>
      <c r="J131" s="71">
        <f t="shared" si="21"/>
        <v>0</v>
      </c>
      <c r="K131" s="43"/>
      <c r="L131" s="147"/>
      <c r="M131" s="147"/>
    </row>
    <row r="132" s="1" customFormat="1" ht="33.95" customHeight="1" spans="1:13">
      <c r="A132" s="157" t="s">
        <v>324</v>
      </c>
      <c r="B132" s="158"/>
      <c r="C132" s="158"/>
      <c r="D132" s="158"/>
      <c r="E132" s="102"/>
      <c r="F132" s="103"/>
      <c r="G132" s="104"/>
      <c r="H132" s="104"/>
      <c r="I132" s="158"/>
      <c r="J132" s="135"/>
      <c r="K132" s="158"/>
      <c r="L132" s="178"/>
      <c r="M132" s="179"/>
    </row>
    <row r="133" s="3" customFormat="1" ht="33.95" customHeight="1" spans="1:13">
      <c r="A133" s="24" t="s">
        <v>45</v>
      </c>
      <c r="B133" s="24" t="s">
        <v>180</v>
      </c>
      <c r="C133" s="24" t="s">
        <v>48</v>
      </c>
      <c r="D133" s="25" t="s">
        <v>181</v>
      </c>
      <c r="E133" s="26" t="s">
        <v>325</v>
      </c>
      <c r="F133" s="27" t="s">
        <v>183</v>
      </c>
      <c r="G133" s="28" t="s">
        <v>287</v>
      </c>
      <c r="H133" s="28" t="s">
        <v>185</v>
      </c>
      <c r="I133" s="28" t="s">
        <v>326</v>
      </c>
      <c r="J133" s="66" t="s">
        <v>187</v>
      </c>
      <c r="K133" s="67" t="s">
        <v>188</v>
      </c>
      <c r="L133" s="146" t="s">
        <v>189</v>
      </c>
      <c r="M133" s="146"/>
    </row>
    <row r="134" s="1" customFormat="1" ht="26.1" customHeight="1" spans="1:13">
      <c r="A134" s="159">
        <v>1</v>
      </c>
      <c r="B134" s="160" t="s">
        <v>327</v>
      </c>
      <c r="C134" s="161" t="s">
        <v>312</v>
      </c>
      <c r="D134" s="162">
        <v>2</v>
      </c>
      <c r="E134" s="163">
        <v>4300</v>
      </c>
      <c r="F134" s="33">
        <f t="shared" ref="F134:F148" si="22">D134*E134</f>
        <v>8600</v>
      </c>
      <c r="G134" s="147"/>
      <c r="H134" s="147"/>
      <c r="I134" s="180"/>
      <c r="J134" s="71">
        <f t="shared" ref="J134:J149" si="23">H134*I134</f>
        <v>0</v>
      </c>
      <c r="K134" s="180"/>
      <c r="L134" s="180"/>
      <c r="M134" s="180"/>
    </row>
    <row r="135" s="1" customFormat="1" ht="26.1" customHeight="1" spans="1:13">
      <c r="A135" s="159">
        <v>2</v>
      </c>
      <c r="B135" s="160" t="s">
        <v>328</v>
      </c>
      <c r="C135" s="161" t="s">
        <v>312</v>
      </c>
      <c r="D135" s="162">
        <v>1</v>
      </c>
      <c r="E135" s="163">
        <v>3000</v>
      </c>
      <c r="F135" s="33">
        <f t="shared" si="22"/>
        <v>3000</v>
      </c>
      <c r="G135" s="147"/>
      <c r="H135" s="147"/>
      <c r="I135" s="180"/>
      <c r="J135" s="71">
        <f t="shared" si="23"/>
        <v>0</v>
      </c>
      <c r="K135" s="180"/>
      <c r="L135" s="180"/>
      <c r="M135" s="180"/>
    </row>
    <row r="136" s="1" customFormat="1" ht="26.1" customHeight="1" spans="1:13">
      <c r="A136" s="159">
        <v>3</v>
      </c>
      <c r="B136" s="160" t="s">
        <v>329</v>
      </c>
      <c r="C136" s="161" t="s">
        <v>312</v>
      </c>
      <c r="D136" s="162">
        <v>1</v>
      </c>
      <c r="E136" s="163">
        <v>2500</v>
      </c>
      <c r="F136" s="33">
        <f t="shared" si="22"/>
        <v>2500</v>
      </c>
      <c r="G136" s="147"/>
      <c r="H136" s="147"/>
      <c r="I136" s="180"/>
      <c r="J136" s="71">
        <f t="shared" si="23"/>
        <v>0</v>
      </c>
      <c r="K136" s="180"/>
      <c r="L136" s="180"/>
      <c r="M136" s="180"/>
    </row>
    <row r="137" s="1" customFormat="1" ht="26.1" customHeight="1" spans="1:13">
      <c r="A137" s="159">
        <v>4</v>
      </c>
      <c r="B137" s="160" t="s">
        <v>330</v>
      </c>
      <c r="C137" s="161" t="s">
        <v>312</v>
      </c>
      <c r="D137" s="162">
        <v>2</v>
      </c>
      <c r="E137" s="163">
        <v>4500</v>
      </c>
      <c r="F137" s="33">
        <f t="shared" si="22"/>
        <v>9000</v>
      </c>
      <c r="G137" s="147">
        <v>5800</v>
      </c>
      <c r="H137" s="147"/>
      <c r="I137" s="180"/>
      <c r="J137" s="71">
        <f t="shared" si="23"/>
        <v>0</v>
      </c>
      <c r="K137" s="180"/>
      <c r="L137" s="180" t="s">
        <v>331</v>
      </c>
      <c r="M137" s="180"/>
    </row>
    <row r="138" s="1" customFormat="1" ht="26.1" customHeight="1" spans="1:13">
      <c r="A138" s="159">
        <v>5</v>
      </c>
      <c r="B138" s="160" t="s">
        <v>332</v>
      </c>
      <c r="C138" s="161" t="s">
        <v>312</v>
      </c>
      <c r="D138" s="162"/>
      <c r="E138" s="163"/>
      <c r="F138" s="33">
        <f t="shared" si="22"/>
        <v>0</v>
      </c>
      <c r="G138" s="147"/>
      <c r="H138" s="147"/>
      <c r="I138" s="180"/>
      <c r="J138" s="71">
        <f t="shared" si="23"/>
        <v>0</v>
      </c>
      <c r="K138" s="180"/>
      <c r="L138" s="180"/>
      <c r="M138" s="180"/>
    </row>
    <row r="139" s="1" customFormat="1" ht="26.1" customHeight="1" spans="1:13">
      <c r="A139" s="159">
        <v>6</v>
      </c>
      <c r="B139" s="160" t="s">
        <v>333</v>
      </c>
      <c r="C139" s="161" t="s">
        <v>312</v>
      </c>
      <c r="D139" s="162">
        <v>1</v>
      </c>
      <c r="E139" s="163">
        <v>1500</v>
      </c>
      <c r="F139" s="33">
        <f t="shared" si="22"/>
        <v>1500</v>
      </c>
      <c r="G139" s="147"/>
      <c r="H139" s="147"/>
      <c r="I139" s="180"/>
      <c r="J139" s="71">
        <f t="shared" si="23"/>
        <v>0</v>
      </c>
      <c r="K139" s="180"/>
      <c r="L139" s="180"/>
      <c r="M139" s="180"/>
    </row>
    <row r="140" s="1" customFormat="1" ht="26.1" customHeight="1" spans="1:13">
      <c r="A140" s="159">
        <v>7</v>
      </c>
      <c r="B140" s="160" t="s">
        <v>334</v>
      </c>
      <c r="C140" s="161" t="s">
        <v>312</v>
      </c>
      <c r="D140" s="162"/>
      <c r="E140" s="163"/>
      <c r="F140" s="33">
        <f t="shared" si="22"/>
        <v>0</v>
      </c>
      <c r="G140" s="147"/>
      <c r="H140" s="147"/>
      <c r="I140" s="180"/>
      <c r="J140" s="71">
        <f t="shared" si="23"/>
        <v>0</v>
      </c>
      <c r="K140" s="180"/>
      <c r="L140" s="180"/>
      <c r="M140" s="180"/>
    </row>
    <row r="141" s="1" customFormat="1" ht="26.1" customHeight="1" spans="1:13">
      <c r="A141" s="159">
        <v>8</v>
      </c>
      <c r="B141" s="160" t="s">
        <v>335</v>
      </c>
      <c r="C141" s="161" t="s">
        <v>312</v>
      </c>
      <c r="D141" s="162"/>
      <c r="E141" s="163"/>
      <c r="F141" s="33">
        <f t="shared" si="22"/>
        <v>0</v>
      </c>
      <c r="G141" s="147"/>
      <c r="H141" s="147"/>
      <c r="I141" s="180"/>
      <c r="J141" s="71">
        <f t="shared" si="23"/>
        <v>0</v>
      </c>
      <c r="K141" s="180"/>
      <c r="L141" s="180"/>
      <c r="M141" s="180"/>
    </row>
    <row r="142" s="1" customFormat="1" ht="26.1" customHeight="1" spans="1:13">
      <c r="A142" s="159">
        <v>9</v>
      </c>
      <c r="B142" s="160" t="s">
        <v>336</v>
      </c>
      <c r="C142" s="161" t="s">
        <v>312</v>
      </c>
      <c r="D142" s="162">
        <v>1</v>
      </c>
      <c r="E142" s="163">
        <v>400</v>
      </c>
      <c r="F142" s="33">
        <f t="shared" si="22"/>
        <v>400</v>
      </c>
      <c r="G142" s="147"/>
      <c r="H142" s="147"/>
      <c r="I142" s="180"/>
      <c r="J142" s="71">
        <f t="shared" si="23"/>
        <v>0</v>
      </c>
      <c r="K142" s="180"/>
      <c r="L142" s="180"/>
      <c r="M142" s="180"/>
    </row>
    <row r="143" s="1" customFormat="1" ht="26.1" customHeight="1" spans="1:13">
      <c r="A143" s="159">
        <v>10</v>
      </c>
      <c r="B143" s="160" t="s">
        <v>337</v>
      </c>
      <c r="C143" s="161" t="s">
        <v>312</v>
      </c>
      <c r="D143" s="162"/>
      <c r="E143" s="163"/>
      <c r="F143" s="33">
        <f t="shared" si="22"/>
        <v>0</v>
      </c>
      <c r="G143" s="147"/>
      <c r="H143" s="147"/>
      <c r="I143" s="180"/>
      <c r="J143" s="71">
        <f t="shared" si="23"/>
        <v>0</v>
      </c>
      <c r="K143" s="180"/>
      <c r="L143" s="180"/>
      <c r="M143" s="180"/>
    </row>
    <row r="144" s="1" customFormat="1" ht="26.1" customHeight="1" spans="1:13">
      <c r="A144" s="159">
        <v>11</v>
      </c>
      <c r="B144" s="160" t="s">
        <v>338</v>
      </c>
      <c r="C144" s="161" t="s">
        <v>312</v>
      </c>
      <c r="D144" s="162"/>
      <c r="E144" s="163"/>
      <c r="F144" s="33">
        <f t="shared" si="22"/>
        <v>0</v>
      </c>
      <c r="G144" s="147"/>
      <c r="H144" s="147"/>
      <c r="I144" s="180"/>
      <c r="J144" s="71">
        <f t="shared" si="23"/>
        <v>0</v>
      </c>
      <c r="K144" s="180"/>
      <c r="L144" s="180"/>
      <c r="M144" s="180"/>
    </row>
    <row r="145" s="1" customFormat="1" ht="26.1" customHeight="1" spans="1:13">
      <c r="A145" s="159">
        <v>12</v>
      </c>
      <c r="B145" s="160" t="s">
        <v>339</v>
      </c>
      <c r="C145" s="161" t="s">
        <v>312</v>
      </c>
      <c r="D145" s="162">
        <v>1</v>
      </c>
      <c r="E145" s="163">
        <v>5500</v>
      </c>
      <c r="F145" s="33">
        <f t="shared" si="22"/>
        <v>5500</v>
      </c>
      <c r="G145" s="147"/>
      <c r="H145" s="147"/>
      <c r="I145" s="180"/>
      <c r="J145" s="71">
        <f t="shared" si="23"/>
        <v>0</v>
      </c>
      <c r="K145" s="180"/>
      <c r="L145" s="180"/>
      <c r="M145" s="180"/>
    </row>
    <row r="146" s="1" customFormat="1" ht="26.1" customHeight="1" spans="1:13">
      <c r="A146" s="159">
        <v>13</v>
      </c>
      <c r="B146" s="160" t="s">
        <v>340</v>
      </c>
      <c r="C146" s="161" t="s">
        <v>312</v>
      </c>
      <c r="D146" s="162"/>
      <c r="E146" s="163"/>
      <c r="F146" s="33">
        <f t="shared" si="22"/>
        <v>0</v>
      </c>
      <c r="G146" s="147"/>
      <c r="H146" s="147"/>
      <c r="I146" s="180"/>
      <c r="J146" s="71">
        <f t="shared" si="23"/>
        <v>0</v>
      </c>
      <c r="K146" s="180"/>
      <c r="L146" s="180"/>
      <c r="M146" s="180"/>
    </row>
    <row r="147" s="1" customFormat="1" ht="26.1" customHeight="1" spans="1:13">
      <c r="A147" s="159">
        <v>14</v>
      </c>
      <c r="B147" s="160" t="s">
        <v>341</v>
      </c>
      <c r="C147" s="161" t="s">
        <v>312</v>
      </c>
      <c r="D147" s="162"/>
      <c r="E147" s="163"/>
      <c r="F147" s="33">
        <f t="shared" si="22"/>
        <v>0</v>
      </c>
      <c r="G147" s="147"/>
      <c r="H147" s="147"/>
      <c r="I147" s="180"/>
      <c r="J147" s="71">
        <f t="shared" si="23"/>
        <v>0</v>
      </c>
      <c r="K147" s="180"/>
      <c r="L147" s="180"/>
      <c r="M147" s="180"/>
    </row>
    <row r="148" s="1" customFormat="1" ht="26.1" customHeight="1" spans="1:13">
      <c r="A148" s="159">
        <v>15</v>
      </c>
      <c r="B148" s="160" t="s">
        <v>323</v>
      </c>
      <c r="C148" s="161"/>
      <c r="D148" s="162"/>
      <c r="E148" s="163"/>
      <c r="F148" s="33">
        <f t="shared" si="22"/>
        <v>0</v>
      </c>
      <c r="G148" s="147"/>
      <c r="H148" s="147"/>
      <c r="I148" s="180"/>
      <c r="J148" s="71">
        <f t="shared" si="23"/>
        <v>0</v>
      </c>
      <c r="K148" s="180"/>
      <c r="L148" s="180"/>
      <c r="M148" s="180"/>
    </row>
    <row r="149" s="1" customFormat="1" ht="26.1" customHeight="1" spans="1:13">
      <c r="A149" s="134"/>
      <c r="B149" s="155" t="s">
        <v>216</v>
      </c>
      <c r="C149" s="39"/>
      <c r="D149" s="55"/>
      <c r="E149" s="47"/>
      <c r="F149" s="33">
        <f>SUM(F134:F148)</f>
        <v>30500</v>
      </c>
      <c r="G149" s="156">
        <f>SUM(G134:G148)</f>
        <v>5800</v>
      </c>
      <c r="H149" s="43"/>
      <c r="I149" s="43"/>
      <c r="J149" s="71">
        <f t="shared" si="23"/>
        <v>0</v>
      </c>
      <c r="K149" s="43"/>
      <c r="L149" s="147"/>
      <c r="M149" s="147"/>
    </row>
    <row r="150" s="1" customFormat="1" ht="33.95" customHeight="1" spans="1:13">
      <c r="A150" s="157" t="s">
        <v>342</v>
      </c>
      <c r="B150" s="158"/>
      <c r="C150" s="158"/>
      <c r="D150" s="158"/>
      <c r="E150" s="102"/>
      <c r="F150" s="103"/>
      <c r="G150" s="104"/>
      <c r="H150" s="104"/>
      <c r="I150" s="158"/>
      <c r="J150" s="135"/>
      <c r="K150" s="158"/>
      <c r="L150" s="178"/>
      <c r="M150" s="179"/>
    </row>
    <row r="151" s="3" customFormat="1" ht="33.95" customHeight="1" spans="1:13">
      <c r="A151" s="24" t="s">
        <v>45</v>
      </c>
      <c r="B151" s="24" t="s">
        <v>180</v>
      </c>
      <c r="C151" s="24" t="s">
        <v>48</v>
      </c>
      <c r="D151" s="25" t="s">
        <v>181</v>
      </c>
      <c r="E151" s="26" t="s">
        <v>182</v>
      </c>
      <c r="F151" s="27" t="s">
        <v>183</v>
      </c>
      <c r="G151" s="28" t="s">
        <v>287</v>
      </c>
      <c r="H151" s="28" t="s">
        <v>185</v>
      </c>
      <c r="I151" s="28" t="s">
        <v>186</v>
      </c>
      <c r="J151" s="66" t="s">
        <v>187</v>
      </c>
      <c r="K151" s="67" t="s">
        <v>188</v>
      </c>
      <c r="L151" s="68" t="s">
        <v>189</v>
      </c>
      <c r="M151" s="69"/>
    </row>
    <row r="152" s="1" customFormat="1" ht="26.1" customHeight="1" spans="1:13">
      <c r="A152" s="164">
        <v>1</v>
      </c>
      <c r="B152" s="56" t="s">
        <v>343</v>
      </c>
      <c r="C152" s="165" t="s">
        <v>312</v>
      </c>
      <c r="D152" s="46"/>
      <c r="E152" s="47"/>
      <c r="F152" s="33">
        <f t="shared" ref="F152:F157" si="24">D152*E152</f>
        <v>0</v>
      </c>
      <c r="G152" s="43"/>
      <c r="H152" s="43"/>
      <c r="I152" s="80"/>
      <c r="J152" s="71">
        <f t="shared" ref="J152:J158" si="25">H152*I152</f>
        <v>0</v>
      </c>
      <c r="K152" s="80"/>
      <c r="L152" s="181"/>
      <c r="M152" s="182"/>
    </row>
    <row r="153" s="1" customFormat="1" ht="26.1" customHeight="1" spans="1:13">
      <c r="A153" s="166">
        <v>2</v>
      </c>
      <c r="B153" s="167" t="s">
        <v>344</v>
      </c>
      <c r="C153" s="165" t="s">
        <v>312</v>
      </c>
      <c r="D153" s="168"/>
      <c r="E153" s="169"/>
      <c r="F153" s="33">
        <f t="shared" si="24"/>
        <v>0</v>
      </c>
      <c r="G153" s="170"/>
      <c r="H153" s="170"/>
      <c r="I153" s="183"/>
      <c r="J153" s="71">
        <f t="shared" si="25"/>
        <v>0</v>
      </c>
      <c r="K153" s="183"/>
      <c r="L153" s="184"/>
      <c r="M153" s="182"/>
    </row>
    <row r="154" s="1" customFormat="1" ht="26.1" customHeight="1" spans="1:13">
      <c r="A154" s="166">
        <v>3</v>
      </c>
      <c r="B154" s="160" t="s">
        <v>345</v>
      </c>
      <c r="C154" s="165" t="s">
        <v>312</v>
      </c>
      <c r="D154" s="162">
        <v>1</v>
      </c>
      <c r="E154" s="163">
        <v>200</v>
      </c>
      <c r="F154" s="33">
        <f t="shared" si="24"/>
        <v>200</v>
      </c>
      <c r="G154" s="147"/>
      <c r="H154" s="147"/>
      <c r="I154" s="180"/>
      <c r="J154" s="71">
        <f t="shared" si="25"/>
        <v>0</v>
      </c>
      <c r="K154" s="180"/>
      <c r="L154" s="185"/>
      <c r="M154" s="186"/>
    </row>
    <row r="155" s="1" customFormat="1" ht="26.1" customHeight="1" spans="1:13">
      <c r="A155" s="166">
        <v>4</v>
      </c>
      <c r="B155" s="160" t="s">
        <v>346</v>
      </c>
      <c r="C155" s="165" t="s">
        <v>312</v>
      </c>
      <c r="D155" s="162">
        <v>1</v>
      </c>
      <c r="E155" s="163">
        <v>400</v>
      </c>
      <c r="F155" s="33">
        <f t="shared" si="24"/>
        <v>400</v>
      </c>
      <c r="G155" s="147"/>
      <c r="H155" s="147"/>
      <c r="I155" s="180"/>
      <c r="J155" s="71">
        <f t="shared" si="25"/>
        <v>0</v>
      </c>
      <c r="K155" s="180"/>
      <c r="L155" s="185"/>
      <c r="M155" s="186"/>
    </row>
    <row r="156" s="1" customFormat="1" ht="26.1" customHeight="1" spans="1:13">
      <c r="A156" s="166">
        <v>5</v>
      </c>
      <c r="B156" s="160" t="s">
        <v>347</v>
      </c>
      <c r="C156" s="165" t="s">
        <v>312</v>
      </c>
      <c r="D156" s="162"/>
      <c r="E156" s="163"/>
      <c r="F156" s="33">
        <f t="shared" si="24"/>
        <v>0</v>
      </c>
      <c r="G156" s="147"/>
      <c r="H156" s="147"/>
      <c r="I156" s="180"/>
      <c r="J156" s="71">
        <f t="shared" si="25"/>
        <v>0</v>
      </c>
      <c r="K156" s="180"/>
      <c r="L156" s="185"/>
      <c r="M156" s="186"/>
    </row>
    <row r="157" s="1" customFormat="1" ht="26.1" customHeight="1" spans="1:13">
      <c r="A157" s="166">
        <v>6</v>
      </c>
      <c r="B157" s="160" t="s">
        <v>348</v>
      </c>
      <c r="C157" s="165" t="s">
        <v>312</v>
      </c>
      <c r="D157" s="162"/>
      <c r="E157" s="163"/>
      <c r="F157" s="33">
        <f t="shared" si="24"/>
        <v>0</v>
      </c>
      <c r="G157" s="147"/>
      <c r="H157" s="147"/>
      <c r="I157" s="180"/>
      <c r="J157" s="71">
        <f t="shared" si="25"/>
        <v>0</v>
      </c>
      <c r="K157" s="180"/>
      <c r="L157" s="185"/>
      <c r="M157" s="186"/>
    </row>
    <row r="158" s="1" customFormat="1" ht="26.1" customHeight="1" spans="1:13">
      <c r="A158" s="134"/>
      <c r="B158" s="155" t="s">
        <v>216</v>
      </c>
      <c r="C158" s="39"/>
      <c r="D158" s="55"/>
      <c r="E158" s="47"/>
      <c r="F158" s="33">
        <f>SUM(F152:F157)</f>
        <v>600</v>
      </c>
      <c r="G158" s="43"/>
      <c r="H158" s="43"/>
      <c r="I158" s="43"/>
      <c r="J158" s="71">
        <f t="shared" si="25"/>
        <v>0</v>
      </c>
      <c r="K158" s="43"/>
      <c r="L158" s="91"/>
      <c r="M158" s="92"/>
    </row>
    <row r="159" s="1" customFormat="1" ht="39" customHeight="1" spans="1:13">
      <c r="A159" s="51"/>
      <c r="B159" s="171" t="s">
        <v>349</v>
      </c>
      <c r="C159" s="51"/>
      <c r="D159" s="51"/>
      <c r="E159" s="128"/>
      <c r="F159" s="41">
        <f>F158+F149+F131</f>
        <v>42500</v>
      </c>
      <c r="G159" s="41">
        <f>G158+G149+G131</f>
        <v>6800</v>
      </c>
      <c r="H159" s="129"/>
      <c r="I159" s="151"/>
      <c r="J159" s="187">
        <f>SUM(J116:J137)</f>
        <v>0</v>
      </c>
      <c r="K159" s="90"/>
      <c r="L159" s="188"/>
      <c r="M159" s="189"/>
    </row>
    <row r="160" s="1" customFormat="1" ht="37" customHeight="1" spans="1:13">
      <c r="A160" s="172" t="s">
        <v>350</v>
      </c>
      <c r="B160" s="173"/>
      <c r="C160" s="174"/>
      <c r="D160" s="174"/>
      <c r="E160" s="175"/>
      <c r="F160" s="176">
        <f>F159+F112+F88</f>
        <v>213353</v>
      </c>
      <c r="G160" s="176">
        <f>G159+G112+G88</f>
        <v>40546</v>
      </c>
      <c r="H160" s="177"/>
      <c r="I160" s="190"/>
      <c r="J160" s="191">
        <f>SUM(J117:J138)</f>
        <v>0</v>
      </c>
      <c r="K160" s="192"/>
      <c r="L160" s="193"/>
      <c r="M160" s="194"/>
    </row>
  </sheetData>
  <mergeCells count="156">
    <mergeCell ref="A5:M5"/>
    <mergeCell ref="A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A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A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A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A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A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A86:M86"/>
    <mergeCell ref="A89:L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A113:M113"/>
    <mergeCell ref="A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A132:M132"/>
    <mergeCell ref="L133:M133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49:M149"/>
    <mergeCell ref="A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A160:B160"/>
    <mergeCell ref="L160:M160"/>
    <mergeCell ref="A1:M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硬装</vt:lpstr>
      <vt:lpstr>主材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2023-08-09T08:44:00Z</dcterms:created>
  <dcterms:modified xsi:type="dcterms:W3CDTF">2023-12-27T09:55:15Z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533EE17A7CC64DAA8E64CFDB6FA75283_12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