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需求" sheetId="2" r:id="rId1"/>
    <sheet name="报价单" sheetId="1" r:id="rId2"/>
    <sheet name="主材" sheetId="4" r:id="rId3"/>
    <sheet name="价格参考" sheetId="5" r:id="rId4"/>
    <sheet name="收纳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7" authorId="0">
      <text>
        <r>
          <rPr>
            <sz val="9"/>
            <rFont val="宋体"/>
            <charset val="134"/>
          </rPr>
          <t>约需10~12*2.85=28.5~34.2平,取30平</t>
        </r>
      </text>
    </comment>
    <comment ref="D42" authorId="0">
      <text>
        <r>
          <rPr>
            <sz val="9"/>
            <rFont val="宋体"/>
            <charset val="134"/>
          </rPr>
          <t>需全屋吊顶</t>
        </r>
      </text>
    </comment>
  </commentList>
</comments>
</file>

<file path=xl/sharedStrings.xml><?xml version="1.0" encoding="utf-8"?>
<sst xmlns="http://schemas.openxmlformats.org/spreadsheetml/2006/main" count="793" uniqueCount="460">
  <si>
    <t>核心需求</t>
  </si>
  <si>
    <t>明亮：各区域主灯照明
美观：间接光补充氛围、墙/地/柜/门配色材质协调
实用：动线合理，收纳就近且充足
好打理：台面、柜面、地面均需易于清洁材质</t>
  </si>
  <si>
    <t>预埋电器定位</t>
  </si>
  <si>
    <t>风管机/空调、洗碗机、冰箱、洗衣机、浴霸、扫地机器人、前置净水器、直饮机
无需地暖，无中央空调外机位</t>
  </si>
  <si>
    <t>插座定位</t>
  </si>
  <si>
    <t>见图</t>
  </si>
  <si>
    <t>开关定位</t>
  </si>
  <si>
    <t>收纳定位</t>
  </si>
  <si>
    <t>量房</t>
  </si>
  <si>
    <t>/</t>
  </si>
  <si>
    <t>设计</t>
  </si>
  <si>
    <t>设计师经验充足</t>
  </si>
  <si>
    <t>拆除</t>
  </si>
  <si>
    <t>主卧的部分卫生间墙体、主卧飘窗
南次卧飘窗及假墙、北次卧飘窗及假墙</t>
  </si>
  <si>
    <t>新建</t>
  </si>
  <si>
    <t>三个卧室、两个卫生间所需墙体</t>
  </si>
  <si>
    <t>封阳台</t>
  </si>
  <si>
    <t>物业统一样式</t>
  </si>
  <si>
    <t>水路</t>
  </si>
  <si>
    <t>断点改造，水管长度局改约50米</t>
  </si>
  <si>
    <t>电路</t>
  </si>
  <si>
    <t>断点改造，电线长度120平全改约12~15卷，局改约4~5卷</t>
  </si>
  <si>
    <t>电路分配</t>
  </si>
  <si>
    <t>在开发商电路基础上进行规划
 入户总线：10㎡线
 客厅柜机：4㎡线
 卧室空调/风管机*3：内2.5㎡/外4㎡线
 厨房冰箱：2.5㎡线
 厨房：4㎡线
 卫生间：4㎡线
 灯具：2.5㎡线，客餐厅一条回路，3个卧室一条回路
 插座：2.5㎡线，客餐厅一条回路，3个卧室一条回路</t>
  </si>
  <si>
    <t>铺砖</t>
  </si>
  <si>
    <t>800*800亮面浅灰地砖全屋通铺</t>
  </si>
  <si>
    <t>防水</t>
  </si>
  <si>
    <t>看工艺手册施工标准</t>
  </si>
  <si>
    <t>吊顶</t>
  </si>
  <si>
    <t>氛围灯预埋、过道筒灯预埋</t>
  </si>
  <si>
    <t>定制柜</t>
  </si>
  <si>
    <t>确定布局：鞋柜、书柜、橱柜、餐边柜</t>
  </si>
  <si>
    <t>成品柜</t>
  </si>
  <si>
    <t>采购：落地电视柜、卧室衣柜、卡座，含餐桌、书桌、门等成品木制品</t>
  </si>
  <si>
    <t>刷漆</t>
  </si>
  <si>
    <t>暖白色</t>
  </si>
  <si>
    <t>房门</t>
  </si>
  <si>
    <t>可考虑白色/浅灰/银灰或驼色/棕色等，踢脚线与门套同色</t>
  </si>
  <si>
    <t>美缝</t>
  </si>
  <si>
    <t>厨卫吊顶</t>
  </si>
  <si>
    <t>铝扣板</t>
  </si>
  <si>
    <t>开关、灯具、灶具安装</t>
  </si>
  <si>
    <t>开荒保洁</t>
  </si>
  <si>
    <t>家具、家电</t>
  </si>
  <si>
    <t>区域</t>
  </si>
  <si>
    <t>序号</t>
  </si>
  <si>
    <t>工程项目</t>
  </si>
  <si>
    <t>工程量</t>
  </si>
  <si>
    <t>单位</t>
  </si>
  <si>
    <t>人工单价</t>
  </si>
  <si>
    <t>辅材单价</t>
  </si>
  <si>
    <t>主材单价</t>
  </si>
  <si>
    <t>主材损耗</t>
  </si>
  <si>
    <t>半包价(人工+辅材)</t>
  </si>
  <si>
    <t>主材价</t>
  </si>
  <si>
    <t>施工工艺</t>
  </si>
  <si>
    <t>辅材说明</t>
  </si>
  <si>
    <t>主材说明</t>
  </si>
  <si>
    <t>验收</t>
  </si>
  <si>
    <t>拆改</t>
  </si>
  <si>
    <t>平方米</t>
  </si>
  <si>
    <t>砌墙</t>
  </si>
  <si>
    <t>挂网</t>
  </si>
  <si>
    <t>墙固(黄墙)</t>
  </si>
  <si>
    <t>地固(绿地)</t>
  </si>
  <si>
    <t>垃圾清运费</t>
  </si>
  <si>
    <t>项</t>
  </si>
  <si>
    <t>地面找平</t>
  </si>
  <si>
    <t>铲墙皮/保温层</t>
  </si>
  <si>
    <t>全屋</t>
  </si>
  <si>
    <t>材料搬运费</t>
  </si>
  <si>
    <t>地面保护</t>
  </si>
  <si>
    <t>成品保护</t>
  </si>
  <si>
    <t>家政保洁</t>
  </si>
  <si>
    <t>踢脚线</t>
  </si>
  <si>
    <t>米</t>
  </si>
  <si>
    <t>水电改造</t>
  </si>
  <si>
    <t>开线槽</t>
  </si>
  <si>
    <t>排水管</t>
  </si>
  <si>
    <t>弱电部分</t>
  </si>
  <si>
    <t>强电部分</t>
  </si>
  <si>
    <t>插座/开关</t>
  </si>
  <si>
    <t>个</t>
  </si>
  <si>
    <t>前置过滤器安装</t>
  </si>
  <si>
    <t>玄关/走廊/储物间</t>
  </si>
  <si>
    <t>地板砖铺贴</t>
  </si>
  <si>
    <t>墙面乳胶漆</t>
  </si>
  <si>
    <t>走廊灯具安装</t>
  </si>
  <si>
    <t>地轨门</t>
  </si>
  <si>
    <t>扇</t>
  </si>
  <si>
    <t>客餐厅</t>
  </si>
  <si>
    <t>地砖铺贴</t>
  </si>
  <si>
    <t>【瓦工】
1、水泥铺贴、垂直、面平、无空鼓
2、人工、辅料、白水泥勾缝
3、斜铺、弧形或特殊铺贴另行报价</t>
  </si>
  <si>
    <t>水泥：{海螺/南方/华润}325水泥，3个月内未受潮
黄沙：建筑专用沙</t>
  </si>
  <si>
    <t>800*800广东砖</t>
  </si>
  <si>
    <t>吊顶(双眼皮)</t>
  </si>
  <si>
    <t>灯具安装(含灯槽)</t>
  </si>
  <si>
    <t>书柜</t>
  </si>
  <si>
    <t>投影</t>
  </si>
  <si>
    <t>餐边柜</t>
  </si>
  <si>
    <t>阳台</t>
  </si>
  <si>
    <t>墙砖铺贴</t>
  </si>
  <si>
    <t>灯具安装</t>
  </si>
  <si>
    <t>阳台柜</t>
  </si>
  <si>
    <t>防水工程</t>
  </si>
  <si>
    <t>包管道</t>
  </si>
  <si>
    <t>主卧</t>
  </si>
  <si>
    <t>吊顶(含灯槽)</t>
  </si>
  <si>
    <t>门安装</t>
  </si>
  <si>
    <t>南次卧</t>
  </si>
  <si>
    <t>北次卧</t>
  </si>
  <si>
    <t>洗手间(蹲厕)</t>
  </si>
  <si>
    <t>贴墙砖铺贴</t>
  </si>
  <si>
    <t>间</t>
  </si>
  <si>
    <t>吊顶(铝扣板)</t>
  </si>
  <si>
    <t>回填</t>
  </si>
  <si>
    <t>根</t>
  </si>
  <si>
    <t>洁具/柜安装</t>
  </si>
  <si>
    <t>处</t>
  </si>
  <si>
    <t>门槛石</t>
  </si>
  <si>
    <t>条</t>
  </si>
  <si>
    <t>洗手间(马桶)</t>
  </si>
  <si>
    <t>厨房</t>
  </si>
  <si>
    <t>吊顶与灯具</t>
  </si>
  <si>
    <t>地轨门安装</t>
  </si>
  <si>
    <t>橱柜</t>
  </si>
  <si>
    <t>吊柜</t>
  </si>
  <si>
    <t>其他</t>
  </si>
  <si>
    <t>设计费</t>
  </si>
  <si>
    <t>管理费</t>
  </si>
  <si>
    <t>税费</t>
  </si>
  <si>
    <t>合理利润</t>
  </si>
  <si>
    <t>铝合金窗封阳台</t>
  </si>
  <si>
    <r>
      <rPr>
        <b/>
        <sz val="28"/>
        <color theme="1" tint="0.249977111117893"/>
        <rFont val="微软雅黑"/>
        <charset val="134"/>
      </rPr>
      <t>新房装修预算表</t>
    </r>
    <r>
      <rPr>
        <b/>
        <sz val="20"/>
        <color indexed="63"/>
        <rFont val="微软雅黑"/>
        <charset val="134"/>
      </rPr>
      <t>（含详细装修用品清单）</t>
    </r>
  </si>
  <si>
    <t>灯具</t>
  </si>
  <si>
    <t>开关面板</t>
  </si>
  <si>
    <t>客厅地砖</t>
  </si>
  <si>
    <t>第一部分：主材购买清单（可根据实际情况增减）</t>
  </si>
  <si>
    <t>客厅踢角线</t>
  </si>
  <si>
    <t>一 、全房主材（大项）</t>
  </si>
  <si>
    <t>套装门</t>
  </si>
  <si>
    <t>项目</t>
  </si>
  <si>
    <t>预算数量</t>
  </si>
  <si>
    <t>预算单价</t>
  </si>
  <si>
    <t>预算合计</t>
  </si>
  <si>
    <t>已付订金</t>
  </si>
  <si>
    <t>实际数量</t>
  </si>
  <si>
    <t>实际单价</t>
  </si>
  <si>
    <t>实际开销合计</t>
  </si>
  <si>
    <t>购买时间</t>
  </si>
  <si>
    <t>备注：选购意向（网购/实体店，品牌，型号等）</t>
  </si>
  <si>
    <t>厨房地砖</t>
  </si>
  <si>
    <t>全房开关面板</t>
  </si>
  <si>
    <t>厨房墙砖</t>
  </si>
  <si>
    <t>乳胶漆、墙面漆</t>
  </si>
  <si>
    <t>桶</t>
  </si>
  <si>
    <t>厨房地柜、吊柜、台面</t>
  </si>
  <si>
    <t>墙纸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</si>
  <si>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2</t>
    </r>
  </si>
  <si>
    <t>厨房吊顶</t>
  </si>
  <si>
    <t>全房地板</t>
  </si>
  <si>
    <t>石材</t>
  </si>
  <si>
    <t>电线</t>
  </si>
  <si>
    <t>卷</t>
  </si>
  <si>
    <t>卫生间地砖</t>
  </si>
  <si>
    <t>客厅瓷砖</t>
  </si>
  <si>
    <t>卫生间墙砖</t>
  </si>
  <si>
    <t>阳台瓷砖</t>
  </si>
  <si>
    <t>卫生间吊顶</t>
  </si>
  <si>
    <t>厨房瓷砖</t>
  </si>
  <si>
    <t>马桶</t>
  </si>
  <si>
    <t>卫生间瓷砖</t>
  </si>
  <si>
    <t>洗面盆</t>
  </si>
  <si>
    <t>室内门</t>
  </si>
  <si>
    <t>套</t>
  </si>
  <si>
    <t>3个百年天天木门2套菲尼斯铝合金门1套93铝合金推拉门3套豪迈门套</t>
  </si>
  <si>
    <t>花洒</t>
  </si>
  <si>
    <t>合计</t>
  </si>
  <si>
    <t>柜子</t>
  </si>
  <si>
    <t>二、厨房</t>
  </si>
  <si>
    <t>电视柜</t>
  </si>
  <si>
    <t>小五金</t>
  </si>
  <si>
    <t>不锈钢水槽</t>
  </si>
  <si>
    <t>水龙头</t>
  </si>
  <si>
    <t>集成吊顶</t>
  </si>
  <si>
    <t>m2</t>
  </si>
  <si>
    <t>超过装修公司赠送的面积</t>
  </si>
  <si>
    <t>挂件类</t>
  </si>
  <si>
    <t>餐具套装</t>
  </si>
  <si>
    <t>刀具套装</t>
  </si>
  <si>
    <t>三、卫生间</t>
  </si>
  <si>
    <t>非全包</t>
  </si>
  <si>
    <t>家具</t>
  </si>
  <si>
    <t>沙发、床、餐桌餐椅</t>
  </si>
  <si>
    <t>友邦吊顶5平方2led灯</t>
  </si>
  <si>
    <t>家电</t>
  </si>
  <si>
    <t>冰箱、洗衣机、洗碗机、热水器</t>
  </si>
  <si>
    <t>浴霸</t>
  </si>
  <si>
    <t>软装</t>
  </si>
  <si>
    <t>美缝、窗帘、挂画</t>
  </si>
  <si>
    <t>浴室柜</t>
  </si>
  <si>
    <t>吊顶、吸顶灯、筒灯、扣板灯、浴霸、空开</t>
  </si>
  <si>
    <t>面盆龙头</t>
  </si>
  <si>
    <t>1蹲便678元1马桶2100元</t>
  </si>
  <si>
    <t>淋浴花洒套装</t>
  </si>
  <si>
    <t>浴缸</t>
  </si>
  <si>
    <t>淋浴隔断、沐浴房</t>
  </si>
  <si>
    <t>地漏</t>
  </si>
  <si>
    <t>角阀</t>
  </si>
  <si>
    <t>置物架类五金</t>
  </si>
  <si>
    <t>四、阳台</t>
  </si>
  <si>
    <t>阳台升降晾衣架</t>
  </si>
  <si>
    <t>折叠晾衣架</t>
  </si>
  <si>
    <t>洗衣机龙头</t>
  </si>
  <si>
    <t>拖把池</t>
  </si>
  <si>
    <t>阳台桌椅</t>
  </si>
  <si>
    <t>摇椅躺椅</t>
  </si>
  <si>
    <t>阳台花架</t>
  </si>
  <si>
    <t>阳台储物柜</t>
  </si>
  <si>
    <t>阳台洗衣柜</t>
  </si>
  <si>
    <t>玻璃及开孔</t>
  </si>
  <si>
    <t>五、灯具</t>
  </si>
  <si>
    <t>客厅灯</t>
  </si>
  <si>
    <t>餐厅灯</t>
  </si>
  <si>
    <t>卧室灯</t>
  </si>
  <si>
    <t>镜前灯</t>
  </si>
  <si>
    <t>阳台灯</t>
  </si>
  <si>
    <t>厨房灯</t>
  </si>
  <si>
    <t>过道灯</t>
  </si>
  <si>
    <t>射灯</t>
  </si>
  <si>
    <t>六、各种其它费用</t>
  </si>
  <si>
    <t>玻璃胶</t>
  </si>
  <si>
    <t>门锁</t>
  </si>
  <si>
    <t>仿真装饰花</t>
  </si>
  <si>
    <t>家居挂饰</t>
  </si>
  <si>
    <t>家居摆饰</t>
  </si>
  <si>
    <t>除甲醛活性炭</t>
  </si>
  <si>
    <t>旋转、甩干拖把</t>
  </si>
  <si>
    <t>果盘</t>
  </si>
  <si>
    <t>窗帘</t>
  </si>
  <si>
    <t>安装杂费</t>
  </si>
  <si>
    <t>装修公司费用</t>
  </si>
  <si>
    <t>硬装总计</t>
  </si>
  <si>
    <t>第二部分：家具购买清单（可根据实际情况增减）</t>
  </si>
  <si>
    <t>预付定金</t>
  </si>
  <si>
    <t>客厅沙发</t>
  </si>
  <si>
    <t>茶几</t>
  </si>
  <si>
    <t>餐桌椅</t>
  </si>
  <si>
    <t>酒柜</t>
  </si>
  <si>
    <t>茶台、茶桌</t>
  </si>
  <si>
    <t>鞋柜</t>
  </si>
  <si>
    <t>单、双人床</t>
  </si>
  <si>
    <t>榻榻米床</t>
  </si>
  <si>
    <t>高低床</t>
  </si>
  <si>
    <t>床垫</t>
  </si>
  <si>
    <t>衣柜</t>
  </si>
  <si>
    <t>床头柜</t>
  </si>
  <si>
    <t>梳妆台</t>
  </si>
  <si>
    <t>穿衣镜</t>
  </si>
  <si>
    <t>书桌、电脑桌</t>
  </si>
  <si>
    <t>转椅</t>
  </si>
  <si>
    <t>床上用品</t>
  </si>
  <si>
    <t>收纳柜</t>
  </si>
  <si>
    <t>家具合计</t>
  </si>
  <si>
    <t>第三部分：家电购买清单（可根据实际情况增减）</t>
  </si>
  <si>
    <t>一、厨房电器</t>
  </si>
  <si>
    <t>烟灶套装</t>
  </si>
  <si>
    <t>抽油烟机</t>
  </si>
  <si>
    <t>煤气、燃气灶</t>
  </si>
  <si>
    <t>净水器</t>
  </si>
  <si>
    <t>台</t>
  </si>
  <si>
    <t>消毒柜</t>
  </si>
  <si>
    <t>洗碗机</t>
  </si>
  <si>
    <t>烤箱</t>
  </si>
  <si>
    <t>蒸箱</t>
  </si>
  <si>
    <t>微波炉</t>
  </si>
  <si>
    <t>电磁炉</t>
  </si>
  <si>
    <t>咖啡机</t>
  </si>
  <si>
    <t>榨汁机</t>
  </si>
  <si>
    <t>豆浆机</t>
  </si>
  <si>
    <t>小厨宝</t>
  </si>
  <si>
    <t>其它</t>
  </si>
  <si>
    <t>二、大家电</t>
  </si>
  <si>
    <t>预算单价（元）</t>
  </si>
  <si>
    <t>实际单价（元）</t>
  </si>
  <si>
    <t>液晶、平板电视</t>
  </si>
  <si>
    <t>洗衣机</t>
  </si>
  <si>
    <t>冰箱</t>
  </si>
  <si>
    <t>空调</t>
  </si>
  <si>
    <t>客厅格力风管机+主卧挂机</t>
  </si>
  <si>
    <t>家庭影院音响</t>
  </si>
  <si>
    <t>空气净化器</t>
  </si>
  <si>
    <t>空气加湿器</t>
  </si>
  <si>
    <t>扫地机器人</t>
  </si>
  <si>
    <t>吸尘器</t>
  </si>
  <si>
    <t>冷柜</t>
  </si>
  <si>
    <t>饮水机</t>
  </si>
  <si>
    <t>电脑：台式机</t>
  </si>
  <si>
    <t>电脑：笔记本</t>
  </si>
  <si>
    <t>电脑：平板电脑</t>
  </si>
  <si>
    <t>三、卫浴电器</t>
  </si>
  <si>
    <t>电热水器</t>
  </si>
  <si>
    <t>燃气热水器</t>
  </si>
  <si>
    <t>电吹风</t>
  </si>
  <si>
    <t>电熨斗</t>
  </si>
  <si>
    <t>挂烫机</t>
  </si>
  <si>
    <t>电动牙刷</t>
  </si>
  <si>
    <t>家电合计</t>
  </si>
  <si>
    <t>装修总计预算</t>
  </si>
  <si>
    <t>建筑面积</t>
  </si>
  <si>
    <t>费用</t>
  </si>
  <si>
    <t>单价(X元/平)</t>
  </si>
  <si>
    <t>拆除、清运</t>
  </si>
  <si>
    <t>无限制</t>
  </si>
  <si>
    <t>有限制</t>
  </si>
  <si>
    <t>土建</t>
  </si>
  <si>
    <t>楼板</t>
  </si>
  <si>
    <t>楼梯</t>
  </si>
  <si>
    <t>500/踏步</t>
  </si>
  <si>
    <t>封露台</t>
  </si>
  <si>
    <t>10000/套</t>
  </si>
  <si>
    <t>墙体拆改
12/24厚</t>
  </si>
  <si>
    <t>砌筑</t>
  </si>
  <si>
    <t>门窗</t>
  </si>
  <si>
    <t>中等断桥铝窗</t>
  </si>
  <si>
    <t>100*房屋面积</t>
  </si>
  <si>
    <t>别墅阳光顶</t>
  </si>
  <si>
    <t>防盗门</t>
  </si>
  <si>
    <t>3000/套</t>
  </si>
  <si>
    <t>地暖</t>
  </si>
  <si>
    <t>北方集中供暖</t>
  </si>
  <si>
    <t>南方安装锅炉</t>
  </si>
  <si>
    <t>中央空调</t>
  </si>
  <si>
    <t>非进口品牌</t>
  </si>
  <si>
    <t>分体空调+150/平</t>
  </si>
  <si>
    <t>新风/全屋净水</t>
  </si>
  <si>
    <t>够用就行</t>
  </si>
  <si>
    <t>中央空调厂家做</t>
  </si>
  <si>
    <t>独立设计师</t>
  </si>
  <si>
    <t>平均价</t>
  </si>
  <si>
    <t>更贵的</t>
  </si>
  <si>
    <t>未必好</t>
  </si>
  <si>
    <t>更便宜的</t>
  </si>
  <si>
    <t>未必差</t>
  </si>
  <si>
    <t>基础装修</t>
  </si>
  <si>
    <t>福建海南</t>
  </si>
  <si>
    <t>水电、防水、贴砖、吊顶、乳胶漆的人工+沙子水泥辅材</t>
  </si>
  <si>
    <t>广东上海杭州</t>
  </si>
  <si>
    <t>不含瓷砖、橱柜、衣柜、洁具、插座、灯、地板、室内门等主材</t>
  </si>
  <si>
    <t>北京天津西安浙江</t>
  </si>
  <si>
    <t>个人找工长*80%</t>
  </si>
  <si>
    <t>(低于市场价是因为拆旧、墙体拆改已算过)</t>
  </si>
  <si>
    <t>额外需求</t>
  </si>
  <si>
    <t>无主灯设计</t>
  </si>
  <si>
    <t>地砖上墙</t>
  </si>
  <si>
    <t>类似需求</t>
  </si>
  <si>
    <t>留好预算</t>
  </si>
  <si>
    <t>主材费用</t>
  </si>
  <si>
    <t>不追求大牌/部分网购</t>
  </si>
  <si>
    <t>大牌实体店</t>
  </si>
  <si>
    <t>全屋定制</t>
  </si>
  <si>
    <t>工厂做</t>
  </si>
  <si>
    <t>尺寸做厨房橱柜、浴室柜、衣柜、榻榻米、衣柜</t>
  </si>
  <si>
    <t>品牌</t>
  </si>
  <si>
    <t>2000~3000</t>
  </si>
  <si>
    <t>杂项</t>
  </si>
  <si>
    <t>10000~20000</t>
  </si>
  <si>
    <t>成品家具</t>
  </si>
  <si>
    <t>网购</t>
  </si>
  <si>
    <t>线下/特殊需求</t>
  </si>
  <si>
    <t>大牌</t>
  </si>
  <si>
    <t>无上限</t>
  </si>
  <si>
    <t>监控？</t>
  </si>
  <si>
    <t>季节性？</t>
  </si>
  <si>
    <t>储物间</t>
  </si>
  <si>
    <t>货架</t>
  </si>
  <si>
    <t>雨伞(雨伞架)</t>
  </si>
  <si>
    <t>礼品袋</t>
  </si>
  <si>
    <t>工具箱</t>
  </si>
  <si>
    <t>日用品囤货</t>
  </si>
  <si>
    <t>踢脚线取暖器</t>
  </si>
  <si>
    <t>胶带</t>
  </si>
  <si>
    <t>玄关</t>
  </si>
  <si>
    <t>鞋柜开放</t>
  </si>
  <si>
    <t>小包湿巾</t>
  </si>
  <si>
    <t>小包纸巾</t>
  </si>
  <si>
    <t>钥匙</t>
  </si>
  <si>
    <t>手提包</t>
  </si>
  <si>
    <t>防蚊</t>
  </si>
  <si>
    <t>快递剪刀</t>
  </si>
  <si>
    <t>鞋柜抽屉</t>
  </si>
  <si>
    <t>口罩</t>
  </si>
  <si>
    <t>购物袋</t>
  </si>
  <si>
    <t>鞋柜底部</t>
  </si>
  <si>
    <t>当季鞋*4</t>
  </si>
  <si>
    <t>凉拖鞋*2</t>
  </si>
  <si>
    <t>棉拖鞋(冬)*3</t>
  </si>
  <si>
    <t>鞋柜内部</t>
  </si>
  <si>
    <t>换季鞋*20</t>
  </si>
  <si>
    <t>客拖鞋*3</t>
  </si>
  <si>
    <t>客厅</t>
  </si>
  <si>
    <t>书柜开放区</t>
  </si>
  <si>
    <t>书</t>
  </si>
  <si>
    <t>路由器</t>
  </si>
  <si>
    <t>灭蚊灯</t>
  </si>
  <si>
    <t>书柜抽屉</t>
  </si>
  <si>
    <t>零食</t>
  </si>
  <si>
    <t>药品</t>
  </si>
  <si>
    <t>手电筒</t>
  </si>
  <si>
    <t>移动硬盘</t>
  </si>
  <si>
    <t>书柜内部</t>
  </si>
  <si>
    <t>相册</t>
  </si>
  <si>
    <t>文件</t>
  </si>
  <si>
    <t>桌游</t>
  </si>
  <si>
    <t>书桌</t>
  </si>
  <si>
    <t>笔记本</t>
  </si>
  <si>
    <t>显示器</t>
  </si>
  <si>
    <t>键盘&amp;鼠标</t>
  </si>
  <si>
    <t>儿童玩具</t>
  </si>
  <si>
    <t>电视柜台面</t>
  </si>
  <si>
    <t>游戏机</t>
  </si>
  <si>
    <t>餐厅</t>
  </si>
  <si>
    <t>餐桌</t>
  </si>
  <si>
    <t>少量水果</t>
  </si>
  <si>
    <t>纸巾</t>
  </si>
  <si>
    <t>湿巾</t>
  </si>
  <si>
    <t>电热水壶</t>
  </si>
  <si>
    <t>牙签</t>
  </si>
  <si>
    <t>餐边柜(台面)</t>
  </si>
  <si>
    <t>米桶</t>
  </si>
  <si>
    <t>电饭煲</t>
  </si>
  <si>
    <t>直饮机</t>
  </si>
  <si>
    <t>水果</t>
  </si>
  <si>
    <t>地柜</t>
  </si>
  <si>
    <t>塑料袋</t>
  </si>
  <si>
    <t>台面</t>
  </si>
  <si>
    <t>洗衣机柜</t>
  </si>
  <si>
    <t>洗衣液</t>
  </si>
  <si>
    <t>扫把</t>
  </si>
  <si>
    <t>可叠放凳子</t>
  </si>
  <si>
    <t>盆</t>
  </si>
  <si>
    <t>蹲卫</t>
  </si>
  <si>
    <t>镜柜</t>
  </si>
  <si>
    <t>拖把</t>
  </si>
  <si>
    <t>洗手池台面</t>
  </si>
  <si>
    <t>牙刷</t>
  </si>
  <si>
    <t>漱口杯</t>
  </si>
  <si>
    <t>脏衣篮</t>
  </si>
  <si>
    <t>置物架</t>
  </si>
  <si>
    <t>洗发水</t>
  </si>
  <si>
    <t>沐浴露</t>
  </si>
  <si>
    <t>坐卫</t>
  </si>
  <si>
    <t>壁龛台面</t>
  </si>
  <si>
    <t>化妆桌</t>
  </si>
  <si>
    <t>被子</t>
  </si>
  <si>
    <t>床单</t>
  </si>
  <si>
    <t>挂衣架</t>
  </si>
  <si>
    <t>露营用品</t>
  </si>
  <si>
    <t>行李箱*2</t>
  </si>
  <si>
    <t>风扇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</si>
</sst>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5" formatCode="&quot;￥&quot;#,##0;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&quot;￥&quot;#,##0_);[Red]\(&quot;￥&quot;#,##0\)"/>
    <numFmt numFmtId="178" formatCode="0.0_);[Red]\(0.0\)"/>
    <numFmt numFmtId="179" formatCode="0.0_ "/>
    <numFmt numFmtId="180" formatCode="0.00_ "/>
  </numFmts>
  <fonts count="6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2"/>
      <color indexed="10"/>
      <name val="微软雅黑"/>
      <charset val="134"/>
    </font>
    <font>
      <b/>
      <sz val="10"/>
      <color indexed="10"/>
      <name val="微软雅黑"/>
      <charset val="134"/>
    </font>
    <font>
      <b/>
      <sz val="28"/>
      <color theme="1" tint="0.249977111117893"/>
      <name val="微软雅黑"/>
      <charset val="134"/>
    </font>
    <font>
      <b/>
      <sz val="11"/>
      <color theme="1" tint="0.249977111117893"/>
      <name val="微软雅黑"/>
      <charset val="134"/>
    </font>
    <font>
      <b/>
      <sz val="26"/>
      <color rgb="FFFF6600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1"/>
      <color indexed="17"/>
      <name val="微软雅黑"/>
      <charset val="134"/>
    </font>
    <font>
      <b/>
      <sz val="11"/>
      <color indexed="10"/>
      <name val="微软雅黑"/>
      <charset val="134"/>
    </font>
    <font>
      <b/>
      <sz val="11"/>
      <color indexed="8"/>
      <name val="微软雅黑"/>
      <charset val="134"/>
    </font>
    <font>
      <sz val="10"/>
      <color indexed="17"/>
      <name val="微软雅黑"/>
      <charset val="134"/>
    </font>
    <font>
      <b/>
      <sz val="10"/>
      <color indexed="17"/>
      <name val="微软雅黑"/>
      <charset val="134"/>
    </font>
    <font>
      <sz val="10"/>
      <color indexed="10"/>
      <name val="微软雅黑"/>
      <charset val="134"/>
    </font>
    <font>
      <b/>
      <sz val="11"/>
      <color indexed="12"/>
      <name val="微软雅黑"/>
      <charset val="134"/>
    </font>
    <font>
      <sz val="11"/>
      <color indexed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8"/>
      <name val="微软雅黑"/>
      <charset val="134"/>
    </font>
    <font>
      <b/>
      <u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4"/>
      <color indexed="10"/>
      <name val="微软雅黑"/>
      <charset val="134"/>
    </font>
    <font>
      <b/>
      <sz val="12"/>
      <color indexed="17"/>
      <name val="微软雅黑"/>
      <charset val="134"/>
    </font>
    <font>
      <sz val="10"/>
      <color indexed="45"/>
      <name val="微软雅黑"/>
      <charset val="134"/>
    </font>
    <font>
      <b/>
      <sz val="20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18"/>
      <color indexed="10"/>
      <name val="微软雅黑"/>
      <charset val="134"/>
    </font>
    <font>
      <b/>
      <sz val="10"/>
      <color rgb="FF000000"/>
      <name val="微软雅黑"/>
      <charset val="134"/>
    </font>
    <font>
      <b/>
      <u/>
      <sz val="10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 tint="-0.1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20"/>
      <color indexed="63"/>
      <name val="微软雅黑"/>
      <charset val="134"/>
    </font>
    <font>
      <vertAlign val="superscript"/>
      <sz val="11"/>
      <name val="微软雅黑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5" borderId="24" applyNumberFormat="0" applyAlignment="0" applyProtection="0">
      <alignment vertical="center"/>
    </xf>
    <xf numFmtId="0" fontId="51" fillId="16" borderId="25" applyNumberFormat="0" applyAlignment="0" applyProtection="0">
      <alignment vertical="center"/>
    </xf>
    <xf numFmtId="0" fontId="52" fillId="16" borderId="24" applyNumberFormat="0" applyAlignment="0" applyProtection="0">
      <alignment vertical="center"/>
    </xf>
    <xf numFmtId="0" fontId="53" fillId="17" borderId="26" applyNumberFormat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61" fillId="0" borderId="0"/>
  </cellStyleXfs>
  <cellXfs count="2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1" fontId="5" fillId="0" borderId="0" xfId="0" applyNumberFormat="1" applyFont="1" applyFill="1" applyAlignment="1"/>
    <xf numFmtId="5" fontId="2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/>
    <xf numFmtId="177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0" fontId="7" fillId="0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5" fontId="8" fillId="3" borderId="2" xfId="0" applyNumberFormat="1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5" fontId="10" fillId="4" borderId="2" xfId="0" applyNumberFormat="1" applyFont="1" applyFill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left" vertical="center" wrapText="1"/>
    </xf>
    <xf numFmtId="0" fontId="12" fillId="5" borderId="2" xfId="0" applyNumberFormat="1" applyFont="1" applyFill="1" applyBorder="1" applyAlignment="1">
      <alignment horizontal="left" vertical="center" wrapText="1"/>
    </xf>
    <xf numFmtId="1" fontId="11" fillId="5" borderId="2" xfId="0" applyNumberFormat="1" applyFont="1" applyFill="1" applyBorder="1" applyAlignment="1">
      <alignment horizontal="left" vertical="center" wrapText="1"/>
    </xf>
    <xf numFmtId="5" fontId="11" fillId="5" borderId="2" xfId="0" applyNumberFormat="1" applyFont="1" applyFill="1" applyBorder="1" applyAlignment="1">
      <alignment horizontal="left" vertical="center" wrapText="1"/>
    </xf>
    <xf numFmtId="176" fontId="11" fillId="5" borderId="2" xfId="0" applyNumberFormat="1" applyFont="1" applyFill="1" applyBorder="1" applyAlignment="1">
      <alignment horizontal="left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13" fillId="4" borderId="2" xfId="0" applyNumberFormat="1" applyFont="1" applyFill="1" applyBorder="1" applyAlignment="1">
      <alignment horizontal="center" vertical="center" wrapText="1"/>
    </xf>
    <xf numFmtId="1" fontId="13" fillId="4" borderId="2" xfId="0" applyNumberFormat="1" applyFont="1" applyFill="1" applyBorder="1" applyAlignment="1">
      <alignment horizontal="center" vertical="center" wrapText="1"/>
    </xf>
    <xf numFmtId="5" fontId="13" fillId="0" borderId="2" xfId="0" applyNumberFormat="1" applyFont="1" applyFill="1" applyBorder="1" applyAlignment="1">
      <alignment horizontal="center" vertical="center" wrapText="1"/>
    </xf>
    <xf numFmtId="176" fontId="14" fillId="0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178" fontId="16" fillId="0" borderId="2" xfId="0" applyNumberFormat="1" applyFont="1" applyFill="1" applyBorder="1" applyAlignment="1">
      <alignment vertical="center"/>
    </xf>
    <xf numFmtId="1" fontId="16" fillId="4" borderId="2" xfId="0" applyNumberFormat="1" applyFont="1" applyFill="1" applyBorder="1" applyAlignment="1">
      <alignment horizontal="center" vertical="center" wrapText="1"/>
    </xf>
    <xf numFmtId="5" fontId="17" fillId="0" borderId="2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Fill="1" applyBorder="1" applyAlignment="1">
      <alignment horizontal="center" vertical="center" wrapText="1"/>
    </xf>
    <xf numFmtId="0" fontId="15" fillId="4" borderId="2" xfId="49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Continuous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19" fillId="6" borderId="2" xfId="0" applyNumberFormat="1" applyFont="1" applyFill="1" applyBorder="1" applyAlignment="1">
      <alignment horizontal="center" vertical="center" wrapText="1"/>
    </xf>
    <xf numFmtId="5" fontId="17" fillId="6" borderId="2" xfId="0" applyNumberFormat="1" applyFont="1" applyFill="1" applyBorder="1" applyAlignment="1">
      <alignment horizontal="center" vertical="center" wrapText="1"/>
    </xf>
    <xf numFmtId="176" fontId="17" fillId="6" borderId="2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179" fontId="17" fillId="4" borderId="2" xfId="0" applyNumberFormat="1" applyFont="1" applyFill="1" applyBorder="1" applyAlignment="1">
      <alignment horizontal="center" vertical="center" wrapText="1"/>
    </xf>
    <xf numFmtId="1" fontId="17" fillId="4" borderId="2" xfId="0" applyNumberFormat="1" applyFont="1" applyFill="1" applyBorder="1" applyAlignment="1">
      <alignment horizontal="center" vertical="center" wrapText="1"/>
    </xf>
    <xf numFmtId="179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1" fontId="17" fillId="0" borderId="2" xfId="0" applyNumberFormat="1" applyFont="1" applyFill="1" applyBorder="1" applyAlignment="1">
      <alignment horizontal="center" vertical="top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top" wrapText="1"/>
    </xf>
    <xf numFmtId="1" fontId="17" fillId="4" borderId="2" xfId="0" applyNumberFormat="1" applyFont="1" applyFill="1" applyBorder="1" applyAlignment="1">
      <alignment vertical="center" wrapText="1"/>
    </xf>
    <xf numFmtId="177" fontId="8" fillId="3" borderId="2" xfId="0" applyNumberFormat="1" applyFont="1" applyFill="1" applyBorder="1" applyAlignment="1">
      <alignment horizontal="center" vertical="center"/>
    </xf>
    <xf numFmtId="177" fontId="10" fillId="4" borderId="2" xfId="0" applyNumberFormat="1" applyFont="1" applyFill="1" applyBorder="1" applyAlignment="1">
      <alignment horizontal="center" vertical="center" wrapText="1"/>
    </xf>
    <xf numFmtId="176" fontId="10" fillId="4" borderId="3" xfId="0" applyNumberFormat="1" applyFont="1" applyFill="1" applyBorder="1" applyAlignment="1">
      <alignment horizontal="center" vertical="center" wrapText="1"/>
    </xf>
    <xf numFmtId="177" fontId="11" fillId="5" borderId="2" xfId="0" applyNumberFormat="1" applyFont="1" applyFill="1" applyBorder="1" applyAlignment="1">
      <alignment horizontal="left" vertical="center" wrapText="1"/>
    </xf>
    <xf numFmtId="0" fontId="11" fillId="5" borderId="4" xfId="0" applyNumberFormat="1" applyFont="1" applyFill="1" applyBorder="1" applyAlignment="1">
      <alignment horizontal="left" vertical="center" wrapText="1"/>
    </xf>
    <xf numFmtId="177" fontId="14" fillId="0" borderId="2" xfId="0" applyNumberFormat="1" applyFont="1" applyFill="1" applyBorder="1" applyAlignment="1">
      <alignment horizontal="center" vertical="center" wrapText="1"/>
    </xf>
    <xf numFmtId="176" fontId="23" fillId="0" borderId="2" xfId="0" applyNumberFormat="1" applyFont="1" applyFill="1" applyBorder="1" applyAlignment="1">
      <alignment horizontal="center" vertical="center" wrapText="1"/>
    </xf>
    <xf numFmtId="176" fontId="24" fillId="0" borderId="5" xfId="0" applyNumberFormat="1" applyFont="1" applyFill="1" applyBorder="1" applyAlignment="1">
      <alignment horizontal="center" vertical="center" wrapText="1"/>
    </xf>
    <xf numFmtId="176" fontId="24" fillId="0" borderId="6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180" fontId="5" fillId="0" borderId="2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80" fontId="18" fillId="0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7" fillId="0" borderId="7" xfId="0" applyNumberFormat="1" applyFont="1" applyFill="1" applyBorder="1" applyAlignment="1">
      <alignment horizontal="left" vertical="center" wrapText="1"/>
    </xf>
    <xf numFmtId="176" fontId="7" fillId="0" borderId="8" xfId="0" applyNumberFormat="1" applyFont="1" applyFill="1" applyBorder="1" applyAlignment="1">
      <alignment horizontal="left" vertical="center" wrapText="1"/>
    </xf>
    <xf numFmtId="180" fontId="7" fillId="0" borderId="2" xfId="0" applyNumberFormat="1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11" fillId="5" borderId="9" xfId="0" applyNumberFormat="1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80" fontId="25" fillId="0" borderId="2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180" fontId="7" fillId="0" borderId="2" xfId="0" applyNumberFormat="1" applyFont="1" applyFill="1" applyBorder="1" applyAlignment="1">
      <alignment horizontal="center" vertical="top" wrapText="1"/>
    </xf>
    <xf numFmtId="176" fontId="7" fillId="0" borderId="7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 wrapText="1"/>
    </xf>
    <xf numFmtId="0" fontId="25" fillId="0" borderId="10" xfId="6" applyFont="1" applyBorder="1" applyAlignment="1" applyProtection="1">
      <alignment horizontal="center"/>
    </xf>
    <xf numFmtId="0" fontId="25" fillId="0" borderId="11" xfId="6" applyFont="1" applyFill="1" applyBorder="1" applyAlignment="1" applyProtection="1">
      <alignment horizontal="center"/>
    </xf>
    <xf numFmtId="180" fontId="14" fillId="0" borderId="2" xfId="0" applyNumberFormat="1" applyFont="1" applyFill="1" applyBorder="1" applyAlignment="1">
      <alignment horizontal="center" vertical="center" wrapText="1"/>
    </xf>
    <xf numFmtId="0" fontId="26" fillId="0" borderId="10" xfId="6" applyFont="1" applyBorder="1" applyAlignment="1" applyProtection="1">
      <alignment horizontal="center"/>
    </xf>
    <xf numFmtId="0" fontId="26" fillId="0" borderId="11" xfId="6" applyFont="1" applyFill="1" applyBorder="1" applyAlignment="1" applyProtection="1">
      <alignment horizontal="center"/>
    </xf>
    <xf numFmtId="0" fontId="27" fillId="0" borderId="7" xfId="0" applyFont="1" applyFill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11" fillId="5" borderId="12" xfId="0" applyNumberFormat="1" applyFont="1" applyFill="1" applyBorder="1" applyAlignment="1">
      <alignment horizontal="left" vertical="center" wrapText="1"/>
    </xf>
    <xf numFmtId="0" fontId="11" fillId="5" borderId="13" xfId="0" applyNumberFormat="1" applyFont="1" applyFill="1" applyBorder="1" applyAlignment="1">
      <alignment horizontal="left" vertical="center" wrapText="1"/>
    </xf>
    <xf numFmtId="1" fontId="11" fillId="5" borderId="13" xfId="0" applyNumberFormat="1" applyFont="1" applyFill="1" applyBorder="1" applyAlignment="1">
      <alignment horizontal="left" vertical="center" wrapText="1"/>
    </xf>
    <xf numFmtId="5" fontId="11" fillId="5" borderId="13" xfId="0" applyNumberFormat="1" applyFont="1" applyFill="1" applyBorder="1" applyAlignment="1">
      <alignment horizontal="left" vertical="center" wrapText="1"/>
    </xf>
    <xf numFmtId="176" fontId="11" fillId="5" borderId="13" xfId="0" applyNumberFormat="1" applyFont="1" applyFill="1" applyBorder="1" applyAlignment="1">
      <alignment horizontal="left" vertical="center" wrapText="1"/>
    </xf>
    <xf numFmtId="0" fontId="28" fillId="7" borderId="2" xfId="0" applyNumberFormat="1" applyFont="1" applyFill="1" applyBorder="1" applyAlignment="1">
      <alignment horizontal="center" vertical="center" wrapText="1"/>
    </xf>
    <xf numFmtId="0" fontId="14" fillId="7" borderId="2" xfId="0" applyNumberFormat="1" applyFont="1" applyFill="1" applyBorder="1" applyAlignment="1">
      <alignment horizontal="center" vertical="center" wrapText="1"/>
    </xf>
    <xf numFmtId="1" fontId="28" fillId="7" borderId="2" xfId="0" applyNumberFormat="1" applyFont="1" applyFill="1" applyBorder="1" applyAlignment="1">
      <alignment horizontal="center" vertical="center" wrapText="1"/>
    </xf>
    <xf numFmtId="5" fontId="28" fillId="7" borderId="2" xfId="0" applyNumberFormat="1" applyFont="1" applyFill="1" applyBorder="1" applyAlignment="1">
      <alignment horizontal="center" vertical="center" wrapText="1"/>
    </xf>
    <xf numFmtId="176" fontId="28" fillId="7" borderId="2" xfId="0" applyNumberFormat="1" applyFont="1" applyFill="1" applyBorder="1" applyAlignment="1">
      <alignment horizontal="center" vertical="center" wrapText="1"/>
    </xf>
    <xf numFmtId="0" fontId="6" fillId="8" borderId="2" xfId="0" applyNumberFormat="1" applyFont="1" applyFill="1" applyBorder="1" applyAlignment="1">
      <alignment horizontal="center" vertical="center" wrapText="1"/>
    </xf>
    <xf numFmtId="0" fontId="14" fillId="8" borderId="2" xfId="0" applyNumberFormat="1" applyFont="1" applyFill="1" applyBorder="1" applyAlignment="1">
      <alignment horizontal="center" vertical="center" wrapText="1"/>
    </xf>
    <xf numFmtId="1" fontId="6" fillId="8" borderId="2" xfId="0" applyNumberFormat="1" applyFont="1" applyFill="1" applyBorder="1" applyAlignment="1">
      <alignment horizontal="center" vertical="center" wrapText="1"/>
    </xf>
    <xf numFmtId="5" fontId="29" fillId="8" borderId="2" xfId="0" applyNumberFormat="1" applyFont="1" applyFill="1" applyBorder="1" applyAlignment="1">
      <alignment horizontal="center" vertical="center" wrapText="1"/>
    </xf>
    <xf numFmtId="176" fontId="6" fillId="8" borderId="2" xfId="0" applyNumberFormat="1" applyFont="1" applyFill="1" applyBorder="1" applyAlignment="1">
      <alignment horizontal="center" vertical="center" wrapText="1"/>
    </xf>
    <xf numFmtId="0" fontId="30" fillId="9" borderId="2" xfId="0" applyNumberFormat="1" applyFont="1" applyFill="1" applyBorder="1" applyAlignment="1">
      <alignment horizontal="center" vertical="center" wrapText="1"/>
    </xf>
    <xf numFmtId="0" fontId="31" fillId="9" borderId="2" xfId="0" applyNumberFormat="1" applyFont="1" applyFill="1" applyBorder="1" applyAlignment="1">
      <alignment horizontal="center" vertical="center" wrapText="1"/>
    </xf>
    <xf numFmtId="0" fontId="4" fillId="9" borderId="2" xfId="0" applyNumberFormat="1" applyFont="1" applyFill="1" applyBorder="1" applyAlignment="1">
      <alignment horizontal="center" vertical="center" wrapText="1"/>
    </xf>
    <xf numFmtId="0" fontId="5" fillId="9" borderId="2" xfId="0" applyNumberFormat="1" applyFont="1" applyFill="1" applyBorder="1" applyAlignment="1">
      <alignment horizontal="center" vertical="center" wrapText="1"/>
    </xf>
    <xf numFmtId="1" fontId="5" fillId="9" borderId="2" xfId="0" applyNumberFormat="1" applyFont="1" applyFill="1" applyBorder="1" applyAlignment="1">
      <alignment horizontal="center" vertical="center" wrapText="1"/>
    </xf>
    <xf numFmtId="176" fontId="21" fillId="9" borderId="2" xfId="0" applyNumberFormat="1" applyFont="1" applyFill="1" applyBorder="1" applyAlignment="1">
      <alignment horizontal="center" vertical="center" wrapText="1"/>
    </xf>
    <xf numFmtId="0" fontId="10" fillId="10" borderId="14" xfId="0" applyNumberFormat="1" applyFont="1" applyFill="1" applyBorder="1" applyAlignment="1">
      <alignment horizontal="center" vertical="center" wrapText="1"/>
    </xf>
    <xf numFmtId="0" fontId="10" fillId="10" borderId="15" xfId="0" applyNumberFormat="1" applyFont="1" applyFill="1" applyBorder="1" applyAlignment="1">
      <alignment horizontal="center" vertical="center" wrapText="1"/>
    </xf>
    <xf numFmtId="1" fontId="10" fillId="10" borderId="15" xfId="0" applyNumberFormat="1" applyFont="1" applyFill="1" applyBorder="1" applyAlignment="1">
      <alignment horizontal="center" vertical="center" wrapText="1"/>
    </xf>
    <xf numFmtId="5" fontId="10" fillId="10" borderId="15" xfId="0" applyNumberFormat="1" applyFont="1" applyFill="1" applyBorder="1" applyAlignment="1">
      <alignment horizontal="center" vertical="center" wrapText="1"/>
    </xf>
    <xf numFmtId="176" fontId="10" fillId="10" borderId="15" xfId="0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3" fillId="6" borderId="2" xfId="0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top" wrapText="1"/>
    </xf>
    <xf numFmtId="176" fontId="21" fillId="0" borderId="2" xfId="0" applyNumberFormat="1" applyFont="1" applyFill="1" applyBorder="1" applyAlignment="1">
      <alignment horizontal="center" vertical="center" wrapText="1"/>
    </xf>
    <xf numFmtId="0" fontId="10" fillId="10" borderId="2" xfId="0" applyNumberFormat="1" applyFont="1" applyFill="1" applyBorder="1" applyAlignment="1">
      <alignment horizontal="center" vertical="center" wrapText="1"/>
    </xf>
    <xf numFmtId="1" fontId="10" fillId="10" borderId="2" xfId="0" applyNumberFormat="1" applyFont="1" applyFill="1" applyBorder="1" applyAlignment="1">
      <alignment horizontal="center" vertical="center" wrapText="1"/>
    </xf>
    <xf numFmtId="5" fontId="10" fillId="10" borderId="2" xfId="0" applyNumberFormat="1" applyFont="1" applyFill="1" applyBorder="1" applyAlignment="1">
      <alignment horizontal="center" vertical="center" wrapText="1"/>
    </xf>
    <xf numFmtId="176" fontId="10" fillId="10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177" fontId="11" fillId="5" borderId="13" xfId="0" applyNumberFormat="1" applyFont="1" applyFill="1" applyBorder="1" applyAlignment="1">
      <alignment horizontal="left" vertical="center" wrapText="1"/>
    </xf>
    <xf numFmtId="0" fontId="11" fillId="5" borderId="0" xfId="0" applyNumberFormat="1" applyFont="1" applyFill="1" applyBorder="1" applyAlignment="1">
      <alignment horizontal="left" vertical="center" wrapText="1"/>
    </xf>
    <xf numFmtId="0" fontId="11" fillId="5" borderId="1" xfId="0" applyNumberFormat="1" applyFont="1" applyFill="1" applyBorder="1" applyAlignment="1">
      <alignment horizontal="left" vertical="center" wrapText="1"/>
    </xf>
    <xf numFmtId="177" fontId="28" fillId="7" borderId="2" xfId="0" applyNumberFormat="1" applyFont="1" applyFill="1" applyBorder="1" applyAlignment="1">
      <alignment horizontal="center" vertical="center" wrapText="1"/>
    </xf>
    <xf numFmtId="0" fontId="28" fillId="7" borderId="3" xfId="0" applyNumberFormat="1" applyFont="1" applyFill="1" applyBorder="1" applyAlignment="1">
      <alignment horizontal="center" vertical="center" wrapText="1"/>
    </xf>
    <xf numFmtId="177" fontId="6" fillId="8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 vertical="center"/>
    </xf>
    <xf numFmtId="180" fontId="21" fillId="9" borderId="2" xfId="0" applyNumberFormat="1" applyFont="1" applyFill="1" applyBorder="1" applyAlignment="1">
      <alignment horizontal="center" vertical="center" wrapText="1"/>
    </xf>
    <xf numFmtId="177" fontId="17" fillId="6" borderId="2" xfId="0" applyNumberFormat="1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left"/>
    </xf>
    <xf numFmtId="177" fontId="10" fillId="10" borderId="15" xfId="0" applyNumberFormat="1" applyFont="1" applyFill="1" applyBorder="1" applyAlignment="1">
      <alignment horizontal="center" vertical="center" wrapText="1"/>
    </xf>
    <xf numFmtId="176" fontId="24" fillId="0" borderId="16" xfId="0" applyNumberFormat="1" applyFont="1" applyFill="1" applyBorder="1" applyAlignment="1">
      <alignment horizontal="center" vertical="center" wrapText="1"/>
    </xf>
    <xf numFmtId="176" fontId="34" fillId="0" borderId="16" xfId="0" applyNumberFormat="1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/>
    </xf>
    <xf numFmtId="180" fontId="34" fillId="0" borderId="16" xfId="0" applyNumberFormat="1" applyFont="1" applyFill="1" applyBorder="1" applyAlignment="1">
      <alignment horizontal="center" vertical="center"/>
    </xf>
    <xf numFmtId="0" fontId="35" fillId="0" borderId="16" xfId="6" applyFont="1" applyFill="1" applyBorder="1" applyAlignment="1" applyProtection="1">
      <alignment horizontal="center"/>
    </xf>
    <xf numFmtId="180" fontId="21" fillId="0" borderId="2" xfId="0" applyNumberFormat="1" applyFont="1" applyFill="1" applyBorder="1" applyAlignment="1">
      <alignment horizontal="center" vertical="center" wrapText="1"/>
    </xf>
    <xf numFmtId="177" fontId="10" fillId="10" borderId="2" xfId="0" applyNumberFormat="1" applyFont="1" applyFill="1" applyBorder="1" applyAlignment="1">
      <alignment horizontal="center" vertical="center" wrapText="1"/>
    </xf>
    <xf numFmtId="0" fontId="11" fillId="5" borderId="15" xfId="0" applyNumberFormat="1" applyFont="1" applyFill="1" applyBorder="1" applyAlignment="1">
      <alignment horizontal="left" vertical="center" wrapText="1"/>
    </xf>
    <xf numFmtId="0" fontId="11" fillId="5" borderId="17" xfId="0" applyNumberFormat="1" applyFont="1" applyFill="1" applyBorder="1" applyAlignment="1">
      <alignment horizontal="left" vertical="center" wrapText="1"/>
    </xf>
    <xf numFmtId="0" fontId="12" fillId="11" borderId="2" xfId="0" applyNumberFormat="1" applyFont="1" applyFill="1" applyBorder="1" applyAlignment="1">
      <alignment horizontal="center" vertical="center" wrapText="1"/>
    </xf>
    <xf numFmtId="176" fontId="17" fillId="0" borderId="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36" fillId="0" borderId="16" xfId="0" applyNumberFormat="1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179" fontId="34" fillId="0" borderId="16" xfId="0" applyNumberFormat="1" applyFont="1" applyFill="1" applyBorder="1" applyAlignment="1">
      <alignment horizontal="center" vertical="center" wrapText="1"/>
    </xf>
    <xf numFmtId="1" fontId="34" fillId="0" borderId="16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179" fontId="17" fillId="4" borderId="18" xfId="0" applyNumberFormat="1" applyFont="1" applyFill="1" applyBorder="1" applyAlignment="1">
      <alignment horizontal="center" vertical="center" wrapText="1"/>
    </xf>
    <xf numFmtId="1" fontId="17" fillId="4" borderId="18" xfId="0" applyNumberFormat="1" applyFont="1" applyFill="1" applyBorder="1" applyAlignment="1">
      <alignment horizontal="center" vertical="center" wrapText="1"/>
    </xf>
    <xf numFmtId="176" fontId="7" fillId="0" borderId="18" xfId="0" applyNumberFormat="1" applyFont="1" applyFill="1" applyBorder="1" applyAlignment="1">
      <alignment horizontal="center" vertical="center" wrapText="1"/>
    </xf>
    <xf numFmtId="0" fontId="33" fillId="11" borderId="2" xfId="0" applyFont="1" applyFill="1" applyBorder="1" applyAlignment="1">
      <alignment horizontal="center" vertical="center" wrapText="1"/>
    </xf>
    <xf numFmtId="0" fontId="39" fillId="12" borderId="12" xfId="0" applyFont="1" applyFill="1" applyBorder="1" applyAlignment="1">
      <alignment horizontal="center" vertical="center" wrapText="1"/>
    </xf>
    <xf numFmtId="0" fontId="39" fillId="12" borderId="19" xfId="0" applyFont="1" applyFill="1" applyBorder="1" applyAlignment="1">
      <alignment horizontal="center" vertical="center" wrapText="1"/>
    </xf>
    <xf numFmtId="0" fontId="21" fillId="12" borderId="2" xfId="0" applyFont="1" applyFill="1" applyBorder="1" applyAlignment="1">
      <alignment horizontal="center" vertical="top" wrapText="1"/>
    </xf>
    <xf numFmtId="1" fontId="21" fillId="12" borderId="2" xfId="0" applyNumberFormat="1" applyFont="1" applyFill="1" applyBorder="1" applyAlignment="1">
      <alignment horizontal="center" vertical="top" wrapText="1"/>
    </xf>
    <xf numFmtId="5" fontId="40" fillId="12" borderId="2" xfId="0" applyNumberFormat="1" applyFont="1" applyFill="1" applyBorder="1" applyAlignment="1">
      <alignment horizontal="center" vertical="center" wrapText="1"/>
    </xf>
    <xf numFmtId="176" fontId="27" fillId="12" borderId="2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180" fontId="34" fillId="0" borderId="16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center" wrapText="1"/>
    </xf>
    <xf numFmtId="180" fontId="7" fillId="0" borderId="8" xfId="0" applyNumberFormat="1" applyFont="1" applyFill="1" applyBorder="1" applyAlignment="1">
      <alignment horizontal="center" vertical="center" wrapText="1"/>
    </xf>
    <xf numFmtId="180" fontId="7" fillId="0" borderId="18" xfId="0" applyNumberFormat="1" applyFont="1" applyFill="1" applyBorder="1" applyAlignment="1">
      <alignment horizontal="center" vertical="center" wrapText="1"/>
    </xf>
    <xf numFmtId="180" fontId="7" fillId="0" borderId="20" xfId="0" applyNumberFormat="1" applyFont="1" applyFill="1" applyBorder="1" applyAlignment="1">
      <alignment horizontal="center" vertical="center" wrapText="1"/>
    </xf>
    <xf numFmtId="180" fontId="34" fillId="0" borderId="20" xfId="0" applyNumberFormat="1" applyFont="1" applyFill="1" applyBorder="1" applyAlignment="1">
      <alignment horizontal="center" vertical="center" wrapText="1"/>
    </xf>
    <xf numFmtId="180" fontId="34" fillId="0" borderId="8" xfId="0" applyNumberFormat="1" applyFont="1" applyFill="1" applyBorder="1" applyAlignment="1">
      <alignment horizontal="center" vertical="center" wrapText="1"/>
    </xf>
    <xf numFmtId="177" fontId="7" fillId="13" borderId="2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top" wrapText="1"/>
    </xf>
    <xf numFmtId="180" fontId="7" fillId="0" borderId="8" xfId="0" applyNumberFormat="1" applyFont="1" applyFill="1" applyBorder="1" applyAlignment="1">
      <alignment horizontal="center" vertical="top" wrapText="1"/>
    </xf>
    <xf numFmtId="180" fontId="27" fillId="12" borderId="2" xfId="0" applyNumberFormat="1" applyFont="1" applyFill="1" applyBorder="1" applyAlignment="1">
      <alignment horizontal="center" vertical="center" wrapText="1"/>
    </xf>
    <xf numFmtId="177" fontId="27" fillId="12" borderId="2" xfId="0" applyNumberFormat="1" applyFont="1" applyFill="1" applyBorder="1" applyAlignment="1">
      <alignment horizontal="center" vertical="center" wrapText="1"/>
    </xf>
    <xf numFmtId="180" fontId="7" fillId="12" borderId="2" xfId="0" applyNumberFormat="1" applyFont="1" applyFill="1" applyBorder="1" applyAlignment="1">
      <alignment horizontal="center" vertical="top" wrapText="1"/>
    </xf>
    <xf numFmtId="180" fontId="7" fillId="12" borderId="7" xfId="0" applyNumberFormat="1" applyFont="1" applyFill="1" applyBorder="1" applyAlignment="1">
      <alignment horizontal="center" vertical="top" wrapText="1"/>
    </xf>
    <xf numFmtId="180" fontId="7" fillId="12" borderId="8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179" fontId="4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9" fontId="1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1" fillId="0" borderId="2" xfId="0" applyFont="1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2003年预算统一价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6"/>
  <sheetViews>
    <sheetView zoomScale="220" zoomScaleNormal="220" topLeftCell="A6" workbookViewId="0">
      <selection activeCell="C14" sqref="C14"/>
    </sheetView>
  </sheetViews>
  <sheetFormatPr defaultColWidth="9" defaultRowHeight="13.5" outlineLevelCol="2"/>
  <cols>
    <col min="1" max="1" width="2.1" customWidth="1"/>
    <col min="2" max="2" width="13.175" customWidth="1"/>
    <col min="3" max="3" width="57.9" customWidth="1"/>
  </cols>
  <sheetData>
    <row r="1" ht="9" customHeight="1"/>
    <row r="2" ht="54" spans="2:3">
      <c r="B2" s="207" t="s">
        <v>0</v>
      </c>
      <c r="C2" s="208" t="s">
        <v>1</v>
      </c>
    </row>
    <row r="3" ht="40.5" spans="2:3">
      <c r="B3" s="207" t="s">
        <v>2</v>
      </c>
      <c r="C3" s="209" t="s">
        <v>3</v>
      </c>
    </row>
    <row r="4" spans="2:3">
      <c r="B4" s="207" t="s">
        <v>4</v>
      </c>
      <c r="C4" s="208" t="s">
        <v>5</v>
      </c>
    </row>
    <row r="5" spans="2:3">
      <c r="B5" s="207" t="s">
        <v>6</v>
      </c>
      <c r="C5" s="208" t="s">
        <v>5</v>
      </c>
    </row>
    <row r="6" spans="2:3">
      <c r="B6" s="207" t="s">
        <v>7</v>
      </c>
      <c r="C6" s="208" t="s">
        <v>5</v>
      </c>
    </row>
    <row r="7" spans="2:3">
      <c r="B7" s="207" t="s">
        <v>8</v>
      </c>
      <c r="C7" s="207" t="s">
        <v>9</v>
      </c>
    </row>
    <row r="8" spans="2:3">
      <c r="B8" s="207" t="s">
        <v>10</v>
      </c>
      <c r="C8" s="207" t="s">
        <v>11</v>
      </c>
    </row>
    <row r="9" ht="27" spans="2:3">
      <c r="B9" s="207" t="s">
        <v>12</v>
      </c>
      <c r="C9" s="208" t="s">
        <v>13</v>
      </c>
    </row>
    <row r="10" spans="2:3">
      <c r="B10" s="207" t="s">
        <v>14</v>
      </c>
      <c r="C10" s="207" t="s">
        <v>15</v>
      </c>
    </row>
    <row r="11" spans="2:3">
      <c r="B11" s="207" t="s">
        <v>16</v>
      </c>
      <c r="C11" s="207" t="s">
        <v>17</v>
      </c>
    </row>
    <row r="12" spans="2:3">
      <c r="B12" s="207" t="s">
        <v>18</v>
      </c>
      <c r="C12" s="210" t="s">
        <v>19</v>
      </c>
    </row>
    <row r="13" spans="2:3">
      <c r="B13" s="207" t="s">
        <v>20</v>
      </c>
      <c r="C13" s="210" t="s">
        <v>21</v>
      </c>
    </row>
    <row r="14" ht="121.5" spans="2:3">
      <c r="B14" s="207" t="s">
        <v>22</v>
      </c>
      <c r="C14" s="208" t="s">
        <v>23</v>
      </c>
    </row>
    <row r="15" spans="2:3">
      <c r="B15" s="207" t="s">
        <v>24</v>
      </c>
      <c r="C15" s="207" t="s">
        <v>25</v>
      </c>
    </row>
    <row r="16" spans="2:3">
      <c r="B16" s="207" t="s">
        <v>26</v>
      </c>
      <c r="C16" s="207" t="s">
        <v>27</v>
      </c>
    </row>
    <row r="17" spans="2:3">
      <c r="B17" s="207" t="s">
        <v>28</v>
      </c>
      <c r="C17" s="207" t="s">
        <v>29</v>
      </c>
    </row>
    <row r="18" spans="2:3">
      <c r="B18" s="207" t="s">
        <v>30</v>
      </c>
      <c r="C18" s="207" t="s">
        <v>31</v>
      </c>
    </row>
    <row r="19" spans="2:3">
      <c r="B19" s="207" t="s">
        <v>32</v>
      </c>
      <c r="C19" s="207" t="s">
        <v>33</v>
      </c>
    </row>
    <row r="20" spans="2:3">
      <c r="B20" s="207" t="s">
        <v>34</v>
      </c>
      <c r="C20" s="207" t="s">
        <v>35</v>
      </c>
    </row>
    <row r="21" spans="2:3">
      <c r="B21" s="207" t="s">
        <v>36</v>
      </c>
      <c r="C21" s="207" t="s">
        <v>37</v>
      </c>
    </row>
    <row r="22" spans="2:3">
      <c r="B22" s="207" t="s">
        <v>38</v>
      </c>
      <c r="C22" s="207" t="s">
        <v>27</v>
      </c>
    </row>
    <row r="23" spans="2:3">
      <c r="B23" s="207" t="s">
        <v>39</v>
      </c>
      <c r="C23" s="207" t="s">
        <v>40</v>
      </c>
    </row>
    <row r="24" spans="2:3">
      <c r="B24" s="207" t="s">
        <v>41</v>
      </c>
      <c r="C24" s="207" t="s">
        <v>9</v>
      </c>
    </row>
    <row r="25" spans="2:3">
      <c r="B25" s="207" t="s">
        <v>42</v>
      </c>
      <c r="C25" s="207" t="s">
        <v>9</v>
      </c>
    </row>
    <row r="26" spans="2:3">
      <c r="B26" s="207" t="s">
        <v>43</v>
      </c>
      <c r="C26" s="207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"/>
  <sheetViews>
    <sheetView zoomScale="130" zoomScaleNormal="130" workbookViewId="0">
      <pane xSplit="3" ySplit="2" topLeftCell="D3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6.5"/>
  <cols>
    <col min="1" max="1" width="15.2583333333333" style="1" customWidth="1"/>
    <col min="2" max="2" width="4.13333333333333" style="1" customWidth="1"/>
    <col min="3" max="3" width="15.1916666666667" style="198" customWidth="1"/>
    <col min="4" max="7" width="9" style="1"/>
    <col min="8" max="8" width="8.875" style="1" customWidth="1"/>
    <col min="9" max="9" width="9.66666666666667" style="1" customWidth="1"/>
    <col min="10" max="10" width="18.375" style="1" customWidth="1"/>
    <col min="11" max="11" width="9" style="1"/>
    <col min="12" max="12" width="38.6666666666667" style="1" customWidth="1"/>
    <col min="13" max="13" width="29.5083333333333" style="1" customWidth="1"/>
    <col min="14" max="14" width="15.225" style="1" customWidth="1"/>
    <col min="15" max="16384" width="9" style="1"/>
  </cols>
  <sheetData>
    <row r="1" spans="6:9">
      <c r="F1" s="199"/>
      <c r="G1" s="199"/>
      <c r="H1" s="199"/>
      <c r="I1" s="199"/>
    </row>
    <row r="2" spans="1:15">
      <c r="A2" s="200" t="s">
        <v>44</v>
      </c>
      <c r="B2" s="200" t="s">
        <v>45</v>
      </c>
      <c r="C2" s="201" t="s">
        <v>46</v>
      </c>
      <c r="D2" s="200" t="s">
        <v>47</v>
      </c>
      <c r="E2" s="200" t="s">
        <v>48</v>
      </c>
      <c r="F2" s="200" t="s">
        <v>49</v>
      </c>
      <c r="G2" s="200" t="s">
        <v>50</v>
      </c>
      <c r="H2" s="200" t="s">
        <v>51</v>
      </c>
      <c r="I2" s="200" t="s">
        <v>52</v>
      </c>
      <c r="J2" s="200" t="s">
        <v>53</v>
      </c>
      <c r="K2" s="200" t="s">
        <v>54</v>
      </c>
      <c r="L2" s="200" t="s">
        <v>55</v>
      </c>
      <c r="M2" s="200" t="s">
        <v>56</v>
      </c>
      <c r="N2" s="200" t="s">
        <v>57</v>
      </c>
      <c r="O2" s="200" t="s">
        <v>58</v>
      </c>
    </row>
    <row r="3" spans="1:15">
      <c r="A3" s="200" t="s">
        <v>59</v>
      </c>
      <c r="B3" s="200">
        <v>1</v>
      </c>
      <c r="C3" s="200" t="s">
        <v>12</v>
      </c>
      <c r="D3" s="200">
        <v>10</v>
      </c>
      <c r="E3" s="200" t="s">
        <v>60</v>
      </c>
      <c r="F3" s="202">
        <v>50</v>
      </c>
      <c r="G3" s="200"/>
      <c r="H3" s="200"/>
      <c r="I3" s="206"/>
      <c r="J3" s="200">
        <f>(F3+G3)*D3</f>
        <v>500</v>
      </c>
      <c r="K3" s="200">
        <f>H3*D3*(1+I3)</f>
        <v>0</v>
      </c>
      <c r="L3" s="200"/>
      <c r="M3" s="200"/>
      <c r="N3" s="200"/>
      <c r="O3" s="200"/>
    </row>
    <row r="4" spans="1:15">
      <c r="A4" s="200"/>
      <c r="B4" s="200">
        <f t="shared" ref="B4:B9" si="0">B3+1</f>
        <v>2</v>
      </c>
      <c r="C4" s="201" t="s">
        <v>61</v>
      </c>
      <c r="D4" s="200">
        <v>30</v>
      </c>
      <c r="E4" s="200" t="s">
        <v>60</v>
      </c>
      <c r="F4" s="202">
        <v>200</v>
      </c>
      <c r="G4" s="200"/>
      <c r="H4" s="200"/>
      <c r="I4" s="200"/>
      <c r="J4" s="200">
        <f>(F4+G4)*D4</f>
        <v>6000</v>
      </c>
      <c r="K4" s="200">
        <f>H4*D4*(1+I4)</f>
        <v>0</v>
      </c>
      <c r="L4" s="200"/>
      <c r="M4" s="200"/>
      <c r="N4" s="200"/>
      <c r="O4" s="200"/>
    </row>
    <row r="5" spans="1:15">
      <c r="A5" s="200"/>
      <c r="B5" s="200">
        <f t="shared" si="0"/>
        <v>3</v>
      </c>
      <c r="C5" s="201" t="s">
        <v>62</v>
      </c>
      <c r="D5" s="200">
        <v>10</v>
      </c>
      <c r="E5" s="200" t="s">
        <v>60</v>
      </c>
      <c r="F5" s="202">
        <v>40</v>
      </c>
      <c r="G5" s="200"/>
      <c r="H5" s="200"/>
      <c r="I5" s="200"/>
      <c r="J5" s="200">
        <f t="shared" ref="J5:J10" si="1">(F5+G5)*D5</f>
        <v>400</v>
      </c>
      <c r="K5" s="200">
        <f t="shared" ref="K5:K10" si="2">H5*D5*(1+I5)</f>
        <v>0</v>
      </c>
      <c r="L5" s="200"/>
      <c r="M5" s="200"/>
      <c r="N5" s="200"/>
      <c r="O5" s="200"/>
    </row>
    <row r="6" spans="1:15">
      <c r="A6" s="200"/>
      <c r="B6" s="200">
        <f t="shared" si="0"/>
        <v>4</v>
      </c>
      <c r="C6" s="201" t="s">
        <v>63</v>
      </c>
      <c r="D6" s="200">
        <v>30</v>
      </c>
      <c r="E6" s="200" t="s">
        <v>60</v>
      </c>
      <c r="F6" s="202">
        <v>5</v>
      </c>
      <c r="G6" s="200"/>
      <c r="H6" s="200"/>
      <c r="I6" s="200"/>
      <c r="J6" s="200">
        <f t="shared" si="1"/>
        <v>150</v>
      </c>
      <c r="K6" s="200">
        <f t="shared" si="2"/>
        <v>0</v>
      </c>
      <c r="L6" s="200"/>
      <c r="M6" s="200"/>
      <c r="N6" s="200"/>
      <c r="O6" s="200"/>
    </row>
    <row r="7" spans="1:15">
      <c r="A7" s="200"/>
      <c r="B7" s="200">
        <f t="shared" si="0"/>
        <v>5</v>
      </c>
      <c r="C7" s="201" t="s">
        <v>64</v>
      </c>
      <c r="D7" s="200">
        <v>30</v>
      </c>
      <c r="E7" s="200" t="s">
        <v>60</v>
      </c>
      <c r="F7" s="202">
        <v>5</v>
      </c>
      <c r="G7" s="200"/>
      <c r="H7" s="200"/>
      <c r="I7" s="200"/>
      <c r="J7" s="200">
        <f t="shared" si="1"/>
        <v>150</v>
      </c>
      <c r="K7" s="200">
        <f t="shared" si="2"/>
        <v>0</v>
      </c>
      <c r="L7" s="200"/>
      <c r="M7" s="200"/>
      <c r="N7" s="200"/>
      <c r="O7" s="200"/>
    </row>
    <row r="8" spans="1:15">
      <c r="A8" s="200"/>
      <c r="B8" s="200">
        <f t="shared" si="0"/>
        <v>6</v>
      </c>
      <c r="C8" s="201" t="s">
        <v>65</v>
      </c>
      <c r="D8" s="200">
        <v>1</v>
      </c>
      <c r="E8" s="200" t="s">
        <v>66</v>
      </c>
      <c r="F8" s="202">
        <v>500</v>
      </c>
      <c r="G8" s="200"/>
      <c r="H8" s="200"/>
      <c r="I8" s="200"/>
      <c r="J8" s="200">
        <f t="shared" si="1"/>
        <v>500</v>
      </c>
      <c r="K8" s="200">
        <f t="shared" si="2"/>
        <v>0</v>
      </c>
      <c r="L8" s="200"/>
      <c r="M8" s="200"/>
      <c r="N8" s="200"/>
      <c r="O8" s="200"/>
    </row>
    <row r="9" spans="1:15">
      <c r="A9" s="200"/>
      <c r="B9" s="200">
        <f t="shared" si="0"/>
        <v>7</v>
      </c>
      <c r="C9" s="203" t="s">
        <v>67</v>
      </c>
      <c r="D9" s="200">
        <v>10</v>
      </c>
      <c r="E9" s="200" t="s">
        <v>60</v>
      </c>
      <c r="F9" s="202">
        <v>40</v>
      </c>
      <c r="G9" s="200"/>
      <c r="H9" s="200"/>
      <c r="I9" s="200"/>
      <c r="J9" s="200">
        <f t="shared" si="1"/>
        <v>400</v>
      </c>
      <c r="K9" s="200">
        <f t="shared" si="2"/>
        <v>0</v>
      </c>
      <c r="L9" s="200"/>
      <c r="M9" s="200"/>
      <c r="N9" s="200"/>
      <c r="O9" s="200"/>
    </row>
    <row r="10" spans="1:15">
      <c r="A10" s="200"/>
      <c r="B10" s="200">
        <v>8</v>
      </c>
      <c r="C10" s="203" t="s">
        <v>68</v>
      </c>
      <c r="D10" s="200">
        <v>30</v>
      </c>
      <c r="E10" s="200" t="s">
        <v>60</v>
      </c>
      <c r="F10" s="202">
        <v>15</v>
      </c>
      <c r="G10" s="200"/>
      <c r="H10" s="200"/>
      <c r="I10" s="200"/>
      <c r="J10" s="200">
        <f t="shared" si="1"/>
        <v>450</v>
      </c>
      <c r="K10" s="200">
        <f t="shared" si="2"/>
        <v>0</v>
      </c>
      <c r="L10" s="200"/>
      <c r="M10" s="200"/>
      <c r="N10" s="200"/>
      <c r="O10" s="200"/>
    </row>
    <row r="11" spans="1:15">
      <c r="A11" s="200"/>
      <c r="B11" s="200"/>
      <c r="C11" s="203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</row>
    <row r="12" spans="1:15">
      <c r="A12" s="200"/>
      <c r="B12" s="200"/>
      <c r="C12" s="201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</row>
    <row r="13" spans="1:15">
      <c r="A13" s="200" t="s">
        <v>69</v>
      </c>
      <c r="B13" s="200">
        <v>1</v>
      </c>
      <c r="C13" s="201" t="s">
        <v>70</v>
      </c>
      <c r="D13" s="200">
        <v>1</v>
      </c>
      <c r="E13" s="200" t="s">
        <v>66</v>
      </c>
      <c r="F13" s="202">
        <v>500</v>
      </c>
      <c r="G13" s="200"/>
      <c r="H13" s="200"/>
      <c r="I13" s="200"/>
      <c r="J13" s="200">
        <f t="shared" ref="J13:J19" si="3">(F13+G13)*D13</f>
        <v>500</v>
      </c>
      <c r="K13" s="200">
        <f t="shared" ref="K13:K19" si="4">H13*D13*(1+I13)</f>
        <v>0</v>
      </c>
      <c r="L13" s="200"/>
      <c r="M13" s="200"/>
      <c r="N13" s="200"/>
      <c r="O13" s="200"/>
    </row>
    <row r="14" spans="1:15">
      <c r="A14" s="200"/>
      <c r="B14" s="200">
        <f t="shared" ref="B14:B19" si="5">B13+1</f>
        <v>2</v>
      </c>
      <c r="C14" s="201" t="s">
        <v>71</v>
      </c>
      <c r="D14" s="200">
        <v>10</v>
      </c>
      <c r="E14" s="200" t="s">
        <v>60</v>
      </c>
      <c r="F14" s="202">
        <v>10</v>
      </c>
      <c r="G14" s="200"/>
      <c r="H14" s="200"/>
      <c r="I14" s="200"/>
      <c r="J14" s="200">
        <f t="shared" si="3"/>
        <v>100</v>
      </c>
      <c r="K14" s="200">
        <f t="shared" si="4"/>
        <v>0</v>
      </c>
      <c r="L14" s="200"/>
      <c r="M14" s="200"/>
      <c r="N14" s="200"/>
      <c r="O14" s="200"/>
    </row>
    <row r="15" spans="1:15">
      <c r="A15" s="200"/>
      <c r="B15" s="200">
        <f t="shared" si="5"/>
        <v>3</v>
      </c>
      <c r="C15" s="201" t="s">
        <v>72</v>
      </c>
      <c r="D15" s="200">
        <v>20</v>
      </c>
      <c r="E15" s="200" t="s">
        <v>60</v>
      </c>
      <c r="F15" s="202">
        <v>10</v>
      </c>
      <c r="G15" s="200"/>
      <c r="H15" s="200"/>
      <c r="I15" s="200"/>
      <c r="J15" s="200">
        <f t="shared" si="3"/>
        <v>200</v>
      </c>
      <c r="K15" s="200">
        <f t="shared" si="4"/>
        <v>0</v>
      </c>
      <c r="L15" s="200"/>
      <c r="M15" s="200"/>
      <c r="N15" s="200"/>
      <c r="O15" s="200"/>
    </row>
    <row r="16" spans="1:15">
      <c r="A16" s="200"/>
      <c r="B16" s="200">
        <f t="shared" si="5"/>
        <v>4</v>
      </c>
      <c r="C16" s="201" t="s">
        <v>73</v>
      </c>
      <c r="D16" s="200">
        <v>100</v>
      </c>
      <c r="E16" s="200" t="s">
        <v>60</v>
      </c>
      <c r="F16" s="202">
        <v>10</v>
      </c>
      <c r="G16" s="200"/>
      <c r="H16" s="200"/>
      <c r="I16" s="200"/>
      <c r="J16" s="200">
        <f t="shared" si="3"/>
        <v>1000</v>
      </c>
      <c r="K16" s="200">
        <f t="shared" si="4"/>
        <v>0</v>
      </c>
      <c r="L16" s="200"/>
      <c r="M16" s="200"/>
      <c r="N16" s="200"/>
      <c r="O16" s="200"/>
    </row>
    <row r="17" spans="1:15">
      <c r="A17" s="200"/>
      <c r="B17" s="200">
        <f t="shared" si="5"/>
        <v>5</v>
      </c>
      <c r="C17" s="203" t="s">
        <v>74</v>
      </c>
      <c r="D17" s="200">
        <v>30</v>
      </c>
      <c r="E17" s="200" t="s">
        <v>75</v>
      </c>
      <c r="F17" s="202">
        <v>2</v>
      </c>
      <c r="G17" s="200"/>
      <c r="H17" s="200"/>
      <c r="I17" s="200"/>
      <c r="J17" s="200">
        <f t="shared" si="3"/>
        <v>60</v>
      </c>
      <c r="K17" s="200">
        <f t="shared" si="4"/>
        <v>0</v>
      </c>
      <c r="L17" s="200"/>
      <c r="M17" s="200"/>
      <c r="N17" s="200"/>
      <c r="O17" s="200"/>
    </row>
    <row r="18" spans="1:15">
      <c r="A18" s="200"/>
      <c r="B18" s="200">
        <f t="shared" si="5"/>
        <v>6</v>
      </c>
      <c r="C18" s="203"/>
      <c r="D18" s="200"/>
      <c r="E18" s="200"/>
      <c r="F18" s="200"/>
      <c r="G18" s="200"/>
      <c r="H18" s="200"/>
      <c r="I18" s="200"/>
      <c r="J18" s="200">
        <f t="shared" si="3"/>
        <v>0</v>
      </c>
      <c r="K18" s="200">
        <f t="shared" si="4"/>
        <v>0</v>
      </c>
      <c r="L18" s="200"/>
      <c r="M18" s="200"/>
      <c r="N18" s="200"/>
      <c r="O18" s="200"/>
    </row>
    <row r="19" spans="1:15">
      <c r="A19" s="200"/>
      <c r="B19" s="200">
        <f t="shared" si="5"/>
        <v>7</v>
      </c>
      <c r="C19" s="203"/>
      <c r="D19" s="200"/>
      <c r="E19" s="200"/>
      <c r="F19" s="200"/>
      <c r="G19" s="200"/>
      <c r="H19" s="200"/>
      <c r="I19" s="200"/>
      <c r="J19" s="200">
        <f t="shared" si="3"/>
        <v>0</v>
      </c>
      <c r="K19" s="200">
        <f t="shared" si="4"/>
        <v>0</v>
      </c>
      <c r="L19" s="200"/>
      <c r="M19" s="200"/>
      <c r="N19" s="200"/>
      <c r="O19" s="200"/>
    </row>
    <row r="20" spans="1:15">
      <c r="A20" s="200"/>
      <c r="B20" s="200"/>
      <c r="C20" s="201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</row>
    <row r="21" spans="1:15">
      <c r="A21" s="200" t="s">
        <v>76</v>
      </c>
      <c r="B21" s="200">
        <v>1</v>
      </c>
      <c r="C21" s="201" t="s">
        <v>77</v>
      </c>
      <c r="D21" s="1">
        <v>80</v>
      </c>
      <c r="E21" s="200" t="s">
        <v>75</v>
      </c>
      <c r="F21" s="202">
        <v>15</v>
      </c>
      <c r="G21" s="200"/>
      <c r="H21" s="200"/>
      <c r="I21" s="200"/>
      <c r="J21" s="200">
        <f t="shared" ref="J21:J26" si="6">(F21+G21)*D21</f>
        <v>1200</v>
      </c>
      <c r="K21" s="200">
        <f t="shared" ref="K21:K26" si="7">H21*D21*(1+I21)</f>
        <v>0</v>
      </c>
      <c r="L21" s="200"/>
      <c r="M21" s="200"/>
      <c r="N21" s="200"/>
      <c r="O21" s="200"/>
    </row>
    <row r="22" spans="1:15">
      <c r="A22" s="200"/>
      <c r="B22" s="200">
        <f t="shared" ref="B22:B25" si="8">B21+1</f>
        <v>2</v>
      </c>
      <c r="C22" s="201" t="s">
        <v>78</v>
      </c>
      <c r="D22" s="200">
        <v>100</v>
      </c>
      <c r="E22" s="200" t="s">
        <v>75</v>
      </c>
      <c r="F22" s="202">
        <v>80</v>
      </c>
      <c r="G22" s="200"/>
      <c r="H22" s="200"/>
      <c r="I22" s="200"/>
      <c r="J22" s="200">
        <f t="shared" si="6"/>
        <v>8000</v>
      </c>
      <c r="K22" s="200">
        <f t="shared" si="7"/>
        <v>0</v>
      </c>
      <c r="L22" s="200"/>
      <c r="M22" s="200"/>
      <c r="N22" s="200"/>
      <c r="O22" s="200"/>
    </row>
    <row r="23" spans="1:15">
      <c r="A23" s="200"/>
      <c r="B23" s="200">
        <f t="shared" si="8"/>
        <v>3</v>
      </c>
      <c r="C23" s="201" t="s">
        <v>79</v>
      </c>
      <c r="D23" s="200">
        <v>50</v>
      </c>
      <c r="E23" s="200" t="s">
        <v>75</v>
      </c>
      <c r="F23" s="202">
        <v>40</v>
      </c>
      <c r="G23" s="200"/>
      <c r="H23" s="200"/>
      <c r="I23" s="200"/>
      <c r="J23" s="200">
        <f t="shared" si="6"/>
        <v>2000</v>
      </c>
      <c r="K23" s="200">
        <f t="shared" si="7"/>
        <v>0</v>
      </c>
      <c r="L23" s="200"/>
      <c r="M23" s="200"/>
      <c r="N23" s="200"/>
      <c r="O23" s="200"/>
    </row>
    <row r="24" spans="1:15">
      <c r="A24" s="200"/>
      <c r="B24" s="200">
        <f t="shared" si="8"/>
        <v>4</v>
      </c>
      <c r="C24" s="201" t="s">
        <v>80</v>
      </c>
      <c r="D24" s="200">
        <v>50</v>
      </c>
      <c r="E24" s="200" t="s">
        <v>75</v>
      </c>
      <c r="F24" s="202">
        <v>50</v>
      </c>
      <c r="G24" s="200"/>
      <c r="H24" s="200"/>
      <c r="I24" s="200"/>
      <c r="J24" s="200">
        <f t="shared" si="6"/>
        <v>2500</v>
      </c>
      <c r="K24" s="200">
        <f t="shared" si="7"/>
        <v>0</v>
      </c>
      <c r="L24" s="200"/>
      <c r="M24" s="200"/>
      <c r="N24" s="200"/>
      <c r="O24" s="200"/>
    </row>
    <row r="25" spans="1:15">
      <c r="A25" s="200"/>
      <c r="B25" s="200">
        <f t="shared" si="8"/>
        <v>5</v>
      </c>
      <c r="C25" s="201" t="s">
        <v>81</v>
      </c>
      <c r="D25" s="200">
        <v>60</v>
      </c>
      <c r="E25" s="200" t="s">
        <v>82</v>
      </c>
      <c r="F25" s="202">
        <v>10</v>
      </c>
      <c r="G25" s="200"/>
      <c r="H25" s="200">
        <v>60</v>
      </c>
      <c r="I25" s="200"/>
      <c r="J25" s="200">
        <f t="shared" si="6"/>
        <v>600</v>
      </c>
      <c r="K25" s="200">
        <f t="shared" si="7"/>
        <v>3600</v>
      </c>
      <c r="L25" s="200"/>
      <c r="M25" s="200"/>
      <c r="N25" s="200"/>
      <c r="O25" s="200"/>
    </row>
    <row r="26" spans="1:15">
      <c r="A26" s="200"/>
      <c r="B26" s="200">
        <v>6</v>
      </c>
      <c r="C26" s="201" t="s">
        <v>83</v>
      </c>
      <c r="D26" s="200">
        <v>1</v>
      </c>
      <c r="E26" s="200" t="s">
        <v>82</v>
      </c>
      <c r="F26" s="202">
        <v>200</v>
      </c>
      <c r="G26" s="200"/>
      <c r="H26" s="200"/>
      <c r="I26" s="200"/>
      <c r="J26" s="200">
        <f t="shared" si="6"/>
        <v>200</v>
      </c>
      <c r="K26" s="200">
        <f t="shared" si="7"/>
        <v>0</v>
      </c>
      <c r="L26" s="200"/>
      <c r="M26" s="200"/>
      <c r="N26" s="200"/>
      <c r="O26" s="200"/>
    </row>
    <row r="27" spans="1:15">
      <c r="A27" s="200"/>
      <c r="B27" s="200"/>
      <c r="C27" s="201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</row>
    <row r="28" spans="1:15">
      <c r="A28" s="204" t="s">
        <v>84</v>
      </c>
      <c r="B28" s="200">
        <v>1</v>
      </c>
      <c r="C28" s="201" t="s">
        <v>85</v>
      </c>
      <c r="D28" s="200"/>
      <c r="E28" s="200"/>
      <c r="F28" s="202">
        <v>90</v>
      </c>
      <c r="G28" s="200"/>
      <c r="H28" s="202"/>
      <c r="I28" s="200"/>
      <c r="J28" s="200">
        <f t="shared" ref="J27:J32" si="9">(F28+G28)*D28</f>
        <v>0</v>
      </c>
      <c r="K28" s="200">
        <f t="shared" ref="K27:K32" si="10">H28*D28*(1+I28)</f>
        <v>0</v>
      </c>
      <c r="L28" s="200"/>
      <c r="M28" s="200"/>
      <c r="N28" s="200"/>
      <c r="O28" s="200"/>
    </row>
    <row r="29" spans="1:15">
      <c r="A29" s="200"/>
      <c r="B29" s="200">
        <f>B28+1</f>
        <v>2</v>
      </c>
      <c r="C29" s="201" t="s">
        <v>86</v>
      </c>
      <c r="D29" s="200"/>
      <c r="E29" s="200"/>
      <c r="F29" s="202"/>
      <c r="G29" s="200"/>
      <c r="H29" s="202"/>
      <c r="I29" s="200"/>
      <c r="J29" s="200">
        <f t="shared" si="9"/>
        <v>0</v>
      </c>
      <c r="K29" s="200">
        <f t="shared" si="10"/>
        <v>0</v>
      </c>
      <c r="L29" s="200"/>
      <c r="M29" s="200"/>
      <c r="N29" s="200"/>
      <c r="O29" s="200"/>
    </row>
    <row r="30" spans="1:15">
      <c r="A30" s="200"/>
      <c r="B30" s="200">
        <f>B29+1</f>
        <v>3</v>
      </c>
      <c r="C30" s="201" t="s">
        <v>28</v>
      </c>
      <c r="D30" s="200"/>
      <c r="E30" s="200"/>
      <c r="F30" s="202"/>
      <c r="G30" s="200"/>
      <c r="H30" s="202"/>
      <c r="I30" s="200"/>
      <c r="J30" s="200">
        <f t="shared" si="9"/>
        <v>0</v>
      </c>
      <c r="K30" s="200">
        <f t="shared" si="10"/>
        <v>0</v>
      </c>
      <c r="L30" s="200"/>
      <c r="M30" s="200"/>
      <c r="N30" s="200"/>
      <c r="O30" s="200"/>
    </row>
    <row r="31" spans="1:15">
      <c r="A31" s="200"/>
      <c r="B31" s="200">
        <f>B30+1</f>
        <v>4</v>
      </c>
      <c r="C31" s="201" t="s">
        <v>87</v>
      </c>
      <c r="D31" s="200"/>
      <c r="E31" s="200"/>
      <c r="F31" s="202"/>
      <c r="G31" s="200"/>
      <c r="H31" s="202"/>
      <c r="I31" s="200"/>
      <c r="J31" s="200">
        <f t="shared" si="9"/>
        <v>0</v>
      </c>
      <c r="K31" s="200">
        <f t="shared" si="10"/>
        <v>0</v>
      </c>
      <c r="L31" s="200"/>
      <c r="M31" s="200"/>
      <c r="N31" s="200"/>
      <c r="O31" s="200"/>
    </row>
    <row r="32" spans="1:15">
      <c r="A32" s="200"/>
      <c r="B32" s="200">
        <f>B31+1</f>
        <v>5</v>
      </c>
      <c r="C32" s="201" t="s">
        <v>88</v>
      </c>
      <c r="D32" s="200">
        <v>1</v>
      </c>
      <c r="E32" s="200" t="s">
        <v>89</v>
      </c>
      <c r="F32" s="202"/>
      <c r="G32" s="200"/>
      <c r="H32" s="202">
        <v>2400</v>
      </c>
      <c r="I32" s="200"/>
      <c r="J32" s="200">
        <f t="shared" si="9"/>
        <v>0</v>
      </c>
      <c r="K32" s="200">
        <f t="shared" si="10"/>
        <v>2400</v>
      </c>
      <c r="L32" s="200"/>
      <c r="M32" s="200"/>
      <c r="N32" s="200"/>
      <c r="O32" s="200"/>
    </row>
    <row r="33" spans="1:15">
      <c r="A33" s="200"/>
      <c r="B33" s="200"/>
      <c r="C33" s="201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</row>
    <row r="34" ht="66" spans="1:15">
      <c r="A34" s="200" t="s">
        <v>90</v>
      </c>
      <c r="B34" s="200">
        <v>1</v>
      </c>
      <c r="C34" s="203" t="s">
        <v>91</v>
      </c>
      <c r="D34" s="200">
        <v>100</v>
      </c>
      <c r="E34" s="200" t="s">
        <v>60</v>
      </c>
      <c r="F34" s="200">
        <v>90</v>
      </c>
      <c r="G34" s="200">
        <v>0</v>
      </c>
      <c r="H34" s="200">
        <v>90</v>
      </c>
      <c r="I34" s="206">
        <v>0.03</v>
      </c>
      <c r="J34" s="200">
        <f>(F34+G34)*D34</f>
        <v>9000</v>
      </c>
      <c r="K34" s="200">
        <f>H34*D34*(1+I34)</f>
        <v>9270</v>
      </c>
      <c r="L34" s="204" t="s">
        <v>92</v>
      </c>
      <c r="M34" s="204" t="s">
        <v>93</v>
      </c>
      <c r="N34" s="200" t="s">
        <v>94</v>
      </c>
      <c r="O34" s="200"/>
    </row>
    <row r="35" spans="1:15">
      <c r="A35" s="205"/>
      <c r="B35" s="200">
        <f t="shared" ref="B35:B39" si="11">B34+1</f>
        <v>2</v>
      </c>
      <c r="C35" s="203" t="s">
        <v>86</v>
      </c>
      <c r="D35" s="200">
        <v>100</v>
      </c>
      <c r="E35" s="200" t="s">
        <v>60</v>
      </c>
      <c r="F35" s="200">
        <v>60</v>
      </c>
      <c r="G35" s="200">
        <v>0</v>
      </c>
      <c r="H35" s="200">
        <v>60</v>
      </c>
      <c r="I35" s="200"/>
      <c r="J35" s="200">
        <f>(F35+G35)*D35</f>
        <v>6000</v>
      </c>
      <c r="K35" s="200">
        <f>H35*D35*(1+I35)</f>
        <v>6000</v>
      </c>
      <c r="L35" s="200"/>
      <c r="M35" s="200"/>
      <c r="N35" s="200"/>
      <c r="O35" s="200"/>
    </row>
    <row r="36" spans="1:15">
      <c r="A36" s="205"/>
      <c r="B36" s="200">
        <f t="shared" si="11"/>
        <v>3</v>
      </c>
      <c r="C36" s="203" t="s">
        <v>95</v>
      </c>
      <c r="D36" s="200"/>
      <c r="E36" s="200"/>
      <c r="F36" s="202"/>
      <c r="G36" s="200"/>
      <c r="H36" s="202"/>
      <c r="I36" s="200"/>
      <c r="J36" s="200">
        <f t="shared" ref="J36:J46" si="12">(F36+G36)*D36</f>
        <v>0</v>
      </c>
      <c r="K36" s="200">
        <f t="shared" ref="K36:K46" si="13">H36*D36*(1+I36)</f>
        <v>0</v>
      </c>
      <c r="L36" s="200"/>
      <c r="M36" s="200"/>
      <c r="N36" s="200"/>
      <c r="O36" s="200"/>
    </row>
    <row r="37" spans="1:15">
      <c r="A37" s="205"/>
      <c r="B37" s="200">
        <f t="shared" si="11"/>
        <v>4</v>
      </c>
      <c r="C37" s="203" t="s">
        <v>96</v>
      </c>
      <c r="D37" s="200"/>
      <c r="E37" s="200"/>
      <c r="F37" s="202"/>
      <c r="G37" s="200"/>
      <c r="H37" s="202"/>
      <c r="I37" s="200"/>
      <c r="J37" s="200">
        <f t="shared" si="12"/>
        <v>0</v>
      </c>
      <c r="K37" s="200">
        <f t="shared" si="13"/>
        <v>0</v>
      </c>
      <c r="L37" s="200"/>
      <c r="M37" s="200"/>
      <c r="N37" s="200"/>
      <c r="O37" s="200"/>
    </row>
    <row r="38" spans="1:15">
      <c r="A38" s="205"/>
      <c r="B38" s="200">
        <f t="shared" si="11"/>
        <v>5</v>
      </c>
      <c r="C38" s="203" t="s">
        <v>97</v>
      </c>
      <c r="D38" s="200">
        <v>3</v>
      </c>
      <c r="E38" s="200" t="s">
        <v>98</v>
      </c>
      <c r="F38" s="202"/>
      <c r="G38" s="200"/>
      <c r="H38" s="202">
        <v>800</v>
      </c>
      <c r="I38" s="200"/>
      <c r="J38" s="200">
        <f t="shared" si="12"/>
        <v>0</v>
      </c>
      <c r="K38" s="200">
        <f t="shared" si="13"/>
        <v>2400</v>
      </c>
      <c r="L38" s="200"/>
      <c r="M38" s="200"/>
      <c r="N38" s="200"/>
      <c r="O38" s="200"/>
    </row>
    <row r="39" spans="1:15">
      <c r="A39" s="205"/>
      <c r="B39" s="200">
        <f t="shared" si="11"/>
        <v>6</v>
      </c>
      <c r="C39" s="203" t="s">
        <v>99</v>
      </c>
      <c r="D39" s="200">
        <v>3</v>
      </c>
      <c r="E39" s="200" t="s">
        <v>98</v>
      </c>
      <c r="F39" s="202"/>
      <c r="G39" s="200"/>
      <c r="H39" s="202">
        <v>800</v>
      </c>
      <c r="I39" s="200"/>
      <c r="J39" s="200">
        <f t="shared" si="12"/>
        <v>0</v>
      </c>
      <c r="K39" s="200">
        <f t="shared" si="13"/>
        <v>2400</v>
      </c>
      <c r="L39" s="200"/>
      <c r="M39" s="200"/>
      <c r="N39" s="200"/>
      <c r="O39" s="200"/>
    </row>
    <row r="40" spans="1:15">
      <c r="A40" s="205"/>
      <c r="B40" s="200"/>
      <c r="C40" s="203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</row>
    <row r="41" spans="1:15">
      <c r="A41" s="200" t="s">
        <v>100</v>
      </c>
      <c r="B41" s="200">
        <v>1</v>
      </c>
      <c r="C41" s="203" t="s">
        <v>91</v>
      </c>
      <c r="D41" s="200"/>
      <c r="E41" s="200"/>
      <c r="F41" s="200"/>
      <c r="G41" s="200"/>
      <c r="H41" s="200"/>
      <c r="I41" s="200"/>
      <c r="J41" s="200">
        <f t="shared" si="12"/>
        <v>0</v>
      </c>
      <c r="K41" s="200">
        <f t="shared" si="13"/>
        <v>0</v>
      </c>
      <c r="L41" s="200"/>
      <c r="M41" s="200"/>
      <c r="N41" s="200"/>
      <c r="O41" s="200"/>
    </row>
    <row r="42" spans="1:15">
      <c r="A42" s="205"/>
      <c r="B42" s="200">
        <f t="shared" ref="B42:B44" si="14">B41+1</f>
        <v>2</v>
      </c>
      <c r="C42" s="201" t="s">
        <v>101</v>
      </c>
      <c r="D42" s="200"/>
      <c r="E42" s="200"/>
      <c r="F42" s="200"/>
      <c r="G42" s="200"/>
      <c r="H42" s="200"/>
      <c r="I42" s="200"/>
      <c r="J42" s="200">
        <f t="shared" si="12"/>
        <v>0</v>
      </c>
      <c r="K42" s="200">
        <f t="shared" si="13"/>
        <v>0</v>
      </c>
      <c r="L42" s="200"/>
      <c r="M42" s="200"/>
      <c r="N42" s="200"/>
      <c r="O42" s="200"/>
    </row>
    <row r="43" spans="1:15">
      <c r="A43" s="200"/>
      <c r="B43" s="200">
        <f t="shared" si="14"/>
        <v>3</v>
      </c>
      <c r="C43" s="203" t="s">
        <v>102</v>
      </c>
      <c r="E43" s="200"/>
      <c r="F43" s="200"/>
      <c r="G43" s="200"/>
      <c r="H43" s="200"/>
      <c r="I43" s="200"/>
      <c r="J43" s="200">
        <f t="shared" si="12"/>
        <v>0</v>
      </c>
      <c r="K43" s="200">
        <f t="shared" si="13"/>
        <v>0</v>
      </c>
      <c r="L43" s="200"/>
      <c r="M43" s="200"/>
      <c r="N43" s="200"/>
      <c r="O43" s="200"/>
    </row>
    <row r="44" spans="1:15">
      <c r="A44" s="200"/>
      <c r="B44" s="200">
        <f t="shared" si="14"/>
        <v>4</v>
      </c>
      <c r="C44" s="201" t="s">
        <v>28</v>
      </c>
      <c r="E44" s="200"/>
      <c r="F44" s="200"/>
      <c r="G44" s="200"/>
      <c r="H44" s="200"/>
      <c r="I44" s="200"/>
      <c r="J44" s="200">
        <f t="shared" si="12"/>
        <v>0</v>
      </c>
      <c r="K44" s="200">
        <f t="shared" si="13"/>
        <v>0</v>
      </c>
      <c r="L44" s="200"/>
      <c r="M44" s="200"/>
      <c r="N44" s="200"/>
      <c r="O44" s="200"/>
    </row>
    <row r="45" spans="1:15">
      <c r="A45" s="200"/>
      <c r="B45" s="200">
        <f t="shared" ref="B45:B47" si="15">B44+1</f>
        <v>5</v>
      </c>
      <c r="C45" s="201" t="s">
        <v>103</v>
      </c>
      <c r="D45" s="200"/>
      <c r="E45" s="200"/>
      <c r="F45" s="200"/>
      <c r="G45" s="200"/>
      <c r="H45" s="200"/>
      <c r="I45" s="200"/>
      <c r="J45" s="200">
        <f t="shared" si="12"/>
        <v>0</v>
      </c>
      <c r="K45" s="200">
        <f t="shared" si="13"/>
        <v>0</v>
      </c>
      <c r="L45" s="200"/>
      <c r="M45" s="200"/>
      <c r="N45" s="200"/>
      <c r="O45" s="200"/>
    </row>
    <row r="46" spans="1:15">
      <c r="A46" s="200"/>
      <c r="B46" s="200">
        <f t="shared" si="15"/>
        <v>6</v>
      </c>
      <c r="C46" s="201" t="s">
        <v>104</v>
      </c>
      <c r="D46" s="200"/>
      <c r="E46" s="200"/>
      <c r="F46" s="200"/>
      <c r="G46" s="200"/>
      <c r="H46" s="200"/>
      <c r="I46" s="200"/>
      <c r="J46" s="200">
        <f t="shared" si="12"/>
        <v>0</v>
      </c>
      <c r="K46" s="200">
        <f t="shared" si="13"/>
        <v>0</v>
      </c>
      <c r="L46" s="200"/>
      <c r="M46" s="200"/>
      <c r="N46" s="200"/>
      <c r="O46" s="200"/>
    </row>
    <row r="47" spans="1:15">
      <c r="A47" s="200"/>
      <c r="B47" s="200">
        <f t="shared" si="15"/>
        <v>7</v>
      </c>
      <c r="C47" s="201" t="s">
        <v>105</v>
      </c>
      <c r="D47" s="200"/>
      <c r="E47" s="200"/>
      <c r="F47" s="200"/>
      <c r="G47" s="200"/>
      <c r="H47" s="200"/>
      <c r="I47" s="200"/>
      <c r="J47" s="200">
        <f t="shared" ref="J47:J51" si="16">(F47+G47)*D47</f>
        <v>0</v>
      </c>
      <c r="K47" s="200">
        <f t="shared" ref="K47:K51" si="17">H47*D47*(1+I47)</f>
        <v>0</v>
      </c>
      <c r="L47" s="200"/>
      <c r="M47" s="200"/>
      <c r="N47" s="200"/>
      <c r="O47" s="200"/>
    </row>
    <row r="48" spans="1:15">
      <c r="A48" s="200"/>
      <c r="B48" s="200"/>
      <c r="C48" s="201"/>
      <c r="D48" s="200"/>
      <c r="E48" s="200"/>
      <c r="F48" s="200"/>
      <c r="G48" s="200"/>
      <c r="H48" s="200"/>
      <c r="I48" s="200"/>
      <c r="J48" s="200"/>
      <c r="K48" s="200"/>
      <c r="L48" s="200"/>
      <c r="M48" s="200"/>
      <c r="N48" s="200"/>
      <c r="O48" s="200"/>
    </row>
    <row r="49" spans="1:15">
      <c r="A49" s="200" t="s">
        <v>106</v>
      </c>
      <c r="B49" s="200">
        <v>1</v>
      </c>
      <c r="C49" s="203" t="s">
        <v>91</v>
      </c>
      <c r="D49" s="200"/>
      <c r="E49" s="200"/>
      <c r="F49" s="200"/>
      <c r="G49" s="200"/>
      <c r="H49" s="200"/>
      <c r="I49" s="200"/>
      <c r="J49" s="200">
        <f t="shared" si="16"/>
        <v>0</v>
      </c>
      <c r="K49" s="200">
        <f t="shared" si="17"/>
        <v>0</v>
      </c>
      <c r="L49" s="200"/>
      <c r="M49" s="200"/>
      <c r="N49" s="200"/>
      <c r="O49" s="200"/>
    </row>
    <row r="50" spans="1:15">
      <c r="A50" s="200"/>
      <c r="B50" s="200">
        <f t="shared" ref="B50:B53" si="18">B49+1</f>
        <v>2</v>
      </c>
      <c r="C50" s="203" t="s">
        <v>86</v>
      </c>
      <c r="D50" s="200"/>
      <c r="E50" s="200"/>
      <c r="F50" s="200"/>
      <c r="G50" s="200"/>
      <c r="H50" s="200"/>
      <c r="I50" s="200"/>
      <c r="J50" s="200">
        <f t="shared" si="16"/>
        <v>0</v>
      </c>
      <c r="K50" s="200">
        <f t="shared" si="17"/>
        <v>0</v>
      </c>
      <c r="L50" s="200"/>
      <c r="M50" s="200"/>
      <c r="N50" s="200"/>
      <c r="O50" s="200"/>
    </row>
    <row r="51" spans="1:15">
      <c r="A51" s="200"/>
      <c r="B51" s="200">
        <f t="shared" si="18"/>
        <v>3</v>
      </c>
      <c r="C51" s="203" t="s">
        <v>107</v>
      </c>
      <c r="D51" s="200"/>
      <c r="E51" s="200"/>
      <c r="F51" s="200"/>
      <c r="G51" s="200"/>
      <c r="H51" s="200"/>
      <c r="I51" s="200"/>
      <c r="J51" s="200">
        <f t="shared" si="16"/>
        <v>0</v>
      </c>
      <c r="K51" s="200">
        <f t="shared" si="17"/>
        <v>0</v>
      </c>
      <c r="L51" s="200"/>
      <c r="M51" s="200"/>
      <c r="N51" s="200"/>
      <c r="O51" s="200"/>
    </row>
    <row r="52" spans="1:15">
      <c r="A52" s="200"/>
      <c r="B52" s="200">
        <f t="shared" si="18"/>
        <v>4</v>
      </c>
      <c r="C52" s="203" t="s">
        <v>102</v>
      </c>
      <c r="D52" s="200"/>
      <c r="E52" s="200"/>
      <c r="F52" s="200"/>
      <c r="G52" s="200"/>
      <c r="H52" s="200"/>
      <c r="I52" s="200"/>
      <c r="J52" s="200">
        <f t="shared" ref="J52:J59" si="19">(F52+G52)*D52</f>
        <v>0</v>
      </c>
      <c r="K52" s="200">
        <f t="shared" ref="K52:K59" si="20">H52*D52*(1+I52)</f>
        <v>0</v>
      </c>
      <c r="L52" s="200"/>
      <c r="M52" s="200"/>
      <c r="N52" s="200"/>
      <c r="O52" s="200"/>
    </row>
    <row r="53" spans="1:15">
      <c r="A53" s="200"/>
      <c r="B53" s="200">
        <f t="shared" si="18"/>
        <v>5</v>
      </c>
      <c r="C53" s="203" t="s">
        <v>108</v>
      </c>
      <c r="D53" s="200"/>
      <c r="E53" s="200"/>
      <c r="F53" s="202"/>
      <c r="G53" s="200"/>
      <c r="H53" s="202"/>
      <c r="I53" s="200"/>
      <c r="J53" s="200">
        <f t="shared" si="19"/>
        <v>0</v>
      </c>
      <c r="K53" s="200">
        <f t="shared" si="20"/>
        <v>0</v>
      </c>
      <c r="L53" s="200"/>
      <c r="M53" s="200"/>
      <c r="N53" s="200"/>
      <c r="O53" s="200"/>
    </row>
    <row r="54" spans="1:15">
      <c r="A54" s="200"/>
      <c r="B54" s="200"/>
      <c r="C54" s="201"/>
      <c r="D54" s="200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</row>
    <row r="55" spans="1:15">
      <c r="A55" s="200" t="s">
        <v>109</v>
      </c>
      <c r="B55" s="200">
        <v>1</v>
      </c>
      <c r="C55" s="203" t="s">
        <v>91</v>
      </c>
      <c r="D55" s="200"/>
      <c r="E55" s="200"/>
      <c r="F55" s="200"/>
      <c r="G55" s="200"/>
      <c r="H55" s="200"/>
      <c r="I55" s="200"/>
      <c r="J55" s="200">
        <f t="shared" si="19"/>
        <v>0</v>
      </c>
      <c r="K55" s="200">
        <f t="shared" si="20"/>
        <v>0</v>
      </c>
      <c r="L55" s="200"/>
      <c r="M55" s="200"/>
      <c r="N55" s="200"/>
      <c r="O55" s="200"/>
    </row>
    <row r="56" spans="1:15">
      <c r="A56" s="200"/>
      <c r="B56" s="200">
        <f t="shared" ref="B56:B59" si="21">B55+1</f>
        <v>2</v>
      </c>
      <c r="C56" s="203" t="s">
        <v>86</v>
      </c>
      <c r="D56" s="200"/>
      <c r="E56" s="200"/>
      <c r="F56" s="200"/>
      <c r="G56" s="200"/>
      <c r="H56" s="200"/>
      <c r="I56" s="200"/>
      <c r="J56" s="200">
        <f t="shared" si="19"/>
        <v>0</v>
      </c>
      <c r="K56" s="200">
        <f t="shared" si="20"/>
        <v>0</v>
      </c>
      <c r="L56" s="200"/>
      <c r="M56" s="200"/>
      <c r="N56" s="200"/>
      <c r="O56" s="200"/>
    </row>
    <row r="57" spans="1:15">
      <c r="A57" s="200"/>
      <c r="B57" s="200">
        <f t="shared" si="21"/>
        <v>3</v>
      </c>
      <c r="C57" s="203" t="s">
        <v>107</v>
      </c>
      <c r="D57" s="200"/>
      <c r="E57" s="200"/>
      <c r="F57" s="200"/>
      <c r="G57" s="200"/>
      <c r="H57" s="200"/>
      <c r="I57" s="200"/>
      <c r="J57" s="200">
        <f t="shared" si="19"/>
        <v>0</v>
      </c>
      <c r="K57" s="200">
        <f t="shared" si="20"/>
        <v>0</v>
      </c>
      <c r="L57" s="200"/>
      <c r="M57" s="200"/>
      <c r="N57" s="200"/>
      <c r="O57" s="200"/>
    </row>
    <row r="58" spans="1:15">
      <c r="A58" s="200"/>
      <c r="B58" s="200">
        <f t="shared" si="21"/>
        <v>4</v>
      </c>
      <c r="C58" s="203" t="s">
        <v>102</v>
      </c>
      <c r="D58" s="200"/>
      <c r="E58" s="200"/>
      <c r="F58" s="200"/>
      <c r="G58" s="200"/>
      <c r="H58" s="200"/>
      <c r="I58" s="200"/>
      <c r="J58" s="200">
        <f t="shared" si="19"/>
        <v>0</v>
      </c>
      <c r="K58" s="200">
        <f t="shared" si="20"/>
        <v>0</v>
      </c>
      <c r="L58" s="200"/>
      <c r="M58" s="200"/>
      <c r="N58" s="200"/>
      <c r="O58" s="200"/>
    </row>
    <row r="59" spans="1:15">
      <c r="A59" s="200"/>
      <c r="B59" s="200">
        <f t="shared" si="21"/>
        <v>5</v>
      </c>
      <c r="C59" s="203" t="s">
        <v>108</v>
      </c>
      <c r="D59" s="200"/>
      <c r="E59" s="200"/>
      <c r="F59" s="200"/>
      <c r="G59" s="200"/>
      <c r="H59" s="200"/>
      <c r="I59" s="200"/>
      <c r="J59" s="200">
        <f t="shared" si="19"/>
        <v>0</v>
      </c>
      <c r="K59" s="200">
        <f t="shared" si="20"/>
        <v>0</v>
      </c>
      <c r="L59" s="200"/>
      <c r="M59" s="200"/>
      <c r="N59" s="200"/>
      <c r="O59" s="200"/>
    </row>
    <row r="60" spans="1:15">
      <c r="A60" s="200"/>
      <c r="B60" s="200"/>
      <c r="C60" s="201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</row>
    <row r="61" spans="1:15">
      <c r="A61" s="200" t="s">
        <v>110</v>
      </c>
      <c r="B61" s="200">
        <v>1</v>
      </c>
      <c r="C61" s="203" t="s">
        <v>91</v>
      </c>
      <c r="D61" s="200"/>
      <c r="E61" s="200"/>
      <c r="F61" s="200"/>
      <c r="G61" s="200"/>
      <c r="H61" s="200"/>
      <c r="I61" s="200"/>
      <c r="J61" s="200">
        <f t="shared" ref="J61:J65" si="22">(F61+G61)*D61</f>
        <v>0</v>
      </c>
      <c r="K61" s="200">
        <f t="shared" ref="K61:K65" si="23">H61*D61*(1+I61)</f>
        <v>0</v>
      </c>
      <c r="L61" s="200"/>
      <c r="M61" s="200"/>
      <c r="N61" s="200"/>
      <c r="O61" s="200"/>
    </row>
    <row r="62" spans="1:15">
      <c r="A62" s="200"/>
      <c r="B62" s="200">
        <f t="shared" ref="B62:B65" si="24">B61+1</f>
        <v>2</v>
      </c>
      <c r="C62" s="203" t="s">
        <v>86</v>
      </c>
      <c r="D62" s="200"/>
      <c r="E62" s="200"/>
      <c r="F62" s="200"/>
      <c r="G62" s="200"/>
      <c r="H62" s="200"/>
      <c r="I62" s="200"/>
      <c r="J62" s="200">
        <f t="shared" si="22"/>
        <v>0</v>
      </c>
      <c r="K62" s="200">
        <f t="shared" si="23"/>
        <v>0</v>
      </c>
      <c r="L62" s="200"/>
      <c r="M62" s="200"/>
      <c r="N62" s="200"/>
      <c r="O62" s="200"/>
    </row>
    <row r="63" spans="1:15">
      <c r="A63" s="200"/>
      <c r="B63" s="200">
        <f t="shared" si="24"/>
        <v>3</v>
      </c>
      <c r="C63" s="203" t="s">
        <v>107</v>
      </c>
      <c r="D63" s="200"/>
      <c r="E63" s="200"/>
      <c r="F63" s="200"/>
      <c r="G63" s="200"/>
      <c r="H63" s="200"/>
      <c r="I63" s="200"/>
      <c r="J63" s="200">
        <f t="shared" si="22"/>
        <v>0</v>
      </c>
      <c r="K63" s="200">
        <f t="shared" si="23"/>
        <v>0</v>
      </c>
      <c r="L63" s="200"/>
      <c r="M63" s="200"/>
      <c r="N63" s="200"/>
      <c r="O63" s="200"/>
    </row>
    <row r="64" spans="1:15">
      <c r="A64" s="200"/>
      <c r="B64" s="200">
        <f t="shared" si="24"/>
        <v>4</v>
      </c>
      <c r="C64" s="203" t="s">
        <v>102</v>
      </c>
      <c r="D64" s="200"/>
      <c r="E64" s="200"/>
      <c r="F64" s="200"/>
      <c r="G64" s="200"/>
      <c r="H64" s="200"/>
      <c r="I64" s="200"/>
      <c r="J64" s="200">
        <f t="shared" si="22"/>
        <v>0</v>
      </c>
      <c r="K64" s="200">
        <f t="shared" si="23"/>
        <v>0</v>
      </c>
      <c r="L64" s="200"/>
      <c r="M64" s="200"/>
      <c r="N64" s="200"/>
      <c r="O64" s="200"/>
    </row>
    <row r="65" spans="1:15">
      <c r="A65" s="200"/>
      <c r="B65" s="200">
        <f t="shared" si="24"/>
        <v>5</v>
      </c>
      <c r="C65" s="203" t="s">
        <v>108</v>
      </c>
      <c r="D65" s="200"/>
      <c r="E65" s="200"/>
      <c r="F65" s="200"/>
      <c r="G65" s="200"/>
      <c r="H65" s="200"/>
      <c r="I65" s="200"/>
      <c r="J65" s="200">
        <f t="shared" si="22"/>
        <v>0</v>
      </c>
      <c r="K65" s="200">
        <f t="shared" si="23"/>
        <v>0</v>
      </c>
      <c r="L65" s="200"/>
      <c r="M65" s="200"/>
      <c r="N65" s="200"/>
      <c r="O65" s="200"/>
    </row>
    <row r="66" spans="1:15">
      <c r="A66" s="200"/>
      <c r="B66" s="200"/>
      <c r="C66" s="201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</row>
    <row r="67" spans="1:15">
      <c r="A67" s="200" t="s">
        <v>111</v>
      </c>
      <c r="B67" s="200">
        <v>1</v>
      </c>
      <c r="C67" s="201" t="s">
        <v>91</v>
      </c>
      <c r="D67" s="200"/>
      <c r="E67" s="200"/>
      <c r="F67" s="200"/>
      <c r="G67" s="200"/>
      <c r="H67" s="200"/>
      <c r="I67" s="200"/>
      <c r="J67" s="200">
        <f t="shared" ref="J67:J74" si="25">(F67+G67)*D67</f>
        <v>0</v>
      </c>
      <c r="K67" s="200">
        <f t="shared" ref="K67:K74" si="26">H67*D67*(1+I67)</f>
        <v>0</v>
      </c>
      <c r="L67" s="200"/>
      <c r="M67" s="200"/>
      <c r="N67" s="200"/>
      <c r="O67" s="200"/>
    </row>
    <row r="68" spans="1:15">
      <c r="A68" s="200"/>
      <c r="B68" s="200">
        <f t="shared" ref="B68:B73" si="27">B67+1</f>
        <v>2</v>
      </c>
      <c r="C68" s="201" t="s">
        <v>112</v>
      </c>
      <c r="D68" s="200"/>
      <c r="E68" s="200"/>
      <c r="F68" s="200"/>
      <c r="G68" s="200"/>
      <c r="H68" s="200"/>
      <c r="I68" s="200"/>
      <c r="J68" s="200">
        <f t="shared" si="25"/>
        <v>0</v>
      </c>
      <c r="K68" s="200">
        <f t="shared" si="26"/>
        <v>0</v>
      </c>
      <c r="L68" s="200"/>
      <c r="M68" s="200"/>
      <c r="N68" s="200"/>
      <c r="O68" s="200"/>
    </row>
    <row r="69" spans="1:15">
      <c r="A69" s="200"/>
      <c r="B69" s="200">
        <f t="shared" si="27"/>
        <v>3</v>
      </c>
      <c r="C69" s="201" t="s">
        <v>104</v>
      </c>
      <c r="D69" s="200">
        <v>1</v>
      </c>
      <c r="E69" s="200" t="s">
        <v>113</v>
      </c>
      <c r="F69" s="200">
        <v>800</v>
      </c>
      <c r="G69" s="200"/>
      <c r="H69" s="200"/>
      <c r="I69" s="200"/>
      <c r="J69" s="200">
        <f t="shared" si="25"/>
        <v>800</v>
      </c>
      <c r="K69" s="200">
        <f t="shared" si="26"/>
        <v>0</v>
      </c>
      <c r="L69" s="200"/>
      <c r="M69" s="200"/>
      <c r="N69" s="200"/>
      <c r="O69" s="200"/>
    </row>
    <row r="70" spans="1:15">
      <c r="A70" s="200"/>
      <c r="B70" s="200">
        <f t="shared" si="27"/>
        <v>4</v>
      </c>
      <c r="C70" s="201" t="s">
        <v>114</v>
      </c>
      <c r="D70" s="200">
        <v>5</v>
      </c>
      <c r="E70" s="200" t="s">
        <v>60</v>
      </c>
      <c r="F70" s="202">
        <v>110</v>
      </c>
      <c r="G70" s="200"/>
      <c r="H70" s="200"/>
      <c r="I70" s="200"/>
      <c r="J70" s="200">
        <f t="shared" si="25"/>
        <v>550</v>
      </c>
      <c r="K70" s="200">
        <f t="shared" si="26"/>
        <v>0</v>
      </c>
      <c r="L70" s="200"/>
      <c r="M70" s="200"/>
      <c r="N70" s="200"/>
      <c r="O70" s="200"/>
    </row>
    <row r="71" spans="1:15">
      <c r="A71" s="200"/>
      <c r="B71" s="200">
        <f t="shared" si="27"/>
        <v>5</v>
      </c>
      <c r="C71" s="201" t="s">
        <v>115</v>
      </c>
      <c r="D71" s="200">
        <v>3</v>
      </c>
      <c r="E71" s="200" t="s">
        <v>60</v>
      </c>
      <c r="F71" s="202">
        <v>200</v>
      </c>
      <c r="G71" s="200"/>
      <c r="H71" s="200"/>
      <c r="I71" s="200"/>
      <c r="J71" s="200">
        <f t="shared" si="25"/>
        <v>600</v>
      </c>
      <c r="K71" s="200">
        <f t="shared" si="26"/>
        <v>0</v>
      </c>
      <c r="L71" s="200"/>
      <c r="M71" s="200"/>
      <c r="N71" s="200"/>
      <c r="O71" s="200"/>
    </row>
    <row r="72" spans="1:15">
      <c r="A72" s="200"/>
      <c r="B72" s="200">
        <f t="shared" si="27"/>
        <v>6</v>
      </c>
      <c r="C72" s="201" t="s">
        <v>105</v>
      </c>
      <c r="D72" s="200">
        <v>2</v>
      </c>
      <c r="E72" s="200" t="s">
        <v>116</v>
      </c>
      <c r="F72" s="202">
        <v>150</v>
      </c>
      <c r="G72" s="200"/>
      <c r="H72" s="200"/>
      <c r="I72" s="200"/>
      <c r="J72" s="200">
        <f t="shared" si="25"/>
        <v>300</v>
      </c>
      <c r="K72" s="200">
        <f t="shared" si="26"/>
        <v>0</v>
      </c>
      <c r="L72" s="200"/>
      <c r="M72" s="200"/>
      <c r="N72" s="200"/>
      <c r="O72" s="200"/>
    </row>
    <row r="73" spans="1:15">
      <c r="A73" s="200"/>
      <c r="B73" s="200">
        <f t="shared" si="27"/>
        <v>7</v>
      </c>
      <c r="C73" s="201" t="s">
        <v>117</v>
      </c>
      <c r="D73" s="200">
        <v>1</v>
      </c>
      <c r="E73" s="200" t="s">
        <v>118</v>
      </c>
      <c r="F73" s="202">
        <v>200</v>
      </c>
      <c r="G73" s="200"/>
      <c r="H73" s="200"/>
      <c r="I73" s="200"/>
      <c r="J73" s="200">
        <f t="shared" si="25"/>
        <v>200</v>
      </c>
      <c r="K73" s="200">
        <f t="shared" si="26"/>
        <v>0</v>
      </c>
      <c r="L73" s="200"/>
      <c r="M73" s="200"/>
      <c r="N73" s="200"/>
      <c r="O73" s="200"/>
    </row>
    <row r="74" spans="1:15">
      <c r="A74" s="200"/>
      <c r="B74" s="200">
        <v>8</v>
      </c>
      <c r="C74" s="201" t="s">
        <v>119</v>
      </c>
      <c r="D74" s="200">
        <v>1</v>
      </c>
      <c r="E74" s="200" t="s">
        <v>120</v>
      </c>
      <c r="F74" s="202">
        <v>30</v>
      </c>
      <c r="G74" s="200"/>
      <c r="H74" s="200"/>
      <c r="I74" s="200"/>
      <c r="J74" s="200">
        <f t="shared" si="25"/>
        <v>30</v>
      </c>
      <c r="K74" s="200">
        <f t="shared" si="26"/>
        <v>0</v>
      </c>
      <c r="L74" s="200"/>
      <c r="M74" s="200"/>
      <c r="N74" s="200"/>
      <c r="O74" s="200"/>
    </row>
    <row r="75" spans="1:15">
      <c r="A75" s="200"/>
      <c r="B75" s="200"/>
      <c r="C75" s="201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</row>
    <row r="76" spans="1:15">
      <c r="A76" s="200" t="s">
        <v>121</v>
      </c>
      <c r="B76" s="200">
        <v>1</v>
      </c>
      <c r="C76" s="201" t="s">
        <v>91</v>
      </c>
      <c r="D76" s="200"/>
      <c r="E76" s="200"/>
      <c r="F76" s="200"/>
      <c r="G76" s="200"/>
      <c r="H76" s="200"/>
      <c r="I76" s="200"/>
      <c r="J76" s="200">
        <f t="shared" ref="J76:J80" si="28">(F76+G76)*D76</f>
        <v>0</v>
      </c>
      <c r="K76" s="200">
        <f t="shared" ref="K76:K80" si="29">H76*D76*(1+I76)</f>
        <v>0</v>
      </c>
      <c r="L76" s="200"/>
      <c r="M76" s="200"/>
      <c r="N76" s="200"/>
      <c r="O76" s="200"/>
    </row>
    <row r="77" spans="1:15">
      <c r="A77" s="200"/>
      <c r="B77" s="200">
        <f t="shared" ref="B75:B82" si="30">B76+1</f>
        <v>2</v>
      </c>
      <c r="C77" s="201" t="s">
        <v>112</v>
      </c>
      <c r="D77" s="200"/>
      <c r="E77" s="200"/>
      <c r="F77" s="200"/>
      <c r="G77" s="200"/>
      <c r="H77" s="200"/>
      <c r="I77" s="200"/>
      <c r="J77" s="200">
        <f t="shared" si="28"/>
        <v>0</v>
      </c>
      <c r="K77" s="200">
        <f t="shared" si="29"/>
        <v>0</v>
      </c>
      <c r="L77" s="200"/>
      <c r="M77" s="200"/>
      <c r="N77" s="200"/>
      <c r="O77" s="200"/>
    </row>
    <row r="78" spans="1:15">
      <c r="A78" s="200"/>
      <c r="B78" s="200">
        <f t="shared" si="30"/>
        <v>3</v>
      </c>
      <c r="C78" s="201" t="s">
        <v>104</v>
      </c>
      <c r="D78" s="200"/>
      <c r="E78" s="200"/>
      <c r="F78" s="200"/>
      <c r="G78" s="200"/>
      <c r="H78" s="200"/>
      <c r="I78" s="200"/>
      <c r="J78" s="200">
        <f t="shared" si="28"/>
        <v>0</v>
      </c>
      <c r="K78" s="200">
        <f t="shared" si="29"/>
        <v>0</v>
      </c>
      <c r="L78" s="200"/>
      <c r="M78" s="200"/>
      <c r="N78" s="200"/>
      <c r="O78" s="200"/>
    </row>
    <row r="79" spans="1:15">
      <c r="A79" s="200"/>
      <c r="B79" s="200">
        <f t="shared" si="30"/>
        <v>4</v>
      </c>
      <c r="C79" s="201" t="s">
        <v>28</v>
      </c>
      <c r="D79" s="200"/>
      <c r="E79" s="200"/>
      <c r="F79" s="200"/>
      <c r="G79" s="200"/>
      <c r="H79" s="200"/>
      <c r="I79" s="200"/>
      <c r="J79" s="200">
        <f t="shared" si="28"/>
        <v>0</v>
      </c>
      <c r="K79" s="200">
        <f t="shared" si="29"/>
        <v>0</v>
      </c>
      <c r="L79" s="200"/>
      <c r="M79" s="200"/>
      <c r="N79" s="200"/>
      <c r="O79" s="200"/>
    </row>
    <row r="80" spans="1:15">
      <c r="A80" s="200"/>
      <c r="B80" s="200">
        <f t="shared" si="30"/>
        <v>5</v>
      </c>
      <c r="C80" s="201" t="s">
        <v>115</v>
      </c>
      <c r="D80" s="200"/>
      <c r="E80" s="200"/>
      <c r="F80" s="200"/>
      <c r="G80" s="200"/>
      <c r="H80" s="200"/>
      <c r="I80" s="200"/>
      <c r="J80" s="200">
        <f t="shared" si="28"/>
        <v>0</v>
      </c>
      <c r="K80" s="200">
        <f t="shared" si="29"/>
        <v>0</v>
      </c>
      <c r="L80" s="200"/>
      <c r="M80" s="200"/>
      <c r="N80" s="200"/>
      <c r="O80" s="200"/>
    </row>
    <row r="81" spans="1:15">
      <c r="A81" s="200"/>
      <c r="B81" s="200">
        <f t="shared" si="30"/>
        <v>6</v>
      </c>
      <c r="C81" s="201" t="s">
        <v>105</v>
      </c>
      <c r="D81" s="200"/>
      <c r="E81" s="200"/>
      <c r="F81" s="200"/>
      <c r="G81" s="200"/>
      <c r="H81" s="200"/>
      <c r="I81" s="200"/>
      <c r="J81" s="200">
        <f t="shared" ref="J81:J90" si="31">(F81+G81)*D81</f>
        <v>0</v>
      </c>
      <c r="K81" s="200">
        <f t="shared" ref="K81:K90" si="32">H81*D81*(1+I81)</f>
        <v>0</v>
      </c>
      <c r="L81" s="200"/>
      <c r="M81" s="200"/>
      <c r="N81" s="200"/>
      <c r="O81" s="200"/>
    </row>
    <row r="82" spans="1:15">
      <c r="A82" s="200"/>
      <c r="B82" s="200">
        <f t="shared" si="30"/>
        <v>7</v>
      </c>
      <c r="C82" s="201" t="s">
        <v>117</v>
      </c>
      <c r="D82" s="200"/>
      <c r="E82" s="200"/>
      <c r="F82" s="202"/>
      <c r="G82" s="200"/>
      <c r="H82" s="202"/>
      <c r="I82" s="200"/>
      <c r="J82" s="200">
        <f t="shared" si="31"/>
        <v>0</v>
      </c>
      <c r="K82" s="200">
        <f t="shared" si="32"/>
        <v>0</v>
      </c>
      <c r="L82" s="200"/>
      <c r="M82" s="200"/>
      <c r="N82" s="200"/>
      <c r="O82" s="200"/>
    </row>
    <row r="83" spans="1:15">
      <c r="A83" s="200"/>
      <c r="B83" s="200"/>
      <c r="C83" s="201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</row>
    <row r="84" spans="1:15">
      <c r="A84" s="200" t="s">
        <v>122</v>
      </c>
      <c r="B84" s="200">
        <v>1</v>
      </c>
      <c r="C84" s="201" t="s">
        <v>91</v>
      </c>
      <c r="D84" s="200"/>
      <c r="E84" s="200"/>
      <c r="F84" s="200"/>
      <c r="G84" s="200"/>
      <c r="H84" s="200"/>
      <c r="I84" s="200"/>
      <c r="J84" s="200">
        <f t="shared" si="31"/>
        <v>0</v>
      </c>
      <c r="K84" s="200">
        <f t="shared" si="32"/>
        <v>0</v>
      </c>
      <c r="L84" s="200"/>
      <c r="M84" s="200"/>
      <c r="N84" s="200"/>
      <c r="O84" s="200"/>
    </row>
    <row r="85" spans="1:15">
      <c r="A85" s="200"/>
      <c r="B85" s="200">
        <f t="shared" ref="B85:B87" si="33">B84+1</f>
        <v>2</v>
      </c>
      <c r="C85" s="201" t="s">
        <v>112</v>
      </c>
      <c r="D85" s="200"/>
      <c r="E85" s="200"/>
      <c r="F85" s="200"/>
      <c r="G85" s="200"/>
      <c r="H85" s="200"/>
      <c r="I85" s="200"/>
      <c r="J85" s="200">
        <f t="shared" si="31"/>
        <v>0</v>
      </c>
      <c r="K85" s="200">
        <f t="shared" si="32"/>
        <v>0</v>
      </c>
      <c r="L85" s="200"/>
      <c r="M85" s="200"/>
      <c r="N85" s="200"/>
      <c r="O85" s="200"/>
    </row>
    <row r="86" spans="1:15">
      <c r="A86" s="200"/>
      <c r="B86" s="200">
        <f t="shared" si="33"/>
        <v>3</v>
      </c>
      <c r="C86" s="201" t="s">
        <v>123</v>
      </c>
      <c r="D86" s="200"/>
      <c r="E86" s="200"/>
      <c r="F86" s="200"/>
      <c r="G86" s="200"/>
      <c r="H86" s="200"/>
      <c r="I86" s="200"/>
      <c r="J86" s="200">
        <f t="shared" si="31"/>
        <v>0</v>
      </c>
      <c r="K86" s="200">
        <f t="shared" si="32"/>
        <v>0</v>
      </c>
      <c r="L86" s="200"/>
      <c r="M86" s="200"/>
      <c r="N86" s="200"/>
      <c r="O86" s="200"/>
    </row>
    <row r="87" spans="1:15">
      <c r="A87" s="200"/>
      <c r="B87" s="200">
        <f t="shared" si="33"/>
        <v>4</v>
      </c>
      <c r="C87" s="201" t="s">
        <v>104</v>
      </c>
      <c r="D87" s="200"/>
      <c r="E87" s="200"/>
      <c r="F87" s="200"/>
      <c r="G87" s="200"/>
      <c r="H87" s="200"/>
      <c r="I87" s="200"/>
      <c r="J87" s="200">
        <f t="shared" si="31"/>
        <v>0</v>
      </c>
      <c r="K87" s="200">
        <f t="shared" si="32"/>
        <v>0</v>
      </c>
      <c r="L87" s="200"/>
      <c r="M87" s="200"/>
      <c r="N87" s="200"/>
      <c r="O87" s="200"/>
    </row>
    <row r="88" spans="1:15">
      <c r="A88" s="200"/>
      <c r="B88" s="200">
        <v>5</v>
      </c>
      <c r="C88" s="201" t="s">
        <v>124</v>
      </c>
      <c r="D88" s="200"/>
      <c r="E88" s="200"/>
      <c r="F88" s="200"/>
      <c r="G88" s="200"/>
      <c r="H88" s="200"/>
      <c r="I88" s="200"/>
      <c r="J88" s="200">
        <f t="shared" si="31"/>
        <v>0</v>
      </c>
      <c r="K88" s="200">
        <f t="shared" si="32"/>
        <v>0</v>
      </c>
      <c r="L88" s="200"/>
      <c r="M88" s="200"/>
      <c r="N88" s="200"/>
      <c r="O88" s="200"/>
    </row>
    <row r="89" spans="1:15">
      <c r="A89" s="200"/>
      <c r="B89" s="200">
        <f>B88+1</f>
        <v>6</v>
      </c>
      <c r="C89" s="201" t="s">
        <v>125</v>
      </c>
      <c r="D89" s="200"/>
      <c r="E89" s="200"/>
      <c r="F89" s="200"/>
      <c r="G89" s="200"/>
      <c r="H89" s="200"/>
      <c r="I89" s="200"/>
      <c r="J89" s="200">
        <f t="shared" si="31"/>
        <v>0</v>
      </c>
      <c r="K89" s="200">
        <f t="shared" si="32"/>
        <v>0</v>
      </c>
      <c r="L89" s="200"/>
      <c r="M89" s="200"/>
      <c r="N89" s="200"/>
      <c r="O89" s="200"/>
    </row>
    <row r="90" spans="1:15">
      <c r="A90" s="200"/>
      <c r="B90" s="200">
        <f>B89+1</f>
        <v>7</v>
      </c>
      <c r="C90" s="201" t="s">
        <v>126</v>
      </c>
      <c r="D90" s="200"/>
      <c r="E90" s="200"/>
      <c r="F90" s="200"/>
      <c r="G90" s="200"/>
      <c r="H90" s="200"/>
      <c r="I90" s="200"/>
      <c r="J90" s="200">
        <f t="shared" si="31"/>
        <v>0</v>
      </c>
      <c r="K90" s="200">
        <f t="shared" si="32"/>
        <v>0</v>
      </c>
      <c r="L90" s="200"/>
      <c r="M90" s="200"/>
      <c r="N90" s="200"/>
      <c r="O90" s="200"/>
    </row>
    <row r="91" spans="1:15">
      <c r="A91" s="200"/>
      <c r="B91" s="200">
        <f>B90+1</f>
        <v>8</v>
      </c>
      <c r="C91" s="201" t="s">
        <v>105</v>
      </c>
      <c r="D91" s="200"/>
      <c r="E91" s="200"/>
      <c r="F91" s="200"/>
      <c r="G91" s="200"/>
      <c r="H91" s="200"/>
      <c r="I91" s="200"/>
      <c r="J91" s="200">
        <f t="shared" ref="J91:J94" si="34">(F91+G91)*D91</f>
        <v>0</v>
      </c>
      <c r="K91" s="200">
        <f t="shared" ref="K91:K94" si="35">H91*D91*(1+I91)</f>
        <v>0</v>
      </c>
      <c r="L91" s="200"/>
      <c r="M91" s="200"/>
      <c r="N91" s="200"/>
      <c r="O91" s="200"/>
    </row>
    <row r="92" spans="1:15">
      <c r="A92" s="200"/>
      <c r="B92" s="200"/>
      <c r="C92" s="201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00"/>
      <c r="O92" s="200"/>
    </row>
    <row r="93" spans="1:15">
      <c r="A93" s="200" t="s">
        <v>127</v>
      </c>
      <c r="B93" s="200">
        <v>1</v>
      </c>
      <c r="C93" s="201" t="s">
        <v>128</v>
      </c>
      <c r="D93" s="200">
        <v>123</v>
      </c>
      <c r="E93" s="200" t="s">
        <v>60</v>
      </c>
      <c r="F93" s="202">
        <v>75</v>
      </c>
      <c r="G93" s="200"/>
      <c r="H93" s="200"/>
      <c r="I93" s="200"/>
      <c r="J93" s="200">
        <f t="shared" si="34"/>
        <v>9225</v>
      </c>
      <c r="K93" s="200">
        <f t="shared" si="35"/>
        <v>0</v>
      </c>
      <c r="L93" s="200"/>
      <c r="M93" s="200"/>
      <c r="N93" s="200"/>
      <c r="O93" s="200"/>
    </row>
    <row r="94" spans="1:15">
      <c r="A94" s="200"/>
      <c r="B94" s="200">
        <f>B93+1</f>
        <v>2</v>
      </c>
      <c r="C94" s="201" t="s">
        <v>129</v>
      </c>
      <c r="D94" s="200">
        <v>1</v>
      </c>
      <c r="E94" s="200" t="s">
        <v>66</v>
      </c>
      <c r="F94" s="202"/>
      <c r="G94" s="200"/>
      <c r="H94" s="200"/>
      <c r="I94" s="200"/>
      <c r="J94" s="200">
        <f t="shared" si="34"/>
        <v>0</v>
      </c>
      <c r="K94" s="200">
        <f t="shared" si="35"/>
        <v>0</v>
      </c>
      <c r="L94" s="200"/>
      <c r="M94" s="200"/>
      <c r="N94" s="200"/>
      <c r="O94" s="200"/>
    </row>
    <row r="95" spans="1:15">
      <c r="A95" s="200"/>
      <c r="B95" s="200">
        <f>B94+1</f>
        <v>3</v>
      </c>
      <c r="C95" s="201" t="s">
        <v>130</v>
      </c>
      <c r="D95" s="200"/>
      <c r="E95" s="200"/>
      <c r="F95" s="202"/>
      <c r="G95" s="200"/>
      <c r="H95" s="200"/>
      <c r="I95" s="200"/>
      <c r="J95" s="200">
        <f t="shared" ref="J95:J98" si="36">(F95+G95)*D95</f>
        <v>0</v>
      </c>
      <c r="K95" s="200">
        <f t="shared" ref="K95:K98" si="37">H95*D95*(1+I95)</f>
        <v>0</v>
      </c>
      <c r="L95" s="200"/>
      <c r="M95" s="200"/>
      <c r="N95" s="200"/>
      <c r="O95" s="200"/>
    </row>
    <row r="96" spans="1:15">
      <c r="A96" s="200"/>
      <c r="B96" s="200">
        <f>B95+1</f>
        <v>4</v>
      </c>
      <c r="C96" s="201" t="s">
        <v>131</v>
      </c>
      <c r="D96" s="200"/>
      <c r="E96" s="200"/>
      <c r="F96" s="202"/>
      <c r="G96" s="200"/>
      <c r="H96" s="200"/>
      <c r="I96" s="200"/>
      <c r="J96" s="200">
        <f t="shared" si="36"/>
        <v>0</v>
      </c>
      <c r="K96" s="200">
        <f t="shared" si="37"/>
        <v>0</v>
      </c>
      <c r="L96" s="200"/>
      <c r="M96" s="200"/>
      <c r="N96" s="200"/>
      <c r="O96" s="200"/>
    </row>
    <row r="98" spans="3:11">
      <c r="C98" s="201" t="s">
        <v>132</v>
      </c>
      <c r="D98" s="1">
        <v>13.2</v>
      </c>
      <c r="E98" s="200" t="s">
        <v>60</v>
      </c>
      <c r="H98" s="1">
        <v>700</v>
      </c>
      <c r="J98" s="200">
        <f t="shared" si="36"/>
        <v>0</v>
      </c>
      <c r="K98" s="200">
        <f t="shared" si="37"/>
        <v>9240</v>
      </c>
    </row>
  </sheetData>
  <mergeCells count="1">
    <mergeCell ref="F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0"/>
  <sheetViews>
    <sheetView workbookViewId="0">
      <selection activeCell="L22" sqref="L22:M22"/>
    </sheetView>
  </sheetViews>
  <sheetFormatPr defaultColWidth="9" defaultRowHeight="18"/>
  <cols>
    <col min="1" max="1" width="4.625" style="5" customWidth="1"/>
    <col min="2" max="2" width="15.625" style="7" customWidth="1"/>
    <col min="3" max="3" width="5.5" style="7" customWidth="1"/>
    <col min="4" max="4" width="5.375" style="5" customWidth="1"/>
    <col min="5" max="5" width="6.375" style="8" customWidth="1"/>
    <col min="6" max="6" width="9.25833333333333" style="9" customWidth="1"/>
    <col min="7" max="7" width="8.625" style="10" customWidth="1"/>
    <col min="8" max="8" width="5" style="10" customWidth="1"/>
    <col min="9" max="9" width="7.375" style="5" customWidth="1"/>
    <col min="10" max="10" width="10.375" style="11" customWidth="1"/>
    <col min="11" max="11" width="9.125" style="12" customWidth="1"/>
    <col min="12" max="12" width="10.625" style="12" customWidth="1"/>
    <col min="13" max="13" width="23.625" style="13" customWidth="1"/>
    <col min="14" max="16384" width="9" style="5"/>
  </cols>
  <sheetData>
    <row r="1" s="5" customFormat="1" customHeight="1" spans="1:13">
      <c r="A1" s="14" t="s">
        <v>133</v>
      </c>
      <c r="B1" s="15"/>
      <c r="C1" s="16"/>
      <c r="D1" s="15"/>
      <c r="E1" s="17"/>
      <c r="F1" s="18"/>
      <c r="G1" s="19"/>
      <c r="H1" s="19"/>
      <c r="I1" s="15"/>
      <c r="J1" s="65"/>
      <c r="K1" s="15"/>
      <c r="L1" s="15"/>
      <c r="M1" s="15"/>
    </row>
    <row r="2" s="5" customFormat="1" customHeight="1" spans="1:19">
      <c r="A2" s="15"/>
      <c r="B2" s="15"/>
      <c r="C2" s="16"/>
      <c r="D2" s="15"/>
      <c r="E2" s="17"/>
      <c r="F2" s="18"/>
      <c r="G2" s="19"/>
      <c r="H2" s="19"/>
      <c r="I2" s="15"/>
      <c r="J2" s="65"/>
      <c r="K2" s="15"/>
      <c r="L2" s="15"/>
      <c r="M2" s="15"/>
      <c r="S2" s="1" t="s">
        <v>134</v>
      </c>
    </row>
    <row r="3" s="5" customFormat="1" ht="17.1" customHeight="1" spans="1:19">
      <c r="A3" s="15"/>
      <c r="B3" s="15"/>
      <c r="C3" s="16"/>
      <c r="D3" s="15"/>
      <c r="E3" s="17"/>
      <c r="F3" s="18"/>
      <c r="G3" s="19"/>
      <c r="H3" s="19"/>
      <c r="I3" s="15"/>
      <c r="J3" s="65"/>
      <c r="K3" s="15"/>
      <c r="L3" s="15"/>
      <c r="M3" s="15"/>
      <c r="S3" s="1" t="s">
        <v>135</v>
      </c>
    </row>
    <row r="4" s="5" customFormat="1" ht="15" customHeight="1" spans="1:19">
      <c r="A4" s="15"/>
      <c r="B4" s="15"/>
      <c r="C4" s="16"/>
      <c r="D4" s="15"/>
      <c r="E4" s="17"/>
      <c r="F4" s="18"/>
      <c r="G4" s="19"/>
      <c r="H4" s="19"/>
      <c r="I4" s="15"/>
      <c r="J4" s="65"/>
      <c r="K4" s="15"/>
      <c r="L4" s="15"/>
      <c r="M4" s="15"/>
      <c r="S4" s="1" t="s">
        <v>136</v>
      </c>
    </row>
    <row r="5" s="5" customFormat="1" ht="42" customHeight="1" spans="1:19">
      <c r="A5" s="20" t="s">
        <v>137</v>
      </c>
      <c r="B5" s="20"/>
      <c r="C5" s="20"/>
      <c r="D5" s="20"/>
      <c r="E5" s="21"/>
      <c r="F5" s="22"/>
      <c r="G5" s="20"/>
      <c r="H5" s="20"/>
      <c r="I5" s="20"/>
      <c r="J5" s="66"/>
      <c r="K5" s="20"/>
      <c r="L5" s="67"/>
      <c r="M5" s="67"/>
      <c r="S5" s="1" t="s">
        <v>138</v>
      </c>
    </row>
    <row r="6" s="5" customFormat="1" ht="33.95" customHeight="1" spans="1:19">
      <c r="A6" s="23" t="s">
        <v>139</v>
      </c>
      <c r="B6" s="23"/>
      <c r="C6" s="24"/>
      <c r="D6" s="23"/>
      <c r="E6" s="25"/>
      <c r="F6" s="26"/>
      <c r="G6" s="27"/>
      <c r="H6" s="27"/>
      <c r="I6" s="23"/>
      <c r="J6" s="68"/>
      <c r="K6" s="23"/>
      <c r="L6" s="69"/>
      <c r="M6" s="69"/>
      <c r="S6" s="1" t="s">
        <v>140</v>
      </c>
    </row>
    <row r="7" s="5" customFormat="1" ht="33.95" customHeight="1" spans="1:19">
      <c r="A7" s="28" t="s">
        <v>45</v>
      </c>
      <c r="B7" s="28" t="s">
        <v>141</v>
      </c>
      <c r="C7" s="28" t="s">
        <v>48</v>
      </c>
      <c r="D7" s="29" t="s">
        <v>142</v>
      </c>
      <c r="E7" s="30" t="s">
        <v>143</v>
      </c>
      <c r="F7" s="31" t="s">
        <v>144</v>
      </c>
      <c r="G7" s="32" t="s">
        <v>145</v>
      </c>
      <c r="H7" s="32" t="s">
        <v>146</v>
      </c>
      <c r="I7" s="32" t="s">
        <v>147</v>
      </c>
      <c r="J7" s="70" t="s">
        <v>148</v>
      </c>
      <c r="K7" s="71" t="s">
        <v>149</v>
      </c>
      <c r="L7" s="72" t="s">
        <v>150</v>
      </c>
      <c r="M7" s="73"/>
      <c r="S7" s="1" t="s">
        <v>151</v>
      </c>
    </row>
    <row r="8" s="5" customFormat="1" ht="23.1" customHeight="1" spans="1:19">
      <c r="A8" s="33">
        <v>1</v>
      </c>
      <c r="B8" s="34" t="s">
        <v>152</v>
      </c>
      <c r="C8" s="33" t="s">
        <v>82</v>
      </c>
      <c r="D8" s="35">
        <v>1</v>
      </c>
      <c r="E8" s="36">
        <v>388</v>
      </c>
      <c r="F8" s="37">
        <f t="shared" ref="F8:F16" si="0">D8*E8</f>
        <v>388</v>
      </c>
      <c r="G8" s="38">
        <v>388</v>
      </c>
      <c r="H8" s="38">
        <v>1</v>
      </c>
      <c r="I8" s="74">
        <v>388</v>
      </c>
      <c r="J8" s="75">
        <f t="shared" ref="J8:J16" si="1">H8*I8</f>
        <v>388</v>
      </c>
      <c r="K8" s="76"/>
      <c r="L8" s="77"/>
      <c r="M8" s="78"/>
      <c r="S8" s="1" t="s">
        <v>153</v>
      </c>
    </row>
    <row r="9" s="5" customFormat="1" ht="23.1" customHeight="1" spans="1:19">
      <c r="A9" s="33">
        <v>2</v>
      </c>
      <c r="B9" s="34" t="s">
        <v>154</v>
      </c>
      <c r="C9" s="33" t="s">
        <v>155</v>
      </c>
      <c r="D9" s="35"/>
      <c r="E9" s="36"/>
      <c r="F9" s="37">
        <f t="shared" si="0"/>
        <v>0</v>
      </c>
      <c r="G9" s="38"/>
      <c r="H9" s="38"/>
      <c r="I9" s="79"/>
      <c r="J9" s="75">
        <f t="shared" si="1"/>
        <v>0</v>
      </c>
      <c r="K9" s="76"/>
      <c r="L9" s="77"/>
      <c r="M9" s="78"/>
      <c r="S9" s="1" t="s">
        <v>156</v>
      </c>
    </row>
    <row r="10" s="5" customFormat="1" ht="23.1" customHeight="1" spans="1:19">
      <c r="A10" s="33">
        <v>3</v>
      </c>
      <c r="B10" s="34" t="s">
        <v>157</v>
      </c>
      <c r="C10" s="33" t="s">
        <v>158</v>
      </c>
      <c r="D10" s="35">
        <v>20</v>
      </c>
      <c r="E10" s="36">
        <v>100</v>
      </c>
      <c r="F10" s="37">
        <f t="shared" si="0"/>
        <v>2000</v>
      </c>
      <c r="G10" s="38"/>
      <c r="H10" s="38"/>
      <c r="I10" s="79"/>
      <c r="J10" s="75">
        <f t="shared" si="1"/>
        <v>0</v>
      </c>
      <c r="K10" s="76"/>
      <c r="L10" s="77"/>
      <c r="M10" s="78"/>
      <c r="S10" s="5" t="s">
        <v>159</v>
      </c>
    </row>
    <row r="11" s="5" customFormat="1" ht="23.1" customHeight="1" spans="1:19">
      <c r="A11" s="33">
        <v>4</v>
      </c>
      <c r="B11" s="39" t="s">
        <v>160</v>
      </c>
      <c r="C11" s="33" t="s">
        <v>158</v>
      </c>
      <c r="D11" s="35"/>
      <c r="E11" s="36"/>
      <c r="F11" s="37">
        <f t="shared" si="0"/>
        <v>0</v>
      </c>
      <c r="G11" s="38"/>
      <c r="H11" s="38"/>
      <c r="I11" s="79"/>
      <c r="J11" s="75">
        <f t="shared" si="1"/>
        <v>0</v>
      </c>
      <c r="K11" s="76"/>
      <c r="L11" s="77"/>
      <c r="M11" s="78"/>
      <c r="S11" s="1" t="s">
        <v>161</v>
      </c>
    </row>
    <row r="12" s="5" customFormat="1" ht="23.1" customHeight="1" spans="1:19">
      <c r="A12" s="33">
        <v>5</v>
      </c>
      <c r="B12" s="40" t="s">
        <v>162</v>
      </c>
      <c r="C12" s="41" t="s">
        <v>163</v>
      </c>
      <c r="D12" s="35"/>
      <c r="E12" s="36"/>
      <c r="F12" s="37">
        <f t="shared" si="0"/>
        <v>0</v>
      </c>
      <c r="G12" s="38"/>
      <c r="H12" s="38"/>
      <c r="I12" s="79"/>
      <c r="J12" s="75">
        <f t="shared" si="1"/>
        <v>0</v>
      </c>
      <c r="K12" s="76"/>
      <c r="L12" s="77"/>
      <c r="M12" s="78"/>
      <c r="S12" s="1" t="s">
        <v>164</v>
      </c>
    </row>
    <row r="13" s="5" customFormat="1" ht="23.1" customHeight="1" spans="1:19">
      <c r="A13" s="33">
        <v>6</v>
      </c>
      <c r="B13" s="40" t="s">
        <v>165</v>
      </c>
      <c r="C13" s="33" t="s">
        <v>158</v>
      </c>
      <c r="D13" s="42"/>
      <c r="E13" s="36"/>
      <c r="F13" s="37">
        <f t="shared" si="0"/>
        <v>0</v>
      </c>
      <c r="G13" s="38"/>
      <c r="H13" s="38"/>
      <c r="I13" s="38"/>
      <c r="J13" s="75">
        <f t="shared" si="1"/>
        <v>0</v>
      </c>
      <c r="K13" s="80"/>
      <c r="L13" s="81"/>
      <c r="M13" s="82"/>
      <c r="S13" s="1" t="s">
        <v>166</v>
      </c>
    </row>
    <row r="14" s="5" customFormat="1" ht="23.1" customHeight="1" spans="1:19">
      <c r="A14" s="33">
        <v>7</v>
      </c>
      <c r="B14" s="40" t="s">
        <v>167</v>
      </c>
      <c r="C14" s="33" t="s">
        <v>158</v>
      </c>
      <c r="D14" s="42"/>
      <c r="E14" s="36"/>
      <c r="F14" s="37">
        <f t="shared" si="0"/>
        <v>0</v>
      </c>
      <c r="G14" s="38"/>
      <c r="H14" s="38"/>
      <c r="I14" s="38"/>
      <c r="J14" s="75">
        <f t="shared" si="1"/>
        <v>0</v>
      </c>
      <c r="K14" s="80"/>
      <c r="L14" s="81"/>
      <c r="M14" s="82"/>
      <c r="S14" s="5" t="s">
        <v>168</v>
      </c>
    </row>
    <row r="15" s="5" customFormat="1" ht="23.1" customHeight="1" spans="1:19">
      <c r="A15" s="33">
        <v>8</v>
      </c>
      <c r="B15" s="34" t="s">
        <v>169</v>
      </c>
      <c r="C15" s="33" t="s">
        <v>158</v>
      </c>
      <c r="D15" s="35"/>
      <c r="E15" s="36"/>
      <c r="F15" s="37">
        <f t="shared" si="0"/>
        <v>0</v>
      </c>
      <c r="G15" s="38"/>
      <c r="H15" s="38"/>
      <c r="I15" s="79"/>
      <c r="J15" s="75">
        <f t="shared" si="1"/>
        <v>0</v>
      </c>
      <c r="K15" s="76"/>
      <c r="L15" s="77"/>
      <c r="M15" s="78"/>
      <c r="P15" s="1"/>
      <c r="S15" s="1" t="s">
        <v>170</v>
      </c>
    </row>
    <row r="16" s="5" customFormat="1" ht="23.1" customHeight="1" spans="1:19">
      <c r="A16" s="33">
        <v>9</v>
      </c>
      <c r="B16" s="34" t="s">
        <v>171</v>
      </c>
      <c r="C16" s="33" t="s">
        <v>158</v>
      </c>
      <c r="D16" s="35"/>
      <c r="E16" s="36"/>
      <c r="F16" s="37">
        <f t="shared" si="0"/>
        <v>0</v>
      </c>
      <c r="G16" s="38"/>
      <c r="H16" s="38"/>
      <c r="I16" s="79"/>
      <c r="J16" s="75">
        <f t="shared" si="1"/>
        <v>0</v>
      </c>
      <c r="K16" s="76"/>
      <c r="L16" s="77"/>
      <c r="M16" s="78"/>
      <c r="S16" s="1" t="s">
        <v>172</v>
      </c>
    </row>
    <row r="17" s="5" customFormat="1" ht="23.1" customHeight="1" spans="1:19">
      <c r="A17" s="33">
        <v>10</v>
      </c>
      <c r="B17" s="40" t="s">
        <v>173</v>
      </c>
      <c r="C17" s="33" t="s">
        <v>174</v>
      </c>
      <c r="D17" s="35">
        <v>9</v>
      </c>
      <c r="E17" s="36"/>
      <c r="F17" s="37">
        <v>10935</v>
      </c>
      <c r="G17" s="38">
        <v>7280</v>
      </c>
      <c r="H17" s="38"/>
      <c r="I17" s="79"/>
      <c r="J17" s="75"/>
      <c r="K17" s="76"/>
      <c r="L17" s="77" t="s">
        <v>175</v>
      </c>
      <c r="M17" s="78"/>
      <c r="S17" s="1" t="s">
        <v>176</v>
      </c>
    </row>
    <row r="18" s="5" customFormat="1" ht="23.1" customHeight="1" spans="1:19">
      <c r="A18" s="43"/>
      <c r="B18" s="44" t="s">
        <v>177</v>
      </c>
      <c r="C18" s="33"/>
      <c r="D18" s="42"/>
      <c r="E18" s="36"/>
      <c r="F18" s="45">
        <f t="shared" ref="F18:J18" si="2">SUM(F8:F17)</f>
        <v>13323</v>
      </c>
      <c r="G18" s="46">
        <f t="shared" si="2"/>
        <v>7668</v>
      </c>
      <c r="H18" s="47"/>
      <c r="I18" s="83"/>
      <c r="J18" s="84">
        <f t="shared" si="2"/>
        <v>388</v>
      </c>
      <c r="K18" s="83"/>
      <c r="L18" s="85"/>
      <c r="M18" s="86"/>
      <c r="S18" s="1" t="s">
        <v>178</v>
      </c>
    </row>
    <row r="19" s="6" customFormat="1" ht="33.95" customHeight="1" spans="1:19">
      <c r="A19" s="23" t="s">
        <v>179</v>
      </c>
      <c r="B19" s="23"/>
      <c r="C19" s="24"/>
      <c r="D19" s="23"/>
      <c r="E19" s="25"/>
      <c r="F19" s="26"/>
      <c r="G19" s="27"/>
      <c r="H19" s="27"/>
      <c r="I19" s="23"/>
      <c r="J19" s="68"/>
      <c r="K19" s="23"/>
      <c r="L19" s="87"/>
      <c r="M19" s="87"/>
      <c r="P19" s="1"/>
      <c r="S19" s="1" t="s">
        <v>180</v>
      </c>
    </row>
    <row r="20" s="5" customFormat="1" ht="33.95" customHeight="1" spans="1:19">
      <c r="A20" s="28" t="s">
        <v>45</v>
      </c>
      <c r="B20" s="28" t="s">
        <v>141</v>
      </c>
      <c r="C20" s="28" t="s">
        <v>48</v>
      </c>
      <c r="D20" s="29" t="s">
        <v>142</v>
      </c>
      <c r="E20" s="30" t="s">
        <v>143</v>
      </c>
      <c r="F20" s="31" t="s">
        <v>144</v>
      </c>
      <c r="G20" s="32" t="s">
        <v>145</v>
      </c>
      <c r="H20" s="32" t="s">
        <v>146</v>
      </c>
      <c r="I20" s="32" t="s">
        <v>147</v>
      </c>
      <c r="J20" s="70" t="s">
        <v>148</v>
      </c>
      <c r="K20" s="71" t="s">
        <v>149</v>
      </c>
      <c r="L20" s="72" t="s">
        <v>150</v>
      </c>
      <c r="M20" s="73"/>
      <c r="S20" s="1" t="s">
        <v>181</v>
      </c>
    </row>
    <row r="21" s="5" customFormat="1" ht="23.1" customHeight="1" spans="1:13">
      <c r="A21" s="48">
        <v>1</v>
      </c>
      <c r="B21" s="49" t="s">
        <v>125</v>
      </c>
      <c r="C21" s="33" t="s">
        <v>174</v>
      </c>
      <c r="D21" s="50">
        <v>1</v>
      </c>
      <c r="E21" s="51">
        <v>6500</v>
      </c>
      <c r="F21" s="37">
        <f t="shared" ref="F21:F28" si="3">D21*E21</f>
        <v>6500</v>
      </c>
      <c r="G21" s="47">
        <v>2000</v>
      </c>
      <c r="H21" s="47"/>
      <c r="I21" s="83"/>
      <c r="J21" s="75">
        <f t="shared" ref="J21:J28" si="4">H21*I21</f>
        <v>0</v>
      </c>
      <c r="K21" s="83"/>
      <c r="L21" s="88"/>
      <c r="M21" s="89"/>
    </row>
    <row r="22" s="5" customFormat="1" ht="23.1" customHeight="1" spans="1:13">
      <c r="A22" s="48">
        <v>2</v>
      </c>
      <c r="B22" s="49" t="s">
        <v>182</v>
      </c>
      <c r="C22" s="48" t="s">
        <v>82</v>
      </c>
      <c r="D22" s="50">
        <v>1</v>
      </c>
      <c r="E22" s="51">
        <v>800</v>
      </c>
      <c r="F22" s="37">
        <f t="shared" si="3"/>
        <v>800</v>
      </c>
      <c r="G22" s="47">
        <v>800</v>
      </c>
      <c r="H22" s="47"/>
      <c r="I22" s="83"/>
      <c r="J22" s="75">
        <v>800</v>
      </c>
      <c r="K22" s="83"/>
      <c r="L22" s="88"/>
      <c r="M22" s="89"/>
    </row>
    <row r="23" s="5" customFormat="1" ht="23.1" customHeight="1" spans="1:13">
      <c r="A23" s="48">
        <v>3</v>
      </c>
      <c r="B23" s="49" t="s">
        <v>183</v>
      </c>
      <c r="C23" s="48" t="s">
        <v>82</v>
      </c>
      <c r="D23" s="50"/>
      <c r="E23" s="51"/>
      <c r="F23" s="37">
        <f t="shared" si="3"/>
        <v>0</v>
      </c>
      <c r="G23" s="47"/>
      <c r="H23" s="47"/>
      <c r="I23" s="83"/>
      <c r="J23" s="75">
        <f t="shared" si="4"/>
        <v>0</v>
      </c>
      <c r="K23" s="83"/>
      <c r="L23" s="88"/>
      <c r="M23" s="89"/>
    </row>
    <row r="24" s="5" customFormat="1" ht="23.1" customHeight="1" spans="1:13">
      <c r="A24" s="48">
        <v>4</v>
      </c>
      <c r="B24" s="49" t="s">
        <v>184</v>
      </c>
      <c r="C24" s="33" t="s">
        <v>185</v>
      </c>
      <c r="D24" s="50">
        <v>2</v>
      </c>
      <c r="E24" s="51">
        <v>200</v>
      </c>
      <c r="F24" s="37">
        <f t="shared" si="3"/>
        <v>400</v>
      </c>
      <c r="G24" s="47"/>
      <c r="H24" s="47"/>
      <c r="I24" s="83"/>
      <c r="J24" s="75">
        <f t="shared" si="4"/>
        <v>0</v>
      </c>
      <c r="K24" s="90"/>
      <c r="L24" s="91" t="s">
        <v>186</v>
      </c>
      <c r="M24" s="92"/>
    </row>
    <row r="25" s="5" customFormat="1" ht="23.1" customHeight="1" spans="1:13">
      <c r="A25" s="48">
        <v>5</v>
      </c>
      <c r="B25" s="49" t="s">
        <v>187</v>
      </c>
      <c r="C25" s="48" t="s">
        <v>82</v>
      </c>
      <c r="D25" s="52">
        <v>1</v>
      </c>
      <c r="E25" s="53">
        <v>200</v>
      </c>
      <c r="F25" s="37">
        <f t="shared" si="3"/>
        <v>200</v>
      </c>
      <c r="G25" s="47"/>
      <c r="H25" s="47"/>
      <c r="I25" s="83"/>
      <c r="J25" s="75">
        <f t="shared" si="4"/>
        <v>0</v>
      </c>
      <c r="K25" s="83"/>
      <c r="L25" s="88"/>
      <c r="M25" s="89"/>
    </row>
    <row r="26" s="5" customFormat="1" ht="23.1" customHeight="1" spans="1:13">
      <c r="A26" s="48">
        <v>6</v>
      </c>
      <c r="B26" s="49" t="s">
        <v>188</v>
      </c>
      <c r="C26" s="48" t="s">
        <v>174</v>
      </c>
      <c r="D26" s="52">
        <v>1</v>
      </c>
      <c r="E26" s="53">
        <v>600</v>
      </c>
      <c r="F26" s="37">
        <f t="shared" si="3"/>
        <v>600</v>
      </c>
      <c r="G26" s="47"/>
      <c r="H26" s="47"/>
      <c r="I26" s="83"/>
      <c r="J26" s="75">
        <f t="shared" si="4"/>
        <v>0</v>
      </c>
      <c r="K26" s="83"/>
      <c r="L26" s="88"/>
      <c r="M26" s="89"/>
    </row>
    <row r="27" s="5" customFormat="1" ht="23.1" customHeight="1" spans="1:13">
      <c r="A27" s="48">
        <v>7</v>
      </c>
      <c r="B27" s="49" t="s">
        <v>189</v>
      </c>
      <c r="C27" s="48" t="s">
        <v>174</v>
      </c>
      <c r="D27" s="52">
        <v>1</v>
      </c>
      <c r="E27" s="53">
        <v>300</v>
      </c>
      <c r="F27" s="37">
        <f t="shared" si="3"/>
        <v>300</v>
      </c>
      <c r="G27" s="47"/>
      <c r="H27" s="47"/>
      <c r="I27" s="83"/>
      <c r="J27" s="75">
        <f t="shared" si="4"/>
        <v>0</v>
      </c>
      <c r="K27" s="83"/>
      <c r="L27" s="88"/>
      <c r="M27" s="89"/>
    </row>
    <row r="28" s="5" customFormat="1" ht="23.1" customHeight="1" spans="1:13">
      <c r="A28" s="48">
        <v>8</v>
      </c>
      <c r="B28" s="49" t="s">
        <v>127</v>
      </c>
      <c r="C28" s="54"/>
      <c r="D28" s="52"/>
      <c r="E28" s="53"/>
      <c r="F28" s="37">
        <f t="shared" si="3"/>
        <v>0</v>
      </c>
      <c r="G28" s="47"/>
      <c r="H28" s="47"/>
      <c r="I28" s="83"/>
      <c r="J28" s="75">
        <f t="shared" si="4"/>
        <v>0</v>
      </c>
      <c r="K28" s="83"/>
      <c r="L28" s="88"/>
      <c r="M28" s="89"/>
    </row>
    <row r="29" s="5" customFormat="1" ht="23.1" customHeight="1" spans="1:13">
      <c r="A29" s="55"/>
      <c r="B29" s="56" t="s">
        <v>177</v>
      </c>
      <c r="C29" s="48"/>
      <c r="D29" s="57"/>
      <c r="E29" s="58"/>
      <c r="F29" s="45">
        <f t="shared" ref="F29:J29" si="5">SUM(F21:F28)</f>
        <v>8800</v>
      </c>
      <c r="G29" s="46">
        <f t="shared" si="5"/>
        <v>2800</v>
      </c>
      <c r="H29" s="47"/>
      <c r="I29" s="83"/>
      <c r="J29" s="84">
        <f t="shared" si="5"/>
        <v>800</v>
      </c>
      <c r="K29" s="93"/>
      <c r="L29" s="88"/>
      <c r="M29" s="89"/>
    </row>
    <row r="30" s="6" customFormat="1" ht="33.95" customHeight="1" spans="1:17">
      <c r="A30" s="23" t="s">
        <v>190</v>
      </c>
      <c r="B30" s="23"/>
      <c r="C30" s="24"/>
      <c r="D30" s="23"/>
      <c r="E30" s="25"/>
      <c r="F30" s="26"/>
      <c r="G30" s="27"/>
      <c r="H30" s="27"/>
      <c r="I30" s="23"/>
      <c r="J30" s="68"/>
      <c r="K30" s="23"/>
      <c r="L30" s="87"/>
      <c r="M30" s="87"/>
      <c r="Q30" s="1" t="s">
        <v>191</v>
      </c>
    </row>
    <row r="31" s="5" customFormat="1" ht="33.95" customHeight="1" spans="1:18">
      <c r="A31" s="28" t="s">
        <v>45</v>
      </c>
      <c r="B31" s="28" t="s">
        <v>141</v>
      </c>
      <c r="C31" s="28" t="s">
        <v>48</v>
      </c>
      <c r="D31" s="29" t="s">
        <v>142</v>
      </c>
      <c r="E31" s="30" t="s">
        <v>143</v>
      </c>
      <c r="F31" s="31" t="s">
        <v>144</v>
      </c>
      <c r="G31" s="32" t="s">
        <v>145</v>
      </c>
      <c r="H31" s="32" t="s">
        <v>146</v>
      </c>
      <c r="I31" s="32" t="s">
        <v>147</v>
      </c>
      <c r="J31" s="70" t="s">
        <v>148</v>
      </c>
      <c r="K31" s="71" t="s">
        <v>149</v>
      </c>
      <c r="L31" s="72" t="s">
        <v>150</v>
      </c>
      <c r="M31" s="73"/>
      <c r="Q31" s="5" t="s">
        <v>192</v>
      </c>
      <c r="R31" s="1" t="s">
        <v>193</v>
      </c>
    </row>
    <row r="32" s="5" customFormat="1" ht="23.1" customHeight="1" spans="1:18">
      <c r="A32" s="33">
        <v>1</v>
      </c>
      <c r="B32" s="28" t="s">
        <v>184</v>
      </c>
      <c r="C32" s="33" t="s">
        <v>158</v>
      </c>
      <c r="D32" s="59">
        <v>1</v>
      </c>
      <c r="E32" s="51">
        <v>2980</v>
      </c>
      <c r="F32" s="37">
        <f t="shared" ref="F32:F40" si="6">D32*E32</f>
        <v>2980</v>
      </c>
      <c r="G32" s="47">
        <v>2000</v>
      </c>
      <c r="H32" s="47"/>
      <c r="I32" s="47"/>
      <c r="J32" s="75">
        <f t="shared" ref="J32:J43" si="7">H32*I32</f>
        <v>0</v>
      </c>
      <c r="K32" s="47"/>
      <c r="L32" s="94" t="s">
        <v>194</v>
      </c>
      <c r="M32" s="95"/>
      <c r="Q32" s="5" t="s">
        <v>195</v>
      </c>
      <c r="R32" s="5" t="s">
        <v>196</v>
      </c>
    </row>
    <row r="33" s="5" customFormat="1" ht="23.1" customHeight="1" spans="1:18">
      <c r="A33" s="33">
        <v>2</v>
      </c>
      <c r="B33" s="28" t="s">
        <v>197</v>
      </c>
      <c r="C33" s="48" t="s">
        <v>82</v>
      </c>
      <c r="D33" s="59"/>
      <c r="E33" s="51"/>
      <c r="F33" s="37">
        <f t="shared" si="6"/>
        <v>0</v>
      </c>
      <c r="G33" s="47"/>
      <c r="H33" s="47"/>
      <c r="I33" s="47"/>
      <c r="J33" s="75">
        <f t="shared" si="7"/>
        <v>0</v>
      </c>
      <c r="K33" s="47"/>
      <c r="L33" s="94"/>
      <c r="M33" s="95"/>
      <c r="Q33" s="5" t="s">
        <v>198</v>
      </c>
      <c r="R33" s="1" t="s">
        <v>199</v>
      </c>
    </row>
    <row r="34" s="5" customFormat="1" ht="23.1" customHeight="1" spans="1:18">
      <c r="A34" s="33">
        <v>3</v>
      </c>
      <c r="B34" s="60" t="s">
        <v>200</v>
      </c>
      <c r="C34" s="48" t="s">
        <v>82</v>
      </c>
      <c r="D34" s="50">
        <v>2</v>
      </c>
      <c r="E34" s="51">
        <v>2000</v>
      </c>
      <c r="F34" s="37">
        <f t="shared" si="6"/>
        <v>4000</v>
      </c>
      <c r="G34" s="47"/>
      <c r="H34" s="47"/>
      <c r="I34" s="83"/>
      <c r="J34" s="75">
        <f t="shared" si="7"/>
        <v>0</v>
      </c>
      <c r="K34" s="83"/>
      <c r="L34" s="88"/>
      <c r="M34" s="89"/>
      <c r="Q34" s="5" t="s">
        <v>134</v>
      </c>
      <c r="R34" s="5" t="s">
        <v>201</v>
      </c>
    </row>
    <row r="35" s="5" customFormat="1" ht="23.1" customHeight="1" spans="1:17">
      <c r="A35" s="33">
        <v>4</v>
      </c>
      <c r="B35" s="60" t="s">
        <v>202</v>
      </c>
      <c r="C35" s="48" t="s">
        <v>82</v>
      </c>
      <c r="D35" s="50"/>
      <c r="E35" s="51"/>
      <c r="F35" s="37">
        <f t="shared" si="6"/>
        <v>0</v>
      </c>
      <c r="G35" s="47"/>
      <c r="H35" s="47"/>
      <c r="I35" s="83"/>
      <c r="J35" s="75">
        <f t="shared" si="7"/>
        <v>0</v>
      </c>
      <c r="K35" s="83"/>
      <c r="L35" s="88"/>
      <c r="M35" s="89"/>
      <c r="Q35" s="5" t="s">
        <v>16</v>
      </c>
    </row>
    <row r="36" s="5" customFormat="1" ht="23.1" customHeight="1" spans="1:13">
      <c r="A36" s="33">
        <v>5</v>
      </c>
      <c r="B36" s="60" t="s">
        <v>170</v>
      </c>
      <c r="C36" s="48" t="s">
        <v>82</v>
      </c>
      <c r="D36" s="50">
        <v>2</v>
      </c>
      <c r="E36" s="51">
        <v>1400</v>
      </c>
      <c r="F36" s="37">
        <f t="shared" si="6"/>
        <v>2800</v>
      </c>
      <c r="G36" s="47">
        <v>678</v>
      </c>
      <c r="H36" s="47"/>
      <c r="I36" s="83"/>
      <c r="J36" s="75">
        <f t="shared" si="7"/>
        <v>0</v>
      </c>
      <c r="K36" s="83"/>
      <c r="L36" s="96" t="s">
        <v>203</v>
      </c>
      <c r="M36" s="97"/>
    </row>
    <row r="37" s="5" customFormat="1" ht="23.1" customHeight="1" spans="1:13">
      <c r="A37" s="33">
        <v>6</v>
      </c>
      <c r="B37" s="60" t="s">
        <v>204</v>
      </c>
      <c r="C37" s="48" t="s">
        <v>82</v>
      </c>
      <c r="D37" s="50">
        <v>1</v>
      </c>
      <c r="E37" s="51">
        <v>900</v>
      </c>
      <c r="F37" s="37">
        <f t="shared" si="6"/>
        <v>900</v>
      </c>
      <c r="G37" s="47"/>
      <c r="H37" s="47"/>
      <c r="I37" s="83"/>
      <c r="J37" s="75">
        <f t="shared" si="7"/>
        <v>0</v>
      </c>
      <c r="K37" s="90"/>
      <c r="L37" s="91"/>
      <c r="M37" s="92"/>
    </row>
    <row r="38" s="5" customFormat="1" ht="23.1" customHeight="1" spans="1:13">
      <c r="A38" s="33">
        <v>7</v>
      </c>
      <c r="B38" s="60" t="s">
        <v>205</v>
      </c>
      <c r="C38" s="48" t="s">
        <v>82</v>
      </c>
      <c r="D38" s="50">
        <v>1</v>
      </c>
      <c r="E38" s="51">
        <v>3500</v>
      </c>
      <c r="F38" s="37">
        <f t="shared" si="6"/>
        <v>3500</v>
      </c>
      <c r="G38" s="32"/>
      <c r="H38" s="32"/>
      <c r="I38" s="98"/>
      <c r="J38" s="75">
        <f t="shared" si="7"/>
        <v>0</v>
      </c>
      <c r="K38" s="83"/>
      <c r="L38" s="88"/>
      <c r="M38" s="89"/>
    </row>
    <row r="39" s="5" customFormat="1" ht="23.1" customHeight="1" spans="1:13">
      <c r="A39" s="33">
        <v>8</v>
      </c>
      <c r="B39" s="60" t="s">
        <v>206</v>
      </c>
      <c r="C39" s="48" t="s">
        <v>174</v>
      </c>
      <c r="D39" s="52"/>
      <c r="E39" s="53"/>
      <c r="F39" s="37">
        <f t="shared" si="6"/>
        <v>0</v>
      </c>
      <c r="G39" s="32"/>
      <c r="H39" s="32"/>
      <c r="I39" s="98"/>
      <c r="J39" s="75">
        <f t="shared" si="7"/>
        <v>0</v>
      </c>
      <c r="K39" s="83"/>
      <c r="L39" s="99"/>
      <c r="M39" s="100"/>
    </row>
    <row r="40" s="5" customFormat="1" ht="23.1" customHeight="1" spans="1:13">
      <c r="A40" s="33">
        <v>9</v>
      </c>
      <c r="B40" s="60" t="s">
        <v>207</v>
      </c>
      <c r="C40" s="48" t="s">
        <v>82</v>
      </c>
      <c r="D40" s="52"/>
      <c r="E40" s="53"/>
      <c r="F40" s="37">
        <f t="shared" si="6"/>
        <v>0</v>
      </c>
      <c r="G40" s="32"/>
      <c r="H40" s="32"/>
      <c r="I40" s="98"/>
      <c r="J40" s="75">
        <f t="shared" si="7"/>
        <v>0</v>
      </c>
      <c r="K40" s="83"/>
      <c r="L40" s="99"/>
      <c r="M40" s="100"/>
    </row>
    <row r="41" s="5" customFormat="1" ht="23.1" customHeight="1" spans="1:13">
      <c r="A41" s="33">
        <v>10</v>
      </c>
      <c r="B41" s="60" t="s">
        <v>208</v>
      </c>
      <c r="C41" s="48" t="s">
        <v>82</v>
      </c>
      <c r="D41" s="52"/>
      <c r="E41" s="53"/>
      <c r="F41" s="37">
        <f>D39*E39</f>
        <v>0</v>
      </c>
      <c r="G41" s="32"/>
      <c r="H41" s="32"/>
      <c r="I41" s="98"/>
      <c r="J41" s="75">
        <f t="shared" si="7"/>
        <v>0</v>
      </c>
      <c r="K41" s="83"/>
      <c r="L41" s="99"/>
      <c r="M41" s="100"/>
    </row>
    <row r="42" s="5" customFormat="1" ht="23.1" customHeight="1" spans="1:13">
      <c r="A42" s="33">
        <v>11</v>
      </c>
      <c r="B42" s="60" t="s">
        <v>209</v>
      </c>
      <c r="C42" s="48" t="s">
        <v>82</v>
      </c>
      <c r="D42" s="50">
        <v>2</v>
      </c>
      <c r="E42" s="51">
        <v>200</v>
      </c>
      <c r="F42" s="37">
        <f t="shared" ref="F42:F57" si="8">D42*E42</f>
        <v>400</v>
      </c>
      <c r="G42" s="32"/>
      <c r="H42" s="32"/>
      <c r="I42" s="98"/>
      <c r="J42" s="75">
        <f t="shared" si="7"/>
        <v>0</v>
      </c>
      <c r="K42" s="83"/>
      <c r="L42" s="99"/>
      <c r="M42" s="100"/>
    </row>
    <row r="43" s="5" customFormat="1" ht="23.1" customHeight="1" spans="1:13">
      <c r="A43" s="33">
        <v>12</v>
      </c>
      <c r="B43" s="60" t="s">
        <v>127</v>
      </c>
      <c r="C43" s="61"/>
      <c r="D43" s="50"/>
      <c r="E43" s="51"/>
      <c r="F43" s="37">
        <f t="shared" si="8"/>
        <v>0</v>
      </c>
      <c r="G43" s="32"/>
      <c r="H43" s="32"/>
      <c r="I43" s="98"/>
      <c r="J43" s="75">
        <f t="shared" si="7"/>
        <v>0</v>
      </c>
      <c r="K43" s="83"/>
      <c r="L43" s="99"/>
      <c r="M43" s="100"/>
    </row>
    <row r="44" s="5" customFormat="1" ht="23.1" customHeight="1" spans="1:13">
      <c r="A44" s="62"/>
      <c r="B44" s="56" t="s">
        <v>177</v>
      </c>
      <c r="C44" s="62"/>
      <c r="D44" s="57"/>
      <c r="E44" s="58"/>
      <c r="F44" s="45">
        <f t="shared" ref="F44:J44" si="9">SUM(F32:F43)</f>
        <v>14580</v>
      </c>
      <c r="G44" s="46">
        <f t="shared" si="9"/>
        <v>2678</v>
      </c>
      <c r="H44" s="47"/>
      <c r="I44" s="83"/>
      <c r="J44" s="84">
        <f t="shared" si="9"/>
        <v>0</v>
      </c>
      <c r="K44" s="93"/>
      <c r="L44" s="88"/>
      <c r="M44" s="89"/>
    </row>
    <row r="45" s="6" customFormat="1" ht="33.95" customHeight="1" spans="1:13">
      <c r="A45" s="23" t="s">
        <v>210</v>
      </c>
      <c r="B45" s="23"/>
      <c r="C45" s="24"/>
      <c r="D45" s="23"/>
      <c r="E45" s="25"/>
      <c r="F45" s="26"/>
      <c r="G45" s="27"/>
      <c r="H45" s="27"/>
      <c r="I45" s="23"/>
      <c r="J45" s="68"/>
      <c r="K45" s="23"/>
      <c r="L45" s="87"/>
      <c r="M45" s="87"/>
    </row>
    <row r="46" s="5" customFormat="1" ht="33.95" customHeight="1" spans="1:13">
      <c r="A46" s="28" t="s">
        <v>45</v>
      </c>
      <c r="B46" s="28" t="s">
        <v>141</v>
      </c>
      <c r="C46" s="28" t="s">
        <v>48</v>
      </c>
      <c r="D46" s="29" t="s">
        <v>142</v>
      </c>
      <c r="E46" s="30" t="s">
        <v>143</v>
      </c>
      <c r="F46" s="31" t="s">
        <v>144</v>
      </c>
      <c r="G46" s="32" t="s">
        <v>145</v>
      </c>
      <c r="H46" s="32" t="s">
        <v>146</v>
      </c>
      <c r="I46" s="32" t="s">
        <v>147</v>
      </c>
      <c r="J46" s="70" t="s">
        <v>148</v>
      </c>
      <c r="K46" s="71" t="s">
        <v>149</v>
      </c>
      <c r="L46" s="72" t="s">
        <v>150</v>
      </c>
      <c r="M46" s="73"/>
    </row>
    <row r="47" s="5" customFormat="1" ht="23.1" customHeight="1" spans="1:13">
      <c r="A47" s="48">
        <v>1</v>
      </c>
      <c r="B47" s="60" t="s">
        <v>211</v>
      </c>
      <c r="C47" s="48" t="s">
        <v>174</v>
      </c>
      <c r="D47" s="50"/>
      <c r="E47" s="51"/>
      <c r="F47" s="37">
        <f t="shared" si="8"/>
        <v>0</v>
      </c>
      <c r="G47" s="47"/>
      <c r="H47" s="47"/>
      <c r="I47" s="83"/>
      <c r="J47" s="75">
        <f t="shared" ref="J47:J57" si="10">H47*I47</f>
        <v>0</v>
      </c>
      <c r="K47" s="83"/>
      <c r="L47" s="88"/>
      <c r="M47" s="89"/>
    </row>
    <row r="48" s="5" customFormat="1" ht="23.1" customHeight="1" spans="1:13">
      <c r="A48" s="48">
        <v>2</v>
      </c>
      <c r="B48" s="60" t="s">
        <v>212</v>
      </c>
      <c r="C48" s="48" t="s">
        <v>82</v>
      </c>
      <c r="D48" s="50">
        <v>2</v>
      </c>
      <c r="E48" s="51">
        <v>300</v>
      </c>
      <c r="F48" s="37">
        <f t="shared" si="8"/>
        <v>600</v>
      </c>
      <c r="G48" s="47"/>
      <c r="H48" s="47"/>
      <c r="I48" s="83"/>
      <c r="J48" s="75">
        <f t="shared" si="10"/>
        <v>0</v>
      </c>
      <c r="K48" s="83"/>
      <c r="L48" s="88"/>
      <c r="M48" s="89"/>
    </row>
    <row r="49" s="5" customFormat="1" ht="23.1" customHeight="1" spans="1:13">
      <c r="A49" s="48">
        <v>3</v>
      </c>
      <c r="B49" s="60" t="s">
        <v>213</v>
      </c>
      <c r="C49" s="48" t="s">
        <v>82</v>
      </c>
      <c r="D49" s="50"/>
      <c r="E49" s="51"/>
      <c r="F49" s="37">
        <f t="shared" si="8"/>
        <v>0</v>
      </c>
      <c r="G49" s="47"/>
      <c r="H49" s="47"/>
      <c r="I49" s="83"/>
      <c r="J49" s="75">
        <f t="shared" si="10"/>
        <v>0</v>
      </c>
      <c r="K49" s="83"/>
      <c r="L49" s="88"/>
      <c r="M49" s="89"/>
    </row>
    <row r="50" s="5" customFormat="1" ht="23.1" customHeight="1" spans="1:13">
      <c r="A50" s="48">
        <v>4</v>
      </c>
      <c r="B50" s="60" t="s">
        <v>214</v>
      </c>
      <c r="C50" s="48" t="s">
        <v>82</v>
      </c>
      <c r="D50" s="50">
        <v>1</v>
      </c>
      <c r="E50" s="51">
        <v>100</v>
      </c>
      <c r="F50" s="37">
        <f t="shared" si="8"/>
        <v>100</v>
      </c>
      <c r="G50" s="47"/>
      <c r="H50" s="47"/>
      <c r="I50" s="83"/>
      <c r="J50" s="75">
        <f t="shared" si="10"/>
        <v>0</v>
      </c>
      <c r="K50" s="90"/>
      <c r="L50" s="91"/>
      <c r="M50" s="92"/>
    </row>
    <row r="51" s="5" customFormat="1" ht="23.1" customHeight="1" spans="1:13">
      <c r="A51" s="48">
        <v>5</v>
      </c>
      <c r="B51" s="60" t="s">
        <v>215</v>
      </c>
      <c r="C51" s="48" t="s">
        <v>174</v>
      </c>
      <c r="D51" s="50">
        <v>2</v>
      </c>
      <c r="E51" s="51">
        <v>1500</v>
      </c>
      <c r="F51" s="37">
        <f t="shared" si="8"/>
        <v>3000</v>
      </c>
      <c r="G51" s="47"/>
      <c r="H51" s="47"/>
      <c r="I51" s="83"/>
      <c r="J51" s="75">
        <f t="shared" si="10"/>
        <v>0</v>
      </c>
      <c r="K51" s="90"/>
      <c r="L51" s="91"/>
      <c r="M51" s="92"/>
    </row>
    <row r="52" s="5" customFormat="1" ht="23.1" customHeight="1" spans="1:13">
      <c r="A52" s="48">
        <v>6</v>
      </c>
      <c r="B52" s="60" t="s">
        <v>216</v>
      </c>
      <c r="C52" s="48" t="s">
        <v>174</v>
      </c>
      <c r="D52" s="50"/>
      <c r="E52" s="51"/>
      <c r="F52" s="37">
        <f t="shared" si="8"/>
        <v>0</v>
      </c>
      <c r="G52" s="47"/>
      <c r="H52" s="47"/>
      <c r="I52" s="83"/>
      <c r="J52" s="75">
        <f t="shared" si="10"/>
        <v>0</v>
      </c>
      <c r="K52" s="90"/>
      <c r="L52" s="91"/>
      <c r="M52" s="92"/>
    </row>
    <row r="53" s="5" customFormat="1" ht="23.1" customHeight="1" spans="1:13">
      <c r="A53" s="48">
        <v>7</v>
      </c>
      <c r="B53" s="60" t="s">
        <v>217</v>
      </c>
      <c r="C53" s="48" t="s">
        <v>82</v>
      </c>
      <c r="D53" s="50"/>
      <c r="E53" s="51"/>
      <c r="F53" s="37">
        <f t="shared" si="8"/>
        <v>0</v>
      </c>
      <c r="G53" s="47"/>
      <c r="H53" s="47"/>
      <c r="I53" s="83"/>
      <c r="J53" s="75">
        <f t="shared" si="10"/>
        <v>0</v>
      </c>
      <c r="K53" s="90"/>
      <c r="L53" s="91"/>
      <c r="M53" s="92"/>
    </row>
    <row r="54" s="5" customFormat="1" ht="23.1" customHeight="1" spans="1:13">
      <c r="A54" s="48">
        <v>8</v>
      </c>
      <c r="B54" s="60" t="s">
        <v>218</v>
      </c>
      <c r="C54" s="48" t="s">
        <v>82</v>
      </c>
      <c r="D54" s="50"/>
      <c r="E54" s="51"/>
      <c r="F54" s="37">
        <f t="shared" si="8"/>
        <v>0</v>
      </c>
      <c r="G54" s="47"/>
      <c r="H54" s="47"/>
      <c r="I54" s="83"/>
      <c r="J54" s="75">
        <f t="shared" si="10"/>
        <v>0</v>
      </c>
      <c r="K54" s="90"/>
      <c r="L54" s="91"/>
      <c r="M54" s="92"/>
    </row>
    <row r="55" s="5" customFormat="1" ht="23.1" customHeight="1" spans="1:13">
      <c r="A55" s="48">
        <v>9</v>
      </c>
      <c r="B55" s="60" t="s">
        <v>219</v>
      </c>
      <c r="C55" s="48" t="s">
        <v>174</v>
      </c>
      <c r="D55" s="50">
        <v>1</v>
      </c>
      <c r="E55" s="51">
        <v>1800</v>
      </c>
      <c r="F55" s="37">
        <f t="shared" si="8"/>
        <v>1800</v>
      </c>
      <c r="G55" s="47"/>
      <c r="H55" s="47"/>
      <c r="I55" s="83"/>
      <c r="J55" s="75">
        <f t="shared" si="10"/>
        <v>0</v>
      </c>
      <c r="K55" s="90"/>
      <c r="L55" s="91"/>
      <c r="M55" s="92"/>
    </row>
    <row r="56" s="5" customFormat="1" ht="23.1" customHeight="1" spans="1:13">
      <c r="A56" s="48">
        <v>10</v>
      </c>
      <c r="B56" s="60" t="s">
        <v>16</v>
      </c>
      <c r="C56" s="48" t="s">
        <v>174</v>
      </c>
      <c r="D56" s="50">
        <v>1</v>
      </c>
      <c r="E56" s="51">
        <v>8400</v>
      </c>
      <c r="F56" s="37">
        <f t="shared" si="8"/>
        <v>8400</v>
      </c>
      <c r="G56" s="47">
        <v>500</v>
      </c>
      <c r="H56" s="47"/>
      <c r="I56" s="83"/>
      <c r="J56" s="75">
        <f t="shared" si="10"/>
        <v>0</v>
      </c>
      <c r="K56" s="90"/>
      <c r="L56" s="91"/>
      <c r="M56" s="92"/>
    </row>
    <row r="57" s="5" customFormat="1" ht="23.1" customHeight="1" spans="1:13">
      <c r="A57" s="48">
        <v>11</v>
      </c>
      <c r="B57" s="60" t="s">
        <v>127</v>
      </c>
      <c r="C57" s="54"/>
      <c r="D57" s="52">
        <v>1</v>
      </c>
      <c r="E57" s="53">
        <v>1000</v>
      </c>
      <c r="F57" s="37">
        <f t="shared" si="8"/>
        <v>1000</v>
      </c>
      <c r="G57" s="47"/>
      <c r="H57" s="47"/>
      <c r="I57" s="83"/>
      <c r="J57" s="75">
        <f t="shared" si="10"/>
        <v>0</v>
      </c>
      <c r="K57" s="83"/>
      <c r="L57" s="101" t="s">
        <v>220</v>
      </c>
      <c r="M57" s="102"/>
    </row>
    <row r="58" s="5" customFormat="1" ht="23.1" customHeight="1" spans="1:13">
      <c r="A58" s="63"/>
      <c r="B58" s="56" t="s">
        <v>177</v>
      </c>
      <c r="C58" s="61"/>
      <c r="D58" s="52"/>
      <c r="E58" s="53"/>
      <c r="F58" s="45">
        <f t="shared" ref="F58:J58" si="11">SUM(F47:F57)</f>
        <v>14900</v>
      </c>
      <c r="G58" s="46">
        <f t="shared" si="11"/>
        <v>500</v>
      </c>
      <c r="H58" s="47"/>
      <c r="I58" s="83"/>
      <c r="J58" s="84">
        <f t="shared" si="11"/>
        <v>0</v>
      </c>
      <c r="K58" s="83"/>
      <c r="L58" s="88"/>
      <c r="M58" s="89"/>
    </row>
    <row r="59" s="6" customFormat="1" ht="33.95" customHeight="1" spans="1:13">
      <c r="A59" s="23" t="s">
        <v>221</v>
      </c>
      <c r="B59" s="23"/>
      <c r="C59" s="24"/>
      <c r="D59" s="23"/>
      <c r="E59" s="25"/>
      <c r="F59" s="26"/>
      <c r="G59" s="27"/>
      <c r="H59" s="27"/>
      <c r="I59" s="23"/>
      <c r="J59" s="68"/>
      <c r="K59" s="23"/>
      <c r="L59" s="87"/>
      <c r="M59" s="87"/>
    </row>
    <row r="60" s="5" customFormat="1" ht="33.95" customHeight="1" spans="1:13">
      <c r="A60" s="28" t="s">
        <v>45</v>
      </c>
      <c r="B60" s="28" t="s">
        <v>141</v>
      </c>
      <c r="C60" s="28" t="s">
        <v>48</v>
      </c>
      <c r="D60" s="29" t="s">
        <v>142</v>
      </c>
      <c r="E60" s="30" t="s">
        <v>143</v>
      </c>
      <c r="F60" s="31" t="s">
        <v>144</v>
      </c>
      <c r="G60" s="32" t="s">
        <v>145</v>
      </c>
      <c r="H60" s="32" t="s">
        <v>146</v>
      </c>
      <c r="I60" s="32" t="s">
        <v>147</v>
      </c>
      <c r="J60" s="70" t="s">
        <v>148</v>
      </c>
      <c r="K60" s="71" t="s">
        <v>149</v>
      </c>
      <c r="L60" s="72" t="s">
        <v>150</v>
      </c>
      <c r="M60" s="73"/>
    </row>
    <row r="61" s="5" customFormat="1" ht="23.1" customHeight="1" spans="1:13">
      <c r="A61" s="33">
        <v>1</v>
      </c>
      <c r="B61" s="60" t="s">
        <v>222</v>
      </c>
      <c r="C61" s="48" t="s">
        <v>82</v>
      </c>
      <c r="D61" s="50">
        <v>1</v>
      </c>
      <c r="E61" s="64">
        <v>1200</v>
      </c>
      <c r="F61" s="37">
        <f t="shared" ref="F61:F69" si="12">D61*E61</f>
        <v>1200</v>
      </c>
      <c r="G61" s="38"/>
      <c r="H61" s="38"/>
      <c r="I61" s="79"/>
      <c r="J61" s="75">
        <f t="shared" ref="J61:J69" si="13">H61*I61</f>
        <v>0</v>
      </c>
      <c r="K61" s="83"/>
      <c r="L61" s="99"/>
      <c r="M61" s="100"/>
    </row>
    <row r="62" s="5" customFormat="1" ht="23.1" customHeight="1" spans="1:13">
      <c r="A62" s="33">
        <v>2</v>
      </c>
      <c r="B62" s="60" t="s">
        <v>223</v>
      </c>
      <c r="C62" s="48" t="s">
        <v>82</v>
      </c>
      <c r="D62" s="50">
        <v>1</v>
      </c>
      <c r="E62" s="64">
        <v>500</v>
      </c>
      <c r="F62" s="37">
        <f t="shared" si="12"/>
        <v>500</v>
      </c>
      <c r="G62" s="38"/>
      <c r="H62" s="38"/>
      <c r="I62" s="79"/>
      <c r="J62" s="75">
        <f t="shared" si="13"/>
        <v>0</v>
      </c>
      <c r="K62" s="83"/>
      <c r="L62" s="91"/>
      <c r="M62" s="92"/>
    </row>
    <row r="63" s="5" customFormat="1" ht="23.1" customHeight="1" spans="1:13">
      <c r="A63" s="33">
        <v>3</v>
      </c>
      <c r="B63" s="60" t="s">
        <v>224</v>
      </c>
      <c r="C63" s="48" t="s">
        <v>82</v>
      </c>
      <c r="D63" s="50">
        <v>3</v>
      </c>
      <c r="E63" s="51">
        <v>700</v>
      </c>
      <c r="F63" s="37">
        <f t="shared" si="12"/>
        <v>2100</v>
      </c>
      <c r="G63" s="38"/>
      <c r="H63" s="38"/>
      <c r="I63" s="79"/>
      <c r="J63" s="75">
        <f t="shared" si="13"/>
        <v>0</v>
      </c>
      <c r="K63" s="83"/>
      <c r="L63" s="99"/>
      <c r="M63" s="100"/>
    </row>
    <row r="64" s="5" customFormat="1" ht="23.1" customHeight="1" spans="1:13">
      <c r="A64" s="33">
        <v>4</v>
      </c>
      <c r="B64" s="60" t="s">
        <v>225</v>
      </c>
      <c r="C64" s="48" t="s">
        <v>82</v>
      </c>
      <c r="D64" s="50">
        <v>1</v>
      </c>
      <c r="E64" s="51">
        <v>300</v>
      </c>
      <c r="F64" s="37">
        <f t="shared" si="12"/>
        <v>300</v>
      </c>
      <c r="G64" s="38"/>
      <c r="H64" s="38"/>
      <c r="I64" s="79"/>
      <c r="J64" s="75">
        <f t="shared" si="13"/>
        <v>0</v>
      </c>
      <c r="K64" s="83"/>
      <c r="L64" s="91"/>
      <c r="M64" s="92"/>
    </row>
    <row r="65" s="5" customFormat="1" ht="23.1" customHeight="1" spans="1:13">
      <c r="A65" s="33">
        <v>5</v>
      </c>
      <c r="B65" s="60" t="s">
        <v>226</v>
      </c>
      <c r="C65" s="48" t="s">
        <v>82</v>
      </c>
      <c r="D65" s="50">
        <v>3</v>
      </c>
      <c r="E65" s="51">
        <v>200</v>
      </c>
      <c r="F65" s="37">
        <f t="shared" si="12"/>
        <v>600</v>
      </c>
      <c r="G65" s="38"/>
      <c r="H65" s="38"/>
      <c r="I65" s="79"/>
      <c r="J65" s="75">
        <f t="shared" si="13"/>
        <v>0</v>
      </c>
      <c r="K65" s="83"/>
      <c r="L65" s="91"/>
      <c r="M65" s="92"/>
    </row>
    <row r="66" s="5" customFormat="1" ht="23.1" customHeight="1" spans="1:13">
      <c r="A66" s="33">
        <v>6</v>
      </c>
      <c r="B66" s="60" t="s">
        <v>227</v>
      </c>
      <c r="C66" s="48" t="s">
        <v>82</v>
      </c>
      <c r="D66" s="50"/>
      <c r="E66" s="51"/>
      <c r="F66" s="37">
        <f t="shared" si="12"/>
        <v>0</v>
      </c>
      <c r="G66" s="38"/>
      <c r="H66" s="38"/>
      <c r="I66" s="79"/>
      <c r="J66" s="75">
        <f t="shared" si="13"/>
        <v>0</v>
      </c>
      <c r="K66" s="83"/>
      <c r="L66" s="88"/>
      <c r="M66" s="89"/>
    </row>
    <row r="67" s="5" customFormat="1" ht="23.1" customHeight="1" spans="1:13">
      <c r="A67" s="33">
        <v>7</v>
      </c>
      <c r="B67" s="60" t="s">
        <v>228</v>
      </c>
      <c r="C67" s="48" t="s">
        <v>82</v>
      </c>
      <c r="D67" s="50"/>
      <c r="E67" s="51"/>
      <c r="F67" s="37">
        <f t="shared" si="12"/>
        <v>0</v>
      </c>
      <c r="G67" s="38"/>
      <c r="H67" s="38"/>
      <c r="I67" s="79"/>
      <c r="J67" s="75">
        <f t="shared" si="13"/>
        <v>0</v>
      </c>
      <c r="K67" s="83"/>
      <c r="L67" s="88"/>
      <c r="M67" s="89"/>
    </row>
    <row r="68" s="5" customFormat="1" ht="23.1" customHeight="1" spans="1:13">
      <c r="A68" s="33">
        <v>8</v>
      </c>
      <c r="B68" s="60" t="s">
        <v>229</v>
      </c>
      <c r="C68" s="48" t="s">
        <v>82</v>
      </c>
      <c r="D68" s="50">
        <v>30</v>
      </c>
      <c r="E68" s="51">
        <v>20</v>
      </c>
      <c r="F68" s="37">
        <f t="shared" si="12"/>
        <v>600</v>
      </c>
      <c r="G68" s="38"/>
      <c r="H68" s="38"/>
      <c r="I68" s="79"/>
      <c r="J68" s="75">
        <f t="shared" si="13"/>
        <v>0</v>
      </c>
      <c r="K68" s="83"/>
      <c r="L68" s="88"/>
      <c r="M68" s="89"/>
    </row>
    <row r="69" s="5" customFormat="1" ht="23.1" customHeight="1" spans="1:13">
      <c r="A69" s="33">
        <v>9</v>
      </c>
      <c r="B69" s="60" t="s">
        <v>127</v>
      </c>
      <c r="C69" s="48"/>
      <c r="D69" s="50"/>
      <c r="E69" s="51"/>
      <c r="F69" s="37">
        <f t="shared" si="12"/>
        <v>0</v>
      </c>
      <c r="G69" s="38"/>
      <c r="H69" s="38"/>
      <c r="I69" s="79"/>
      <c r="J69" s="75">
        <f t="shared" si="13"/>
        <v>0</v>
      </c>
      <c r="K69" s="83"/>
      <c r="L69" s="91"/>
      <c r="M69" s="92"/>
    </row>
    <row r="70" s="5" customFormat="1" ht="23.1" customHeight="1" spans="1:13">
      <c r="A70" s="43"/>
      <c r="B70" s="44" t="s">
        <v>177</v>
      </c>
      <c r="C70" s="33"/>
      <c r="D70" s="42"/>
      <c r="E70" s="36"/>
      <c r="F70" s="45">
        <f>SUM(F61:F69)</f>
        <v>5300</v>
      </c>
      <c r="G70" s="47"/>
      <c r="H70" s="47"/>
      <c r="I70" s="83"/>
      <c r="J70" s="84">
        <f>SUM(J61:J69)</f>
        <v>0</v>
      </c>
      <c r="K70" s="93"/>
      <c r="L70" s="88"/>
      <c r="M70" s="89"/>
    </row>
    <row r="71" s="5" customFormat="1" ht="33.95" customHeight="1" spans="1:13">
      <c r="A71" s="103" t="s">
        <v>230</v>
      </c>
      <c r="B71" s="104"/>
      <c r="C71" s="104"/>
      <c r="D71" s="104"/>
      <c r="E71" s="105"/>
      <c r="F71" s="106"/>
      <c r="G71" s="107"/>
      <c r="H71" s="107"/>
      <c r="I71" s="104"/>
      <c r="J71" s="138"/>
      <c r="K71" s="104"/>
      <c r="L71" s="139"/>
      <c r="M71" s="140"/>
    </row>
    <row r="72" s="5" customFormat="1" ht="33.95" customHeight="1" spans="1:13">
      <c r="A72" s="28" t="s">
        <v>45</v>
      </c>
      <c r="B72" s="28" t="s">
        <v>141</v>
      </c>
      <c r="C72" s="28" t="s">
        <v>48</v>
      </c>
      <c r="D72" s="29" t="s">
        <v>142</v>
      </c>
      <c r="E72" s="30" t="s">
        <v>143</v>
      </c>
      <c r="F72" s="31" t="s">
        <v>144</v>
      </c>
      <c r="G72" s="32" t="s">
        <v>145</v>
      </c>
      <c r="H72" s="32" t="s">
        <v>146</v>
      </c>
      <c r="I72" s="32" t="s">
        <v>147</v>
      </c>
      <c r="J72" s="70" t="s">
        <v>148</v>
      </c>
      <c r="K72" s="71" t="s">
        <v>149</v>
      </c>
      <c r="L72" s="72" t="s">
        <v>150</v>
      </c>
      <c r="M72" s="73"/>
    </row>
    <row r="73" s="5" customFormat="1" ht="23.1" customHeight="1" spans="1:13">
      <c r="A73" s="43">
        <v>1</v>
      </c>
      <c r="B73" s="28" t="s">
        <v>231</v>
      </c>
      <c r="C73" s="33" t="s">
        <v>82</v>
      </c>
      <c r="D73" s="42">
        <v>6</v>
      </c>
      <c r="E73" s="36">
        <v>25</v>
      </c>
      <c r="F73" s="37">
        <f t="shared" ref="F73:F84" si="14">D73*E73</f>
        <v>150</v>
      </c>
      <c r="G73" s="38"/>
      <c r="H73" s="38"/>
      <c r="I73" s="79"/>
      <c r="J73" s="75">
        <f t="shared" ref="J73:J84" si="15">H73*I73</f>
        <v>0</v>
      </c>
      <c r="K73" s="83"/>
      <c r="L73" s="88"/>
      <c r="M73" s="89"/>
    </row>
    <row r="74" s="5" customFormat="1" ht="23.1" customHeight="1" spans="1:13">
      <c r="A74" s="43">
        <v>2</v>
      </c>
      <c r="B74" s="28" t="s">
        <v>232</v>
      </c>
      <c r="C74" s="33" t="s">
        <v>82</v>
      </c>
      <c r="D74" s="42"/>
      <c r="E74" s="36"/>
      <c r="F74" s="37">
        <f t="shared" si="14"/>
        <v>0</v>
      </c>
      <c r="G74" s="38"/>
      <c r="H74" s="38"/>
      <c r="I74" s="79"/>
      <c r="J74" s="75">
        <f t="shared" si="15"/>
        <v>0</v>
      </c>
      <c r="K74" s="83"/>
      <c r="L74" s="99"/>
      <c r="M74" s="100"/>
    </row>
    <row r="75" s="5" customFormat="1" ht="23.1" customHeight="1" spans="1:13">
      <c r="A75" s="43">
        <v>3</v>
      </c>
      <c r="B75" s="28" t="s">
        <v>233</v>
      </c>
      <c r="C75" s="33" t="s">
        <v>174</v>
      </c>
      <c r="D75" s="42"/>
      <c r="E75" s="36"/>
      <c r="F75" s="37">
        <f t="shared" si="14"/>
        <v>0</v>
      </c>
      <c r="G75" s="38"/>
      <c r="H75" s="38"/>
      <c r="I75" s="79"/>
      <c r="J75" s="75">
        <f t="shared" si="15"/>
        <v>0</v>
      </c>
      <c r="K75" s="83"/>
      <c r="L75" s="99"/>
      <c r="M75" s="100"/>
    </row>
    <row r="76" s="5" customFormat="1" ht="23.1" customHeight="1" spans="1:13">
      <c r="A76" s="43">
        <v>4</v>
      </c>
      <c r="B76" s="28" t="s">
        <v>234</v>
      </c>
      <c r="C76" s="33" t="s">
        <v>174</v>
      </c>
      <c r="D76" s="42">
        <v>6</v>
      </c>
      <c r="E76" s="36">
        <v>200</v>
      </c>
      <c r="F76" s="37">
        <f t="shared" si="14"/>
        <v>1200</v>
      </c>
      <c r="G76" s="38"/>
      <c r="H76" s="38"/>
      <c r="I76" s="79"/>
      <c r="J76" s="75">
        <f t="shared" si="15"/>
        <v>0</v>
      </c>
      <c r="K76" s="83"/>
      <c r="L76" s="99"/>
      <c r="M76" s="100"/>
    </row>
    <row r="77" s="5" customFormat="1" ht="23.1" customHeight="1" spans="1:13">
      <c r="A77" s="43">
        <v>5</v>
      </c>
      <c r="B77" s="28" t="s">
        <v>235</v>
      </c>
      <c r="C77" s="33" t="s">
        <v>174</v>
      </c>
      <c r="D77" s="42"/>
      <c r="E77" s="36"/>
      <c r="F77" s="37">
        <f t="shared" si="14"/>
        <v>0</v>
      </c>
      <c r="G77" s="38"/>
      <c r="H77" s="38"/>
      <c r="I77" s="79"/>
      <c r="J77" s="75">
        <f t="shared" si="15"/>
        <v>0</v>
      </c>
      <c r="K77" s="83"/>
      <c r="L77" s="99"/>
      <c r="M77" s="100"/>
    </row>
    <row r="78" s="5" customFormat="1" ht="23.1" customHeight="1" spans="1:13">
      <c r="A78" s="43">
        <v>6</v>
      </c>
      <c r="B78" s="28" t="s">
        <v>236</v>
      </c>
      <c r="C78" s="33" t="s">
        <v>174</v>
      </c>
      <c r="D78" s="42">
        <v>1</v>
      </c>
      <c r="E78" s="36">
        <v>300</v>
      </c>
      <c r="F78" s="37">
        <f t="shared" si="14"/>
        <v>300</v>
      </c>
      <c r="G78" s="38"/>
      <c r="H78" s="38"/>
      <c r="I78" s="79"/>
      <c r="J78" s="75">
        <f t="shared" si="15"/>
        <v>0</v>
      </c>
      <c r="K78" s="83"/>
      <c r="L78" s="99"/>
      <c r="M78" s="100"/>
    </row>
    <row r="79" s="5" customFormat="1" ht="23.1" customHeight="1" spans="1:13">
      <c r="A79" s="43">
        <v>7</v>
      </c>
      <c r="B79" s="28" t="s">
        <v>237</v>
      </c>
      <c r="C79" s="33" t="s">
        <v>174</v>
      </c>
      <c r="D79" s="42"/>
      <c r="E79" s="36"/>
      <c r="F79" s="37">
        <f t="shared" si="14"/>
        <v>0</v>
      </c>
      <c r="G79" s="38"/>
      <c r="H79" s="38"/>
      <c r="I79" s="79"/>
      <c r="J79" s="75">
        <f t="shared" si="15"/>
        <v>0</v>
      </c>
      <c r="K79" s="83"/>
      <c r="L79" s="99"/>
      <c r="M79" s="100"/>
    </row>
    <row r="80" s="5" customFormat="1" ht="23.1" customHeight="1" spans="1:13">
      <c r="A80" s="43">
        <v>8</v>
      </c>
      <c r="B80" s="28" t="s">
        <v>238</v>
      </c>
      <c r="C80" s="33" t="s">
        <v>82</v>
      </c>
      <c r="D80" s="42"/>
      <c r="E80" s="36"/>
      <c r="F80" s="37">
        <f t="shared" si="14"/>
        <v>0</v>
      </c>
      <c r="G80" s="38"/>
      <c r="H80" s="38"/>
      <c r="I80" s="79"/>
      <c r="J80" s="75">
        <f t="shared" si="15"/>
        <v>0</v>
      </c>
      <c r="K80" s="83"/>
      <c r="L80" s="99"/>
      <c r="M80" s="100"/>
    </row>
    <row r="81" s="5" customFormat="1" ht="23.1" customHeight="1" spans="1:13">
      <c r="A81" s="43">
        <v>9</v>
      </c>
      <c r="B81" s="28" t="s">
        <v>119</v>
      </c>
      <c r="C81" s="33" t="s">
        <v>174</v>
      </c>
      <c r="D81" s="42"/>
      <c r="E81" s="36"/>
      <c r="F81" s="37">
        <f t="shared" si="14"/>
        <v>0</v>
      </c>
      <c r="G81" s="38"/>
      <c r="H81" s="38"/>
      <c r="I81" s="79"/>
      <c r="J81" s="75">
        <f t="shared" si="15"/>
        <v>0</v>
      </c>
      <c r="K81" s="83"/>
      <c r="L81" s="99"/>
      <c r="M81" s="100"/>
    </row>
    <row r="82" s="5" customFormat="1" ht="23.1" customHeight="1" spans="1:13">
      <c r="A82" s="43">
        <v>10</v>
      </c>
      <c r="B82" s="28" t="s">
        <v>239</v>
      </c>
      <c r="C82" s="33" t="s">
        <v>174</v>
      </c>
      <c r="D82" s="42">
        <v>4</v>
      </c>
      <c r="E82" s="36">
        <v>1200</v>
      </c>
      <c r="F82" s="37">
        <f t="shared" si="14"/>
        <v>4800</v>
      </c>
      <c r="G82" s="38"/>
      <c r="H82" s="38"/>
      <c r="I82" s="79"/>
      <c r="J82" s="75">
        <f t="shared" si="15"/>
        <v>0</v>
      </c>
      <c r="K82" s="83"/>
      <c r="L82" s="99"/>
      <c r="M82" s="100"/>
    </row>
    <row r="83" s="5" customFormat="1" ht="23.1" customHeight="1" spans="1:13">
      <c r="A83" s="43">
        <v>11</v>
      </c>
      <c r="B83" s="28" t="s">
        <v>240</v>
      </c>
      <c r="C83" s="33" t="s">
        <v>66</v>
      </c>
      <c r="D83" s="42">
        <v>6</v>
      </c>
      <c r="E83" s="36">
        <v>100</v>
      </c>
      <c r="F83" s="37">
        <f t="shared" si="14"/>
        <v>600</v>
      </c>
      <c r="G83" s="38"/>
      <c r="H83" s="38"/>
      <c r="I83" s="79"/>
      <c r="J83" s="75">
        <f t="shared" si="15"/>
        <v>0</v>
      </c>
      <c r="K83" s="83"/>
      <c r="L83" s="99"/>
      <c r="M83" s="100"/>
    </row>
    <row r="84" s="5" customFormat="1" ht="23.1" customHeight="1" spans="1:13">
      <c r="A84" s="43">
        <v>12</v>
      </c>
      <c r="B84" s="28" t="s">
        <v>127</v>
      </c>
      <c r="C84" s="33">
        <v>1</v>
      </c>
      <c r="D84" s="42">
        <v>1</v>
      </c>
      <c r="E84" s="36">
        <v>70000</v>
      </c>
      <c r="F84" s="37">
        <f t="shared" si="14"/>
        <v>70000</v>
      </c>
      <c r="G84" s="38">
        <v>20100</v>
      </c>
      <c r="H84" s="38"/>
      <c r="I84" s="79"/>
      <c r="J84" s="75">
        <f t="shared" si="15"/>
        <v>0</v>
      </c>
      <c r="K84" s="83"/>
      <c r="L84" s="96" t="s">
        <v>241</v>
      </c>
      <c r="M84" s="97"/>
    </row>
    <row r="85" s="5" customFormat="1" ht="23.1" customHeight="1" spans="1:13">
      <c r="A85" s="43"/>
      <c r="B85" s="44" t="s">
        <v>177</v>
      </c>
      <c r="C85" s="33"/>
      <c r="D85" s="42"/>
      <c r="E85" s="36"/>
      <c r="F85" s="45">
        <f t="shared" ref="F85:J85" si="16">SUM(F73:F84)</f>
        <v>77050</v>
      </c>
      <c r="G85" s="45">
        <f t="shared" si="16"/>
        <v>20100</v>
      </c>
      <c r="H85" s="38"/>
      <c r="I85" s="79"/>
      <c r="J85" s="84">
        <f t="shared" si="16"/>
        <v>0</v>
      </c>
      <c r="K85" s="83"/>
      <c r="L85" s="99"/>
      <c r="M85" s="100"/>
    </row>
    <row r="86" s="5" customFormat="1" ht="30.95" customHeight="1" spans="1:13">
      <c r="A86" s="108" t="s">
        <v>242</v>
      </c>
      <c r="B86" s="108"/>
      <c r="C86" s="109"/>
      <c r="D86" s="108"/>
      <c r="E86" s="110"/>
      <c r="F86" s="111"/>
      <c r="G86" s="112"/>
      <c r="H86" s="112"/>
      <c r="I86" s="108"/>
      <c r="J86" s="141"/>
      <c r="K86" s="108"/>
      <c r="L86" s="142"/>
      <c r="M86" s="142"/>
    </row>
    <row r="87" s="5" customFormat="1" ht="33.95" customHeight="1" spans="1:13">
      <c r="A87" s="113"/>
      <c r="B87" s="113"/>
      <c r="C87" s="114"/>
      <c r="D87" s="113"/>
      <c r="E87" s="115"/>
      <c r="F87" s="116" t="s">
        <v>144</v>
      </c>
      <c r="G87" s="117"/>
      <c r="H87" s="117"/>
      <c r="I87" s="117"/>
      <c r="J87" s="143" t="s">
        <v>148</v>
      </c>
      <c r="K87" s="117"/>
      <c r="L87" s="117"/>
      <c r="M87" s="144"/>
    </row>
    <row r="88" s="5" customFormat="1" ht="39" customHeight="1" spans="1:13">
      <c r="A88" s="118"/>
      <c r="B88" s="119"/>
      <c r="C88" s="120"/>
      <c r="D88" s="121"/>
      <c r="E88" s="122"/>
      <c r="F88" s="45">
        <f>F85+F70+F58+F44+F29+F18</f>
        <v>133953</v>
      </c>
      <c r="G88" s="46">
        <f>G85+G70+G58+G44+G29+G18</f>
        <v>33746</v>
      </c>
      <c r="H88" s="123"/>
      <c r="I88" s="145"/>
      <c r="J88" s="146">
        <f>SUM(J76:J87)</f>
        <v>0</v>
      </c>
      <c r="K88" s="145"/>
      <c r="L88" s="145"/>
      <c r="M88" s="147"/>
    </row>
    <row r="89" s="5" customFormat="1" ht="51.95" customHeight="1" spans="1:12">
      <c r="A89" s="124" t="s">
        <v>243</v>
      </c>
      <c r="B89" s="125"/>
      <c r="C89" s="125"/>
      <c r="D89" s="125"/>
      <c r="E89" s="126"/>
      <c r="F89" s="127"/>
      <c r="G89" s="128"/>
      <c r="H89" s="128"/>
      <c r="I89" s="125"/>
      <c r="J89" s="148"/>
      <c r="K89" s="125"/>
      <c r="L89" s="125"/>
    </row>
    <row r="90" s="5" customFormat="1" ht="33.95" customHeight="1" spans="1:13">
      <c r="A90" s="28" t="s">
        <v>45</v>
      </c>
      <c r="B90" s="28" t="s">
        <v>141</v>
      </c>
      <c r="C90" s="28" t="s">
        <v>48</v>
      </c>
      <c r="D90" s="29" t="s">
        <v>142</v>
      </c>
      <c r="E90" s="30" t="s">
        <v>143</v>
      </c>
      <c r="F90" s="31" t="s">
        <v>144</v>
      </c>
      <c r="G90" s="32" t="s">
        <v>244</v>
      </c>
      <c r="H90" s="32" t="s">
        <v>146</v>
      </c>
      <c r="I90" s="32" t="s">
        <v>147</v>
      </c>
      <c r="J90" s="70" t="s">
        <v>148</v>
      </c>
      <c r="K90" s="71" t="s">
        <v>149</v>
      </c>
      <c r="L90" s="149" t="s">
        <v>150</v>
      </c>
      <c r="M90" s="149"/>
    </row>
    <row r="91" s="5" customFormat="1" ht="23.1" customHeight="1" spans="1:13">
      <c r="A91" s="33">
        <v>1</v>
      </c>
      <c r="B91" s="28" t="s">
        <v>245</v>
      </c>
      <c r="C91" s="43" t="s">
        <v>174</v>
      </c>
      <c r="D91" s="59">
        <v>1</v>
      </c>
      <c r="E91" s="51">
        <v>8000</v>
      </c>
      <c r="F91" s="37">
        <f t="shared" ref="F91:F111" si="17">D91*E91</f>
        <v>8000</v>
      </c>
      <c r="G91" s="47"/>
      <c r="H91" s="47"/>
      <c r="I91" s="47"/>
      <c r="J91" s="75">
        <f t="shared" ref="J91:J111" si="18">H91*I91</f>
        <v>0</v>
      </c>
      <c r="K91" s="47"/>
      <c r="L91" s="150"/>
      <c r="M91" s="150"/>
    </row>
    <row r="92" s="5" customFormat="1" ht="23.1" customHeight="1" spans="1:13">
      <c r="A92" s="33">
        <v>2</v>
      </c>
      <c r="B92" s="28" t="s">
        <v>246</v>
      </c>
      <c r="C92" s="43" t="s">
        <v>174</v>
      </c>
      <c r="D92" s="59">
        <v>1</v>
      </c>
      <c r="E92" s="51">
        <v>1500</v>
      </c>
      <c r="F92" s="37">
        <f t="shared" si="17"/>
        <v>1500</v>
      </c>
      <c r="G92" s="47"/>
      <c r="H92" s="47"/>
      <c r="I92" s="47"/>
      <c r="J92" s="75">
        <f t="shared" si="18"/>
        <v>0</v>
      </c>
      <c r="K92" s="47"/>
      <c r="L92" s="150"/>
      <c r="M92" s="150"/>
    </row>
    <row r="93" s="5" customFormat="1" ht="23.1" customHeight="1" spans="1:13">
      <c r="A93" s="33">
        <v>3</v>
      </c>
      <c r="B93" s="28" t="s">
        <v>180</v>
      </c>
      <c r="C93" s="43" t="s">
        <v>174</v>
      </c>
      <c r="D93" s="59">
        <v>1</v>
      </c>
      <c r="E93" s="51">
        <v>1500</v>
      </c>
      <c r="F93" s="37">
        <f t="shared" si="17"/>
        <v>1500</v>
      </c>
      <c r="G93" s="47"/>
      <c r="H93" s="47"/>
      <c r="I93" s="47"/>
      <c r="J93" s="75">
        <f t="shared" si="18"/>
        <v>0</v>
      </c>
      <c r="K93" s="47"/>
      <c r="L93" s="150"/>
      <c r="M93" s="150"/>
    </row>
    <row r="94" s="5" customFormat="1" ht="23.1" customHeight="1" spans="1:13">
      <c r="A94" s="33">
        <v>4</v>
      </c>
      <c r="B94" s="60" t="s">
        <v>247</v>
      </c>
      <c r="C94" s="43" t="s">
        <v>174</v>
      </c>
      <c r="D94" s="50">
        <v>1</v>
      </c>
      <c r="E94" s="51">
        <v>3000</v>
      </c>
      <c r="F94" s="37">
        <f t="shared" si="17"/>
        <v>3000</v>
      </c>
      <c r="G94" s="47"/>
      <c r="H94" s="47"/>
      <c r="I94" s="83"/>
      <c r="J94" s="75">
        <f t="shared" si="18"/>
        <v>0</v>
      </c>
      <c r="K94" s="83"/>
      <c r="L94" s="151"/>
      <c r="M94" s="151"/>
    </row>
    <row r="95" s="5" customFormat="1" ht="23.1" customHeight="1" spans="1:13">
      <c r="A95" s="33">
        <v>5</v>
      </c>
      <c r="B95" s="60" t="s">
        <v>248</v>
      </c>
      <c r="C95" s="43" t="s">
        <v>174</v>
      </c>
      <c r="D95" s="50"/>
      <c r="E95" s="51"/>
      <c r="F95" s="37">
        <f t="shared" si="17"/>
        <v>0</v>
      </c>
      <c r="G95" s="47"/>
      <c r="H95" s="47"/>
      <c r="I95" s="83"/>
      <c r="J95" s="75">
        <f t="shared" si="18"/>
        <v>0</v>
      </c>
      <c r="K95" s="83"/>
      <c r="L95" s="151"/>
      <c r="M95" s="151"/>
    </row>
    <row r="96" s="5" customFormat="1" ht="23.1" customHeight="1" spans="1:13">
      <c r="A96" s="33">
        <v>6</v>
      </c>
      <c r="B96" s="60" t="s">
        <v>249</v>
      </c>
      <c r="C96" s="43" t="s">
        <v>174</v>
      </c>
      <c r="D96" s="50"/>
      <c r="E96" s="51"/>
      <c r="F96" s="37">
        <f t="shared" si="17"/>
        <v>0</v>
      </c>
      <c r="G96" s="47"/>
      <c r="H96" s="47"/>
      <c r="I96" s="83"/>
      <c r="J96" s="75">
        <f t="shared" si="18"/>
        <v>0</v>
      </c>
      <c r="K96" s="83"/>
      <c r="L96" s="151"/>
      <c r="M96" s="151"/>
    </row>
    <row r="97" s="5" customFormat="1" ht="23.1" customHeight="1" spans="1:13">
      <c r="A97" s="33">
        <v>7</v>
      </c>
      <c r="B97" s="60" t="s">
        <v>250</v>
      </c>
      <c r="C97" s="43" t="s">
        <v>174</v>
      </c>
      <c r="D97" s="50">
        <v>1</v>
      </c>
      <c r="E97" s="51">
        <v>2200</v>
      </c>
      <c r="F97" s="37">
        <f t="shared" si="17"/>
        <v>2200</v>
      </c>
      <c r="G97" s="47"/>
      <c r="H97" s="47"/>
      <c r="I97" s="83"/>
      <c r="J97" s="75">
        <f t="shared" si="18"/>
        <v>0</v>
      </c>
      <c r="K97" s="83"/>
      <c r="L97" s="151"/>
      <c r="M97" s="151"/>
    </row>
    <row r="98" s="5" customFormat="1" ht="23.1" customHeight="1" spans="1:13">
      <c r="A98" s="33">
        <v>8</v>
      </c>
      <c r="B98" s="60" t="s">
        <v>97</v>
      </c>
      <c r="C98" s="43" t="s">
        <v>174</v>
      </c>
      <c r="D98" s="50"/>
      <c r="E98" s="51"/>
      <c r="F98" s="37">
        <f t="shared" si="17"/>
        <v>0</v>
      </c>
      <c r="G98" s="47"/>
      <c r="H98" s="47"/>
      <c r="I98" s="83"/>
      <c r="J98" s="75">
        <f t="shared" si="18"/>
        <v>0</v>
      </c>
      <c r="K98" s="83"/>
      <c r="L98" s="151"/>
      <c r="M98" s="151"/>
    </row>
    <row r="99" s="5" customFormat="1" ht="23.1" customHeight="1" spans="1:13">
      <c r="A99" s="33">
        <v>9</v>
      </c>
      <c r="B99" s="60" t="s">
        <v>251</v>
      </c>
      <c r="C99" s="43" t="s">
        <v>174</v>
      </c>
      <c r="D99" s="50">
        <v>2</v>
      </c>
      <c r="E99" s="51">
        <v>2000</v>
      </c>
      <c r="F99" s="37">
        <f t="shared" si="17"/>
        <v>4000</v>
      </c>
      <c r="G99" s="47"/>
      <c r="H99" s="47"/>
      <c r="I99" s="83"/>
      <c r="J99" s="75">
        <f t="shared" si="18"/>
        <v>0</v>
      </c>
      <c r="K99" s="83"/>
      <c r="L99" s="151"/>
      <c r="M99" s="151"/>
    </row>
    <row r="100" s="5" customFormat="1" ht="23.1" customHeight="1" spans="1:13">
      <c r="A100" s="33">
        <v>10</v>
      </c>
      <c r="B100" s="60" t="s">
        <v>252</v>
      </c>
      <c r="C100" s="43" t="s">
        <v>174</v>
      </c>
      <c r="D100" s="50">
        <v>1</v>
      </c>
      <c r="E100" s="51">
        <v>5500</v>
      </c>
      <c r="F100" s="37">
        <f t="shared" si="17"/>
        <v>5500</v>
      </c>
      <c r="G100" s="47"/>
      <c r="H100" s="47"/>
      <c r="I100" s="83"/>
      <c r="J100" s="75">
        <f t="shared" si="18"/>
        <v>0</v>
      </c>
      <c r="K100" s="83"/>
      <c r="L100" s="151"/>
      <c r="M100" s="151"/>
    </row>
    <row r="101" s="5" customFormat="1" ht="23.1" customHeight="1" spans="1:13">
      <c r="A101" s="33">
        <v>11</v>
      </c>
      <c r="B101" s="60" t="s">
        <v>253</v>
      </c>
      <c r="C101" s="43" t="s">
        <v>174</v>
      </c>
      <c r="D101" s="50"/>
      <c r="E101" s="51"/>
      <c r="F101" s="37">
        <f t="shared" si="17"/>
        <v>0</v>
      </c>
      <c r="G101" s="47"/>
      <c r="H101" s="47"/>
      <c r="I101" s="83"/>
      <c r="J101" s="75">
        <f t="shared" si="18"/>
        <v>0</v>
      </c>
      <c r="K101" s="83"/>
      <c r="L101" s="151"/>
      <c r="M101" s="151"/>
    </row>
    <row r="102" s="5" customFormat="1" ht="23.1" customHeight="1" spans="1:13">
      <c r="A102" s="33">
        <v>12</v>
      </c>
      <c r="B102" s="60" t="s">
        <v>254</v>
      </c>
      <c r="C102" s="43" t="s">
        <v>174</v>
      </c>
      <c r="D102" s="50">
        <v>2</v>
      </c>
      <c r="E102" s="51">
        <v>1000</v>
      </c>
      <c r="F102" s="37">
        <f t="shared" si="17"/>
        <v>2000</v>
      </c>
      <c r="G102" s="47"/>
      <c r="H102" s="47"/>
      <c r="I102" s="83"/>
      <c r="J102" s="75">
        <f t="shared" si="18"/>
        <v>0</v>
      </c>
      <c r="K102" s="83"/>
      <c r="L102" s="151"/>
      <c r="M102" s="151"/>
    </row>
    <row r="103" s="5" customFormat="1" ht="23.1" customHeight="1" spans="1:13">
      <c r="A103" s="33">
        <v>13</v>
      </c>
      <c r="B103" s="60" t="s">
        <v>255</v>
      </c>
      <c r="C103" s="43" t="s">
        <v>174</v>
      </c>
      <c r="D103" s="50">
        <v>2</v>
      </c>
      <c r="E103" s="51">
        <v>2000</v>
      </c>
      <c r="F103" s="37">
        <f t="shared" si="17"/>
        <v>4000</v>
      </c>
      <c r="G103" s="47"/>
      <c r="H103" s="47"/>
      <c r="I103" s="83"/>
      <c r="J103" s="75">
        <f t="shared" si="18"/>
        <v>0</v>
      </c>
      <c r="K103" s="83"/>
      <c r="L103" s="151"/>
      <c r="M103" s="151"/>
    </row>
    <row r="104" s="5" customFormat="1" ht="23.1" customHeight="1" spans="1:13">
      <c r="A104" s="33">
        <v>14</v>
      </c>
      <c r="B104" s="60" t="s">
        <v>256</v>
      </c>
      <c r="C104" s="43" t="s">
        <v>174</v>
      </c>
      <c r="D104" s="50"/>
      <c r="E104" s="51"/>
      <c r="F104" s="37">
        <f t="shared" si="17"/>
        <v>0</v>
      </c>
      <c r="G104" s="47"/>
      <c r="H104" s="47"/>
      <c r="I104" s="83"/>
      <c r="J104" s="75">
        <f t="shared" si="18"/>
        <v>0</v>
      </c>
      <c r="K104" s="83"/>
      <c r="L104" s="151"/>
      <c r="M104" s="151"/>
    </row>
    <row r="105" s="5" customFormat="1" ht="23.1" customHeight="1" spans="1:13">
      <c r="A105" s="33">
        <v>15</v>
      </c>
      <c r="B105" s="60" t="s">
        <v>257</v>
      </c>
      <c r="C105" s="43" t="s">
        <v>174</v>
      </c>
      <c r="D105" s="50">
        <v>1</v>
      </c>
      <c r="E105" s="51">
        <v>1200</v>
      </c>
      <c r="F105" s="37">
        <f t="shared" si="17"/>
        <v>1200</v>
      </c>
      <c r="G105" s="47"/>
      <c r="H105" s="47"/>
      <c r="I105" s="83"/>
      <c r="J105" s="75">
        <f t="shared" si="18"/>
        <v>0</v>
      </c>
      <c r="K105" s="83"/>
      <c r="L105" s="151"/>
      <c r="M105" s="151"/>
    </row>
    <row r="106" s="5" customFormat="1" ht="23.1" customHeight="1" spans="1:13">
      <c r="A106" s="33">
        <v>16</v>
      </c>
      <c r="B106" s="60" t="s">
        <v>258</v>
      </c>
      <c r="C106" s="43" t="s">
        <v>174</v>
      </c>
      <c r="D106" s="50"/>
      <c r="E106" s="51"/>
      <c r="F106" s="37">
        <f t="shared" si="17"/>
        <v>0</v>
      </c>
      <c r="G106" s="47"/>
      <c r="H106" s="47"/>
      <c r="I106" s="83"/>
      <c r="J106" s="75">
        <f t="shared" si="18"/>
        <v>0</v>
      </c>
      <c r="K106" s="83"/>
      <c r="L106" s="151"/>
      <c r="M106" s="151"/>
    </row>
    <row r="107" s="5" customFormat="1" ht="23.1" customHeight="1" spans="1:13">
      <c r="A107" s="33">
        <v>17</v>
      </c>
      <c r="B107" s="60" t="s">
        <v>259</v>
      </c>
      <c r="C107" s="43" t="s">
        <v>174</v>
      </c>
      <c r="D107" s="50">
        <v>1</v>
      </c>
      <c r="E107" s="51">
        <v>1500</v>
      </c>
      <c r="F107" s="37">
        <f t="shared" si="17"/>
        <v>1500</v>
      </c>
      <c r="G107" s="47"/>
      <c r="H107" s="47"/>
      <c r="I107" s="83"/>
      <c r="J107" s="75">
        <f t="shared" si="18"/>
        <v>0</v>
      </c>
      <c r="K107" s="83"/>
      <c r="L107" s="151"/>
      <c r="M107" s="151"/>
    </row>
    <row r="108" s="5" customFormat="1" ht="23.1" customHeight="1" spans="1:13">
      <c r="A108" s="33">
        <v>18</v>
      </c>
      <c r="B108" s="60" t="s">
        <v>260</v>
      </c>
      <c r="C108" s="43" t="s">
        <v>174</v>
      </c>
      <c r="D108" s="50">
        <v>1</v>
      </c>
      <c r="E108" s="51">
        <v>700</v>
      </c>
      <c r="F108" s="37">
        <f t="shared" si="17"/>
        <v>700</v>
      </c>
      <c r="G108" s="47"/>
      <c r="H108" s="47"/>
      <c r="I108" s="83"/>
      <c r="J108" s="75">
        <f t="shared" si="18"/>
        <v>0</v>
      </c>
      <c r="K108" s="83"/>
      <c r="L108" s="151"/>
      <c r="M108" s="151"/>
    </row>
    <row r="109" s="5" customFormat="1" ht="23.1" customHeight="1" spans="1:13">
      <c r="A109" s="33">
        <v>19</v>
      </c>
      <c r="B109" s="60" t="s">
        <v>261</v>
      </c>
      <c r="C109" s="43" t="s">
        <v>174</v>
      </c>
      <c r="D109" s="50">
        <v>3</v>
      </c>
      <c r="E109" s="51">
        <v>600</v>
      </c>
      <c r="F109" s="37">
        <f t="shared" si="17"/>
        <v>1800</v>
      </c>
      <c r="G109" s="32"/>
      <c r="H109" s="32"/>
      <c r="I109" s="98"/>
      <c r="J109" s="75">
        <f t="shared" si="18"/>
        <v>0</v>
      </c>
      <c r="K109" s="83"/>
      <c r="L109" s="152"/>
      <c r="M109" s="152"/>
    </row>
    <row r="110" s="5" customFormat="1" ht="23.1" customHeight="1" spans="1:13">
      <c r="A110" s="33">
        <v>20</v>
      </c>
      <c r="B110" s="60" t="s">
        <v>262</v>
      </c>
      <c r="C110" s="43" t="s">
        <v>174</v>
      </c>
      <c r="D110" s="50"/>
      <c r="E110" s="51"/>
      <c r="F110" s="37">
        <f t="shared" si="17"/>
        <v>0</v>
      </c>
      <c r="G110" s="32"/>
      <c r="H110" s="32"/>
      <c r="I110" s="98"/>
      <c r="J110" s="75">
        <f t="shared" si="18"/>
        <v>0</v>
      </c>
      <c r="K110" s="83"/>
      <c r="L110" s="151"/>
      <c r="M110" s="151"/>
    </row>
    <row r="111" s="5" customFormat="1" ht="23.1" customHeight="1" spans="1:13">
      <c r="A111" s="33">
        <v>21</v>
      </c>
      <c r="B111" s="60" t="s">
        <v>127</v>
      </c>
      <c r="C111" s="129"/>
      <c r="D111" s="52"/>
      <c r="E111" s="53"/>
      <c r="F111" s="37">
        <f t="shared" si="17"/>
        <v>0</v>
      </c>
      <c r="G111" s="32"/>
      <c r="H111" s="32"/>
      <c r="I111" s="98"/>
      <c r="J111" s="75">
        <f t="shared" si="18"/>
        <v>0</v>
      </c>
      <c r="K111" s="83"/>
      <c r="L111" s="153"/>
      <c r="M111" s="153"/>
    </row>
    <row r="112" s="5" customFormat="1" ht="27.95" customHeight="1" spans="1:13">
      <c r="A112" s="62"/>
      <c r="B112" s="130" t="s">
        <v>263</v>
      </c>
      <c r="C112" s="55"/>
      <c r="D112" s="55"/>
      <c r="E112" s="131"/>
      <c r="F112" s="45">
        <f t="shared" ref="F112:J112" si="19">SUM(F91:F111)</f>
        <v>36900</v>
      </c>
      <c r="G112" s="46">
        <f t="shared" si="19"/>
        <v>0</v>
      </c>
      <c r="H112" s="132"/>
      <c r="I112" s="154"/>
      <c r="J112" s="84">
        <f t="shared" si="19"/>
        <v>0</v>
      </c>
      <c r="K112" s="93"/>
      <c r="L112" s="151"/>
      <c r="M112" s="151"/>
    </row>
    <row r="113" s="5" customFormat="1" ht="51.95" customHeight="1" spans="1:13">
      <c r="A113" s="133" t="s">
        <v>264</v>
      </c>
      <c r="B113" s="133"/>
      <c r="C113" s="133"/>
      <c r="D113" s="133"/>
      <c r="E113" s="134"/>
      <c r="F113" s="135"/>
      <c r="G113" s="136"/>
      <c r="H113" s="136"/>
      <c r="I113" s="133"/>
      <c r="J113" s="155"/>
      <c r="K113" s="133"/>
      <c r="L113" s="133"/>
      <c r="M113" s="133"/>
    </row>
    <row r="114" s="5" customFormat="1" ht="33.95" customHeight="1" spans="1:13">
      <c r="A114" s="103" t="s">
        <v>265</v>
      </c>
      <c r="B114" s="104"/>
      <c r="C114" s="104"/>
      <c r="D114" s="104"/>
      <c r="E114" s="105"/>
      <c r="F114" s="106"/>
      <c r="G114" s="107"/>
      <c r="H114" s="107"/>
      <c r="I114" s="104"/>
      <c r="J114" s="138"/>
      <c r="K114" s="104"/>
      <c r="L114" s="156"/>
      <c r="M114" s="157"/>
    </row>
    <row r="115" s="7" customFormat="1" ht="33.95" customHeight="1" spans="1:13">
      <c r="A115" s="28" t="s">
        <v>45</v>
      </c>
      <c r="B115" s="28" t="s">
        <v>141</v>
      </c>
      <c r="C115" s="28" t="s">
        <v>48</v>
      </c>
      <c r="D115" s="29" t="s">
        <v>142</v>
      </c>
      <c r="E115" s="30" t="s">
        <v>143</v>
      </c>
      <c r="F115" s="31" t="s">
        <v>144</v>
      </c>
      <c r="G115" s="32" t="s">
        <v>244</v>
      </c>
      <c r="H115" s="32" t="s">
        <v>146</v>
      </c>
      <c r="I115" s="32" t="s">
        <v>147</v>
      </c>
      <c r="J115" s="70" t="s">
        <v>148</v>
      </c>
      <c r="K115" s="71" t="s">
        <v>149</v>
      </c>
      <c r="L115" s="149" t="s">
        <v>150</v>
      </c>
      <c r="M115" s="149"/>
    </row>
    <row r="116" s="5" customFormat="1" ht="26.1" customHeight="1" spans="1:13">
      <c r="A116" s="137">
        <v>1</v>
      </c>
      <c r="B116" s="28" t="s">
        <v>266</v>
      </c>
      <c r="C116" s="43" t="s">
        <v>174</v>
      </c>
      <c r="D116" s="59">
        <v>1</v>
      </c>
      <c r="E116" s="51">
        <v>8000</v>
      </c>
      <c r="F116" s="37">
        <f t="shared" ref="F116:F130" si="20">D116*E116</f>
        <v>8000</v>
      </c>
      <c r="G116" s="47">
        <v>1000</v>
      </c>
      <c r="H116" s="47"/>
      <c r="I116" s="47"/>
      <c r="J116" s="75">
        <f t="shared" ref="J116:J131" si="21">H116*I116</f>
        <v>0</v>
      </c>
      <c r="K116" s="47"/>
      <c r="L116" s="150"/>
      <c r="M116" s="150"/>
    </row>
    <row r="117" s="5" customFormat="1" ht="26.1" customHeight="1" spans="1:13">
      <c r="A117" s="137">
        <v>2</v>
      </c>
      <c r="B117" s="28" t="s">
        <v>267</v>
      </c>
      <c r="C117" s="43" t="s">
        <v>174</v>
      </c>
      <c r="D117" s="59"/>
      <c r="E117" s="51"/>
      <c r="F117" s="37">
        <f t="shared" si="20"/>
        <v>0</v>
      </c>
      <c r="G117" s="47"/>
      <c r="H117" s="47"/>
      <c r="I117" s="47"/>
      <c r="J117" s="75">
        <f t="shared" si="21"/>
        <v>0</v>
      </c>
      <c r="K117" s="47"/>
      <c r="L117" s="150"/>
      <c r="M117" s="150"/>
    </row>
    <row r="118" s="5" customFormat="1" ht="26.1" customHeight="1" spans="1:13">
      <c r="A118" s="137">
        <v>3</v>
      </c>
      <c r="B118" s="28" t="s">
        <v>268</v>
      </c>
      <c r="C118" s="43" t="s">
        <v>174</v>
      </c>
      <c r="D118" s="59"/>
      <c r="E118" s="51"/>
      <c r="F118" s="37">
        <f t="shared" si="20"/>
        <v>0</v>
      </c>
      <c r="G118" s="47"/>
      <c r="H118" s="47"/>
      <c r="I118" s="47"/>
      <c r="J118" s="75">
        <f t="shared" si="21"/>
        <v>0</v>
      </c>
      <c r="K118" s="47"/>
      <c r="L118" s="150"/>
      <c r="M118" s="150"/>
    </row>
    <row r="119" s="5" customFormat="1" ht="26.1" customHeight="1" spans="1:13">
      <c r="A119" s="137">
        <v>4</v>
      </c>
      <c r="B119" s="28" t="s">
        <v>269</v>
      </c>
      <c r="C119" s="43" t="s">
        <v>270</v>
      </c>
      <c r="D119" s="59">
        <v>1</v>
      </c>
      <c r="E119" s="51">
        <v>2300</v>
      </c>
      <c r="F119" s="37">
        <f t="shared" si="20"/>
        <v>2300</v>
      </c>
      <c r="G119" s="47"/>
      <c r="H119" s="47"/>
      <c r="I119" s="47"/>
      <c r="J119" s="75">
        <f t="shared" si="21"/>
        <v>0</v>
      </c>
      <c r="K119" s="47"/>
      <c r="L119" s="150"/>
      <c r="M119" s="150"/>
    </row>
    <row r="120" s="5" customFormat="1" ht="26.1" customHeight="1" spans="1:13">
      <c r="A120" s="137">
        <v>5</v>
      </c>
      <c r="B120" s="28" t="s">
        <v>271</v>
      </c>
      <c r="C120" s="43" t="s">
        <v>270</v>
      </c>
      <c r="D120" s="59"/>
      <c r="E120" s="51"/>
      <c r="F120" s="37">
        <f t="shared" si="20"/>
        <v>0</v>
      </c>
      <c r="G120" s="47"/>
      <c r="H120" s="47"/>
      <c r="I120" s="47"/>
      <c r="J120" s="75">
        <f t="shared" si="21"/>
        <v>0</v>
      </c>
      <c r="K120" s="47"/>
      <c r="L120" s="150"/>
      <c r="M120" s="150"/>
    </row>
    <row r="121" s="5" customFormat="1" ht="26.1" customHeight="1" spans="1:13">
      <c r="A121" s="137">
        <v>6</v>
      </c>
      <c r="B121" s="28" t="s">
        <v>272</v>
      </c>
      <c r="C121" s="43" t="s">
        <v>270</v>
      </c>
      <c r="D121" s="59"/>
      <c r="E121" s="51"/>
      <c r="F121" s="37">
        <f t="shared" si="20"/>
        <v>0</v>
      </c>
      <c r="G121" s="47"/>
      <c r="H121" s="47"/>
      <c r="I121" s="47"/>
      <c r="J121" s="75">
        <f t="shared" si="21"/>
        <v>0</v>
      </c>
      <c r="K121" s="47"/>
      <c r="L121" s="150"/>
      <c r="M121" s="150"/>
    </row>
    <row r="122" s="5" customFormat="1" ht="26.1" customHeight="1" spans="1:13">
      <c r="A122" s="137">
        <v>7</v>
      </c>
      <c r="B122" s="28" t="s">
        <v>273</v>
      </c>
      <c r="C122" s="43" t="s">
        <v>270</v>
      </c>
      <c r="D122" s="59"/>
      <c r="E122" s="51"/>
      <c r="F122" s="37">
        <f t="shared" si="20"/>
        <v>0</v>
      </c>
      <c r="G122" s="47"/>
      <c r="H122" s="47"/>
      <c r="I122" s="47"/>
      <c r="J122" s="75">
        <f t="shared" si="21"/>
        <v>0</v>
      </c>
      <c r="K122" s="47"/>
      <c r="L122" s="150"/>
      <c r="M122" s="150"/>
    </row>
    <row r="123" s="5" customFormat="1" ht="26.1" customHeight="1" spans="1:13">
      <c r="A123" s="137">
        <v>8</v>
      </c>
      <c r="B123" s="28" t="s">
        <v>274</v>
      </c>
      <c r="C123" s="43" t="s">
        <v>270</v>
      </c>
      <c r="D123" s="59"/>
      <c r="E123" s="51"/>
      <c r="F123" s="37">
        <f t="shared" si="20"/>
        <v>0</v>
      </c>
      <c r="G123" s="47"/>
      <c r="H123" s="47"/>
      <c r="I123" s="47"/>
      <c r="J123" s="75">
        <f t="shared" si="21"/>
        <v>0</v>
      </c>
      <c r="K123" s="47"/>
      <c r="L123" s="150"/>
      <c r="M123" s="150"/>
    </row>
    <row r="124" s="5" customFormat="1" ht="26.1" customHeight="1" spans="1:13">
      <c r="A124" s="137">
        <v>9</v>
      </c>
      <c r="B124" s="28" t="s">
        <v>275</v>
      </c>
      <c r="C124" s="43" t="s">
        <v>270</v>
      </c>
      <c r="D124" s="59">
        <v>1</v>
      </c>
      <c r="E124" s="51">
        <v>900</v>
      </c>
      <c r="F124" s="37">
        <f t="shared" si="20"/>
        <v>900</v>
      </c>
      <c r="G124" s="47"/>
      <c r="H124" s="47"/>
      <c r="I124" s="47"/>
      <c r="J124" s="75">
        <f t="shared" si="21"/>
        <v>0</v>
      </c>
      <c r="K124" s="47"/>
      <c r="L124" s="150"/>
      <c r="M124" s="150"/>
    </row>
    <row r="125" s="5" customFormat="1" ht="26.1" customHeight="1" spans="1:13">
      <c r="A125" s="137">
        <v>10</v>
      </c>
      <c r="B125" s="28" t="s">
        <v>276</v>
      </c>
      <c r="C125" s="43" t="s">
        <v>270</v>
      </c>
      <c r="D125" s="59"/>
      <c r="E125" s="51"/>
      <c r="F125" s="37">
        <f t="shared" si="20"/>
        <v>0</v>
      </c>
      <c r="G125" s="47"/>
      <c r="H125" s="47"/>
      <c r="I125" s="47"/>
      <c r="J125" s="75">
        <f t="shared" si="21"/>
        <v>0</v>
      </c>
      <c r="K125" s="47"/>
      <c r="L125" s="150"/>
      <c r="M125" s="150"/>
    </row>
    <row r="126" s="5" customFormat="1" ht="26.1" customHeight="1" spans="1:13">
      <c r="A126" s="137">
        <v>11</v>
      </c>
      <c r="B126" s="28" t="s">
        <v>277</v>
      </c>
      <c r="C126" s="43" t="s">
        <v>270</v>
      </c>
      <c r="D126" s="59"/>
      <c r="E126" s="51"/>
      <c r="F126" s="37">
        <f t="shared" si="20"/>
        <v>0</v>
      </c>
      <c r="G126" s="47"/>
      <c r="H126" s="47"/>
      <c r="I126" s="47"/>
      <c r="J126" s="75">
        <f t="shared" si="21"/>
        <v>0</v>
      </c>
      <c r="K126" s="47"/>
      <c r="L126" s="150"/>
      <c r="M126" s="150"/>
    </row>
    <row r="127" s="5" customFormat="1" ht="26.1" customHeight="1" spans="1:13">
      <c r="A127" s="137">
        <v>12</v>
      </c>
      <c r="B127" s="28" t="s">
        <v>278</v>
      </c>
      <c r="C127" s="43" t="s">
        <v>270</v>
      </c>
      <c r="D127" s="59">
        <v>1</v>
      </c>
      <c r="E127" s="51">
        <v>200</v>
      </c>
      <c r="F127" s="37">
        <f t="shared" si="20"/>
        <v>200</v>
      </c>
      <c r="G127" s="47"/>
      <c r="H127" s="47"/>
      <c r="I127" s="47"/>
      <c r="J127" s="75">
        <f t="shared" si="21"/>
        <v>0</v>
      </c>
      <c r="K127" s="47"/>
      <c r="L127" s="150"/>
      <c r="M127" s="150"/>
    </row>
    <row r="128" s="5" customFormat="1" ht="26.1" customHeight="1" spans="1:13">
      <c r="A128" s="137">
        <v>13</v>
      </c>
      <c r="B128" s="28" t="s">
        <v>279</v>
      </c>
      <c r="C128" s="43" t="s">
        <v>270</v>
      </c>
      <c r="D128" s="59"/>
      <c r="E128" s="51"/>
      <c r="F128" s="37">
        <f t="shared" si="20"/>
        <v>0</v>
      </c>
      <c r="G128" s="47"/>
      <c r="H128" s="47"/>
      <c r="I128" s="47"/>
      <c r="J128" s="75">
        <f t="shared" si="21"/>
        <v>0</v>
      </c>
      <c r="K128" s="47"/>
      <c r="L128" s="150"/>
      <c r="M128" s="150"/>
    </row>
    <row r="129" s="5" customFormat="1" ht="26.1" customHeight="1" spans="1:13">
      <c r="A129" s="137">
        <v>14</v>
      </c>
      <c r="B129" s="28" t="s">
        <v>280</v>
      </c>
      <c r="C129" s="43" t="s">
        <v>82</v>
      </c>
      <c r="D129" s="59"/>
      <c r="E129" s="51"/>
      <c r="F129" s="37">
        <f t="shared" si="20"/>
        <v>0</v>
      </c>
      <c r="G129" s="47"/>
      <c r="H129" s="47"/>
      <c r="I129" s="47"/>
      <c r="J129" s="75">
        <f t="shared" si="21"/>
        <v>0</v>
      </c>
      <c r="K129" s="47"/>
      <c r="L129" s="150"/>
      <c r="M129" s="150"/>
    </row>
    <row r="130" s="5" customFormat="1" ht="26.1" customHeight="1" spans="1:13">
      <c r="A130" s="137">
        <v>15</v>
      </c>
      <c r="B130" s="28" t="s">
        <v>281</v>
      </c>
      <c r="C130" s="43"/>
      <c r="D130" s="59"/>
      <c r="E130" s="51"/>
      <c r="F130" s="37">
        <f t="shared" si="20"/>
        <v>0</v>
      </c>
      <c r="G130" s="47"/>
      <c r="H130" s="47"/>
      <c r="I130" s="47"/>
      <c r="J130" s="75">
        <f t="shared" si="21"/>
        <v>0</v>
      </c>
      <c r="K130" s="47"/>
      <c r="L130" s="150"/>
      <c r="M130" s="150"/>
    </row>
    <row r="131" s="5" customFormat="1" ht="26.1" customHeight="1" spans="1:13">
      <c r="A131" s="137"/>
      <c r="B131" s="158" t="s">
        <v>177</v>
      </c>
      <c r="C131" s="43"/>
      <c r="D131" s="59"/>
      <c r="E131" s="51"/>
      <c r="F131" s="37">
        <f>SUM(F116:F130)</f>
        <v>11400</v>
      </c>
      <c r="G131" s="159">
        <f>SUM(G116:G130)</f>
        <v>1000</v>
      </c>
      <c r="H131" s="47"/>
      <c r="I131" s="47"/>
      <c r="J131" s="75">
        <f t="shared" si="21"/>
        <v>0</v>
      </c>
      <c r="K131" s="47"/>
      <c r="L131" s="150"/>
      <c r="M131" s="150"/>
    </row>
    <row r="132" s="5" customFormat="1" ht="33.95" customHeight="1" spans="1:13">
      <c r="A132" s="160" t="s">
        <v>282</v>
      </c>
      <c r="B132" s="161"/>
      <c r="C132" s="161"/>
      <c r="D132" s="161"/>
      <c r="E132" s="105"/>
      <c r="F132" s="106"/>
      <c r="G132" s="107"/>
      <c r="H132" s="107"/>
      <c r="I132" s="161"/>
      <c r="J132" s="138"/>
      <c r="K132" s="161"/>
      <c r="L132" s="181"/>
      <c r="M132" s="182"/>
    </row>
    <row r="133" s="7" customFormat="1" ht="33.95" customHeight="1" spans="1:13">
      <c r="A133" s="28" t="s">
        <v>45</v>
      </c>
      <c r="B133" s="28" t="s">
        <v>141</v>
      </c>
      <c r="C133" s="28" t="s">
        <v>48</v>
      </c>
      <c r="D133" s="29" t="s">
        <v>142</v>
      </c>
      <c r="E133" s="30" t="s">
        <v>283</v>
      </c>
      <c r="F133" s="31" t="s">
        <v>144</v>
      </c>
      <c r="G133" s="32" t="s">
        <v>244</v>
      </c>
      <c r="H133" s="32" t="s">
        <v>146</v>
      </c>
      <c r="I133" s="32" t="s">
        <v>284</v>
      </c>
      <c r="J133" s="70" t="s">
        <v>148</v>
      </c>
      <c r="K133" s="71" t="s">
        <v>149</v>
      </c>
      <c r="L133" s="149" t="s">
        <v>150</v>
      </c>
      <c r="M133" s="149"/>
    </row>
    <row r="134" s="5" customFormat="1" ht="26.1" customHeight="1" spans="1:13">
      <c r="A134" s="162">
        <v>1</v>
      </c>
      <c r="B134" s="163" t="s">
        <v>285</v>
      </c>
      <c r="C134" s="164" t="s">
        <v>270</v>
      </c>
      <c r="D134" s="165">
        <v>2</v>
      </c>
      <c r="E134" s="166">
        <v>4300</v>
      </c>
      <c r="F134" s="37">
        <f t="shared" ref="F134:F148" si="22">D134*E134</f>
        <v>8600</v>
      </c>
      <c r="G134" s="150"/>
      <c r="H134" s="150"/>
      <c r="I134" s="183"/>
      <c r="J134" s="75">
        <f t="shared" ref="J134:J149" si="23">H134*I134</f>
        <v>0</v>
      </c>
      <c r="K134" s="183"/>
      <c r="L134" s="183"/>
      <c r="M134" s="183"/>
    </row>
    <row r="135" s="5" customFormat="1" ht="26.1" customHeight="1" spans="1:13">
      <c r="A135" s="162">
        <v>2</v>
      </c>
      <c r="B135" s="163" t="s">
        <v>286</v>
      </c>
      <c r="C135" s="164" t="s">
        <v>270</v>
      </c>
      <c r="D135" s="165">
        <v>1</v>
      </c>
      <c r="E135" s="166">
        <v>3000</v>
      </c>
      <c r="F135" s="37">
        <f t="shared" si="22"/>
        <v>3000</v>
      </c>
      <c r="G135" s="150"/>
      <c r="H135" s="150"/>
      <c r="I135" s="183"/>
      <c r="J135" s="75">
        <f t="shared" si="23"/>
        <v>0</v>
      </c>
      <c r="K135" s="183"/>
      <c r="L135" s="183"/>
      <c r="M135" s="183"/>
    </row>
    <row r="136" s="5" customFormat="1" ht="26.1" customHeight="1" spans="1:13">
      <c r="A136" s="162">
        <v>3</v>
      </c>
      <c r="B136" s="163" t="s">
        <v>287</v>
      </c>
      <c r="C136" s="164" t="s">
        <v>270</v>
      </c>
      <c r="D136" s="165">
        <v>1</v>
      </c>
      <c r="E136" s="166">
        <v>2500</v>
      </c>
      <c r="F136" s="37">
        <f t="shared" si="22"/>
        <v>2500</v>
      </c>
      <c r="G136" s="150"/>
      <c r="H136" s="150"/>
      <c r="I136" s="183"/>
      <c r="J136" s="75">
        <f t="shared" si="23"/>
        <v>0</v>
      </c>
      <c r="K136" s="183"/>
      <c r="L136" s="183"/>
      <c r="M136" s="183"/>
    </row>
    <row r="137" s="5" customFormat="1" ht="26.1" customHeight="1" spans="1:13">
      <c r="A137" s="162">
        <v>4</v>
      </c>
      <c r="B137" s="163" t="s">
        <v>288</v>
      </c>
      <c r="C137" s="164" t="s">
        <v>270</v>
      </c>
      <c r="D137" s="165">
        <v>2</v>
      </c>
      <c r="E137" s="166">
        <v>4500</v>
      </c>
      <c r="F137" s="37">
        <f t="shared" si="22"/>
        <v>9000</v>
      </c>
      <c r="G137" s="150">
        <v>5800</v>
      </c>
      <c r="H137" s="150"/>
      <c r="I137" s="183"/>
      <c r="J137" s="75">
        <f t="shared" si="23"/>
        <v>0</v>
      </c>
      <c r="K137" s="183"/>
      <c r="L137" s="183" t="s">
        <v>289</v>
      </c>
      <c r="M137" s="183"/>
    </row>
    <row r="138" s="5" customFormat="1" ht="26.1" customHeight="1" spans="1:13">
      <c r="A138" s="162">
        <v>5</v>
      </c>
      <c r="B138" s="163" t="s">
        <v>290</v>
      </c>
      <c r="C138" s="164" t="s">
        <v>270</v>
      </c>
      <c r="D138" s="165"/>
      <c r="E138" s="166"/>
      <c r="F138" s="37">
        <f t="shared" si="22"/>
        <v>0</v>
      </c>
      <c r="G138" s="150"/>
      <c r="H138" s="150"/>
      <c r="I138" s="183"/>
      <c r="J138" s="75">
        <f t="shared" si="23"/>
        <v>0</v>
      </c>
      <c r="K138" s="183"/>
      <c r="L138" s="183"/>
      <c r="M138" s="183"/>
    </row>
    <row r="139" s="5" customFormat="1" ht="26.1" customHeight="1" spans="1:13">
      <c r="A139" s="162">
        <v>6</v>
      </c>
      <c r="B139" s="163" t="s">
        <v>291</v>
      </c>
      <c r="C139" s="164" t="s">
        <v>270</v>
      </c>
      <c r="D139" s="165">
        <v>1</v>
      </c>
      <c r="E139" s="166">
        <v>1500</v>
      </c>
      <c r="F139" s="37">
        <f t="shared" si="22"/>
        <v>1500</v>
      </c>
      <c r="G139" s="150"/>
      <c r="H139" s="150"/>
      <c r="I139" s="183"/>
      <c r="J139" s="75">
        <f t="shared" si="23"/>
        <v>0</v>
      </c>
      <c r="K139" s="183"/>
      <c r="L139" s="183"/>
      <c r="M139" s="183"/>
    </row>
    <row r="140" s="5" customFormat="1" ht="26.1" customHeight="1" spans="1:13">
      <c r="A140" s="162">
        <v>7</v>
      </c>
      <c r="B140" s="163" t="s">
        <v>292</v>
      </c>
      <c r="C140" s="164" t="s">
        <v>270</v>
      </c>
      <c r="D140" s="165"/>
      <c r="E140" s="166"/>
      <c r="F140" s="37">
        <f t="shared" si="22"/>
        <v>0</v>
      </c>
      <c r="G140" s="150"/>
      <c r="H140" s="150"/>
      <c r="I140" s="183"/>
      <c r="J140" s="75">
        <f t="shared" si="23"/>
        <v>0</v>
      </c>
      <c r="K140" s="183"/>
      <c r="L140" s="183"/>
      <c r="M140" s="183"/>
    </row>
    <row r="141" s="5" customFormat="1" ht="26.1" customHeight="1" spans="1:13">
      <c r="A141" s="162">
        <v>8</v>
      </c>
      <c r="B141" s="163" t="s">
        <v>293</v>
      </c>
      <c r="C141" s="164" t="s">
        <v>270</v>
      </c>
      <c r="D141" s="165"/>
      <c r="E141" s="166"/>
      <c r="F141" s="37">
        <f t="shared" si="22"/>
        <v>0</v>
      </c>
      <c r="G141" s="150"/>
      <c r="H141" s="150"/>
      <c r="I141" s="183"/>
      <c r="J141" s="75">
        <f t="shared" si="23"/>
        <v>0</v>
      </c>
      <c r="K141" s="183"/>
      <c r="L141" s="183"/>
      <c r="M141" s="183"/>
    </row>
    <row r="142" s="5" customFormat="1" ht="26.1" customHeight="1" spans="1:13">
      <c r="A142" s="162">
        <v>9</v>
      </c>
      <c r="B142" s="163" t="s">
        <v>294</v>
      </c>
      <c r="C142" s="164" t="s">
        <v>270</v>
      </c>
      <c r="D142" s="165">
        <v>1</v>
      </c>
      <c r="E142" s="166">
        <v>400</v>
      </c>
      <c r="F142" s="37">
        <f t="shared" si="22"/>
        <v>400</v>
      </c>
      <c r="G142" s="150"/>
      <c r="H142" s="150"/>
      <c r="I142" s="183"/>
      <c r="J142" s="75">
        <f t="shared" si="23"/>
        <v>0</v>
      </c>
      <c r="K142" s="183"/>
      <c r="L142" s="183"/>
      <c r="M142" s="183"/>
    </row>
    <row r="143" s="5" customFormat="1" ht="26.1" customHeight="1" spans="1:13">
      <c r="A143" s="162">
        <v>10</v>
      </c>
      <c r="B143" s="163" t="s">
        <v>295</v>
      </c>
      <c r="C143" s="164" t="s">
        <v>270</v>
      </c>
      <c r="D143" s="165"/>
      <c r="E143" s="166"/>
      <c r="F143" s="37">
        <f t="shared" si="22"/>
        <v>0</v>
      </c>
      <c r="G143" s="150"/>
      <c r="H143" s="150"/>
      <c r="I143" s="183"/>
      <c r="J143" s="75">
        <f t="shared" si="23"/>
        <v>0</v>
      </c>
      <c r="K143" s="183"/>
      <c r="L143" s="183"/>
      <c r="M143" s="183"/>
    </row>
    <row r="144" s="5" customFormat="1" ht="26.1" customHeight="1" spans="1:13">
      <c r="A144" s="162">
        <v>11</v>
      </c>
      <c r="B144" s="163" t="s">
        <v>296</v>
      </c>
      <c r="C144" s="164" t="s">
        <v>270</v>
      </c>
      <c r="D144" s="165"/>
      <c r="E144" s="166"/>
      <c r="F144" s="37">
        <f t="shared" si="22"/>
        <v>0</v>
      </c>
      <c r="G144" s="150"/>
      <c r="H144" s="150"/>
      <c r="I144" s="183"/>
      <c r="J144" s="75">
        <f t="shared" si="23"/>
        <v>0</v>
      </c>
      <c r="K144" s="183"/>
      <c r="L144" s="183"/>
      <c r="M144" s="183"/>
    </row>
    <row r="145" s="5" customFormat="1" ht="26.1" customHeight="1" spans="1:13">
      <c r="A145" s="162">
        <v>12</v>
      </c>
      <c r="B145" s="163" t="s">
        <v>297</v>
      </c>
      <c r="C145" s="164" t="s">
        <v>270</v>
      </c>
      <c r="D145" s="165">
        <v>1</v>
      </c>
      <c r="E145" s="166">
        <v>5500</v>
      </c>
      <c r="F145" s="37">
        <f t="shared" si="22"/>
        <v>5500</v>
      </c>
      <c r="G145" s="150"/>
      <c r="H145" s="150"/>
      <c r="I145" s="183"/>
      <c r="J145" s="75">
        <f t="shared" si="23"/>
        <v>0</v>
      </c>
      <c r="K145" s="183"/>
      <c r="L145" s="183"/>
      <c r="M145" s="183"/>
    </row>
    <row r="146" s="5" customFormat="1" ht="26.1" customHeight="1" spans="1:13">
      <c r="A146" s="162">
        <v>13</v>
      </c>
      <c r="B146" s="163" t="s">
        <v>298</v>
      </c>
      <c r="C146" s="164" t="s">
        <v>270</v>
      </c>
      <c r="D146" s="165"/>
      <c r="E146" s="166"/>
      <c r="F146" s="37">
        <f t="shared" si="22"/>
        <v>0</v>
      </c>
      <c r="G146" s="150"/>
      <c r="H146" s="150"/>
      <c r="I146" s="183"/>
      <c r="J146" s="75">
        <f t="shared" si="23"/>
        <v>0</v>
      </c>
      <c r="K146" s="183"/>
      <c r="L146" s="183"/>
      <c r="M146" s="183"/>
    </row>
    <row r="147" s="5" customFormat="1" ht="26.1" customHeight="1" spans="1:13">
      <c r="A147" s="162">
        <v>14</v>
      </c>
      <c r="B147" s="163" t="s">
        <v>299</v>
      </c>
      <c r="C147" s="164" t="s">
        <v>270</v>
      </c>
      <c r="D147" s="165"/>
      <c r="E147" s="166"/>
      <c r="F147" s="37">
        <f t="shared" si="22"/>
        <v>0</v>
      </c>
      <c r="G147" s="150"/>
      <c r="H147" s="150"/>
      <c r="I147" s="183"/>
      <c r="J147" s="75">
        <f t="shared" si="23"/>
        <v>0</v>
      </c>
      <c r="K147" s="183"/>
      <c r="L147" s="183"/>
      <c r="M147" s="183"/>
    </row>
    <row r="148" s="5" customFormat="1" ht="26.1" customHeight="1" spans="1:13">
      <c r="A148" s="162">
        <v>15</v>
      </c>
      <c r="B148" s="163" t="s">
        <v>281</v>
      </c>
      <c r="C148" s="164"/>
      <c r="D148" s="165"/>
      <c r="E148" s="166"/>
      <c r="F148" s="37">
        <f t="shared" si="22"/>
        <v>0</v>
      </c>
      <c r="G148" s="150"/>
      <c r="H148" s="150"/>
      <c r="I148" s="183"/>
      <c r="J148" s="75">
        <f t="shared" si="23"/>
        <v>0</v>
      </c>
      <c r="K148" s="183"/>
      <c r="L148" s="183"/>
      <c r="M148" s="183"/>
    </row>
    <row r="149" s="5" customFormat="1" ht="26.1" customHeight="1" spans="1:13">
      <c r="A149" s="137"/>
      <c r="B149" s="158" t="s">
        <v>177</v>
      </c>
      <c r="C149" s="43"/>
      <c r="D149" s="59"/>
      <c r="E149" s="51"/>
      <c r="F149" s="37">
        <f>SUM(F134:F148)</f>
        <v>30500</v>
      </c>
      <c r="G149" s="159">
        <f>SUM(G134:G148)</f>
        <v>5800</v>
      </c>
      <c r="H149" s="47"/>
      <c r="I149" s="47"/>
      <c r="J149" s="75">
        <f t="shared" si="23"/>
        <v>0</v>
      </c>
      <c r="K149" s="47"/>
      <c r="L149" s="150"/>
      <c r="M149" s="150"/>
    </row>
    <row r="150" s="5" customFormat="1" ht="33.95" customHeight="1" spans="1:13">
      <c r="A150" s="160" t="s">
        <v>300</v>
      </c>
      <c r="B150" s="161"/>
      <c r="C150" s="161"/>
      <c r="D150" s="161"/>
      <c r="E150" s="105"/>
      <c r="F150" s="106"/>
      <c r="G150" s="107"/>
      <c r="H150" s="107"/>
      <c r="I150" s="161"/>
      <c r="J150" s="138"/>
      <c r="K150" s="161"/>
      <c r="L150" s="181"/>
      <c r="M150" s="182"/>
    </row>
    <row r="151" s="7" customFormat="1" ht="33.95" customHeight="1" spans="1:13">
      <c r="A151" s="28" t="s">
        <v>45</v>
      </c>
      <c r="B151" s="28" t="s">
        <v>141</v>
      </c>
      <c r="C151" s="28" t="s">
        <v>48</v>
      </c>
      <c r="D151" s="29" t="s">
        <v>142</v>
      </c>
      <c r="E151" s="30" t="s">
        <v>143</v>
      </c>
      <c r="F151" s="31" t="s">
        <v>144</v>
      </c>
      <c r="G151" s="32" t="s">
        <v>244</v>
      </c>
      <c r="H151" s="32" t="s">
        <v>146</v>
      </c>
      <c r="I151" s="32" t="s">
        <v>147</v>
      </c>
      <c r="J151" s="70" t="s">
        <v>148</v>
      </c>
      <c r="K151" s="71" t="s">
        <v>149</v>
      </c>
      <c r="L151" s="72" t="s">
        <v>150</v>
      </c>
      <c r="M151" s="73"/>
    </row>
    <row r="152" s="5" customFormat="1" ht="26.1" customHeight="1" spans="1:13">
      <c r="A152" s="167">
        <v>1</v>
      </c>
      <c r="B152" s="60" t="s">
        <v>301</v>
      </c>
      <c r="C152" s="168" t="s">
        <v>270</v>
      </c>
      <c r="D152" s="50"/>
      <c r="E152" s="51"/>
      <c r="F152" s="37">
        <f t="shared" ref="F152:F157" si="24">D152*E152</f>
        <v>0</v>
      </c>
      <c r="G152" s="47"/>
      <c r="H152" s="47"/>
      <c r="I152" s="83"/>
      <c r="J152" s="75">
        <f t="shared" ref="J152:J158" si="25">H152*I152</f>
        <v>0</v>
      </c>
      <c r="K152" s="83"/>
      <c r="L152" s="184"/>
      <c r="M152" s="185"/>
    </row>
    <row r="153" s="5" customFormat="1" ht="26.1" customHeight="1" spans="1:13">
      <c r="A153" s="169">
        <v>2</v>
      </c>
      <c r="B153" s="170" t="s">
        <v>302</v>
      </c>
      <c r="C153" s="168" t="s">
        <v>270</v>
      </c>
      <c r="D153" s="171"/>
      <c r="E153" s="172"/>
      <c r="F153" s="37">
        <f t="shared" si="24"/>
        <v>0</v>
      </c>
      <c r="G153" s="173"/>
      <c r="H153" s="173"/>
      <c r="I153" s="186"/>
      <c r="J153" s="75">
        <f t="shared" si="25"/>
        <v>0</v>
      </c>
      <c r="K153" s="186"/>
      <c r="L153" s="187"/>
      <c r="M153" s="185"/>
    </row>
    <row r="154" s="5" customFormat="1" ht="26.1" customHeight="1" spans="1:13">
      <c r="A154" s="169">
        <v>3</v>
      </c>
      <c r="B154" s="163" t="s">
        <v>303</v>
      </c>
      <c r="C154" s="168" t="s">
        <v>270</v>
      </c>
      <c r="D154" s="165">
        <v>1</v>
      </c>
      <c r="E154" s="166">
        <v>200</v>
      </c>
      <c r="F154" s="37">
        <f t="shared" si="24"/>
        <v>200</v>
      </c>
      <c r="G154" s="150"/>
      <c r="H154" s="150"/>
      <c r="I154" s="183"/>
      <c r="J154" s="75">
        <f t="shared" si="25"/>
        <v>0</v>
      </c>
      <c r="K154" s="183"/>
      <c r="L154" s="188"/>
      <c r="M154" s="189"/>
    </row>
    <row r="155" s="5" customFormat="1" ht="26.1" customHeight="1" spans="1:13">
      <c r="A155" s="169">
        <v>4</v>
      </c>
      <c r="B155" s="163" t="s">
        <v>304</v>
      </c>
      <c r="C155" s="168" t="s">
        <v>270</v>
      </c>
      <c r="D155" s="165">
        <v>1</v>
      </c>
      <c r="E155" s="166">
        <v>400</v>
      </c>
      <c r="F155" s="37">
        <f t="shared" si="24"/>
        <v>400</v>
      </c>
      <c r="G155" s="150"/>
      <c r="H155" s="150"/>
      <c r="I155" s="183"/>
      <c r="J155" s="75">
        <f t="shared" si="25"/>
        <v>0</v>
      </c>
      <c r="K155" s="183"/>
      <c r="L155" s="188"/>
      <c r="M155" s="189"/>
    </row>
    <row r="156" s="5" customFormat="1" ht="26.1" customHeight="1" spans="1:13">
      <c r="A156" s="169">
        <v>5</v>
      </c>
      <c r="B156" s="163" t="s">
        <v>305</v>
      </c>
      <c r="C156" s="168" t="s">
        <v>270</v>
      </c>
      <c r="D156" s="165"/>
      <c r="E156" s="166"/>
      <c r="F156" s="37">
        <f t="shared" si="24"/>
        <v>0</v>
      </c>
      <c r="G156" s="150"/>
      <c r="H156" s="150"/>
      <c r="I156" s="183"/>
      <c r="J156" s="75">
        <f t="shared" si="25"/>
        <v>0</v>
      </c>
      <c r="K156" s="183"/>
      <c r="L156" s="188"/>
      <c r="M156" s="189"/>
    </row>
    <row r="157" s="5" customFormat="1" ht="26.1" customHeight="1" spans="1:13">
      <c r="A157" s="169">
        <v>6</v>
      </c>
      <c r="B157" s="163" t="s">
        <v>306</v>
      </c>
      <c r="C157" s="168" t="s">
        <v>270</v>
      </c>
      <c r="D157" s="165"/>
      <c r="E157" s="166"/>
      <c r="F157" s="37">
        <f t="shared" si="24"/>
        <v>0</v>
      </c>
      <c r="G157" s="150"/>
      <c r="H157" s="150"/>
      <c r="I157" s="183"/>
      <c r="J157" s="75">
        <f t="shared" si="25"/>
        <v>0</v>
      </c>
      <c r="K157" s="183"/>
      <c r="L157" s="188"/>
      <c r="M157" s="189"/>
    </row>
    <row r="158" s="5" customFormat="1" ht="26.1" customHeight="1" spans="1:13">
      <c r="A158" s="137"/>
      <c r="B158" s="158" t="s">
        <v>177</v>
      </c>
      <c r="C158" s="43"/>
      <c r="D158" s="59"/>
      <c r="E158" s="51"/>
      <c r="F158" s="37">
        <f>SUM(F152:F157)</f>
        <v>600</v>
      </c>
      <c r="G158" s="47"/>
      <c r="H158" s="47"/>
      <c r="I158" s="47"/>
      <c r="J158" s="75">
        <f t="shared" si="25"/>
        <v>0</v>
      </c>
      <c r="K158" s="47"/>
      <c r="L158" s="94"/>
      <c r="M158" s="95"/>
    </row>
    <row r="159" s="5" customFormat="1" ht="39" customHeight="1" spans="1:13">
      <c r="A159" s="55"/>
      <c r="B159" s="174" t="s">
        <v>307</v>
      </c>
      <c r="C159" s="55"/>
      <c r="D159" s="55"/>
      <c r="E159" s="131"/>
      <c r="F159" s="45">
        <f>F158+F149+F131</f>
        <v>42500</v>
      </c>
      <c r="G159" s="45">
        <f>G158+G149+G131</f>
        <v>6800</v>
      </c>
      <c r="H159" s="132"/>
      <c r="I159" s="154"/>
      <c r="J159" s="190">
        <f>SUM(J116:J137)</f>
        <v>0</v>
      </c>
      <c r="K159" s="93"/>
      <c r="L159" s="191"/>
      <c r="M159" s="192"/>
    </row>
    <row r="160" s="5" customFormat="1" ht="37" customHeight="1" spans="1:13">
      <c r="A160" s="175" t="s">
        <v>308</v>
      </c>
      <c r="B160" s="176"/>
      <c r="C160" s="177"/>
      <c r="D160" s="177"/>
      <c r="E160" s="178"/>
      <c r="F160" s="179">
        <f>F159+F112+F88</f>
        <v>213353</v>
      </c>
      <c r="G160" s="179">
        <f>G159+G112+G88</f>
        <v>40546</v>
      </c>
      <c r="H160" s="180"/>
      <c r="I160" s="193"/>
      <c r="J160" s="194">
        <f>SUM(J117:J138)</f>
        <v>0</v>
      </c>
      <c r="K160" s="195"/>
      <c r="L160" s="196"/>
      <c r="M160" s="197"/>
    </row>
  </sheetData>
  <mergeCells count="156">
    <mergeCell ref="A5:M5"/>
    <mergeCell ref="A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A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A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A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A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A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A86:M86"/>
    <mergeCell ref="A89:L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A113:M113"/>
    <mergeCell ref="A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A132:M132"/>
    <mergeCell ref="L133:M133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49:M149"/>
    <mergeCell ref="A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A160:B160"/>
    <mergeCell ref="L160:M160"/>
    <mergeCell ref="A1:M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60"/>
  <sheetViews>
    <sheetView topLeftCell="A3" workbookViewId="0">
      <selection activeCell="E30" sqref="E30"/>
    </sheetView>
  </sheetViews>
  <sheetFormatPr defaultColWidth="9" defaultRowHeight="16.5" outlineLevelCol="5"/>
  <cols>
    <col min="1" max="2" width="9" style="1"/>
    <col min="3" max="3" width="21.6666666666667" style="1" customWidth="1"/>
    <col min="4" max="4" width="15.4416666666667" style="1" customWidth="1"/>
    <col min="5" max="5" width="18.8916666666667" style="2" customWidth="1"/>
    <col min="6" max="10" width="9" style="1"/>
    <col min="11" max="11" width="12.8916666666667" style="1"/>
    <col min="12" max="16384" width="9" style="1"/>
  </cols>
  <sheetData>
    <row r="4" spans="4:6">
      <c r="D4" s="1" t="s">
        <v>309</v>
      </c>
      <c r="E4" s="1">
        <v>123</v>
      </c>
      <c r="F4" s="1" t="s">
        <v>310</v>
      </c>
    </row>
    <row r="6" spans="5:5">
      <c r="E6" s="2" t="s">
        <v>311</v>
      </c>
    </row>
    <row r="7" spans="3:5">
      <c r="C7" s="1" t="s">
        <v>312</v>
      </c>
      <c r="D7" s="1" t="s">
        <v>313</v>
      </c>
      <c r="E7" s="2">
        <v>80</v>
      </c>
    </row>
    <row r="8" spans="4:5">
      <c r="D8" s="1" t="s">
        <v>314</v>
      </c>
      <c r="E8" s="2">
        <v>100</v>
      </c>
    </row>
    <row r="11" spans="3:5">
      <c r="C11" s="1" t="s">
        <v>315</v>
      </c>
      <c r="D11" s="1" t="s">
        <v>316</v>
      </c>
      <c r="E11" s="2">
        <v>500</v>
      </c>
    </row>
    <row r="12" spans="4:5">
      <c r="D12" s="1" t="s">
        <v>317</v>
      </c>
      <c r="E12" s="2" t="s">
        <v>318</v>
      </c>
    </row>
    <row r="13" spans="4:5">
      <c r="D13" s="1" t="s">
        <v>319</v>
      </c>
      <c r="E13" s="2">
        <v>800</v>
      </c>
    </row>
    <row r="14" spans="4:6">
      <c r="D14" s="1" t="s">
        <v>16</v>
      </c>
      <c r="E14" s="2" t="s">
        <v>320</v>
      </c>
      <c r="F14" s="1">
        <v>10000</v>
      </c>
    </row>
    <row r="16" ht="33" spans="3:6">
      <c r="C16" s="3" t="s">
        <v>321</v>
      </c>
      <c r="D16" s="1" t="s">
        <v>12</v>
      </c>
      <c r="E16" s="2">
        <v>100</v>
      </c>
      <c r="F16" s="1">
        <f>30*E16</f>
        <v>3000</v>
      </c>
    </row>
    <row r="17" spans="4:6">
      <c r="D17" s="4" t="s">
        <v>322</v>
      </c>
      <c r="E17" s="2">
        <v>200</v>
      </c>
      <c r="F17" s="1">
        <f>30*E17</f>
        <v>6000</v>
      </c>
    </row>
    <row r="19" spans="3:5">
      <c r="C19" s="1" t="s">
        <v>323</v>
      </c>
      <c r="D19" s="1" t="s">
        <v>324</v>
      </c>
      <c r="E19" s="2" t="s">
        <v>325</v>
      </c>
    </row>
    <row r="20" spans="4:5">
      <c r="D20" s="1" t="s">
        <v>326</v>
      </c>
      <c r="E20" s="2">
        <v>2000</v>
      </c>
    </row>
    <row r="21" spans="4:5">
      <c r="D21" s="1" t="s">
        <v>327</v>
      </c>
      <c r="E21" s="2" t="s">
        <v>328</v>
      </c>
    </row>
    <row r="23" spans="3:5">
      <c r="C23" s="1" t="s">
        <v>329</v>
      </c>
      <c r="D23" s="1" t="s">
        <v>330</v>
      </c>
      <c r="E23" s="2">
        <v>80</v>
      </c>
    </row>
    <row r="24" spans="4:5">
      <c r="D24" s="1" t="s">
        <v>331</v>
      </c>
      <c r="E24" s="2">
        <v>200</v>
      </c>
    </row>
    <row r="26" spans="3:5">
      <c r="C26" s="1" t="s">
        <v>332</v>
      </c>
      <c r="D26" s="1" t="s">
        <v>333</v>
      </c>
      <c r="E26" s="2" t="s">
        <v>334</v>
      </c>
    </row>
    <row r="28" spans="3:5">
      <c r="C28" s="1" t="s">
        <v>335</v>
      </c>
      <c r="D28" s="1" t="s">
        <v>336</v>
      </c>
      <c r="E28" s="2">
        <v>50</v>
      </c>
    </row>
    <row r="29" spans="4:5">
      <c r="D29" s="1" t="s">
        <v>337</v>
      </c>
      <c r="E29" s="2">
        <v>150</v>
      </c>
    </row>
    <row r="31" spans="3:6">
      <c r="C31" s="1" t="s">
        <v>338</v>
      </c>
      <c r="D31" s="1" t="s">
        <v>339</v>
      </c>
      <c r="E31" s="2">
        <v>150</v>
      </c>
      <c r="F31" s="1">
        <f>E31*0.6*E4</f>
        <v>11070</v>
      </c>
    </row>
    <row r="32" spans="4:5">
      <c r="D32" s="1" t="s">
        <v>340</v>
      </c>
      <c r="E32" s="2" t="s">
        <v>341</v>
      </c>
    </row>
    <row r="33" spans="4:5">
      <c r="D33" s="1" t="s">
        <v>342</v>
      </c>
      <c r="E33" s="2" t="s">
        <v>343</v>
      </c>
    </row>
    <row r="36" spans="3:5">
      <c r="C36" s="1" t="s">
        <v>344</v>
      </c>
      <c r="D36" s="2" t="s">
        <v>345</v>
      </c>
      <c r="E36" s="1">
        <v>1000</v>
      </c>
    </row>
    <row r="37" spans="3:5">
      <c r="C37" s="1" t="s">
        <v>346</v>
      </c>
      <c r="D37" s="2" t="s">
        <v>347</v>
      </c>
      <c r="E37" s="1">
        <v>800</v>
      </c>
    </row>
    <row r="38" spans="3:5">
      <c r="C38" s="1" t="s">
        <v>348</v>
      </c>
      <c r="D38" s="2" t="s">
        <v>349</v>
      </c>
      <c r="E38" s="1">
        <v>700</v>
      </c>
    </row>
    <row r="39" spans="3:6">
      <c r="C39" s="1" t="s">
        <v>350</v>
      </c>
      <c r="D39" s="2" t="s">
        <v>127</v>
      </c>
      <c r="E39" s="1">
        <v>500</v>
      </c>
      <c r="F39" s="1">
        <f>E38*$E$4</f>
        <v>86100</v>
      </c>
    </row>
    <row r="40" spans="3:3">
      <c r="C40" s="1" t="s">
        <v>351</v>
      </c>
    </row>
    <row r="42" spans="3:5">
      <c r="C42" s="1" t="s">
        <v>352</v>
      </c>
      <c r="D42" s="1" t="s">
        <v>353</v>
      </c>
      <c r="E42" s="2">
        <v>100</v>
      </c>
    </row>
    <row r="43" spans="4:5">
      <c r="D43" s="1" t="s">
        <v>354</v>
      </c>
      <c r="E43" s="2">
        <v>100</v>
      </c>
    </row>
    <row r="44" spans="4:5">
      <c r="D44" s="1" t="s">
        <v>355</v>
      </c>
      <c r="E44" s="2" t="s">
        <v>356</v>
      </c>
    </row>
    <row r="46" spans="3:6">
      <c r="C46" s="1" t="s">
        <v>357</v>
      </c>
      <c r="D46" s="1" t="s">
        <v>358</v>
      </c>
      <c r="E46" s="2">
        <v>300</v>
      </c>
      <c r="F46" s="1">
        <f>E46*$E$4</f>
        <v>36900</v>
      </c>
    </row>
    <row r="47" spans="4:5">
      <c r="D47" s="1" t="s">
        <v>359</v>
      </c>
      <c r="E47" s="2">
        <v>700</v>
      </c>
    </row>
    <row r="49" spans="3:6">
      <c r="C49" s="1" t="s">
        <v>360</v>
      </c>
      <c r="D49" s="1" t="s">
        <v>361</v>
      </c>
      <c r="E49" s="2">
        <v>300</v>
      </c>
      <c r="F49" s="1">
        <f>E49*$E$4*1.2</f>
        <v>44280</v>
      </c>
    </row>
    <row r="50" spans="3:5">
      <c r="C50" s="1" t="s">
        <v>362</v>
      </c>
      <c r="D50" s="1" t="s">
        <v>363</v>
      </c>
      <c r="E50" s="2">
        <v>600</v>
      </c>
    </row>
    <row r="52" spans="3:6">
      <c r="C52" s="1" t="s">
        <v>239</v>
      </c>
      <c r="D52" s="1" t="s">
        <v>69</v>
      </c>
      <c r="E52" s="2" t="s">
        <v>364</v>
      </c>
      <c r="F52" s="1">
        <v>2500</v>
      </c>
    </row>
    <row r="54" spans="3:6">
      <c r="C54" s="1" t="s">
        <v>365</v>
      </c>
      <c r="D54" s="1" t="s">
        <v>69</v>
      </c>
      <c r="E54" s="2" t="s">
        <v>366</v>
      </c>
      <c r="F54" s="1">
        <v>15000</v>
      </c>
    </row>
    <row r="55" spans="6:6">
      <c r="F55" s="1">
        <f>SUM(F5:F54)</f>
        <v>214850</v>
      </c>
    </row>
    <row r="58" spans="3:6">
      <c r="C58" s="1" t="s">
        <v>367</v>
      </c>
      <c r="D58" s="1" t="s">
        <v>368</v>
      </c>
      <c r="E58" s="2">
        <v>300</v>
      </c>
      <c r="F58" s="1">
        <f>E58*$E$4</f>
        <v>36900</v>
      </c>
    </row>
    <row r="59" spans="4:5">
      <c r="D59" s="1" t="s">
        <v>369</v>
      </c>
      <c r="E59" s="2">
        <v>500</v>
      </c>
    </row>
    <row r="60" spans="4:5">
      <c r="D60" s="1" t="s">
        <v>370</v>
      </c>
      <c r="E60" s="2" t="s">
        <v>371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9"/>
  <sheetViews>
    <sheetView tabSelected="1" zoomScale="130" zoomScaleNormal="130" topLeftCell="A23" workbookViewId="0">
      <selection activeCell="I32" sqref="I32"/>
    </sheetView>
  </sheetViews>
  <sheetFormatPr defaultColWidth="9" defaultRowHeight="13.5"/>
  <cols>
    <col min="3" max="4" width="13.125" customWidth="1"/>
    <col min="5" max="5" width="9" customWidth="1"/>
    <col min="6" max="6" width="13.25" customWidth="1"/>
    <col min="7" max="7" width="10.875" customWidth="1"/>
    <col min="8" max="8" width="12.875" customWidth="1"/>
  </cols>
  <sheetData>
    <row r="1" spans="11:12">
      <c r="K1" t="s">
        <v>372</v>
      </c>
      <c r="L1" t="s">
        <v>373</v>
      </c>
    </row>
    <row r="3" spans="2:2">
      <c r="B3" t="s">
        <v>44</v>
      </c>
    </row>
    <row r="4" spans="2:9">
      <c r="B4" t="s">
        <v>374</v>
      </c>
      <c r="C4" t="s">
        <v>375</v>
      </c>
      <c r="D4" t="s">
        <v>376</v>
      </c>
      <c r="E4" t="s">
        <v>377</v>
      </c>
      <c r="F4" t="s">
        <v>378</v>
      </c>
      <c r="G4" t="s">
        <v>379</v>
      </c>
      <c r="H4" t="s">
        <v>380</v>
      </c>
      <c r="I4" t="s">
        <v>381</v>
      </c>
    </row>
    <row r="6" spans="2:10">
      <c r="B6" t="s">
        <v>382</v>
      </c>
      <c r="C6" t="s">
        <v>383</v>
      </c>
      <c r="D6" t="s">
        <v>384</v>
      </c>
      <c r="E6" t="s">
        <v>385</v>
      </c>
      <c r="F6" t="s">
        <v>386</v>
      </c>
      <c r="G6" t="s">
        <v>387</v>
      </c>
      <c r="I6" t="s">
        <v>388</v>
      </c>
      <c r="J6" t="s">
        <v>389</v>
      </c>
    </row>
    <row r="7" spans="3:5">
      <c r="C7" t="s">
        <v>390</v>
      </c>
      <c r="D7" t="s">
        <v>391</v>
      </c>
      <c r="E7" t="s">
        <v>392</v>
      </c>
    </row>
    <row r="8" spans="3:6">
      <c r="C8" t="s">
        <v>393</v>
      </c>
      <c r="D8" t="s">
        <v>394</v>
      </c>
      <c r="E8" t="s">
        <v>395</v>
      </c>
      <c r="F8" t="s">
        <v>396</v>
      </c>
    </row>
    <row r="9" spans="3:5">
      <c r="C9" t="s">
        <v>397</v>
      </c>
      <c r="D9" t="s">
        <v>398</v>
      </c>
      <c r="E9" t="s">
        <v>399</v>
      </c>
    </row>
    <row r="11" spans="2:6">
      <c r="B11" t="s">
        <v>400</v>
      </c>
      <c r="C11" t="s">
        <v>401</v>
      </c>
      <c r="D11" t="s">
        <v>402</v>
      </c>
      <c r="E11" t="s">
        <v>403</v>
      </c>
      <c r="F11" t="s">
        <v>404</v>
      </c>
    </row>
    <row r="12" spans="3:7">
      <c r="C12" t="s">
        <v>405</v>
      </c>
      <c r="D12" t="s">
        <v>406</v>
      </c>
      <c r="E12" t="s">
        <v>407</v>
      </c>
      <c r="F12" t="s">
        <v>408</v>
      </c>
      <c r="G12" t="s">
        <v>409</v>
      </c>
    </row>
    <row r="13" spans="3:7">
      <c r="C13" t="s">
        <v>410</v>
      </c>
      <c r="D13" t="s">
        <v>402</v>
      </c>
      <c r="E13" t="s">
        <v>411</v>
      </c>
      <c r="F13" t="s">
        <v>412</v>
      </c>
      <c r="G13" t="s">
        <v>413</v>
      </c>
    </row>
    <row r="14" spans="3:6">
      <c r="C14" t="s">
        <v>414</v>
      </c>
      <c r="D14" t="s">
        <v>415</v>
      </c>
      <c r="E14" t="s">
        <v>416</v>
      </c>
      <c r="F14" t="s">
        <v>417</v>
      </c>
    </row>
    <row r="15" spans="3:4">
      <c r="C15" t="s">
        <v>180</v>
      </c>
      <c r="D15" t="s">
        <v>418</v>
      </c>
    </row>
    <row r="16" spans="3:4">
      <c r="C16" t="s">
        <v>419</v>
      </c>
      <c r="D16" t="s">
        <v>420</v>
      </c>
    </row>
    <row r="18" spans="2:6">
      <c r="B18" t="s">
        <v>421</v>
      </c>
      <c r="C18" t="s">
        <v>422</v>
      </c>
      <c r="D18" t="s">
        <v>423</v>
      </c>
      <c r="E18" t="s">
        <v>424</v>
      </c>
      <c r="F18" t="s">
        <v>425</v>
      </c>
    </row>
    <row r="19" spans="3:6">
      <c r="C19" t="s">
        <v>99</v>
      </c>
      <c r="D19" t="s">
        <v>426</v>
      </c>
      <c r="E19" t="s">
        <v>276</v>
      </c>
      <c r="F19" t="s">
        <v>427</v>
      </c>
    </row>
    <row r="20" spans="3:6">
      <c r="C20" t="s">
        <v>428</v>
      </c>
      <c r="D20" t="s">
        <v>429</v>
      </c>
      <c r="E20" t="s">
        <v>430</v>
      </c>
      <c r="F20" t="s">
        <v>431</v>
      </c>
    </row>
    <row r="22" spans="2:4">
      <c r="B22" t="s">
        <v>122</v>
      </c>
      <c r="C22" t="s">
        <v>287</v>
      </c>
      <c r="D22" t="s">
        <v>432</v>
      </c>
    </row>
    <row r="23" spans="3:3">
      <c r="C23" t="s">
        <v>126</v>
      </c>
    </row>
    <row r="24" spans="3:5">
      <c r="C24" t="s">
        <v>433</v>
      </c>
      <c r="E24" t="s">
        <v>434</v>
      </c>
    </row>
    <row r="25" spans="3:3">
      <c r="C25" t="s">
        <v>435</v>
      </c>
    </row>
    <row r="27" spans="2:4">
      <c r="B27" t="s">
        <v>100</v>
      </c>
      <c r="C27" t="s">
        <v>436</v>
      </c>
      <c r="D27" t="s">
        <v>437</v>
      </c>
    </row>
    <row r="28" spans="3:7">
      <c r="C28" t="s">
        <v>103</v>
      </c>
      <c r="D28" t="s">
        <v>437</v>
      </c>
      <c r="E28" t="s">
        <v>438</v>
      </c>
      <c r="F28" t="s">
        <v>439</v>
      </c>
      <c r="G28" t="s">
        <v>440</v>
      </c>
    </row>
    <row r="30" spans="2:4">
      <c r="B30" t="s">
        <v>441</v>
      </c>
      <c r="C30" t="s">
        <v>442</v>
      </c>
      <c r="D30" t="s">
        <v>443</v>
      </c>
    </row>
    <row r="31" spans="3:5">
      <c r="C31" t="s">
        <v>444</v>
      </c>
      <c r="D31" t="s">
        <v>445</v>
      </c>
      <c r="E31" t="s">
        <v>446</v>
      </c>
    </row>
    <row r="32" spans="3:4">
      <c r="C32" t="s">
        <v>447</v>
      </c>
      <c r="D32" t="s">
        <v>440</v>
      </c>
    </row>
    <row r="33" spans="3:5">
      <c r="C33" t="s">
        <v>448</v>
      </c>
      <c r="D33" t="s">
        <v>449</v>
      </c>
      <c r="E33" t="s">
        <v>450</v>
      </c>
    </row>
    <row r="36" spans="2:4">
      <c r="B36" t="s">
        <v>451</v>
      </c>
      <c r="C36" t="s">
        <v>442</v>
      </c>
      <c r="D36" t="s">
        <v>305</v>
      </c>
    </row>
    <row r="37" spans="3:3">
      <c r="C37" t="s">
        <v>444</v>
      </c>
    </row>
    <row r="38" spans="3:3">
      <c r="C38" t="s">
        <v>452</v>
      </c>
    </row>
    <row r="40" spans="2:3">
      <c r="B40" t="s">
        <v>106</v>
      </c>
      <c r="C40" t="s">
        <v>255</v>
      </c>
    </row>
    <row r="41" spans="3:3">
      <c r="C41" t="s">
        <v>414</v>
      </c>
    </row>
    <row r="42" spans="3:3">
      <c r="C42" t="s">
        <v>453</v>
      </c>
    </row>
    <row r="43" spans="3:4">
      <c r="C43" t="s">
        <v>256</v>
      </c>
      <c r="D43" t="s">
        <v>404</v>
      </c>
    </row>
    <row r="45" spans="2:7">
      <c r="B45" t="s">
        <v>109</v>
      </c>
      <c r="C45" t="s">
        <v>255</v>
      </c>
      <c r="D45" t="s">
        <v>454</v>
      </c>
      <c r="E45" t="s">
        <v>455</v>
      </c>
      <c r="F45" t="s">
        <v>456</v>
      </c>
      <c r="G45" t="s">
        <v>457</v>
      </c>
    </row>
    <row r="46" spans="3:4">
      <c r="C46" t="s">
        <v>414</v>
      </c>
      <c r="D46" t="s">
        <v>404</v>
      </c>
    </row>
    <row r="48" spans="2:6">
      <c r="B48" t="s">
        <v>110</v>
      </c>
      <c r="C48" t="s">
        <v>255</v>
      </c>
      <c r="D48" t="s">
        <v>458</v>
      </c>
      <c r="F48" t="s">
        <v>459</v>
      </c>
    </row>
    <row r="49" spans="3:4">
      <c r="C49" t="s">
        <v>256</v>
      </c>
      <c r="D49" t="s">
        <v>404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</vt:lpstr>
      <vt:lpstr>报价单</vt:lpstr>
      <vt:lpstr>主材</vt:lpstr>
      <vt:lpstr>价格参考</vt:lpstr>
      <vt:lpstr>收纳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2023-08-09T08:44:00Z</dcterms:created>
  <dcterms:modified xsi:type="dcterms:W3CDTF">2023-12-02T13:37:20Z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533EE17A7CC64DAA8E64CFDB6FA75283_12</vt:lpwstr>
  </property>
  <property fmtid="{D5CDD505-2E9C-101B-9397-08002B2CF9AE}" pid="3" name="KSOProductBuildVer">
    <vt:lpwstr>2052-12.1.0.15712</vt:lpwstr>
  </property>
</Properties>
</file>