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729"/>
  <workbookPr autoCompressPictures="0"/>
  <bookViews>
    <workbookView xWindow="0" yWindow="0" windowWidth="25600" windowHeight="16060" tabRatio="689" activeTab="1"/>
  </bookViews>
  <sheets>
    <sheet name="General Parameters" sheetId="3" r:id="rId1"/>
    <sheet name="Desalination" sheetId="7" r:id="rId2"/>
    <sheet name="Water Demand" sheetId="4" r:id="rId3"/>
    <sheet name="Groundwater" sheetId="6" r:id="rId4"/>
    <sheet name="Wastewater Reuse" sheetId="8" r:id="rId5"/>
    <sheet name="Infrastructure Alternatives" sheetId="9" r:id="rId6"/>
    <sheet name="Data source info" sheetId="2" r:id="rId7"/>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32" i="7" l="1"/>
  <c r="H33" i="7"/>
  <c r="H34" i="7"/>
  <c r="H35" i="7"/>
  <c r="B33" i="7"/>
  <c r="H31" i="7"/>
  <c r="H30" i="7"/>
  <c r="H29" i="7"/>
  <c r="H28" i="7"/>
  <c r="H27" i="7"/>
  <c r="I14" i="6"/>
  <c r="I13" i="6"/>
  <c r="I12" i="6"/>
  <c r="I11" i="6"/>
  <c r="I10" i="6"/>
  <c r="I9" i="6"/>
  <c r="I8" i="6"/>
  <c r="I7" i="6"/>
  <c r="B19" i="4"/>
</calcChain>
</file>

<file path=xl/sharedStrings.xml><?xml version="1.0" encoding="utf-8"?>
<sst xmlns="http://schemas.openxmlformats.org/spreadsheetml/2006/main" count="377" uniqueCount="222">
  <si>
    <t>Parameter</t>
  </si>
  <si>
    <t>Value</t>
  </si>
  <si>
    <t>Units</t>
  </si>
  <si>
    <t>Parameter Description (If needed)</t>
  </si>
  <si>
    <t>Value Justification/Source</t>
  </si>
  <si>
    <t>Model years</t>
  </si>
  <si>
    <t>yr</t>
  </si>
  <si>
    <t>The total planning timeline of the decision model</t>
  </si>
  <si>
    <t>30 years is the lifetime of a typical desaliation plant</t>
  </si>
  <si>
    <t>Model step</t>
  </si>
  <si>
    <t xml:space="preserve">The years between decision nodes (expansion options) </t>
  </si>
  <si>
    <t>Runs</t>
  </si>
  <si>
    <t>runs</t>
  </si>
  <si>
    <t>The number of simulations for every full model run</t>
  </si>
  <si>
    <t>Demand per capita</t>
  </si>
  <si>
    <t>Persons/yr</t>
  </si>
  <si>
    <t>Penalty</t>
  </si>
  <si>
    <t>M $/GL</t>
  </si>
  <si>
    <t>Discount Rate - Cost</t>
  </si>
  <si>
    <t>-</t>
  </si>
  <si>
    <t>The discount rate applied to the cost portion of the payoff function</t>
  </si>
  <si>
    <t>Discount Rate - Penalty</t>
  </si>
  <si>
    <t>The discount rate applied to the penalty/shortage portion of the payoff function</t>
  </si>
  <si>
    <t>Can interpret as actual monetary penalty OR think of discount because have more time to react in the future, lower demand per captia etc. Dicsuss alternate philoosphy (people in the future don't matter less) in sensitivity. (Could think of in method of paper to think of uncertainty in uncertainty estimates).</t>
  </si>
  <si>
    <t>Electricity Cost</t>
  </si>
  <si>
    <t>USD / kWh</t>
  </si>
  <si>
    <t>Electricity Cost Growth Rate</t>
  </si>
  <si>
    <t>Annual percent growth in electricity price</t>
  </si>
  <si>
    <t>(Non-Energy Marginal Cost + Electricity Cost Factor * Electricity Cost) * Water Volume + Fixed Cost</t>
  </si>
  <si>
    <t>Sensitivity Analysis</t>
  </si>
  <si>
    <t xml:space="preserve">[5 15 25 35 45] </t>
  </si>
  <si>
    <t>5 is not much higher than marginal cost of water, so should be at least as high as that. 45 might be more reasonable.</t>
  </si>
  <si>
    <t>[4% 7% 10%]</t>
  </si>
  <si>
    <t>[0 4% 7% 10%]</t>
  </si>
  <si>
    <t>0 here because of alternative modeling philosophy</t>
  </si>
  <si>
    <t>Electricity cost growth rate</t>
  </si>
  <si>
    <t>[0 1% 2%]</t>
  </si>
  <si>
    <t>[80 100 120]</t>
  </si>
  <si>
    <t>Municipal Demand</t>
  </si>
  <si>
    <t>Water Demand</t>
  </si>
  <si>
    <t>Population</t>
  </si>
  <si>
    <t>Agriculture Demand</t>
  </si>
  <si>
    <t>Industrial Demand</t>
  </si>
  <si>
    <t>Comments</t>
  </si>
  <si>
    <t xml:space="preserve">Water Supply </t>
  </si>
  <si>
    <t>Riyadh</t>
  </si>
  <si>
    <t>Other</t>
  </si>
  <si>
    <t>Surface water availability</t>
  </si>
  <si>
    <t>Desalination capacity</t>
  </si>
  <si>
    <t>Wastewater reuse capacity</t>
  </si>
  <si>
    <t>Costs</t>
  </si>
  <si>
    <t xml:space="preserve">Water Quality </t>
  </si>
  <si>
    <t>Groundwater availability/depth</t>
  </si>
  <si>
    <t>Desalination</t>
  </si>
  <si>
    <t>Capex</t>
  </si>
  <si>
    <t>Opex</t>
  </si>
  <si>
    <t>Wastewater reuse</t>
  </si>
  <si>
    <t>Minjur &amp; Dhruma Aquifers</t>
  </si>
  <si>
    <t>Prinicipal aquifer, Atlas has transmissitivty and storage coefficient, some quality ranges</t>
  </si>
  <si>
    <t>Wasia-Biyadh Aquifer</t>
  </si>
  <si>
    <t>East of Riyadh - included in our region? Same data as above, plus depth, water level, yield, TDS ranges</t>
  </si>
  <si>
    <t>Farther east of Riyadh: Umm er Radhuma and Dammam</t>
  </si>
  <si>
    <t>Secondary aquifer, very poor quality TDS 2,000 - 6,000 mg/L</t>
  </si>
  <si>
    <t>Secondary aquifer, very poor quality</t>
  </si>
  <si>
    <t>Khuff Aquifer?</t>
  </si>
  <si>
    <t>Jilh Aquifer?</t>
  </si>
  <si>
    <t>Birk-Nisah-Sabha Aquifer</t>
  </si>
  <si>
    <t>Alluvial aquifer, used extensively for agriculture</t>
  </si>
  <si>
    <t>See: groundwater well trends p 65</t>
  </si>
  <si>
    <t>See Riyadh water supply map p 81</t>
  </si>
  <si>
    <t>Groundwater</t>
  </si>
  <si>
    <t>Treatment cost</t>
  </si>
  <si>
    <t>Pumping cost</t>
  </si>
  <si>
    <t>As function of quality</t>
  </si>
  <si>
    <t>As function of depth</t>
  </si>
  <si>
    <t>Riyadh Case</t>
  </si>
  <si>
    <t>Regional industrial water demand - p 504 of ninth development plan</t>
  </si>
  <si>
    <t>Aziz has daily municipal water use data that includes: source, destination (by city), date (daily), volume. Have about ~2 years of data ended in 2014. Right now, we only have aggregated by region end use but can also find end use by city (for Riyadh and nearby towns). We don't have a legend for the groundwater sources, but can link to end uses and try to back out a location using the network. </t>
  </si>
  <si>
    <t>Aziz has gridded (sub regional) location of water demand for agriculture. Can calculate this for Riyadh and surrounding areas as well.</t>
  </si>
  <si>
    <t>We have SWCC annual report data</t>
  </si>
  <si>
    <t>See p 72 Water Atlas</t>
  </si>
  <si>
    <t>`</t>
  </si>
  <si>
    <t>7 well fields in Riyadh getting water from aquifers. Know the capacity of these 7 well fields. Plus some surrounding wells? Adnan has info?</t>
  </si>
  <si>
    <t xml:space="preserve">Minjur** &amp; Dhruma Aquifers </t>
  </si>
  <si>
    <t>Main aquifer for Riyadh. 200-300 k cm per day? Lots of drawdown.</t>
  </si>
  <si>
    <t xml:space="preserve">Two well fields. ~200k cm. </t>
  </si>
  <si>
    <t>N/A?</t>
  </si>
  <si>
    <t>Notes</t>
  </si>
  <si>
    <t>With extend in future versions of model</t>
  </si>
  <si>
    <t>TBD</t>
  </si>
  <si>
    <t>As many as need to see convergence</t>
  </si>
  <si>
    <t>High Population growth rate</t>
  </si>
  <si>
    <t>Low population growth rate</t>
  </si>
  <si>
    <t>DB -&gt; GERSIM References for Riyadh Case Study -&gt; Riyadh and Riyadh region documents -&gt; RIYADH EN 2014</t>
  </si>
  <si>
    <t>DB -&gt; GERSIM References for Riyadh Case Study -&gt; Riyadh and Riyadh region documents -&gt; Book1 MEDSTART Update 2009</t>
  </si>
  <si>
    <t>Used ADA estimates on population growth</t>
  </si>
  <si>
    <t>~10x lowest tier marginal cost in Melbourne. BUT value judgment from utility, economic impact assessment, risk sharing, etc.</t>
  </si>
  <si>
    <t>Municipal Shortage Penalty</t>
  </si>
  <si>
    <t>Agriculture Shortage Penalty</t>
  </si>
  <si>
    <t>The magnitude of monetary penalty the utility incurs in the payoff function for municipal water shortages over the model timeline.</t>
  </si>
  <si>
    <t>The magnitude of monetary penalty the utility incurs in the payoff function for agriculture water shortages over the model timeline.</t>
  </si>
  <si>
    <t>Some references with justification in Melbourne paper</t>
  </si>
  <si>
    <t>Figure should be lower than municipal.</t>
  </si>
  <si>
    <t>L/cap/day</t>
  </si>
  <si>
    <t>Right now only includes demand for municipal groundwater, or about half of total municipal demand. With desal, would be about 300 which is high, need to model reductions to about 240.</t>
  </si>
  <si>
    <t>This wasthe industrial electricity retail price from Melbourne - need to update for Riyadh. Assuming the same for now.</t>
  </si>
  <si>
    <t>In Melbourne, had negligible impacts on results</t>
  </si>
  <si>
    <t>General Model Parameters</t>
  </si>
  <si>
    <t>Objective Function</t>
  </si>
  <si>
    <t>Objective function</t>
  </si>
  <si>
    <t>Min NPV( Total cost (capex + opex) + MunicipalPenalty * Municipal Shortage + AgPenalty * AgShortage</t>
  </si>
  <si>
    <t>m^2/sec</t>
  </si>
  <si>
    <t>m</t>
  </si>
  <si>
    <t>Starting demand per capita</t>
  </si>
  <si>
    <t>Annual demand reduction rate</t>
  </si>
  <si>
    <t>Right now, set to 1/3 of municipal demand</t>
  </si>
  <si>
    <t>Industrial demand</t>
  </si>
  <si>
    <t>Currently not included</t>
  </si>
  <si>
    <t>Minjur</t>
  </si>
  <si>
    <t>Wasia</t>
  </si>
  <si>
    <t>Transmissivity Lower Bound</t>
  </si>
  <si>
    <t>Transmissivity Upper Bound</t>
  </si>
  <si>
    <t>Transmissivity Average</t>
  </si>
  <si>
    <t>Storativity</t>
  </si>
  <si>
    <t>Initial Drawdown High</t>
  </si>
  <si>
    <t>Initial Drawdown Low</t>
  </si>
  <si>
    <t>Depth High</t>
  </si>
  <si>
    <t>Depth Average</t>
  </si>
  <si>
    <t>Depth Low</t>
  </si>
  <si>
    <t>Aqufiers are modeled using Theis equation with linear superposition used to model the impacts of multiple wells and changes in pumping rate.</t>
  </si>
  <si>
    <t xml:space="preserve">I need to update the drawdown estimates to reflect all the time that has passed since 1984 estimates. </t>
  </si>
  <si>
    <t>Name</t>
  </si>
  <si>
    <t>Lattitude</t>
  </si>
  <si>
    <t>Longitude</t>
  </si>
  <si>
    <t>Salbukh_Water_Station</t>
  </si>
  <si>
    <t>Al_Hunayy</t>
  </si>
  <si>
    <t>Buwaib_Station</t>
  </si>
  <si>
    <t>Al_Wasee</t>
  </si>
  <si>
    <t>Manfuhah</t>
  </si>
  <si>
    <t>Al_Malaz</t>
  </si>
  <si>
    <t>Ash_Shimaisi</t>
  </si>
  <si>
    <t>Al_Hair</t>
  </si>
  <si>
    <t>Demand type</t>
  </si>
  <si>
    <t>Municipal</t>
  </si>
  <si>
    <t>Aquifer</t>
  </si>
  <si>
    <t>Initial Percentage Demand Allocation</t>
  </si>
  <si>
    <t>Agriculture</t>
  </si>
  <si>
    <t>Ag_Well_1</t>
  </si>
  <si>
    <t>Ag_Well_2</t>
  </si>
  <si>
    <t>Ag_Well_3</t>
  </si>
  <si>
    <t>Ag_Well_4</t>
  </si>
  <si>
    <t>Ag_Well_5</t>
  </si>
  <si>
    <t>Location</t>
  </si>
  <si>
    <t>Jubail_1</t>
  </si>
  <si>
    <t>Jubail_2</t>
  </si>
  <si>
    <t>Jubail</t>
  </si>
  <si>
    <t>MSF</t>
  </si>
  <si>
    <t>Jubail_RO</t>
  </si>
  <si>
    <t>RO</t>
  </si>
  <si>
    <t>Aquifer Parameters</t>
  </si>
  <si>
    <t/>
  </si>
  <si>
    <t>Max Capacity Factor</t>
  </si>
  <si>
    <t>Municipal Demand from Groundwater</t>
  </si>
  <si>
    <t>Agricultural Demand from Groundwater</t>
  </si>
  <si>
    <t>Municipal Demand from Desalination</t>
  </si>
  <si>
    <t>Initial Groundwater Demand Allocation</t>
  </si>
  <si>
    <t>Chosen in relation to groundwater municipal demand: 55% desal, 45% groundwater</t>
  </si>
  <si>
    <t>Should we forecast based on something other than population?</t>
  </si>
  <si>
    <t>Capacity and Plant Characteristics</t>
  </si>
  <si>
    <t>Well Data</t>
  </si>
  <si>
    <t>SWCC report also has data on outage frequency, average availability, performance ratio (energy used per unit water; could scale down for aging plants), consumption of natural gas, oil, materials and maintenance costs, rehabilitation plans (Arabic only)</t>
  </si>
  <si>
    <t>Cost</t>
  </si>
  <si>
    <t>New_Plant_1</t>
  </si>
  <si>
    <t>New_Plant_2</t>
  </si>
  <si>
    <t>Flex_Plant_1</t>
  </si>
  <si>
    <t>Flex_Plant_2</t>
  </si>
  <si>
    <t>Desal Operating Cost Formula (M$/year)</t>
  </si>
  <si>
    <t>General Parameters</t>
  </si>
  <si>
    <t>Not sure how to model yet - as demand reductions?</t>
  </si>
  <si>
    <t>Need data similar to desalination</t>
  </si>
  <si>
    <t xml:space="preserve"> </t>
  </si>
  <si>
    <t>(M$)</t>
  </si>
  <si>
    <t>Unit</t>
  </si>
  <si>
    <t xml:space="preserve">Fixed Cost </t>
  </si>
  <si>
    <t>(M$/year)</t>
  </si>
  <si>
    <t>(M$/MCM)</t>
  </si>
  <si>
    <t>Electricity Cost Factor</t>
  </si>
  <si>
    <t xml:space="preserve"> (M kWh / MCM)</t>
  </si>
  <si>
    <t>($/kWh)</t>
  </si>
  <si>
    <t>M$ / MCM)</t>
  </si>
  <si>
    <t>No</t>
  </si>
  <si>
    <t>Yes</t>
  </si>
  <si>
    <t>(MCM/year)</t>
  </si>
  <si>
    <t>MCM</t>
  </si>
  <si>
    <t>km</t>
  </si>
  <si>
    <t>Plant Type</t>
  </si>
  <si>
    <t xml:space="preserve">Total Capacity </t>
  </si>
  <si>
    <t xml:space="preserve">Export Capacity </t>
  </si>
  <si>
    <t>Has Flex Option</t>
  </si>
  <si>
    <t>Production 2010</t>
  </si>
  <si>
    <t>Export 2010</t>
  </si>
  <si>
    <t>Demand Type</t>
  </si>
  <si>
    <t>Piping Distance to Riyadh</t>
  </si>
  <si>
    <t xml:space="preserve">Non Energy Marginal Cost </t>
  </si>
  <si>
    <t>Pipeline Transfer Cost</t>
  </si>
  <si>
    <t>Capex Years</t>
  </si>
  <si>
    <t>New</t>
  </si>
  <si>
    <t>Distance to Riyadh</t>
  </si>
  <si>
    <t xml:space="preserve"> (m)</t>
  </si>
  <si>
    <t>Pipeline Transport Cost</t>
  </si>
  <si>
    <t xml:space="preserve"> (M$ / MCM)</t>
  </si>
  <si>
    <t>Withdrawals in 2010</t>
  </si>
  <si>
    <t xml:space="preserve"> MCM</t>
  </si>
  <si>
    <t>Source: 1984 Water Atlas</t>
  </si>
  <si>
    <t>Demand destination</t>
  </si>
  <si>
    <t>agRegion</t>
  </si>
  <si>
    <t>riyadh</t>
  </si>
  <si>
    <t>Withdrawals 1993 to 2013</t>
  </si>
  <si>
    <t>Average annual</t>
  </si>
  <si>
    <t>Years Until Online</t>
  </si>
  <si>
    <t>Flex_Plant_1_Extension</t>
  </si>
  <si>
    <t>Flex_Plant_2_Extension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</si>
</sst>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0.0"/>
  </numFmts>
  <fonts count="15" x14ac:knownFonts="1">
    <font>
      <sz val="10"/>
      <color rgb="FF000000"/>
      <name val="Arial"/>
    </font>
    <font>
      <b/>
      <i/>
      <sz val="10"/>
      <name val="Arial"/>
    </font>
    <font>
      <b/>
      <sz val="10"/>
      <name val="Arial"/>
    </font>
    <font>
      <sz val="10"/>
      <name val="Arial"/>
    </font>
    <font>
      <sz val="10"/>
      <color rgb="FF000000"/>
      <name val="Arial"/>
    </font>
    <font>
      <u/>
      <sz val="10"/>
      <color theme="10"/>
      <name val="Arial"/>
    </font>
    <font>
      <u/>
      <sz val="10"/>
      <color theme="11"/>
      <name val="Arial"/>
    </font>
    <font>
      <i/>
      <sz val="10"/>
      <name val="Arial"/>
    </font>
    <font>
      <sz val="10"/>
      <color theme="0" tint="-0.34998626667073579"/>
      <name val="Arial"/>
    </font>
    <font>
      <b/>
      <sz val="12"/>
      <name val="Arial"/>
    </font>
    <font>
      <b/>
      <sz val="12"/>
      <color rgb="FF000000"/>
      <name val="Arial"/>
    </font>
    <font>
      <b/>
      <sz val="10"/>
      <color rgb="FF000000"/>
      <name val="Arial"/>
    </font>
    <font>
      <sz val="10"/>
      <color rgb="FF000000"/>
      <name val="Calibri"/>
      <family val="2"/>
      <charset val="178"/>
    </font>
    <font>
      <b/>
      <sz val="14"/>
      <color rgb="FF000000"/>
      <name val="Arial"/>
    </font>
    <font>
      <sz val="11"/>
      <color rgb="FF000000"/>
      <name val="Calibri"/>
    </font>
  </fonts>
  <fills count="5">
    <fill>
      <patternFill patternType="none"/>
    </fill>
    <fill>
      <patternFill patternType="gray125"/>
    </fill>
    <fill>
      <patternFill patternType="solid">
        <fgColor theme="6"/>
        <bgColor indexed="64"/>
      </patternFill>
    </fill>
    <fill>
      <patternFill patternType="solid">
        <fgColor rgb="FFFFFF00"/>
        <bgColor indexed="64"/>
      </patternFill>
    </fill>
    <fill>
      <patternFill patternType="solid">
        <fgColor theme="9" tint="0.39997558519241921"/>
        <bgColor indexed="64"/>
      </patternFill>
    </fill>
  </fills>
  <borders count="3">
    <border>
      <left/>
      <right/>
      <top/>
      <bottom/>
      <diagonal/>
    </border>
    <border>
      <left/>
      <right/>
      <top style="thin">
        <color auto="1"/>
      </top>
      <bottom style="thin">
        <color auto="1"/>
      </bottom>
      <diagonal/>
    </border>
    <border>
      <left/>
      <right/>
      <top/>
      <bottom style="thin">
        <color auto="1"/>
      </bottom>
      <diagonal/>
    </border>
  </borders>
  <cellStyleXfs count="235">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91">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7" fillId="0" borderId="0" xfId="0" applyFont="1" applyAlignment="1"/>
    <xf numFmtId="0" fontId="3" fillId="0" borderId="0" xfId="0" applyFont="1" applyAlignment="1">
      <alignment horizontal="left" indent="1"/>
    </xf>
    <xf numFmtId="0" fontId="2" fillId="0" borderId="0" xfId="0" applyFont="1" applyAlignment="1">
      <alignment horizontal="left" indent="1"/>
    </xf>
    <xf numFmtId="0" fontId="0" fillId="0" borderId="0" xfId="0" applyFont="1" applyAlignment="1">
      <alignment horizontal="left" indent="1"/>
    </xf>
    <xf numFmtId="0" fontId="3" fillId="0" borderId="0" xfId="0" applyFont="1" applyAlignment="1">
      <alignment horizontal="left" indent="2"/>
    </xf>
    <xf numFmtId="0" fontId="3" fillId="0" borderId="0" xfId="0" applyFont="1" applyAlignment="1">
      <alignment horizontal="left"/>
    </xf>
    <xf numFmtId="0" fontId="7" fillId="0" borderId="0" xfId="0" applyFont="1" applyAlignment="1">
      <alignment horizontal="left"/>
    </xf>
    <xf numFmtId="0" fontId="3" fillId="0" borderId="0" xfId="0" applyFont="1" applyAlignment="1">
      <alignment wrapText="1"/>
    </xf>
    <xf numFmtId="0" fontId="3" fillId="2" borderId="0" xfId="0" applyFont="1" applyFill="1" applyAlignment="1">
      <alignment horizontal="left" indent="2"/>
    </xf>
    <xf numFmtId="0" fontId="3" fillId="3" borderId="0" xfId="0" applyFont="1" applyFill="1" applyAlignment="1">
      <alignment horizontal="left" indent="1"/>
    </xf>
    <xf numFmtId="0" fontId="8" fillId="0" borderId="0" xfId="0" applyFont="1" applyAlignment="1">
      <alignment horizontal="left" indent="2"/>
    </xf>
    <xf numFmtId="0" fontId="8" fillId="0" borderId="0" xfId="0" applyFont="1" applyAlignment="1"/>
    <xf numFmtId="0" fontId="3" fillId="4" borderId="0" xfId="0" applyFont="1" applyFill="1" applyAlignment="1">
      <alignment horizontal="left" indent="2"/>
    </xf>
    <xf numFmtId="0" fontId="3" fillId="4" borderId="0" xfId="0" applyFont="1" applyFill="1" applyAlignment="1">
      <alignment horizontal="left" indent="1"/>
    </xf>
    <xf numFmtId="0" fontId="3" fillId="3" borderId="0" xfId="0" applyFont="1" applyFill="1" applyAlignment="1">
      <alignment horizontal="left" indent="2"/>
    </xf>
    <xf numFmtId="0" fontId="3" fillId="2" borderId="0" xfId="0" applyFont="1" applyFill="1" applyAlignment="1">
      <alignment horizontal="left" indent="1"/>
    </xf>
    <xf numFmtId="0" fontId="3" fillId="0" borderId="0" xfId="0" applyFont="1" applyAlignment="1">
      <alignment horizontal="right" wrapText="1"/>
    </xf>
    <xf numFmtId="3" fontId="3" fillId="0" borderId="0" xfId="0" applyNumberFormat="1" applyFont="1" applyAlignment="1">
      <alignment horizontal="right" wrapText="1"/>
    </xf>
    <xf numFmtId="0" fontId="0" fillId="0" borderId="0" xfId="0" applyFont="1" applyAlignment="1">
      <alignment wrapText="1"/>
    </xf>
    <xf numFmtId="0" fontId="4" fillId="0" borderId="0" xfId="0" applyFont="1" applyAlignment="1">
      <alignment wrapText="1"/>
    </xf>
    <xf numFmtId="0" fontId="3" fillId="3" borderId="0" xfId="0" applyFont="1" applyFill="1" applyAlignment="1">
      <alignment horizontal="right" wrapText="1"/>
    </xf>
    <xf numFmtId="3" fontId="3" fillId="0" borderId="0" xfId="0" applyNumberFormat="1" applyFont="1" applyFill="1" applyAlignment="1">
      <alignment horizontal="right" wrapText="1"/>
    </xf>
    <xf numFmtId="0" fontId="2" fillId="0" borderId="1" xfId="0" applyFont="1" applyBorder="1" applyAlignment="1"/>
    <xf numFmtId="0" fontId="3" fillId="0" borderId="0" xfId="0" applyFont="1" applyFill="1" applyAlignment="1">
      <alignment horizontal="right" wrapText="1"/>
    </xf>
    <xf numFmtId="0" fontId="3" fillId="0" borderId="0" xfId="0" applyFont="1" applyFill="1" applyAlignment="1">
      <alignment wrapText="1"/>
    </xf>
    <xf numFmtId="0" fontId="0" fillId="3" borderId="0" xfId="0" applyFont="1" applyFill="1" applyAlignment="1">
      <alignment wrapText="1"/>
    </xf>
    <xf numFmtId="3" fontId="3" fillId="0" borderId="1" xfId="0" applyNumberFormat="1" applyFont="1" applyFill="1" applyBorder="1" applyAlignment="1">
      <alignment horizontal="right" wrapText="1"/>
    </xf>
    <xf numFmtId="0" fontId="3" fillId="0" borderId="1" xfId="0" applyFont="1" applyBorder="1" applyAlignment="1">
      <alignment wrapText="1"/>
    </xf>
    <xf numFmtId="3" fontId="3" fillId="0" borderId="0" xfId="0" applyNumberFormat="1" applyFont="1" applyFill="1" applyBorder="1" applyAlignment="1">
      <alignment horizontal="right" wrapText="1"/>
    </xf>
    <xf numFmtId="0" fontId="3" fillId="0" borderId="0" xfId="0" applyFont="1" applyBorder="1" applyAlignment="1">
      <alignment wrapText="1"/>
    </xf>
    <xf numFmtId="0" fontId="3" fillId="0" borderId="0" xfId="0" applyFont="1" applyBorder="1" applyAlignment="1"/>
    <xf numFmtId="0" fontId="0" fillId="0" borderId="0" xfId="0" applyFont="1" applyBorder="1" applyAlignment="1"/>
    <xf numFmtId="0" fontId="4" fillId="0" borderId="0" xfId="0" applyFont="1" applyFill="1" applyAlignment="1">
      <alignment wrapText="1"/>
    </xf>
    <xf numFmtId="0" fontId="3" fillId="0" borderId="0" xfId="0" applyFont="1" applyFill="1" applyBorder="1" applyAlignment="1">
      <alignment wrapText="1"/>
    </xf>
    <xf numFmtId="0" fontId="2" fillId="0" borderId="0" xfId="0" applyFont="1" applyBorder="1" applyAlignment="1"/>
    <xf numFmtId="0" fontId="2" fillId="0" borderId="1" xfId="0" applyFont="1" applyBorder="1" applyAlignment="1">
      <alignment wrapText="1"/>
    </xf>
    <xf numFmtId="3" fontId="3" fillId="0" borderId="2" xfId="0" applyNumberFormat="1" applyFont="1" applyFill="1" applyBorder="1" applyAlignment="1">
      <alignment horizontal="right" wrapText="1"/>
    </xf>
    <xf numFmtId="0" fontId="3" fillId="0" borderId="2" xfId="0" applyFont="1" applyBorder="1" applyAlignment="1">
      <alignment wrapText="1"/>
    </xf>
    <xf numFmtId="0" fontId="0" fillId="0" borderId="0" xfId="0" applyFont="1" applyFill="1" applyAlignment="1">
      <alignment wrapText="1"/>
    </xf>
    <xf numFmtId="0" fontId="3" fillId="0" borderId="0" xfId="0" applyFont="1" applyFill="1" applyAlignment="1">
      <alignment horizontal="left" wrapText="1"/>
    </xf>
    <xf numFmtId="10" fontId="3" fillId="0" borderId="0" xfId="0" applyNumberFormat="1" applyFont="1" applyFill="1" applyAlignment="1">
      <alignment horizontal="right" wrapText="1"/>
    </xf>
    <xf numFmtId="0" fontId="10" fillId="0" borderId="0" xfId="0" applyFont="1" applyAlignment="1"/>
    <xf numFmtId="0" fontId="0" fillId="0" borderId="1" xfId="0" applyFont="1" applyBorder="1" applyAlignment="1"/>
    <xf numFmtId="0" fontId="0" fillId="0" borderId="0" xfId="0"/>
    <xf numFmtId="164" fontId="0" fillId="0" borderId="0" xfId="0" applyNumberFormat="1"/>
    <xf numFmtId="1" fontId="0" fillId="0" borderId="0" xfId="0" applyNumberFormat="1"/>
    <xf numFmtId="9" fontId="0" fillId="0" borderId="0" xfId="68" applyFont="1"/>
    <xf numFmtId="0" fontId="0" fillId="0" borderId="1" xfId="0" applyFont="1" applyBorder="1" applyAlignment="1">
      <alignment wrapText="1"/>
    </xf>
    <xf numFmtId="0" fontId="0" fillId="0" borderId="0" xfId="0" applyFont="1" applyFill="1" applyBorder="1" applyAlignment="1"/>
    <xf numFmtId="0" fontId="2" fillId="0" borderId="2" xfId="0" applyFont="1" applyBorder="1" applyAlignment="1"/>
    <xf numFmtId="0" fontId="12" fillId="0" borderId="0" xfId="0" applyFont="1" applyAlignment="1"/>
    <xf numFmtId="0" fontId="12" fillId="0" borderId="0" xfId="0" applyFont="1" applyAlignment="1">
      <alignment wrapText="1"/>
    </xf>
    <xf numFmtId="0" fontId="0" fillId="0" borderId="0" xfId="0" applyFont="1" applyBorder="1" applyAlignment="1">
      <alignment wrapText="1"/>
    </xf>
    <xf numFmtId="0" fontId="0" fillId="0" borderId="2" xfId="0" applyFont="1" applyBorder="1" applyAlignment="1"/>
    <xf numFmtId="0" fontId="0" fillId="0" borderId="0" xfId="0" quotePrefix="1" applyFont="1" applyAlignment="1"/>
    <xf numFmtId="0" fontId="11" fillId="0" borderId="1" xfId="0" applyFont="1" applyBorder="1" applyAlignment="1"/>
    <xf numFmtId="0" fontId="11" fillId="0" borderId="1" xfId="0" applyFont="1" applyBorder="1" applyAlignment="1">
      <alignment wrapText="1"/>
    </xf>
    <xf numFmtId="164" fontId="0" fillId="0" borderId="0" xfId="0" applyNumberFormat="1" applyFont="1" applyAlignment="1"/>
    <xf numFmtId="0" fontId="11" fillId="0" borderId="0" xfId="0" applyFont="1" applyBorder="1" applyAlignment="1"/>
    <xf numFmtId="0" fontId="10" fillId="0" borderId="0" xfId="0" applyFont="1" applyBorder="1" applyAlignment="1"/>
    <xf numFmtId="0" fontId="13" fillId="0" borderId="0" xfId="0" applyFont="1" applyAlignment="1"/>
    <xf numFmtId="9" fontId="0" fillId="0" borderId="0" xfId="68" applyFont="1" applyAlignment="1"/>
    <xf numFmtId="0" fontId="11" fillId="0" borderId="1" xfId="0" applyFont="1" applyFill="1" applyBorder="1" applyAlignment="1">
      <alignment wrapText="1"/>
    </xf>
    <xf numFmtId="0" fontId="1" fillId="0" borderId="1" xfId="0" applyFont="1" applyBorder="1" applyAlignment="1">
      <alignment wrapText="1"/>
    </xf>
    <xf numFmtId="0" fontId="9" fillId="0" borderId="0" xfId="0" applyFont="1" applyAlignment="1"/>
    <xf numFmtId="0" fontId="0" fillId="3" borderId="0" xfId="0" applyFill="1"/>
    <xf numFmtId="11" fontId="3" fillId="3" borderId="0" xfId="0" applyNumberFormat="1" applyFont="1" applyFill="1" applyBorder="1" applyAlignment="1">
      <alignment horizontal="right" wrapText="1"/>
    </xf>
    <xf numFmtId="3" fontId="3" fillId="3" borderId="0" xfId="0" applyNumberFormat="1" applyFont="1" applyFill="1" applyBorder="1" applyAlignment="1">
      <alignment horizontal="right" wrapText="1"/>
    </xf>
    <xf numFmtId="10" fontId="3" fillId="3" borderId="0" xfId="0" applyNumberFormat="1" applyFont="1" applyFill="1" applyAlignment="1">
      <alignment horizontal="right" wrapText="1"/>
    </xf>
    <xf numFmtId="9" fontId="0" fillId="0" borderId="0" xfId="0" applyNumberFormat="1" applyFont="1" applyAlignment="1"/>
    <xf numFmtId="164" fontId="0" fillId="0" borderId="0" xfId="0" applyNumberFormat="1" applyFont="1" applyBorder="1" applyAlignment="1"/>
    <xf numFmtId="9" fontId="0" fillId="0" borderId="0" xfId="68" applyFont="1" applyBorder="1" applyAlignment="1"/>
    <xf numFmtId="0" fontId="0" fillId="0" borderId="0" xfId="67" applyNumberFormat="1" applyFont="1" applyBorder="1" applyAlignment="1"/>
    <xf numFmtId="9" fontId="0" fillId="0" borderId="0" xfId="0" applyNumberFormat="1" applyFont="1" applyBorder="1" applyAlignment="1"/>
    <xf numFmtId="0" fontId="0" fillId="0" borderId="2" xfId="0" applyFont="1" applyBorder="1" applyAlignment="1">
      <alignment wrapText="1"/>
    </xf>
    <xf numFmtId="164" fontId="0" fillId="0" borderId="0" xfId="0" applyNumberFormat="1" applyFont="1" applyFill="1" applyBorder="1" applyAlignment="1"/>
    <xf numFmtId="0" fontId="0" fillId="0" borderId="1" xfId="0" applyFont="1" applyFill="1" applyBorder="1" applyAlignment="1">
      <alignment wrapText="1"/>
    </xf>
    <xf numFmtId="0" fontId="0" fillId="0" borderId="0" xfId="0" applyFont="1" applyFill="1" applyAlignment="1"/>
    <xf numFmtId="0" fontId="2" fillId="0" borderId="0" xfId="0" applyFont="1" applyFill="1" applyBorder="1" applyAlignment="1"/>
    <xf numFmtId="11" fontId="3" fillId="0" borderId="0" xfId="0" applyNumberFormat="1" applyFont="1" applyFill="1" applyBorder="1" applyAlignment="1">
      <alignment horizontal="right" wrapText="1"/>
    </xf>
    <xf numFmtId="0" fontId="11" fillId="0" borderId="0" xfId="0" applyFont="1" applyFill="1" applyBorder="1" applyAlignment="1"/>
    <xf numFmtId="0" fontId="14" fillId="0" borderId="0" xfId="0" applyFont="1" applyAlignment="1"/>
    <xf numFmtId="1" fontId="0" fillId="0" borderId="0" xfId="0" applyNumberFormat="1" applyFont="1" applyAlignment="1"/>
    <xf numFmtId="1" fontId="0" fillId="0" borderId="0" xfId="0" applyNumberFormat="1" applyFont="1" applyFill="1" applyBorder="1" applyAlignment="1"/>
    <xf numFmtId="0" fontId="0" fillId="0" borderId="0" xfId="0" applyFont="1" applyFill="1" applyBorder="1" applyAlignment="1">
      <alignment horizontal="center" wrapText="1"/>
    </xf>
    <xf numFmtId="0" fontId="3" fillId="0" borderId="0" xfId="0" applyFont="1" applyAlignment="1">
      <alignment horizontal="center" wrapText="1"/>
    </xf>
    <xf numFmtId="0" fontId="3" fillId="0" borderId="0" xfId="0" applyFont="1" applyBorder="1" applyAlignment="1">
      <alignment horizontal="center" wrapText="1"/>
    </xf>
  </cellXfs>
  <cellStyles count="235">
    <cellStyle name="Comma" xfId="67"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Normal" xfId="0" builtinId="0"/>
    <cellStyle name="Percent" xfId="68"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7023100</xdr:colOff>
      <xdr:row>40</xdr:row>
      <xdr:rowOff>127000</xdr:rowOff>
    </xdr:to>
    <xdr:sp macro="" textlink="">
      <xdr:nvSpPr>
        <xdr:cNvPr id="2" name="AutoShape 2"/>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3</xdr:col>
      <xdr:colOff>7023100</xdr:colOff>
      <xdr:row>40</xdr:row>
      <xdr:rowOff>127000</xdr:rowOff>
    </xdr:to>
    <xdr:sp macro="" textlink="">
      <xdr:nvSpPr>
        <xdr:cNvPr id="3" name="AutoShape 2"/>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3</xdr:col>
      <xdr:colOff>7023100</xdr:colOff>
      <xdr:row>40</xdr:row>
      <xdr:rowOff>127000</xdr:rowOff>
    </xdr:to>
    <xdr:sp macro="" textlink="">
      <xdr:nvSpPr>
        <xdr:cNvPr id="4" name="AutoShape 2"/>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3</xdr:col>
      <xdr:colOff>7023100</xdr:colOff>
      <xdr:row>40</xdr:row>
      <xdr:rowOff>127000</xdr:rowOff>
    </xdr:to>
    <xdr:sp macro="" textlink="">
      <xdr:nvSpPr>
        <xdr:cNvPr id="5" name="AutoShape 2"/>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3</xdr:col>
      <xdr:colOff>7023100</xdr:colOff>
      <xdr:row>40</xdr:row>
      <xdr:rowOff>127000</xdr:rowOff>
    </xdr:to>
    <xdr:sp macro="" textlink="">
      <xdr:nvSpPr>
        <xdr:cNvPr id="6" name="AutoShape 2"/>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activeCell="D24" sqref="D24"/>
    </sheetView>
  </sheetViews>
  <sheetFormatPr baseColWidth="10" defaultColWidth="14.5" defaultRowHeight="15.75" customHeight="1" x14ac:dyDescent="0"/>
  <cols>
    <col min="1" max="1" width="25" customWidth="1"/>
    <col min="2" max="2" width="12.83203125" customWidth="1"/>
    <col min="3" max="3" width="9.6640625" customWidth="1"/>
    <col min="4" max="4" width="56.6640625" customWidth="1"/>
    <col min="5" max="5" width="82.33203125" customWidth="1"/>
    <col min="6" max="6" width="47.6640625" customWidth="1"/>
  </cols>
  <sheetData>
    <row r="1" spans="1:6" ht="24" customHeight="1">
      <c r="A1" s="68" t="s">
        <v>177</v>
      </c>
      <c r="B1" s="2"/>
      <c r="C1" s="2"/>
      <c r="D1" s="2"/>
      <c r="E1" s="2"/>
    </row>
    <row r="2" spans="1:6" ht="15.75" customHeight="1">
      <c r="A2" s="2"/>
      <c r="B2" s="2"/>
      <c r="C2" s="2"/>
      <c r="D2" s="2"/>
      <c r="E2" s="2"/>
    </row>
    <row r="3" spans="1:6" ht="18" customHeight="1">
      <c r="A3" s="26" t="s">
        <v>0</v>
      </c>
      <c r="B3" s="26" t="s">
        <v>1</v>
      </c>
      <c r="C3" s="26" t="s">
        <v>2</v>
      </c>
      <c r="D3" s="26" t="s">
        <v>3</v>
      </c>
      <c r="E3" s="26" t="s">
        <v>4</v>
      </c>
      <c r="F3" s="26" t="s">
        <v>87</v>
      </c>
    </row>
    <row r="4" spans="1:6" ht="18" customHeight="1">
      <c r="A4" s="26" t="s">
        <v>107</v>
      </c>
      <c r="B4" s="26"/>
      <c r="C4" s="26"/>
      <c r="D4" s="26"/>
      <c r="E4" s="26"/>
      <c r="F4" s="26"/>
    </row>
    <row r="5" spans="1:6" ht="18" customHeight="1">
      <c r="A5" s="11" t="s">
        <v>5</v>
      </c>
      <c r="B5" s="20">
        <v>30</v>
      </c>
      <c r="C5" s="11" t="s">
        <v>6</v>
      </c>
      <c r="D5" s="11" t="s">
        <v>7</v>
      </c>
      <c r="E5" s="11" t="s">
        <v>8</v>
      </c>
      <c r="F5" s="11" t="s">
        <v>88</v>
      </c>
    </row>
    <row r="6" spans="1:6" ht="18" customHeight="1">
      <c r="A6" s="11" t="s">
        <v>9</v>
      </c>
      <c r="B6" s="21">
        <v>10</v>
      </c>
      <c r="C6" s="11" t="s">
        <v>6</v>
      </c>
      <c r="D6" s="11" t="s">
        <v>10</v>
      </c>
      <c r="E6" s="11"/>
      <c r="F6" s="22"/>
    </row>
    <row r="7" spans="1:6" ht="18" customHeight="1">
      <c r="A7" s="11" t="s">
        <v>11</v>
      </c>
      <c r="B7" s="25" t="s">
        <v>89</v>
      </c>
      <c r="C7" s="11" t="s">
        <v>12</v>
      </c>
      <c r="D7" s="11" t="s">
        <v>13</v>
      </c>
      <c r="E7" s="11"/>
      <c r="F7" s="11" t="s">
        <v>90</v>
      </c>
    </row>
    <row r="8" spans="1:6" ht="18" customHeight="1">
      <c r="A8" s="26" t="s">
        <v>108</v>
      </c>
      <c r="B8" s="30"/>
      <c r="C8" s="31"/>
      <c r="D8" s="31"/>
      <c r="E8" s="31"/>
      <c r="F8" s="31"/>
    </row>
    <row r="9" spans="1:6" ht="24">
      <c r="A9" s="34" t="s">
        <v>109</v>
      </c>
      <c r="B9" s="32"/>
      <c r="C9" s="33"/>
      <c r="D9" s="33" t="s">
        <v>110</v>
      </c>
      <c r="E9" s="33"/>
      <c r="F9" s="33"/>
    </row>
    <row r="10" spans="1:6" ht="24">
      <c r="A10" s="11" t="s">
        <v>97</v>
      </c>
      <c r="B10" s="20">
        <v>25</v>
      </c>
      <c r="C10" s="11" t="s">
        <v>17</v>
      </c>
      <c r="D10" s="11" t="s">
        <v>99</v>
      </c>
      <c r="E10" s="11" t="s">
        <v>96</v>
      </c>
      <c r="F10" s="22" t="s">
        <v>101</v>
      </c>
    </row>
    <row r="11" spans="1:6" ht="24">
      <c r="A11" s="11" t="s">
        <v>98</v>
      </c>
      <c r="B11" s="20">
        <v>15</v>
      </c>
      <c r="C11" s="11" t="s">
        <v>17</v>
      </c>
      <c r="D11" s="11" t="s">
        <v>100</v>
      </c>
      <c r="E11" s="11" t="s">
        <v>102</v>
      </c>
      <c r="F11" s="22"/>
    </row>
    <row r="12" spans="1:6" ht="22" customHeight="1">
      <c r="A12" s="11" t="s">
        <v>18</v>
      </c>
      <c r="B12" s="20">
        <v>7.0000000000000007E-2</v>
      </c>
      <c r="C12" s="11" t="s">
        <v>19</v>
      </c>
      <c r="D12" s="11" t="s">
        <v>20</v>
      </c>
      <c r="E12" s="22"/>
      <c r="F12" s="22"/>
    </row>
    <row r="13" spans="1:6" ht="26" customHeight="1">
      <c r="A13" s="11" t="s">
        <v>21</v>
      </c>
      <c r="B13" s="20">
        <v>7.0000000000000007E-2</v>
      </c>
      <c r="C13" s="11" t="s">
        <v>19</v>
      </c>
      <c r="D13" s="11" t="s">
        <v>22</v>
      </c>
      <c r="E13" s="11" t="s">
        <v>23</v>
      </c>
      <c r="F13" s="22"/>
    </row>
    <row r="14" spans="1:6" ht="18" customHeight="1"/>
    <row r="15" spans="1:6" s="35" customFormat="1" ht="18" customHeight="1">
      <c r="A15" s="26" t="s">
        <v>50</v>
      </c>
      <c r="B15" s="30"/>
      <c r="C15" s="31"/>
      <c r="D15" s="31"/>
      <c r="E15" s="31"/>
      <c r="F15" s="31"/>
    </row>
    <row r="16" spans="1:6" ht="18" customHeight="1">
      <c r="A16" s="11" t="s">
        <v>24</v>
      </c>
      <c r="B16" s="27">
        <v>0.1</v>
      </c>
      <c r="C16" s="11" t="s">
        <v>25</v>
      </c>
      <c r="D16" s="11"/>
      <c r="E16" s="28" t="s">
        <v>105</v>
      </c>
      <c r="F16" s="22"/>
    </row>
    <row r="17" spans="1:6" ht="18" customHeight="1">
      <c r="A17" s="11" t="s">
        <v>26</v>
      </c>
      <c r="B17" s="20">
        <v>0.01</v>
      </c>
      <c r="C17" s="11"/>
      <c r="D17" s="11" t="s">
        <v>27</v>
      </c>
      <c r="E17" s="22"/>
      <c r="F17" s="22" t="s">
        <v>106</v>
      </c>
    </row>
    <row r="18" spans="1:6" ht="18" customHeight="1">
      <c r="A18" s="22"/>
      <c r="B18" s="22"/>
      <c r="C18" s="22"/>
      <c r="D18" s="22"/>
      <c r="E18" s="22"/>
      <c r="F18" s="22"/>
    </row>
    <row r="19" spans="1:6" ht="18" customHeight="1">
      <c r="A19" s="67" t="s">
        <v>29</v>
      </c>
      <c r="B19" s="51"/>
      <c r="C19" s="51"/>
      <c r="D19" s="51"/>
      <c r="E19" s="51"/>
      <c r="F19" s="51"/>
    </row>
    <row r="20" spans="1:6" ht="18" customHeight="1">
      <c r="A20" s="11" t="s">
        <v>16</v>
      </c>
      <c r="B20" s="36" t="s">
        <v>30</v>
      </c>
      <c r="C20" s="22"/>
      <c r="D20" s="22"/>
      <c r="E20" s="11" t="s">
        <v>31</v>
      </c>
      <c r="F20" s="22"/>
    </row>
    <row r="21" spans="1:6" ht="18" customHeight="1">
      <c r="A21" s="11" t="s">
        <v>18</v>
      </c>
      <c r="B21" s="23" t="s">
        <v>32</v>
      </c>
      <c r="C21" s="22"/>
      <c r="D21" s="22"/>
      <c r="E21" s="22"/>
      <c r="F21" s="22"/>
    </row>
    <row r="22" spans="1:6" ht="18" customHeight="1">
      <c r="A22" s="11" t="s">
        <v>21</v>
      </c>
      <c r="B22" s="23" t="s">
        <v>33</v>
      </c>
      <c r="C22" s="22"/>
      <c r="D22" s="22"/>
      <c r="E22" s="11" t="s">
        <v>34</v>
      </c>
      <c r="F22" s="22"/>
    </row>
    <row r="23" spans="1:6" ht="18" customHeight="1">
      <c r="A23" s="11" t="s">
        <v>35</v>
      </c>
      <c r="B23" s="23" t="s">
        <v>36</v>
      </c>
      <c r="C23" s="22"/>
      <c r="D23" s="22"/>
      <c r="E23" s="22"/>
      <c r="F23" s="22"/>
    </row>
    <row r="24" spans="1:6" ht="18" customHeight="1">
      <c r="A24" s="11" t="s">
        <v>14</v>
      </c>
      <c r="B24" s="22" t="s">
        <v>37</v>
      </c>
      <c r="C24" s="22"/>
      <c r="D24" s="22"/>
      <c r="E24" s="22"/>
      <c r="F24" s="22"/>
    </row>
    <row r="25" spans="1:6" ht="18" customHeight="1">
      <c r="A25" s="22"/>
      <c r="B25" s="23"/>
      <c r="C25" s="22"/>
      <c r="D25" s="22"/>
      <c r="E25" s="22"/>
      <c r="F25" s="22"/>
    </row>
    <row r="26" spans="1:6" ht="18" customHeight="1">
      <c r="A26" s="22"/>
      <c r="B26" s="22"/>
      <c r="C26" s="22"/>
      <c r="D26" s="22"/>
      <c r="E26" s="22"/>
      <c r="F26" s="22"/>
    </row>
    <row r="27" spans="1:6" ht="18" customHeight="1">
      <c r="A27" s="22"/>
      <c r="B27" s="22"/>
      <c r="C27" s="22"/>
      <c r="D27" s="22"/>
      <c r="E27" s="22"/>
      <c r="F27" s="22"/>
    </row>
    <row r="28" spans="1:6" ht="18" customHeight="1"/>
    <row r="29" spans="1:6" ht="18" customHeight="1"/>
    <row r="30" spans="1:6" ht="18" customHeight="1"/>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1"/>
  <sheetViews>
    <sheetView tabSelected="1" topLeftCell="A7" workbookViewId="0">
      <selection activeCell="K35" sqref="K35"/>
    </sheetView>
  </sheetViews>
  <sheetFormatPr baseColWidth="10" defaultRowHeight="12" x14ac:dyDescent="0"/>
  <cols>
    <col min="1" max="1" width="33.1640625" customWidth="1"/>
    <col min="5" max="6" width="10.83203125" customWidth="1"/>
    <col min="7" max="7" width="13.1640625" customWidth="1"/>
    <col min="8" max="9" width="10.83203125" customWidth="1"/>
  </cols>
  <sheetData>
    <row r="1" spans="1:26" ht="15">
      <c r="A1" s="63" t="s">
        <v>53</v>
      </c>
      <c r="B1" s="35"/>
      <c r="C1" s="35"/>
      <c r="D1" s="35"/>
      <c r="E1" s="35"/>
      <c r="F1" s="35"/>
      <c r="G1" s="35"/>
      <c r="H1" s="35"/>
      <c r="I1" s="35"/>
      <c r="J1" s="35"/>
      <c r="K1" s="35"/>
    </row>
    <row r="2" spans="1:26" ht="15">
      <c r="A2" s="63"/>
      <c r="B2" s="35"/>
      <c r="C2" s="35"/>
      <c r="D2" s="35"/>
      <c r="E2" s="35"/>
      <c r="F2" s="35"/>
      <c r="G2" s="35"/>
      <c r="H2" s="35"/>
      <c r="I2" s="35"/>
      <c r="J2" s="35"/>
      <c r="K2" s="35"/>
      <c r="M2" s="35"/>
      <c r="N2" s="35"/>
      <c r="O2" s="35"/>
      <c r="P2" s="35"/>
      <c r="Q2" s="35"/>
      <c r="R2" s="35"/>
      <c r="S2" s="35"/>
      <c r="T2" s="35"/>
      <c r="U2" s="35"/>
      <c r="V2" s="35"/>
      <c r="W2" s="35"/>
      <c r="X2" s="35"/>
      <c r="Y2" s="35"/>
    </row>
    <row r="3" spans="1:26">
      <c r="A3" s="62" t="s">
        <v>168</v>
      </c>
      <c r="B3" s="35"/>
      <c r="C3" s="35"/>
      <c r="D3" s="35"/>
      <c r="E3" s="35"/>
      <c r="F3" s="35"/>
      <c r="G3" s="35"/>
      <c r="H3" s="35"/>
      <c r="I3" s="35"/>
      <c r="J3" s="35"/>
      <c r="M3" s="35"/>
      <c r="N3" s="35"/>
      <c r="O3" s="35"/>
      <c r="P3" s="35"/>
      <c r="Q3" s="35"/>
      <c r="R3" s="35"/>
      <c r="S3" s="35"/>
      <c r="T3" s="35"/>
      <c r="U3" s="35"/>
      <c r="V3" s="35"/>
      <c r="W3" s="35"/>
      <c r="X3" s="35"/>
      <c r="Y3" s="35"/>
    </row>
    <row r="4" spans="1:26">
      <c r="A4" s="62"/>
      <c r="B4" s="35"/>
      <c r="C4" s="35"/>
      <c r="D4" s="35"/>
      <c r="E4" s="35"/>
      <c r="F4" s="35"/>
      <c r="G4" s="35"/>
      <c r="H4" s="35"/>
      <c r="I4" s="35"/>
      <c r="J4" s="35"/>
      <c r="M4" s="35"/>
      <c r="N4" s="35"/>
      <c r="O4" s="35"/>
      <c r="P4" s="35"/>
      <c r="Q4" s="35"/>
      <c r="R4" s="35"/>
      <c r="S4" s="35"/>
      <c r="T4" s="35"/>
      <c r="U4" s="35"/>
      <c r="V4" s="35"/>
      <c r="W4" s="35"/>
      <c r="X4" s="35"/>
      <c r="Y4" s="35"/>
    </row>
    <row r="5" spans="1:26">
      <c r="M5" s="35"/>
      <c r="N5" s="35"/>
      <c r="O5" s="56"/>
      <c r="P5" s="35"/>
      <c r="Q5" s="52"/>
      <c r="R5" s="56"/>
      <c r="S5" s="56"/>
      <c r="T5" s="52"/>
      <c r="U5" s="35"/>
      <c r="V5" s="35"/>
      <c r="W5" s="56"/>
      <c r="X5" s="56"/>
      <c r="Y5" s="56"/>
    </row>
    <row r="6" spans="1:26">
      <c r="D6" t="s">
        <v>192</v>
      </c>
      <c r="E6" t="s">
        <v>192</v>
      </c>
      <c r="H6" t="s">
        <v>193</v>
      </c>
      <c r="I6" t="s">
        <v>193</v>
      </c>
      <c r="L6" t="s">
        <v>194</v>
      </c>
      <c r="M6" s="52"/>
      <c r="N6" s="35"/>
      <c r="O6" s="35"/>
      <c r="P6" s="74"/>
      <c r="Q6" s="74"/>
      <c r="R6" s="35"/>
      <c r="S6" s="35"/>
      <c r="T6" s="35"/>
      <c r="U6" s="35"/>
      <c r="V6" s="35"/>
      <c r="W6" s="75"/>
      <c r="X6" s="35"/>
      <c r="Y6" s="35"/>
    </row>
    <row r="7" spans="1:26" ht="48">
      <c r="A7" s="46"/>
      <c r="B7" s="51" t="s">
        <v>152</v>
      </c>
      <c r="C7" s="51" t="s">
        <v>195</v>
      </c>
      <c r="D7" s="51" t="s">
        <v>196</v>
      </c>
      <c r="E7" s="51" t="s">
        <v>197</v>
      </c>
      <c r="F7" s="51" t="s">
        <v>198</v>
      </c>
      <c r="G7" s="51" t="s">
        <v>199</v>
      </c>
      <c r="H7" s="51" t="s">
        <v>200</v>
      </c>
      <c r="I7" s="51" t="s">
        <v>161</v>
      </c>
      <c r="J7" s="51" t="s">
        <v>201</v>
      </c>
      <c r="K7" s="51" t="s">
        <v>202</v>
      </c>
      <c r="L7" s="51" t="s">
        <v>145</v>
      </c>
      <c r="M7" s="80" t="s">
        <v>206</v>
      </c>
      <c r="N7" s="52"/>
      <c r="O7" s="35"/>
      <c r="P7" s="35"/>
      <c r="Q7" s="74"/>
      <c r="R7" s="74"/>
      <c r="S7" s="35"/>
      <c r="T7" s="35"/>
      <c r="U7" s="35"/>
      <c r="V7" s="35"/>
      <c r="W7" s="35"/>
      <c r="X7" s="75"/>
      <c r="Y7" s="35"/>
      <c r="Z7" s="35"/>
    </row>
    <row r="8" spans="1:26">
      <c r="A8" s="35" t="s">
        <v>153</v>
      </c>
      <c r="B8" t="s">
        <v>155</v>
      </c>
      <c r="C8" t="s">
        <v>156</v>
      </c>
      <c r="D8" s="61">
        <v>50.3</v>
      </c>
      <c r="E8" s="61">
        <v>43.2</v>
      </c>
      <c r="F8" s="61" t="s">
        <v>190</v>
      </c>
      <c r="I8" s="65">
        <v>1</v>
      </c>
      <c r="J8" t="s">
        <v>143</v>
      </c>
      <c r="K8">
        <v>500</v>
      </c>
      <c r="L8" s="73">
        <v>0.12</v>
      </c>
      <c r="M8" t="b">
        <v>0</v>
      </c>
      <c r="N8" s="52"/>
      <c r="O8" s="35"/>
      <c r="P8" s="35"/>
      <c r="Q8" s="74"/>
      <c r="R8" s="74"/>
      <c r="S8" s="35"/>
      <c r="T8" s="35"/>
      <c r="U8" s="35"/>
      <c r="V8" s="35"/>
      <c r="W8" s="35"/>
      <c r="X8" s="75"/>
      <c r="Y8" s="35"/>
      <c r="Z8" s="35"/>
    </row>
    <row r="9" spans="1:26">
      <c r="A9" s="35" t="s">
        <v>154</v>
      </c>
      <c r="B9" s="35" t="s">
        <v>155</v>
      </c>
      <c r="C9" s="35" t="s">
        <v>156</v>
      </c>
      <c r="D9" s="74">
        <v>346</v>
      </c>
      <c r="E9" s="74">
        <v>297.5</v>
      </c>
      <c r="F9" s="74" t="s">
        <v>190</v>
      </c>
      <c r="G9" s="35"/>
      <c r="H9" s="35"/>
      <c r="I9" s="65">
        <v>1</v>
      </c>
      <c r="J9" s="35" t="s">
        <v>143</v>
      </c>
      <c r="K9">
        <v>500</v>
      </c>
      <c r="L9" s="77">
        <v>0.81</v>
      </c>
      <c r="M9" t="b">
        <v>0</v>
      </c>
      <c r="N9" s="35"/>
      <c r="O9" s="35"/>
      <c r="P9" s="35"/>
      <c r="Q9" s="76"/>
      <c r="R9" s="35"/>
      <c r="S9" s="35"/>
      <c r="T9" s="35"/>
      <c r="U9" s="35"/>
      <c r="V9" s="35"/>
      <c r="W9" s="35"/>
      <c r="X9" s="35"/>
      <c r="Y9" s="35"/>
      <c r="Z9" s="35"/>
    </row>
    <row r="10" spans="1:26">
      <c r="A10" s="35" t="s">
        <v>157</v>
      </c>
      <c r="B10" s="35" t="s">
        <v>155</v>
      </c>
      <c r="C10" s="35" t="s">
        <v>158</v>
      </c>
      <c r="D10" s="74">
        <v>33.200000000000003</v>
      </c>
      <c r="E10" s="74">
        <v>28.5</v>
      </c>
      <c r="F10" s="74" t="s">
        <v>190</v>
      </c>
      <c r="G10" s="35"/>
      <c r="H10" s="35"/>
      <c r="I10" s="65">
        <v>1</v>
      </c>
      <c r="J10" s="35" t="s">
        <v>143</v>
      </c>
      <c r="K10">
        <v>500</v>
      </c>
      <c r="L10" s="77">
        <v>0.08</v>
      </c>
      <c r="M10" t="b">
        <v>0</v>
      </c>
      <c r="N10" s="35"/>
      <c r="O10" s="35"/>
      <c r="P10" s="35"/>
      <c r="Q10" s="35"/>
      <c r="R10" s="35"/>
      <c r="S10" s="35"/>
      <c r="T10" s="35"/>
      <c r="U10" s="35"/>
      <c r="V10" s="35"/>
      <c r="W10" s="35"/>
      <c r="X10" s="35"/>
      <c r="Y10" s="35"/>
      <c r="Z10" s="35"/>
    </row>
    <row r="11" spans="1:26">
      <c r="A11" s="35" t="s">
        <v>172</v>
      </c>
      <c r="B11" s="52" t="s">
        <v>155</v>
      </c>
      <c r="C11" s="35" t="s">
        <v>158</v>
      </c>
      <c r="D11" s="79">
        <v>150</v>
      </c>
      <c r="E11" s="79">
        <v>150</v>
      </c>
      <c r="F11" s="79" t="s">
        <v>190</v>
      </c>
      <c r="G11" s="35"/>
      <c r="H11" s="35"/>
      <c r="I11" s="65">
        <v>1</v>
      </c>
      <c r="J11" s="35" t="s">
        <v>143</v>
      </c>
      <c r="K11">
        <v>500</v>
      </c>
      <c r="L11" s="35"/>
      <c r="M11" t="b">
        <v>1</v>
      </c>
      <c r="N11" s="35"/>
      <c r="O11" s="35"/>
      <c r="P11" s="35"/>
      <c r="Q11" s="35"/>
      <c r="R11" s="35"/>
      <c r="S11" s="35"/>
      <c r="T11" s="35"/>
      <c r="U11" s="35"/>
      <c r="V11" s="35"/>
      <c r="W11" s="35"/>
      <c r="X11" s="35"/>
      <c r="Y11" s="35"/>
      <c r="Z11" s="35"/>
    </row>
    <row r="12" spans="1:26">
      <c r="A12" s="35" t="s">
        <v>174</v>
      </c>
      <c r="B12" s="52" t="s">
        <v>155</v>
      </c>
      <c r="C12" s="35" t="s">
        <v>158</v>
      </c>
      <c r="D12" s="79">
        <v>75</v>
      </c>
      <c r="E12" s="79">
        <v>75</v>
      </c>
      <c r="F12" s="79" t="s">
        <v>191</v>
      </c>
      <c r="G12" s="35"/>
      <c r="H12" s="35"/>
      <c r="I12" s="65">
        <v>1</v>
      </c>
      <c r="J12" s="35" t="s">
        <v>143</v>
      </c>
      <c r="K12">
        <v>500</v>
      </c>
      <c r="L12" s="35"/>
      <c r="M12" t="b">
        <v>1</v>
      </c>
      <c r="N12" s="35"/>
      <c r="O12" s="35"/>
      <c r="P12" s="35"/>
      <c r="Q12" s="35"/>
      <c r="R12" s="35"/>
      <c r="S12" s="35"/>
      <c r="T12" s="35"/>
      <c r="U12" s="35"/>
      <c r="V12" s="35"/>
      <c r="W12" s="35"/>
      <c r="X12" s="35"/>
      <c r="Y12" s="35"/>
      <c r="Z12" s="35"/>
    </row>
    <row r="13" spans="1:26">
      <c r="A13" s="52" t="s">
        <v>220</v>
      </c>
      <c r="B13" s="52" t="s">
        <v>155</v>
      </c>
      <c r="C13" s="52" t="s">
        <v>158</v>
      </c>
      <c r="D13" s="79">
        <v>75</v>
      </c>
      <c r="E13" s="79">
        <v>75</v>
      </c>
      <c r="F13" s="79" t="s">
        <v>191</v>
      </c>
      <c r="G13" s="35"/>
      <c r="H13" s="35"/>
      <c r="I13" s="65">
        <v>1</v>
      </c>
      <c r="J13" s="35" t="s">
        <v>143</v>
      </c>
      <c r="K13">
        <v>501</v>
      </c>
      <c r="L13" s="35"/>
      <c r="M13" t="b">
        <v>1</v>
      </c>
      <c r="N13" s="35"/>
      <c r="O13" s="35"/>
      <c r="P13" s="35"/>
      <c r="Q13" s="35"/>
      <c r="R13" s="35"/>
      <c r="S13" s="35"/>
      <c r="T13" s="35"/>
      <c r="U13" s="35"/>
      <c r="V13" s="35"/>
      <c r="W13" s="35"/>
      <c r="X13" s="35"/>
      <c r="Y13" s="35"/>
      <c r="Z13" s="35"/>
    </row>
    <row r="14" spans="1:26">
      <c r="A14" s="35" t="s">
        <v>173</v>
      </c>
      <c r="B14" s="52" t="s">
        <v>155</v>
      </c>
      <c r="C14" s="35" t="s">
        <v>158</v>
      </c>
      <c r="D14" s="79">
        <v>300</v>
      </c>
      <c r="E14" s="79">
        <v>100</v>
      </c>
      <c r="F14" s="79" t="s">
        <v>190</v>
      </c>
      <c r="G14" s="35"/>
      <c r="H14" s="35"/>
      <c r="I14" s="65">
        <v>1</v>
      </c>
      <c r="J14" s="35" t="s">
        <v>143</v>
      </c>
      <c r="K14">
        <v>500</v>
      </c>
      <c r="L14" s="35"/>
      <c r="M14" t="b">
        <v>1</v>
      </c>
      <c r="N14" s="35"/>
      <c r="O14" s="35"/>
      <c r="P14" s="35"/>
      <c r="Q14" s="35"/>
      <c r="R14" s="35"/>
      <c r="S14" s="35"/>
      <c r="T14" s="35"/>
      <c r="U14" s="35"/>
      <c r="V14" s="35"/>
      <c r="W14" s="35"/>
      <c r="X14" s="35"/>
      <c r="Y14" s="35"/>
      <c r="Z14" s="35"/>
    </row>
    <row r="15" spans="1:26">
      <c r="A15" s="35" t="s">
        <v>175</v>
      </c>
      <c r="B15" s="52" t="s">
        <v>155</v>
      </c>
      <c r="C15" s="35" t="s">
        <v>158</v>
      </c>
      <c r="D15" s="79">
        <v>150</v>
      </c>
      <c r="E15" s="79">
        <v>150</v>
      </c>
      <c r="F15" s="79" t="s">
        <v>191</v>
      </c>
      <c r="G15" s="35"/>
      <c r="H15" s="35"/>
      <c r="I15" s="65">
        <v>1</v>
      </c>
      <c r="J15" s="35" t="s">
        <v>143</v>
      </c>
      <c r="K15">
        <v>500</v>
      </c>
      <c r="L15" s="35"/>
      <c r="M15" t="b">
        <v>1</v>
      </c>
      <c r="N15" s="35"/>
      <c r="O15" s="35"/>
      <c r="P15" s="35"/>
      <c r="Q15" s="35"/>
      <c r="R15" s="35"/>
      <c r="S15" s="35"/>
      <c r="T15" s="35"/>
      <c r="U15" s="35"/>
      <c r="V15" s="35"/>
      <c r="W15" s="35"/>
      <c r="X15" s="35"/>
      <c r="Y15" s="35"/>
      <c r="Z15" s="35"/>
    </row>
    <row r="16" spans="1:26">
      <c r="A16" s="52" t="s">
        <v>221</v>
      </c>
      <c r="B16" s="75" t="s">
        <v>155</v>
      </c>
      <c r="C16" s="52" t="s">
        <v>158</v>
      </c>
      <c r="D16" s="79">
        <v>150</v>
      </c>
      <c r="E16" s="79">
        <v>150</v>
      </c>
      <c r="F16" s="79" t="s">
        <v>191</v>
      </c>
      <c r="G16" s="35"/>
      <c r="H16" s="35"/>
      <c r="I16" s="77">
        <v>1</v>
      </c>
      <c r="J16" s="52" t="s">
        <v>143</v>
      </c>
      <c r="K16" s="35">
        <v>500</v>
      </c>
      <c r="L16" s="35"/>
      <c r="M16" t="b">
        <v>1</v>
      </c>
      <c r="N16" s="35"/>
      <c r="O16" s="35"/>
      <c r="P16" s="35"/>
      <c r="Q16" s="35"/>
      <c r="R16" s="35"/>
      <c r="S16" s="35"/>
      <c r="T16" s="35"/>
      <c r="U16" s="35"/>
      <c r="V16" s="35"/>
      <c r="W16" s="35"/>
      <c r="X16" s="35"/>
      <c r="Y16" s="35"/>
      <c r="Z16" s="35"/>
    </row>
    <row r="17" spans="1:26">
      <c r="A17" s="78"/>
      <c r="B17" s="57"/>
      <c r="C17" s="57"/>
      <c r="D17" s="57"/>
      <c r="E17" s="57"/>
      <c r="F17" s="57"/>
      <c r="G17" s="57"/>
      <c r="H17" s="57"/>
      <c r="I17" s="57"/>
      <c r="J17" s="57"/>
      <c r="K17" s="57"/>
      <c r="L17" s="57"/>
      <c r="M17" s="57"/>
      <c r="N17" s="35"/>
      <c r="O17" s="35"/>
      <c r="P17" s="35"/>
      <c r="Q17" s="35"/>
      <c r="R17" s="35"/>
      <c r="S17" s="35"/>
      <c r="T17" s="35"/>
      <c r="U17" s="35"/>
      <c r="V17" s="35"/>
      <c r="W17" s="35"/>
      <c r="X17" s="35"/>
      <c r="Y17" s="35"/>
      <c r="Z17" s="35"/>
    </row>
    <row r="18" spans="1:26">
      <c r="A18" s="56"/>
      <c r="M18" s="35"/>
      <c r="N18" s="35"/>
      <c r="O18" s="35"/>
      <c r="P18" s="35"/>
      <c r="Q18" s="35"/>
      <c r="R18" s="35"/>
      <c r="S18" s="35"/>
      <c r="T18" s="35"/>
      <c r="U18" s="35"/>
      <c r="V18" s="35"/>
      <c r="W18" s="35"/>
      <c r="X18" s="35"/>
      <c r="Y18" s="35"/>
    </row>
    <row r="19" spans="1:26">
      <c r="A19" s="58" t="s">
        <v>160</v>
      </c>
      <c r="M19" s="35"/>
      <c r="N19" s="35"/>
      <c r="O19" s="35"/>
      <c r="P19" s="35"/>
      <c r="Q19" s="35"/>
      <c r="R19" s="35"/>
      <c r="S19" s="35"/>
      <c r="T19" s="35"/>
      <c r="U19" s="35"/>
      <c r="V19" s="35"/>
      <c r="W19" s="35"/>
      <c r="X19" s="35"/>
      <c r="Y19" s="35"/>
    </row>
    <row r="20" spans="1:26" ht="30" customHeight="1">
      <c r="A20" s="88" t="s">
        <v>170</v>
      </c>
      <c r="B20" s="88"/>
      <c r="C20" s="88"/>
      <c r="D20" s="88"/>
      <c r="E20" s="88"/>
      <c r="F20" s="88"/>
      <c r="G20" s="88"/>
      <c r="H20" s="88"/>
      <c r="I20" s="88"/>
      <c r="J20" s="88"/>
      <c r="M20" s="35"/>
      <c r="N20" s="35"/>
      <c r="O20" s="35"/>
      <c r="P20" s="35"/>
      <c r="Q20" s="35"/>
      <c r="R20" s="35"/>
      <c r="S20" s="35"/>
      <c r="T20" s="35"/>
      <c r="U20" s="35"/>
      <c r="V20" s="35"/>
      <c r="W20" s="35"/>
      <c r="X20" s="35"/>
      <c r="Y20" s="35"/>
    </row>
    <row r="21" spans="1:26">
      <c r="K21" s="35"/>
      <c r="L21" s="35"/>
      <c r="M21" s="35"/>
      <c r="N21" s="35"/>
      <c r="O21" s="35"/>
      <c r="P21" s="35"/>
      <c r="Q21" s="35"/>
      <c r="R21" s="35"/>
      <c r="S21" s="35"/>
      <c r="T21" s="35"/>
      <c r="U21" s="35"/>
      <c r="V21" s="35"/>
      <c r="W21" s="35"/>
    </row>
    <row r="22" spans="1:26">
      <c r="K22" s="35"/>
      <c r="L22" s="35"/>
      <c r="M22" s="35"/>
      <c r="N22" s="35"/>
      <c r="O22" s="35"/>
      <c r="P22" s="35"/>
      <c r="Q22" s="35"/>
      <c r="R22" s="35"/>
      <c r="S22" s="35"/>
      <c r="T22" s="35"/>
      <c r="U22" s="35"/>
      <c r="V22" s="35"/>
      <c r="W22" s="35"/>
    </row>
    <row r="23" spans="1:26">
      <c r="A23" s="62" t="s">
        <v>171</v>
      </c>
      <c r="B23" s="35"/>
      <c r="C23" s="35"/>
      <c r="D23" s="35"/>
      <c r="E23" s="35"/>
      <c r="F23" s="35"/>
      <c r="G23" s="35"/>
      <c r="H23" s="35"/>
      <c r="I23" s="35"/>
      <c r="J23" s="35"/>
      <c r="K23" s="35"/>
      <c r="L23" s="35"/>
      <c r="M23" s="35"/>
      <c r="N23" s="35"/>
      <c r="O23" s="35"/>
      <c r="P23" s="35"/>
      <c r="Q23" s="35"/>
      <c r="R23" s="35"/>
      <c r="S23" s="35"/>
      <c r="T23" s="35"/>
      <c r="U23" s="35"/>
      <c r="V23" s="35"/>
      <c r="W23" s="35"/>
    </row>
    <row r="24" spans="1:26">
      <c r="A24" s="62"/>
      <c r="B24" s="35"/>
      <c r="C24" s="35"/>
      <c r="D24" s="35"/>
      <c r="E24" s="35"/>
      <c r="F24" s="35"/>
      <c r="G24" s="35"/>
      <c r="H24" s="35"/>
      <c r="I24" s="35"/>
      <c r="J24" s="35"/>
      <c r="K24" s="35"/>
      <c r="L24" s="35"/>
      <c r="M24" s="35"/>
      <c r="N24" s="35"/>
      <c r="O24" s="35"/>
      <c r="P24" s="35"/>
      <c r="Q24" s="35"/>
      <c r="R24" s="35"/>
      <c r="S24" s="35"/>
      <c r="T24" s="35"/>
      <c r="U24" s="35"/>
      <c r="V24" s="35"/>
      <c r="W24" s="35"/>
    </row>
    <row r="25" spans="1:26">
      <c r="A25" s="35" t="s">
        <v>182</v>
      </c>
      <c r="B25" s="35" t="s">
        <v>181</v>
      </c>
      <c r="C25" s="35" t="s">
        <v>184</v>
      </c>
      <c r="D25" s="35" t="s">
        <v>185</v>
      </c>
      <c r="E25" s="35" t="s">
        <v>187</v>
      </c>
      <c r="F25" s="35" t="s">
        <v>188</v>
      </c>
      <c r="G25" s="35"/>
      <c r="H25" s="35" t="s">
        <v>189</v>
      </c>
      <c r="I25" s="35"/>
      <c r="J25" s="35"/>
      <c r="K25" s="35"/>
      <c r="L25" s="35"/>
      <c r="M25" s="35"/>
      <c r="N25" s="35"/>
      <c r="O25" s="35"/>
      <c r="P25" s="35"/>
      <c r="Q25" s="35"/>
      <c r="R25" s="35"/>
      <c r="S25" s="35"/>
      <c r="T25" s="35"/>
      <c r="U25" s="35"/>
      <c r="V25" s="35"/>
      <c r="W25" s="35"/>
    </row>
    <row r="26" spans="1:26" ht="24">
      <c r="A26" s="46"/>
      <c r="B26" s="46" t="s">
        <v>54</v>
      </c>
      <c r="C26" s="46" t="s">
        <v>183</v>
      </c>
      <c r="D26" s="46" t="s">
        <v>203</v>
      </c>
      <c r="E26" s="51" t="s">
        <v>186</v>
      </c>
      <c r="F26" s="31" t="s">
        <v>24</v>
      </c>
      <c r="G26" s="31" t="s">
        <v>26</v>
      </c>
      <c r="H26" s="46" t="s">
        <v>204</v>
      </c>
      <c r="I26" s="46" t="s">
        <v>205</v>
      </c>
      <c r="J26" s="46" t="s">
        <v>219</v>
      </c>
      <c r="K26" s="35"/>
      <c r="L26" s="35"/>
      <c r="M26" s="35"/>
      <c r="N26" s="35"/>
      <c r="O26" s="35"/>
      <c r="P26" s="33"/>
      <c r="Q26" s="33"/>
      <c r="R26" s="35"/>
      <c r="S26" s="35"/>
      <c r="T26" s="35"/>
      <c r="U26" s="35"/>
      <c r="V26" s="35"/>
    </row>
    <row r="27" spans="1:26">
      <c r="A27" s="35" t="s">
        <v>153</v>
      </c>
      <c r="B27" s="35">
        <v>0</v>
      </c>
      <c r="C27" s="35">
        <v>0</v>
      </c>
      <c r="D27" s="35">
        <v>0.5</v>
      </c>
      <c r="E27" s="35">
        <v>5</v>
      </c>
      <c r="F27" s="35">
        <v>0.1</v>
      </c>
      <c r="G27" s="75">
        <v>0.02</v>
      </c>
      <c r="H27" s="35">
        <f t="shared" ref="H27:H35" si="0" xml:space="preserve"> 0.5*1000</f>
        <v>500</v>
      </c>
      <c r="I27" s="35">
        <v>3</v>
      </c>
      <c r="J27" s="87">
        <v>0</v>
      </c>
      <c r="K27" s="52"/>
      <c r="L27" s="35"/>
      <c r="M27" s="35"/>
      <c r="N27" s="35"/>
      <c r="O27" s="35"/>
      <c r="P27" s="35"/>
      <c r="Q27" s="35"/>
      <c r="R27" s="35"/>
      <c r="S27" s="35"/>
      <c r="T27" s="35"/>
      <c r="U27" s="35"/>
      <c r="V27" s="35"/>
    </row>
    <row r="28" spans="1:26">
      <c r="A28" s="35" t="s">
        <v>154</v>
      </c>
      <c r="B28" s="35">
        <v>0</v>
      </c>
      <c r="C28" s="35">
        <v>0</v>
      </c>
      <c r="D28" s="35">
        <v>0.5</v>
      </c>
      <c r="E28" s="35">
        <v>5</v>
      </c>
      <c r="F28" s="35">
        <v>0.1</v>
      </c>
      <c r="G28" s="75">
        <v>0.02</v>
      </c>
      <c r="H28" s="35">
        <f t="shared" si="0"/>
        <v>500</v>
      </c>
      <c r="I28" s="35">
        <v>3</v>
      </c>
      <c r="J28" s="87">
        <v>0</v>
      </c>
      <c r="K28" s="52"/>
      <c r="L28" s="35"/>
      <c r="M28" s="35"/>
      <c r="N28" s="35"/>
      <c r="O28" s="35"/>
      <c r="P28" s="35"/>
      <c r="Q28" s="35"/>
      <c r="R28" s="35"/>
      <c r="S28" s="35"/>
      <c r="T28" s="35"/>
      <c r="U28" s="35"/>
      <c r="V28" s="35"/>
    </row>
    <row r="29" spans="1:26">
      <c r="A29" s="35" t="s">
        <v>157</v>
      </c>
      <c r="B29" s="35">
        <v>0</v>
      </c>
      <c r="C29" s="35">
        <v>0</v>
      </c>
      <c r="D29" s="35">
        <v>0.5</v>
      </c>
      <c r="E29" s="35">
        <v>5</v>
      </c>
      <c r="F29" s="35">
        <v>0.1</v>
      </c>
      <c r="G29" s="75">
        <v>0.02</v>
      </c>
      <c r="H29" s="35">
        <f t="shared" si="0"/>
        <v>500</v>
      </c>
      <c r="I29" s="35">
        <v>3</v>
      </c>
      <c r="J29" s="87">
        <v>0</v>
      </c>
      <c r="K29" s="52"/>
      <c r="L29" s="35"/>
      <c r="M29" s="35"/>
      <c r="N29" s="35"/>
      <c r="O29" s="35"/>
      <c r="P29" s="35"/>
      <c r="Q29" s="35"/>
      <c r="R29" s="35"/>
      <c r="S29" s="35"/>
      <c r="T29" s="35"/>
      <c r="U29" s="35"/>
      <c r="V29" s="35"/>
    </row>
    <row r="30" spans="1:26">
      <c r="A30" s="35" t="s">
        <v>172</v>
      </c>
      <c r="B30" s="52">
        <v>3000</v>
      </c>
      <c r="C30" s="35">
        <v>20</v>
      </c>
      <c r="D30" s="35">
        <v>0.5</v>
      </c>
      <c r="E30" s="35">
        <v>5</v>
      </c>
      <c r="F30" s="35">
        <v>0.1</v>
      </c>
      <c r="G30" s="75">
        <v>0.02</v>
      </c>
      <c r="H30" s="35">
        <f t="shared" si="0"/>
        <v>500</v>
      </c>
      <c r="I30" s="52">
        <v>3</v>
      </c>
      <c r="J30" s="87">
        <v>4</v>
      </c>
      <c r="K30" s="35"/>
      <c r="L30" s="35"/>
      <c r="M30" s="35"/>
      <c r="N30" s="35"/>
      <c r="O30" s="35"/>
      <c r="P30" s="35"/>
      <c r="Q30" s="35"/>
      <c r="R30" s="35"/>
      <c r="S30" s="35"/>
      <c r="T30" s="35"/>
      <c r="U30" s="35"/>
      <c r="V30" s="35"/>
    </row>
    <row r="31" spans="1:26">
      <c r="A31" s="35" t="s">
        <v>174</v>
      </c>
      <c r="B31" s="52">
        <v>1800</v>
      </c>
      <c r="C31" s="35">
        <v>11</v>
      </c>
      <c r="D31" s="35">
        <v>0.5</v>
      </c>
      <c r="E31" s="35">
        <v>5</v>
      </c>
      <c r="F31" s="35">
        <v>0.1</v>
      </c>
      <c r="G31" s="75">
        <v>0.02</v>
      </c>
      <c r="H31" s="35">
        <f t="shared" si="0"/>
        <v>500</v>
      </c>
      <c r="I31" s="52">
        <v>3</v>
      </c>
      <c r="J31" s="87">
        <v>4</v>
      </c>
      <c r="K31" s="35"/>
      <c r="L31" s="35"/>
      <c r="M31" s="35"/>
      <c r="N31" s="35"/>
      <c r="O31" s="35"/>
      <c r="P31" s="35"/>
      <c r="Q31" s="35"/>
      <c r="R31" s="35"/>
      <c r="S31" s="35"/>
      <c r="T31" s="35"/>
      <c r="U31" s="35"/>
      <c r="V31" s="35"/>
    </row>
    <row r="32" spans="1:26">
      <c r="A32" s="52" t="s">
        <v>220</v>
      </c>
      <c r="B32" s="52">
        <v>1300</v>
      </c>
      <c r="C32" s="52">
        <v>10</v>
      </c>
      <c r="D32" s="35">
        <v>0.5</v>
      </c>
      <c r="E32" s="35">
        <v>5</v>
      </c>
      <c r="F32" s="35">
        <v>0.1</v>
      </c>
      <c r="G32" s="75">
        <v>0.02</v>
      </c>
      <c r="H32" s="35">
        <f t="shared" si="0"/>
        <v>500</v>
      </c>
      <c r="I32" s="52">
        <v>3</v>
      </c>
      <c r="J32" s="87">
        <v>4</v>
      </c>
      <c r="K32" s="35"/>
      <c r="L32" s="35"/>
      <c r="M32" s="35"/>
      <c r="N32" s="35"/>
      <c r="O32" s="35"/>
      <c r="P32" s="35"/>
      <c r="Q32" s="35"/>
      <c r="R32" s="35"/>
      <c r="S32" s="35"/>
      <c r="T32" s="35"/>
      <c r="U32" s="35"/>
      <c r="V32" s="35"/>
    </row>
    <row r="33" spans="1:23">
      <c r="A33" s="35" t="s">
        <v>173</v>
      </c>
      <c r="B33" s="35">
        <f>B30*2*0.9</f>
        <v>5400</v>
      </c>
      <c r="C33" s="35">
        <v>38</v>
      </c>
      <c r="D33" s="35">
        <v>0.5</v>
      </c>
      <c r="E33" s="35">
        <v>5</v>
      </c>
      <c r="F33" s="35">
        <v>0.1</v>
      </c>
      <c r="G33" s="75">
        <v>0.02</v>
      </c>
      <c r="H33" s="35">
        <f t="shared" si="0"/>
        <v>500</v>
      </c>
      <c r="I33" s="52">
        <v>3</v>
      </c>
      <c r="J33" s="87">
        <v>4</v>
      </c>
      <c r="K33" s="35"/>
      <c r="L33" s="35"/>
      <c r="M33" s="35"/>
      <c r="N33" s="35"/>
      <c r="O33" s="35"/>
      <c r="P33" s="35"/>
      <c r="Q33" s="35"/>
      <c r="R33" s="35"/>
      <c r="S33" s="35"/>
      <c r="T33" s="35"/>
      <c r="U33" s="35"/>
      <c r="V33" s="35"/>
    </row>
    <row r="34" spans="1:23">
      <c r="A34" s="35" t="s">
        <v>175</v>
      </c>
      <c r="B34" s="52">
        <v>3200</v>
      </c>
      <c r="C34" s="52">
        <v>22</v>
      </c>
      <c r="D34" s="35">
        <v>0.5</v>
      </c>
      <c r="E34" s="35">
        <v>5</v>
      </c>
      <c r="F34" s="35">
        <v>0.1</v>
      </c>
      <c r="G34" s="75">
        <v>0.02</v>
      </c>
      <c r="H34" s="35">
        <f t="shared" si="0"/>
        <v>500</v>
      </c>
      <c r="I34" s="52">
        <v>3</v>
      </c>
      <c r="J34" s="87">
        <v>4</v>
      </c>
      <c r="K34" s="35"/>
      <c r="L34" s="35"/>
      <c r="M34" s="35"/>
      <c r="N34" s="35"/>
      <c r="O34" s="35"/>
      <c r="P34" s="35"/>
      <c r="Q34" s="35"/>
      <c r="R34" s="35"/>
      <c r="S34" s="35"/>
      <c r="T34" s="35"/>
      <c r="U34" s="35"/>
      <c r="V34" s="35"/>
    </row>
    <row r="35" spans="1:23" ht="15" customHeight="1">
      <c r="A35" s="52" t="s">
        <v>221</v>
      </c>
      <c r="B35" s="52">
        <v>2800</v>
      </c>
      <c r="C35" s="52">
        <v>20</v>
      </c>
      <c r="D35" s="35">
        <v>0.5</v>
      </c>
      <c r="E35" s="35">
        <v>5</v>
      </c>
      <c r="F35" s="35">
        <v>0.1</v>
      </c>
      <c r="G35" s="75">
        <v>0.02</v>
      </c>
      <c r="H35" s="35">
        <f t="shared" si="0"/>
        <v>500</v>
      </c>
      <c r="I35" s="52">
        <v>4</v>
      </c>
      <c r="J35" s="87">
        <v>4</v>
      </c>
      <c r="K35" s="35"/>
      <c r="L35" s="35"/>
      <c r="M35" s="35"/>
      <c r="N35" s="35"/>
      <c r="O35" s="35"/>
      <c r="P35" s="35"/>
      <c r="Q35" s="35"/>
      <c r="R35" s="35"/>
      <c r="S35" s="35"/>
      <c r="T35" s="35"/>
    </row>
    <row r="36" spans="1:23">
      <c r="A36" s="57"/>
      <c r="B36" s="57"/>
      <c r="C36" s="57"/>
      <c r="D36" s="57"/>
      <c r="E36" s="57"/>
      <c r="F36" s="57"/>
      <c r="G36" s="57"/>
      <c r="H36" s="57"/>
      <c r="I36" s="57"/>
      <c r="J36" s="57"/>
      <c r="K36" s="35"/>
      <c r="L36" s="35"/>
      <c r="M36" s="35"/>
      <c r="N36" s="35"/>
      <c r="O36" s="35"/>
      <c r="P36" s="35"/>
      <c r="Q36" s="35"/>
      <c r="R36" s="35"/>
      <c r="S36" s="35"/>
      <c r="T36" s="35"/>
    </row>
    <row r="37" spans="1:23">
      <c r="K37" s="35"/>
      <c r="L37" s="35"/>
      <c r="M37" s="35"/>
      <c r="N37" s="35"/>
      <c r="O37" s="35"/>
      <c r="P37" s="35"/>
      <c r="Q37" s="35"/>
      <c r="R37" s="35"/>
      <c r="S37" s="35"/>
      <c r="T37" s="35"/>
      <c r="U37" s="35"/>
      <c r="V37" s="35"/>
      <c r="W37" s="35"/>
    </row>
    <row r="38" spans="1:23">
      <c r="K38" s="35"/>
      <c r="L38" s="35"/>
      <c r="M38" s="35"/>
      <c r="N38" s="35"/>
      <c r="O38" s="35"/>
      <c r="P38" s="35"/>
      <c r="Q38" s="35"/>
      <c r="R38" s="35"/>
      <c r="S38" s="35"/>
      <c r="T38" s="35"/>
      <c r="U38" s="35"/>
      <c r="V38" s="35"/>
      <c r="W38" s="35"/>
    </row>
    <row r="39" spans="1:23">
      <c r="K39" s="35"/>
      <c r="L39" s="35"/>
      <c r="M39" s="35"/>
      <c r="N39" s="35"/>
      <c r="O39" s="35"/>
      <c r="P39" s="35"/>
      <c r="Q39" s="35"/>
      <c r="R39" s="35"/>
      <c r="S39" s="35"/>
      <c r="T39" s="35"/>
      <c r="U39" s="35"/>
      <c r="V39" s="35"/>
      <c r="W39" s="35"/>
    </row>
    <row r="41" spans="1:23">
      <c r="A41" s="3" t="s">
        <v>176</v>
      </c>
      <c r="B41" s="89" t="s">
        <v>28</v>
      </c>
      <c r="C41" s="89"/>
      <c r="D41" s="89"/>
      <c r="E41" s="89"/>
      <c r="F41" s="89"/>
      <c r="G41" s="89"/>
      <c r="H41" s="89"/>
    </row>
  </sheetData>
  <mergeCells count="2">
    <mergeCell ref="A20:J20"/>
    <mergeCell ref="B41:H4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selection activeCell="F21" sqref="F21"/>
    </sheetView>
  </sheetViews>
  <sheetFormatPr baseColWidth="10" defaultRowHeight="15" customHeight="1" x14ac:dyDescent="0"/>
  <cols>
    <col min="1" max="1" width="24.1640625" customWidth="1"/>
    <col min="2" max="2" width="12.5" customWidth="1"/>
    <col min="3" max="3" width="11.5" customWidth="1"/>
    <col min="4" max="4" width="33" customWidth="1"/>
    <col min="5" max="5" width="41.5" customWidth="1"/>
    <col min="6" max="6" width="98.83203125" customWidth="1"/>
  </cols>
  <sheetData>
    <row r="1" spans="1:6" ht="15" customHeight="1">
      <c r="A1" s="38" t="s">
        <v>39</v>
      </c>
      <c r="B1" s="32"/>
      <c r="C1" s="33"/>
      <c r="D1" s="33"/>
      <c r="E1" s="33"/>
      <c r="F1" s="33"/>
    </row>
    <row r="2" spans="1:6" ht="15" customHeight="1">
      <c r="A2" s="38"/>
      <c r="B2" s="32"/>
      <c r="C2" s="33"/>
      <c r="D2" s="33"/>
      <c r="E2" s="33"/>
      <c r="F2" s="33"/>
    </row>
    <row r="3" spans="1:6" ht="15" customHeight="1">
      <c r="A3" s="53" t="s">
        <v>162</v>
      </c>
      <c r="B3" s="40"/>
      <c r="C3" s="41"/>
      <c r="D3" s="41"/>
      <c r="E3" s="41"/>
      <c r="F3" s="41"/>
    </row>
    <row r="4" spans="1:6" ht="15" customHeight="1">
      <c r="A4" s="26" t="s">
        <v>0</v>
      </c>
      <c r="B4" s="26" t="s">
        <v>1</v>
      </c>
      <c r="C4" s="26" t="s">
        <v>2</v>
      </c>
      <c r="D4" s="39" t="s">
        <v>3</v>
      </c>
      <c r="E4" s="26" t="s">
        <v>4</v>
      </c>
      <c r="F4" s="26" t="s">
        <v>87</v>
      </c>
    </row>
    <row r="5" spans="1:6" ht="24">
      <c r="A5" s="28" t="s">
        <v>113</v>
      </c>
      <c r="B5" s="24">
        <v>150</v>
      </c>
      <c r="C5" s="28" t="s">
        <v>103</v>
      </c>
      <c r="D5" s="42"/>
      <c r="F5" s="43" t="s">
        <v>104</v>
      </c>
    </row>
    <row r="6" spans="1:6" ht="15" customHeight="1">
      <c r="A6" s="28" t="s">
        <v>114</v>
      </c>
      <c r="B6" s="72">
        <v>1.4999999999999999E-2</v>
      </c>
      <c r="C6" s="28"/>
      <c r="D6" s="42"/>
      <c r="E6" s="43"/>
      <c r="F6" s="42"/>
    </row>
    <row r="7" spans="1:6" ht="15" customHeight="1">
      <c r="A7" s="11" t="s">
        <v>91</v>
      </c>
      <c r="B7" s="21">
        <v>300000</v>
      </c>
      <c r="C7" s="11" t="s">
        <v>15</v>
      </c>
      <c r="D7" s="22"/>
      <c r="E7" s="55" t="s">
        <v>93</v>
      </c>
      <c r="F7" s="22" t="s">
        <v>95</v>
      </c>
    </row>
    <row r="8" spans="1:6" ht="15" customHeight="1">
      <c r="A8" s="11" t="s">
        <v>92</v>
      </c>
      <c r="B8" s="21">
        <v>100000</v>
      </c>
      <c r="C8" s="11" t="s">
        <v>15</v>
      </c>
      <c r="D8" s="11"/>
      <c r="E8" s="55" t="s">
        <v>94</v>
      </c>
      <c r="F8" s="22"/>
    </row>
    <row r="10" spans="1:6" ht="15" customHeight="1">
      <c r="A10" s="53" t="s">
        <v>164</v>
      </c>
      <c r="B10" s="40"/>
      <c r="C10" s="41"/>
      <c r="D10" s="41"/>
      <c r="E10" s="41"/>
      <c r="F10" s="41"/>
    </row>
    <row r="11" spans="1:6" ht="15" customHeight="1">
      <c r="A11" s="26" t="s">
        <v>0</v>
      </c>
      <c r="B11" s="26" t="s">
        <v>1</v>
      </c>
      <c r="C11" s="26" t="s">
        <v>2</v>
      </c>
      <c r="D11" s="39" t="s">
        <v>3</v>
      </c>
      <c r="E11" s="26" t="s">
        <v>4</v>
      </c>
      <c r="F11" s="26" t="s">
        <v>87</v>
      </c>
    </row>
    <row r="12" spans="1:6" ht="12">
      <c r="A12" s="28" t="s">
        <v>113</v>
      </c>
      <c r="B12" s="24">
        <v>180</v>
      </c>
      <c r="C12" s="28" t="s">
        <v>103</v>
      </c>
      <c r="D12" s="42"/>
      <c r="F12" s="43" t="s">
        <v>166</v>
      </c>
    </row>
    <row r="13" spans="1:6" ht="15" customHeight="1">
      <c r="A13" s="28" t="s">
        <v>114</v>
      </c>
      <c r="B13" s="72">
        <v>1.4999999999999999E-2</v>
      </c>
      <c r="C13" s="28"/>
      <c r="D13" s="42"/>
      <c r="E13" s="43"/>
      <c r="F13" s="42"/>
    </row>
    <row r="14" spans="1:6" ht="15" customHeight="1">
      <c r="A14" s="11" t="s">
        <v>91</v>
      </c>
      <c r="B14" s="21">
        <v>300000</v>
      </c>
      <c r="C14" s="11" t="s">
        <v>15</v>
      </c>
      <c r="D14" s="22"/>
      <c r="E14" s="55" t="s">
        <v>93</v>
      </c>
      <c r="F14" s="22" t="s">
        <v>95</v>
      </c>
    </row>
    <row r="15" spans="1:6" ht="15" customHeight="1">
      <c r="A15" s="11" t="s">
        <v>92</v>
      </c>
      <c r="B15" s="21">
        <v>100000</v>
      </c>
      <c r="C15" s="11" t="s">
        <v>15</v>
      </c>
      <c r="D15" s="11"/>
      <c r="E15" s="55" t="s">
        <v>94</v>
      </c>
      <c r="F15" s="22"/>
    </row>
    <row r="16" spans="1:6" ht="15" customHeight="1">
      <c r="A16" s="11"/>
      <c r="B16" s="21"/>
      <c r="C16" s="11"/>
      <c r="D16" s="11"/>
      <c r="E16" s="55"/>
      <c r="F16" s="22"/>
    </row>
    <row r="17" spans="1:6" ht="15" customHeight="1">
      <c r="A17" s="53" t="s">
        <v>163</v>
      </c>
      <c r="B17" s="40"/>
      <c r="C17" s="41"/>
      <c r="D17" s="41"/>
      <c r="E17" s="41"/>
      <c r="F17" s="41"/>
    </row>
    <row r="18" spans="1:6" ht="15" customHeight="1">
      <c r="A18" s="26" t="s">
        <v>0</v>
      </c>
      <c r="B18" s="26" t="s">
        <v>1</v>
      </c>
      <c r="C18" s="26" t="s">
        <v>2</v>
      </c>
      <c r="D18" s="39" t="s">
        <v>3</v>
      </c>
      <c r="E18" s="26" t="s">
        <v>4</v>
      </c>
      <c r="F18" s="26" t="s">
        <v>87</v>
      </c>
    </row>
    <row r="19" spans="1:6" ht="15" customHeight="1">
      <c r="A19" s="28" t="s">
        <v>113</v>
      </c>
      <c r="B19" s="24">
        <f>150/3</f>
        <v>50</v>
      </c>
      <c r="C19" s="28" t="s">
        <v>103</v>
      </c>
      <c r="D19" s="42"/>
      <c r="F19" s="43" t="s">
        <v>115</v>
      </c>
    </row>
    <row r="20" spans="1:6" ht="15" customHeight="1">
      <c r="A20" s="28" t="s">
        <v>114</v>
      </c>
      <c r="B20" s="72">
        <v>1.4999999999999999E-2</v>
      </c>
      <c r="C20" s="28"/>
      <c r="D20" s="42"/>
      <c r="E20" s="43"/>
      <c r="F20" s="42"/>
    </row>
    <row r="21" spans="1:6" ht="15" customHeight="1">
      <c r="A21" s="11" t="s">
        <v>91</v>
      </c>
      <c r="B21" s="21">
        <v>300000</v>
      </c>
      <c r="C21" s="11" t="s">
        <v>15</v>
      </c>
      <c r="D21" s="22"/>
      <c r="E21" s="55" t="s">
        <v>93</v>
      </c>
      <c r="F21" s="29" t="s">
        <v>167</v>
      </c>
    </row>
    <row r="22" spans="1:6" ht="15" customHeight="1">
      <c r="A22" s="11" t="s">
        <v>92</v>
      </c>
      <c r="B22" s="21">
        <v>100000</v>
      </c>
      <c r="C22" s="11" t="s">
        <v>15</v>
      </c>
      <c r="D22" s="11"/>
      <c r="E22" s="55" t="s">
        <v>94</v>
      </c>
      <c r="F22" s="22"/>
    </row>
    <row r="24" spans="1:6" ht="15" customHeight="1">
      <c r="A24" s="53" t="s">
        <v>116</v>
      </c>
      <c r="B24" s="40"/>
      <c r="C24" s="41"/>
      <c r="D24" s="41"/>
      <c r="E24" s="41"/>
      <c r="F24" s="41"/>
    </row>
    <row r="25" spans="1:6" ht="15" customHeight="1">
      <c r="A25" s="26" t="s">
        <v>0</v>
      </c>
      <c r="B25" s="26" t="s">
        <v>1</v>
      </c>
      <c r="C25" s="26" t="s">
        <v>2</v>
      </c>
      <c r="D25" s="39" t="s">
        <v>3</v>
      </c>
      <c r="E25" s="26" t="s">
        <v>4</v>
      </c>
      <c r="F25" s="26" t="s">
        <v>87</v>
      </c>
    </row>
    <row r="26" spans="1:6" ht="15" customHeight="1">
      <c r="A26" s="28"/>
      <c r="B26" s="27"/>
      <c r="C26" s="28"/>
      <c r="D26" s="42"/>
      <c r="F26" s="43" t="s">
        <v>117</v>
      </c>
    </row>
    <row r="27" spans="1:6" ht="15" customHeight="1">
      <c r="A27" s="28"/>
      <c r="B27" s="44"/>
      <c r="C27" s="28"/>
      <c r="D27" s="42"/>
      <c r="E27" s="43"/>
      <c r="F27" s="42"/>
    </row>
    <row r="28" spans="1:6" ht="15" customHeight="1">
      <c r="A28" s="11"/>
      <c r="B28" s="21"/>
      <c r="C28" s="11"/>
      <c r="D28" s="22"/>
      <c r="E28" s="54"/>
      <c r="F28" s="22"/>
    </row>
    <row r="29" spans="1:6" ht="15" customHeight="1">
      <c r="A29" s="11"/>
      <c r="B29" s="21"/>
      <c r="C29" s="11"/>
      <c r="D29" s="11"/>
      <c r="E29" s="54"/>
      <c r="F29" s="2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C37"/>
  <sheetViews>
    <sheetView workbookViewId="0">
      <selection activeCell="G25" sqref="G25"/>
    </sheetView>
  </sheetViews>
  <sheetFormatPr baseColWidth="10" defaultRowHeight="12" x14ac:dyDescent="0"/>
  <cols>
    <col min="1" max="1" width="24.6640625" customWidth="1"/>
    <col min="2" max="12" width="13.1640625" customWidth="1"/>
  </cols>
  <sheetData>
    <row r="2" spans="1:17" ht="17">
      <c r="A2" s="64" t="s">
        <v>70</v>
      </c>
    </row>
    <row r="3" spans="1:17">
      <c r="A3" s="35"/>
      <c r="B3" s="35"/>
      <c r="C3" s="35"/>
      <c r="D3" s="35"/>
      <c r="E3" s="35"/>
      <c r="F3" s="35"/>
      <c r="G3" s="35"/>
      <c r="H3" s="35"/>
      <c r="I3" s="35"/>
      <c r="J3" s="35"/>
      <c r="K3" s="35"/>
    </row>
    <row r="4" spans="1:17" ht="15">
      <c r="A4" s="45" t="s">
        <v>169</v>
      </c>
      <c r="B4" s="35"/>
      <c r="C4" s="35"/>
      <c r="D4" s="35"/>
      <c r="E4" s="35"/>
      <c r="F4" s="35"/>
      <c r="G4" s="35"/>
      <c r="H4" s="35"/>
      <c r="I4" s="35"/>
      <c r="J4" s="35"/>
      <c r="K4" s="35"/>
    </row>
    <row r="5" spans="1:17">
      <c r="B5" s="57"/>
      <c r="C5" s="57"/>
      <c r="D5" s="57"/>
      <c r="E5" s="57"/>
      <c r="F5" s="57"/>
      <c r="G5" s="57" t="s">
        <v>208</v>
      </c>
      <c r="H5" s="57" t="s">
        <v>210</v>
      </c>
      <c r="I5" s="57" t="s">
        <v>212</v>
      </c>
      <c r="J5" s="57"/>
      <c r="K5" s="57"/>
      <c r="L5" s="57"/>
    </row>
    <row r="6" spans="1:17" ht="26" customHeight="1">
      <c r="A6" s="59" t="s">
        <v>131</v>
      </c>
      <c r="B6" s="59" t="s">
        <v>132</v>
      </c>
      <c r="C6" s="59" t="s">
        <v>133</v>
      </c>
      <c r="D6" s="59" t="s">
        <v>142</v>
      </c>
      <c r="E6" s="60" t="s">
        <v>214</v>
      </c>
      <c r="F6" s="59" t="s">
        <v>144</v>
      </c>
      <c r="G6" s="60" t="s">
        <v>207</v>
      </c>
      <c r="H6" s="66" t="s">
        <v>209</v>
      </c>
      <c r="I6" s="60" t="s">
        <v>211</v>
      </c>
      <c r="J6" s="60" t="s">
        <v>165</v>
      </c>
      <c r="K6" s="59"/>
      <c r="L6" s="46"/>
    </row>
    <row r="7" spans="1:17">
      <c r="A7" s="47" t="s">
        <v>134</v>
      </c>
      <c r="B7" s="47">
        <v>25.056080000000001</v>
      </c>
      <c r="C7" s="47">
        <v>46.479379999999999</v>
      </c>
      <c r="D7" s="47" t="s">
        <v>143</v>
      </c>
      <c r="E7" s="47" t="s">
        <v>216</v>
      </c>
      <c r="F7" s="69" t="s">
        <v>118</v>
      </c>
      <c r="G7" s="49">
        <v>46054.941577327401</v>
      </c>
      <c r="I7" s="61">
        <f>32975175/10^6</f>
        <v>32.975175</v>
      </c>
      <c r="J7" s="50">
        <v>0.11067972595247841</v>
      </c>
      <c r="K7" s="47"/>
    </row>
    <row r="8" spans="1:17">
      <c r="A8" s="47" t="s">
        <v>135</v>
      </c>
      <c r="B8" s="47">
        <v>24.96442</v>
      </c>
      <c r="C8" s="47">
        <v>48.755870000000002</v>
      </c>
      <c r="D8" s="47" t="s">
        <v>143</v>
      </c>
      <c r="E8" s="47" t="s">
        <v>216</v>
      </c>
      <c r="F8" s="69" t="s">
        <v>119</v>
      </c>
      <c r="G8" s="49">
        <v>204817.07107362599</v>
      </c>
      <c r="I8" s="61">
        <f>124506717/10^6</f>
        <v>124.50671699999999</v>
      </c>
      <c r="J8" s="50">
        <v>0.41790132476333436</v>
      </c>
      <c r="K8" s="47"/>
    </row>
    <row r="9" spans="1:17">
      <c r="A9" s="47" t="s">
        <v>136</v>
      </c>
      <c r="B9" s="47">
        <v>25.027670000000001</v>
      </c>
      <c r="C9" s="47">
        <v>46.837670000000003</v>
      </c>
      <c r="D9" s="47" t="s">
        <v>143</v>
      </c>
      <c r="E9" s="47" t="s">
        <v>216</v>
      </c>
      <c r="F9" s="69" t="s">
        <v>118</v>
      </c>
      <c r="G9" s="49">
        <v>35626.518736125603</v>
      </c>
      <c r="I9" s="61">
        <f>26167034/10^6</f>
        <v>26.167034000000001</v>
      </c>
      <c r="J9" s="50">
        <v>8.7828499836898055E-2</v>
      </c>
      <c r="K9" s="47"/>
    </row>
    <row r="10" spans="1:17">
      <c r="A10" s="47" t="s">
        <v>137</v>
      </c>
      <c r="B10" s="47">
        <v>25.097829999999998</v>
      </c>
      <c r="C10" s="47">
        <v>47.54007</v>
      </c>
      <c r="D10" s="47" t="s">
        <v>143</v>
      </c>
      <c r="E10" s="47" t="s">
        <v>216</v>
      </c>
      <c r="F10" s="69" t="s">
        <v>119</v>
      </c>
      <c r="G10" s="49">
        <v>90660.950410103396</v>
      </c>
      <c r="I10" s="61">
        <f>64154524/10^6</f>
        <v>64.154523999999995</v>
      </c>
      <c r="J10" s="50">
        <v>0.21533184084486887</v>
      </c>
      <c r="K10" s="47"/>
    </row>
    <row r="11" spans="1:17" ht="14">
      <c r="A11" s="47" t="s">
        <v>138</v>
      </c>
      <c r="B11" s="47">
        <v>24.600300000000001</v>
      </c>
      <c r="C11" s="47">
        <v>46.717289999999998</v>
      </c>
      <c r="D11" s="47" t="s">
        <v>143</v>
      </c>
      <c r="E11" s="47" t="s">
        <v>216</v>
      </c>
      <c r="F11" s="69" t="s">
        <v>118</v>
      </c>
      <c r="G11" s="49">
        <v>13443.128492035499</v>
      </c>
      <c r="I11" s="61">
        <f>20065412/10^6</f>
        <v>20.065411999999998</v>
      </c>
      <c r="J11" s="50">
        <v>6.7348673700247885E-2</v>
      </c>
      <c r="K11" s="47"/>
      <c r="O11" s="85"/>
      <c r="P11" s="85"/>
      <c r="Q11" s="85"/>
    </row>
    <row r="12" spans="1:17" ht="14">
      <c r="A12" s="47" t="s">
        <v>139</v>
      </c>
      <c r="B12" s="47">
        <v>24.67651</v>
      </c>
      <c r="C12" s="47">
        <v>46.723170000000003</v>
      </c>
      <c r="D12" s="47" t="s">
        <v>143</v>
      </c>
      <c r="E12" s="47" t="s">
        <v>216</v>
      </c>
      <c r="F12" s="69" t="s">
        <v>118</v>
      </c>
      <c r="G12" s="49">
        <v>5150.1383070504298</v>
      </c>
      <c r="I12" s="61">
        <f>3989021/10^6</f>
        <v>3.9890210000000002</v>
      </c>
      <c r="J12" s="50">
        <v>1.3388973708211748E-2</v>
      </c>
      <c r="K12" s="47"/>
      <c r="O12" s="85"/>
      <c r="P12" s="85"/>
      <c r="Q12" s="85"/>
    </row>
    <row r="13" spans="1:17" ht="14">
      <c r="A13" s="47" t="s">
        <v>140</v>
      </c>
      <c r="B13" s="47">
        <v>24.623570000000001</v>
      </c>
      <c r="C13" s="47">
        <v>46.703330000000001</v>
      </c>
      <c r="D13" s="47" t="s">
        <v>143</v>
      </c>
      <c r="E13" s="47" t="s">
        <v>216</v>
      </c>
      <c r="F13" s="69" t="s">
        <v>118</v>
      </c>
      <c r="G13" s="49">
        <v>11355.6031895297</v>
      </c>
      <c r="I13" s="61">
        <f>9924395/10^6</f>
        <v>9.9243950000000005</v>
      </c>
      <c r="J13" s="50">
        <v>3.3310795737828441E-2</v>
      </c>
      <c r="K13" s="47"/>
      <c r="O13" s="85"/>
      <c r="P13" s="85"/>
      <c r="Q13" s="85"/>
    </row>
    <row r="14" spans="1:17" ht="14">
      <c r="A14" s="47" t="s">
        <v>141</v>
      </c>
      <c r="B14" s="47">
        <v>24.355360000000001</v>
      </c>
      <c r="C14" s="47">
        <v>46.907449999999997</v>
      </c>
      <c r="D14" s="47" t="s">
        <v>143</v>
      </c>
      <c r="E14" s="47" t="s">
        <v>216</v>
      </c>
      <c r="F14" s="69" t="s">
        <v>118</v>
      </c>
      <c r="G14" s="49">
        <v>43644.651283341103</v>
      </c>
      <c r="I14" s="61">
        <f>16151013/10^6</f>
        <v>16.151012999999999</v>
      </c>
      <c r="J14" s="50">
        <v>5.4210165456132262E-2</v>
      </c>
      <c r="K14" s="47"/>
      <c r="M14" t="s">
        <v>217</v>
      </c>
      <c r="N14" t="s">
        <v>218</v>
      </c>
      <c r="O14" s="85"/>
      <c r="P14" s="85"/>
      <c r="Q14" s="85"/>
    </row>
    <row r="15" spans="1:17" ht="14">
      <c r="A15" s="47" t="s">
        <v>147</v>
      </c>
      <c r="B15" s="85">
        <v>24.393750000000001</v>
      </c>
      <c r="C15" s="85">
        <v>46.225000000000001</v>
      </c>
      <c r="D15" s="47" t="s">
        <v>146</v>
      </c>
      <c r="E15" s="47" t="s">
        <v>215</v>
      </c>
      <c r="F15" s="69" t="s">
        <v>118</v>
      </c>
      <c r="G15" s="49"/>
      <c r="H15" s="48"/>
      <c r="I15" s="86">
        <v>48.951438170000003</v>
      </c>
      <c r="J15" s="47"/>
      <c r="K15" s="47"/>
      <c r="M15" s="85">
        <v>979028763.39999998</v>
      </c>
      <c r="N15" s="86">
        <v>48.951438170000003</v>
      </c>
      <c r="O15" s="85"/>
      <c r="P15" s="85"/>
      <c r="Q15" s="85"/>
    </row>
    <row r="16" spans="1:17" ht="14">
      <c r="A16" s="47" t="s">
        <v>148</v>
      </c>
      <c r="B16" s="85">
        <v>24.711110000000001</v>
      </c>
      <c r="C16" s="85">
        <v>45.816670000000002</v>
      </c>
      <c r="D16" s="47" t="s">
        <v>146</v>
      </c>
      <c r="E16" s="47" t="s">
        <v>215</v>
      </c>
      <c r="F16" s="69" t="s">
        <v>118</v>
      </c>
      <c r="I16" s="86">
        <v>83.215649349999993</v>
      </c>
      <c r="M16" s="85">
        <v>1664312987</v>
      </c>
      <c r="N16" s="86">
        <v>83.215649349999993</v>
      </c>
    </row>
    <row r="17" spans="1:29" ht="14">
      <c r="A17" t="s">
        <v>149</v>
      </c>
      <c r="B17" s="85">
        <v>24.06429</v>
      </c>
      <c r="C17" s="85">
        <v>45.428570000000001</v>
      </c>
      <c r="D17" s="47" t="s">
        <v>146</v>
      </c>
      <c r="E17" s="47" t="s">
        <v>215</v>
      </c>
      <c r="F17" s="69" t="s">
        <v>118</v>
      </c>
      <c r="I17" s="86">
        <v>61.963943200000003</v>
      </c>
      <c r="M17" s="85">
        <v>1239278864</v>
      </c>
      <c r="N17" s="86">
        <v>61.963943200000003</v>
      </c>
    </row>
    <row r="18" spans="1:29" ht="14">
      <c r="A18" t="s">
        <v>150</v>
      </c>
      <c r="B18" s="85">
        <v>24.392859999999999</v>
      </c>
      <c r="C18" s="85">
        <v>45.864289999999997</v>
      </c>
      <c r="D18" s="47" t="s">
        <v>146</v>
      </c>
      <c r="E18" s="47" t="s">
        <v>215</v>
      </c>
      <c r="F18" s="69" t="s">
        <v>118</v>
      </c>
      <c r="I18" s="86">
        <v>110.57935965</v>
      </c>
      <c r="L18" s="35"/>
      <c r="M18" s="85">
        <v>2211587193</v>
      </c>
      <c r="N18" s="86">
        <v>110.57935965</v>
      </c>
    </row>
    <row r="19" spans="1:29" ht="14">
      <c r="A19" t="s">
        <v>151</v>
      </c>
      <c r="B19" s="85">
        <v>24.054549999999999</v>
      </c>
      <c r="C19" s="85">
        <v>45.972729999999999</v>
      </c>
      <c r="D19" s="47" t="s">
        <v>146</v>
      </c>
      <c r="E19" s="47" t="s">
        <v>215</v>
      </c>
      <c r="F19" s="69" t="s">
        <v>118</v>
      </c>
      <c r="I19" s="86">
        <v>65.133064000000005</v>
      </c>
      <c r="L19" s="35"/>
      <c r="M19" s="85">
        <v>1302661280</v>
      </c>
      <c r="N19" s="86">
        <v>65.133064000000005</v>
      </c>
    </row>
    <row r="20" spans="1:29">
      <c r="K20" s="35"/>
    </row>
    <row r="21" spans="1:29">
      <c r="K21" s="35"/>
    </row>
    <row r="22" spans="1:29">
      <c r="K22" s="35"/>
    </row>
    <row r="23" spans="1:29" ht="26" customHeight="1">
      <c r="A23" s="45" t="s">
        <v>159</v>
      </c>
      <c r="B23" s="45"/>
      <c r="C23" s="45"/>
      <c r="K23" s="35"/>
    </row>
    <row r="24" spans="1:29">
      <c r="B24" s="33" t="s">
        <v>111</v>
      </c>
      <c r="C24" s="33" t="s">
        <v>111</v>
      </c>
      <c r="D24" s="33" t="s">
        <v>111</v>
      </c>
      <c r="E24" s="33" t="s">
        <v>19</v>
      </c>
      <c r="F24" s="33" t="s">
        <v>112</v>
      </c>
      <c r="G24" s="33" t="s">
        <v>112</v>
      </c>
      <c r="H24" s="33" t="s">
        <v>112</v>
      </c>
      <c r="I24" s="33" t="s">
        <v>112</v>
      </c>
      <c r="J24" s="33" t="s">
        <v>112</v>
      </c>
      <c r="K24" s="35"/>
    </row>
    <row r="25" spans="1:29" ht="36">
      <c r="A25" s="39" t="s">
        <v>0</v>
      </c>
      <c r="B25" s="39" t="s">
        <v>120</v>
      </c>
      <c r="C25" s="39" t="s">
        <v>121</v>
      </c>
      <c r="D25" s="39" t="s">
        <v>122</v>
      </c>
      <c r="E25" s="39" t="s">
        <v>123</v>
      </c>
      <c r="F25" s="39" t="s">
        <v>124</v>
      </c>
      <c r="G25" s="39" t="s">
        <v>125</v>
      </c>
      <c r="H25" s="39" t="s">
        <v>126</v>
      </c>
      <c r="I25" s="39" t="s">
        <v>127</v>
      </c>
      <c r="J25" s="39" t="s">
        <v>128</v>
      </c>
      <c r="L25" s="81"/>
      <c r="M25" s="81"/>
      <c r="N25" s="81"/>
      <c r="O25" s="81"/>
      <c r="P25" s="81"/>
      <c r="Q25" s="81"/>
      <c r="R25" s="81"/>
      <c r="S25" s="81"/>
      <c r="T25" s="81"/>
      <c r="U25" s="81"/>
      <c r="V25" s="81"/>
      <c r="W25" s="81"/>
      <c r="X25" s="81"/>
      <c r="Y25" s="81"/>
      <c r="Z25" s="81"/>
      <c r="AA25" s="81"/>
      <c r="AB25" s="81"/>
      <c r="AC25" s="81"/>
    </row>
    <row r="26" spans="1:29">
      <c r="A26" s="38" t="s">
        <v>118</v>
      </c>
      <c r="B26" s="70">
        <v>1.6999999999999999E-3</v>
      </c>
      <c r="C26" s="70">
        <v>7.1999999999999998E-3</v>
      </c>
      <c r="D26" s="70">
        <v>4.0000000000000001E-3</v>
      </c>
      <c r="E26" s="70">
        <v>1.2999999999999999E-3</v>
      </c>
      <c r="F26" s="71">
        <v>110</v>
      </c>
      <c r="G26" s="71">
        <v>60</v>
      </c>
      <c r="H26" s="71">
        <v>800</v>
      </c>
      <c r="I26" s="71">
        <v>1000</v>
      </c>
      <c r="J26" s="71">
        <v>1100</v>
      </c>
      <c r="L26" s="81"/>
      <c r="M26" s="82"/>
      <c r="N26" s="37"/>
      <c r="O26" s="37"/>
      <c r="P26" s="37"/>
      <c r="Q26" s="37"/>
      <c r="R26" s="37"/>
      <c r="S26" s="37"/>
      <c r="T26" s="37"/>
      <c r="U26" s="37"/>
      <c r="V26" s="37"/>
      <c r="W26" s="81"/>
      <c r="X26" s="81"/>
      <c r="Y26" s="81"/>
      <c r="Z26" s="81"/>
      <c r="AA26" s="81"/>
      <c r="AB26" s="81"/>
      <c r="AC26" s="81"/>
    </row>
    <row r="27" spans="1:29">
      <c r="A27" s="38" t="s">
        <v>119</v>
      </c>
      <c r="B27" s="70">
        <v>5.1999999999999998E-2</v>
      </c>
      <c r="C27" s="70">
        <v>9.7000000000000003E-2</v>
      </c>
      <c r="D27" s="70">
        <v>7.1999999999999995E-2</v>
      </c>
      <c r="E27" s="70">
        <v>2.0000000000000001E-4</v>
      </c>
      <c r="F27" s="71">
        <v>250</v>
      </c>
      <c r="G27" s="71">
        <v>250</v>
      </c>
      <c r="H27" s="71">
        <v>300</v>
      </c>
      <c r="I27" s="71">
        <v>600</v>
      </c>
      <c r="J27" s="71">
        <v>800</v>
      </c>
      <c r="L27" s="81"/>
      <c r="M27" s="82"/>
      <c r="N27" s="83"/>
      <c r="O27" s="83"/>
      <c r="P27" s="83"/>
      <c r="Q27" s="83"/>
      <c r="R27" s="32"/>
      <c r="S27" s="32"/>
      <c r="T27" s="32"/>
      <c r="U27" s="32"/>
      <c r="V27" s="32"/>
      <c r="W27" s="81"/>
      <c r="X27" s="81"/>
      <c r="Y27" s="81"/>
      <c r="Z27" s="81"/>
      <c r="AA27" s="81"/>
      <c r="AB27" s="81"/>
      <c r="AC27" s="81"/>
    </row>
    <row r="28" spans="1:29">
      <c r="A28" s="62"/>
      <c r="B28" s="35"/>
      <c r="C28" s="35"/>
      <c r="D28" s="35"/>
      <c r="E28" s="35"/>
      <c r="F28" s="33"/>
      <c r="G28" s="33"/>
      <c r="H28" s="35"/>
      <c r="I28" s="35"/>
      <c r="J28" s="35"/>
      <c r="L28" s="81"/>
      <c r="M28" s="82"/>
      <c r="N28" s="37"/>
      <c r="O28" s="37"/>
      <c r="P28" s="37"/>
      <c r="Q28" s="37"/>
      <c r="R28" s="37"/>
      <c r="S28" s="37"/>
      <c r="T28" s="37"/>
      <c r="U28" s="37"/>
      <c r="V28" s="37"/>
      <c r="W28" s="81"/>
      <c r="X28" s="81"/>
      <c r="Y28" s="81"/>
      <c r="Z28" s="81"/>
      <c r="AA28" s="81"/>
      <c r="AB28" s="81"/>
      <c r="AC28" s="81"/>
    </row>
    <row r="29" spans="1:29">
      <c r="A29" s="35"/>
      <c r="B29" s="52"/>
      <c r="C29" s="52"/>
      <c r="D29" s="52"/>
      <c r="E29" s="52"/>
      <c r="F29" s="33"/>
      <c r="G29" s="33"/>
      <c r="H29" s="35"/>
      <c r="I29" s="35"/>
      <c r="J29" s="35"/>
      <c r="L29" s="81"/>
      <c r="M29" s="84"/>
      <c r="N29" s="52"/>
      <c r="O29" s="52"/>
      <c r="P29" s="52"/>
      <c r="Q29" s="52"/>
      <c r="R29" s="37"/>
      <c r="S29" s="37"/>
      <c r="T29" s="52"/>
      <c r="U29" s="52"/>
      <c r="V29" s="52"/>
      <c r="W29" s="81"/>
      <c r="X29" s="81"/>
      <c r="Y29" s="81"/>
      <c r="Z29" s="81"/>
      <c r="AA29" s="81"/>
      <c r="AB29" s="81"/>
      <c r="AC29" s="81"/>
    </row>
    <row r="30" spans="1:29">
      <c r="A30" s="34"/>
      <c r="B30" s="37"/>
      <c r="C30" s="32"/>
      <c r="D30" s="32"/>
      <c r="E30" s="37"/>
      <c r="F30" s="33"/>
      <c r="L30" s="81"/>
      <c r="M30" s="52"/>
      <c r="N30" s="52"/>
      <c r="O30" s="52"/>
      <c r="P30" s="52"/>
      <c r="Q30" s="52"/>
      <c r="R30" s="37"/>
      <c r="S30" s="37"/>
      <c r="T30" s="52"/>
      <c r="U30" s="52"/>
      <c r="V30" s="52"/>
      <c r="W30" s="81"/>
      <c r="X30" s="81"/>
      <c r="Y30" s="81"/>
      <c r="Z30" s="81"/>
      <c r="AA30" s="81"/>
      <c r="AB30" s="81"/>
      <c r="AC30" s="81"/>
    </row>
    <row r="31" spans="1:29">
      <c r="A31" s="34"/>
      <c r="B31" s="37"/>
      <c r="C31" s="32"/>
      <c r="D31" s="32"/>
      <c r="E31" s="37"/>
      <c r="F31" s="90" t="s">
        <v>130</v>
      </c>
      <c r="G31" s="90"/>
      <c r="L31" s="81"/>
      <c r="M31" s="52"/>
      <c r="N31" s="52"/>
      <c r="O31" s="52"/>
      <c r="P31" s="52"/>
      <c r="Q31" s="52"/>
      <c r="R31" s="52"/>
      <c r="S31" s="52"/>
      <c r="T31" s="52"/>
      <c r="U31" s="52"/>
      <c r="V31" s="52"/>
      <c r="W31" s="81"/>
      <c r="X31" s="81"/>
      <c r="Y31" s="81"/>
      <c r="Z31" s="81"/>
      <c r="AA31" s="81"/>
      <c r="AB31" s="81"/>
      <c r="AC31" s="81"/>
    </row>
    <row r="32" spans="1:29" ht="12" customHeight="1">
      <c r="B32" s="81"/>
      <c r="C32" s="81"/>
      <c r="D32" s="81"/>
      <c r="E32" s="81"/>
      <c r="F32" s="90"/>
      <c r="G32" s="90"/>
      <c r="L32" s="81"/>
      <c r="M32" s="52"/>
      <c r="N32" s="52"/>
      <c r="O32" s="52"/>
      <c r="P32" s="52"/>
      <c r="Q32" s="52"/>
      <c r="R32" s="52"/>
      <c r="S32" s="52"/>
      <c r="T32" s="52"/>
      <c r="U32" s="52"/>
      <c r="V32" s="52"/>
      <c r="W32" s="81"/>
      <c r="X32" s="81"/>
      <c r="Y32" s="81"/>
      <c r="Z32" s="81"/>
      <c r="AA32" s="81"/>
      <c r="AB32" s="81"/>
      <c r="AC32" s="81"/>
    </row>
    <row r="33" spans="1:29">
      <c r="A33" t="s">
        <v>213</v>
      </c>
      <c r="B33" s="81"/>
      <c r="C33" s="81"/>
      <c r="D33" s="81"/>
      <c r="E33" s="81"/>
      <c r="F33" s="90"/>
      <c r="G33" s="90"/>
      <c r="L33" s="81"/>
      <c r="M33" s="52"/>
      <c r="N33" s="52"/>
      <c r="O33" s="52"/>
      <c r="P33" s="52"/>
      <c r="Q33" s="52"/>
      <c r="R33" s="52"/>
      <c r="S33" s="52"/>
      <c r="T33" s="52"/>
      <c r="U33" s="52"/>
      <c r="V33" s="52"/>
      <c r="W33" s="81"/>
      <c r="X33" s="81"/>
      <c r="Y33" s="81"/>
      <c r="Z33" s="81"/>
      <c r="AA33" s="81"/>
      <c r="AB33" s="81"/>
      <c r="AC33" s="81"/>
    </row>
    <row r="34" spans="1:29">
      <c r="L34" s="81"/>
      <c r="M34" s="81"/>
      <c r="N34" s="81"/>
      <c r="O34" s="81"/>
      <c r="P34" s="81"/>
      <c r="Q34" s="81"/>
      <c r="R34" s="81"/>
      <c r="S34" s="81"/>
      <c r="T34" s="81"/>
      <c r="U34" s="81"/>
      <c r="V34" s="81"/>
      <c r="W34" s="81"/>
      <c r="X34" s="81"/>
      <c r="Y34" s="81"/>
      <c r="Z34" s="81"/>
      <c r="AA34" s="81"/>
      <c r="AB34" s="81"/>
      <c r="AC34" s="81"/>
    </row>
    <row r="35" spans="1:29">
      <c r="A35" t="s">
        <v>129</v>
      </c>
      <c r="L35" s="81"/>
      <c r="M35" s="81"/>
      <c r="N35" s="81"/>
      <c r="O35" s="81"/>
      <c r="P35" s="81"/>
      <c r="Q35" s="81"/>
      <c r="R35" s="81"/>
      <c r="S35" s="81"/>
      <c r="T35" s="81"/>
      <c r="U35" s="81"/>
      <c r="V35" s="81"/>
      <c r="W35" s="81"/>
      <c r="X35" s="81"/>
      <c r="Y35" s="81"/>
      <c r="Z35" s="81"/>
      <c r="AA35" s="81"/>
      <c r="AB35" s="81"/>
      <c r="AC35" s="81"/>
    </row>
    <row r="36" spans="1:29">
      <c r="L36" s="81"/>
      <c r="M36" s="81"/>
      <c r="N36" s="81"/>
      <c r="O36" s="81"/>
      <c r="P36" s="81"/>
      <c r="Q36" s="81"/>
      <c r="R36" s="81"/>
      <c r="S36" s="81"/>
      <c r="T36" s="81"/>
      <c r="U36" s="81"/>
      <c r="V36" s="81"/>
      <c r="W36" s="81"/>
      <c r="X36" s="81"/>
      <c r="Y36" s="81"/>
      <c r="Z36" s="81"/>
      <c r="AA36" s="81"/>
      <c r="AB36" s="81"/>
      <c r="AC36" s="81"/>
    </row>
    <row r="37" spans="1:29">
      <c r="L37" s="81"/>
      <c r="M37" s="81"/>
      <c r="N37" s="81"/>
      <c r="O37" s="81"/>
      <c r="P37" s="81"/>
      <c r="Q37" s="81"/>
      <c r="R37" s="81"/>
      <c r="S37" s="81"/>
      <c r="T37" s="81"/>
      <c r="U37" s="81"/>
      <c r="V37" s="81"/>
      <c r="W37" s="81"/>
      <c r="X37" s="81"/>
      <c r="Y37" s="81"/>
      <c r="Z37" s="81"/>
      <c r="AA37" s="81"/>
      <c r="AB37" s="81"/>
      <c r="AC37" s="81"/>
    </row>
  </sheetData>
  <mergeCells count="1">
    <mergeCell ref="F31:G3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
  <sheetViews>
    <sheetView workbookViewId="0">
      <selection activeCell="F6" sqref="F6"/>
    </sheetView>
  </sheetViews>
  <sheetFormatPr baseColWidth="10" defaultRowHeight="12" x14ac:dyDescent="0"/>
  <sheetData>
    <row r="2" spans="1:1">
      <c r="A2" t="s">
        <v>178</v>
      </c>
    </row>
    <row r="4" spans="1:1">
      <c r="A4" t="s">
        <v>179</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66" sqref="L66"/>
    </sheetView>
  </sheetViews>
  <sheetFormatPr baseColWidth="10" defaultRowHeight="12" x14ac:dyDescent="0"/>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workbookViewId="0">
      <selection activeCell="C26" sqref="C26"/>
    </sheetView>
  </sheetViews>
  <sheetFormatPr baseColWidth="10" defaultColWidth="14.5" defaultRowHeight="15.75" customHeight="1" x14ac:dyDescent="0"/>
  <cols>
    <col min="1" max="1" width="36.5" customWidth="1"/>
    <col min="2" max="2" width="19.33203125" customWidth="1"/>
    <col min="3" max="3" width="96.1640625" customWidth="1"/>
    <col min="4" max="4" width="93.83203125" customWidth="1"/>
    <col min="5" max="5" width="99.1640625" customWidth="1"/>
    <col min="6" max="6" width="91.6640625" customWidth="1"/>
  </cols>
  <sheetData>
    <row r="1" spans="1:6" ht="15.75" customHeight="1">
      <c r="A1" s="1" t="s">
        <v>75</v>
      </c>
      <c r="B1" s="1"/>
      <c r="C1" s="2"/>
      <c r="D1" s="2"/>
      <c r="E1" s="2"/>
      <c r="F1" s="2"/>
    </row>
    <row r="2" spans="1:6" ht="15.75" customHeight="1">
      <c r="A2" s="2"/>
      <c r="B2" s="2"/>
      <c r="C2" s="2"/>
      <c r="D2" s="2"/>
      <c r="E2" s="2"/>
      <c r="F2" s="2"/>
    </row>
    <row r="3" spans="1:6" ht="15.75" customHeight="1">
      <c r="A3" s="2" t="s">
        <v>0</v>
      </c>
      <c r="B3" s="2"/>
      <c r="C3" s="2" t="s">
        <v>43</v>
      </c>
      <c r="D3" s="2"/>
      <c r="E3" s="2" t="s">
        <v>3</v>
      </c>
      <c r="F3" s="2" t="s">
        <v>4</v>
      </c>
    </row>
    <row r="4" spans="1:6" ht="15.75" customHeight="1">
      <c r="A4" s="4" t="s">
        <v>39</v>
      </c>
      <c r="B4" s="4"/>
      <c r="C4" s="3"/>
      <c r="D4" s="3" t="s">
        <v>82</v>
      </c>
      <c r="E4" s="2"/>
      <c r="F4" s="2"/>
    </row>
    <row r="5" spans="1:6" s="7" customFormat="1" ht="61" customHeight="1">
      <c r="A5" s="5" t="s">
        <v>38</v>
      </c>
      <c r="B5" s="19"/>
      <c r="C5" s="11" t="s">
        <v>77</v>
      </c>
      <c r="D5" s="6"/>
      <c r="E5" s="6"/>
      <c r="F5" s="6"/>
    </row>
    <row r="6" spans="1:6" s="7" customFormat="1" ht="15.75" customHeight="1">
      <c r="A6" s="8" t="s">
        <v>45</v>
      </c>
      <c r="B6" s="12"/>
      <c r="C6" s="3"/>
      <c r="D6" s="6"/>
      <c r="E6" s="6"/>
      <c r="F6" s="6"/>
    </row>
    <row r="7" spans="1:6" ht="31" customHeight="1">
      <c r="A7" s="5" t="s">
        <v>41</v>
      </c>
      <c r="B7" s="13"/>
      <c r="C7" s="11" t="s">
        <v>78</v>
      </c>
      <c r="D7" s="3"/>
      <c r="E7" s="3"/>
      <c r="F7" s="3"/>
    </row>
    <row r="8" spans="1:6" ht="15.75" customHeight="1">
      <c r="A8" s="8" t="s">
        <v>46</v>
      </c>
      <c r="B8" s="13"/>
      <c r="C8" s="3"/>
      <c r="D8" s="3"/>
      <c r="E8" s="3"/>
      <c r="F8" s="3"/>
    </row>
    <row r="9" spans="1:6" ht="15.75" customHeight="1">
      <c r="A9" s="5" t="s">
        <v>42</v>
      </c>
      <c r="B9" s="13"/>
      <c r="C9" s="3" t="s">
        <v>76</v>
      </c>
      <c r="D9" s="3"/>
      <c r="E9" s="3"/>
      <c r="F9" s="3"/>
    </row>
    <row r="10" spans="1:6" ht="15.75" customHeight="1">
      <c r="A10" s="8" t="s">
        <v>45</v>
      </c>
      <c r="B10" s="13"/>
      <c r="C10" s="3"/>
      <c r="D10" s="3"/>
      <c r="E10" s="3"/>
      <c r="F10" s="3"/>
    </row>
    <row r="11" spans="1:6" ht="15.75" customHeight="1">
      <c r="A11" s="5" t="s">
        <v>40</v>
      </c>
      <c r="B11" s="13"/>
      <c r="C11" s="3"/>
      <c r="D11" s="3"/>
      <c r="E11" s="3"/>
      <c r="F11" s="3"/>
    </row>
    <row r="12" spans="1:6" ht="15.75" customHeight="1">
      <c r="A12" s="8" t="s">
        <v>45</v>
      </c>
      <c r="B12" s="13"/>
      <c r="C12" s="3"/>
      <c r="D12" s="3"/>
      <c r="E12" s="3"/>
      <c r="F12" s="3"/>
    </row>
    <row r="13" spans="1:6" ht="15.75" customHeight="1">
      <c r="A13" s="8" t="s">
        <v>46</v>
      </c>
      <c r="B13" s="13"/>
      <c r="C13" s="3"/>
      <c r="D13" s="3"/>
      <c r="E13" s="3"/>
      <c r="F13" s="3"/>
    </row>
    <row r="14" spans="1:6" ht="15.75" customHeight="1">
      <c r="A14" s="8"/>
      <c r="B14" s="8"/>
      <c r="C14" s="3" t="s">
        <v>180</v>
      </c>
      <c r="D14" s="3"/>
      <c r="E14" s="3"/>
      <c r="F14" s="3"/>
    </row>
    <row r="15" spans="1:6" ht="15.75" customHeight="1">
      <c r="A15" s="10" t="s">
        <v>44</v>
      </c>
      <c r="B15" s="10"/>
      <c r="C15" s="3"/>
      <c r="D15" s="3"/>
      <c r="E15" s="3"/>
      <c r="F15" s="3"/>
    </row>
    <row r="16" spans="1:6" ht="15.75" customHeight="1">
      <c r="A16" s="5" t="s">
        <v>52</v>
      </c>
      <c r="B16" s="16"/>
      <c r="C16" s="3"/>
      <c r="D16" s="3"/>
      <c r="E16" s="3"/>
      <c r="F16" s="3"/>
    </row>
    <row r="17" spans="1:6" ht="15.75" customHeight="1">
      <c r="A17" s="8" t="s">
        <v>83</v>
      </c>
      <c r="B17" s="16"/>
      <c r="C17" s="3" t="s">
        <v>58</v>
      </c>
      <c r="D17" s="3" t="s">
        <v>68</v>
      </c>
      <c r="E17" s="3" t="s">
        <v>84</v>
      </c>
      <c r="F17" s="3"/>
    </row>
    <row r="18" spans="1:6" ht="15.75" customHeight="1">
      <c r="A18" s="8" t="s">
        <v>59</v>
      </c>
      <c r="B18" s="16"/>
      <c r="C18" s="3" t="s">
        <v>60</v>
      </c>
      <c r="D18" s="3" t="s">
        <v>61</v>
      </c>
      <c r="E18" s="3" t="s">
        <v>85</v>
      </c>
      <c r="F18" s="3"/>
    </row>
    <row r="19" spans="1:6" ht="15.75" customHeight="1">
      <c r="A19" s="8" t="s">
        <v>66</v>
      </c>
      <c r="B19" s="16"/>
      <c r="C19" s="3" t="s">
        <v>67</v>
      </c>
      <c r="D19" s="3"/>
      <c r="E19" s="3"/>
      <c r="F19" s="3"/>
    </row>
    <row r="20" spans="1:6" ht="15.75" customHeight="1">
      <c r="A20" s="14" t="s">
        <v>64</v>
      </c>
      <c r="B20" s="14"/>
      <c r="C20" s="15" t="s">
        <v>62</v>
      </c>
      <c r="D20" s="15" t="s">
        <v>69</v>
      </c>
      <c r="E20" s="15"/>
      <c r="F20" s="3"/>
    </row>
    <row r="21" spans="1:6" ht="15.75" customHeight="1">
      <c r="A21" s="14" t="s">
        <v>65</v>
      </c>
      <c r="B21" s="14"/>
      <c r="C21" s="15" t="s">
        <v>63</v>
      </c>
      <c r="D21" s="15"/>
      <c r="E21" s="15"/>
      <c r="F21" s="3"/>
    </row>
    <row r="22" spans="1:6" ht="15.75" customHeight="1">
      <c r="A22" s="5" t="s">
        <v>47</v>
      </c>
      <c r="B22" s="5" t="s">
        <v>86</v>
      </c>
      <c r="C22" s="3"/>
      <c r="D22" s="3"/>
      <c r="E22" s="3"/>
      <c r="F22" s="3"/>
    </row>
    <row r="23" spans="1:6" ht="15.75" customHeight="1">
      <c r="A23" s="8" t="s">
        <v>45</v>
      </c>
      <c r="B23" s="8" t="s">
        <v>86</v>
      </c>
      <c r="C23" s="3"/>
      <c r="D23" s="3"/>
      <c r="E23" s="3"/>
      <c r="F23" s="3"/>
    </row>
    <row r="24" spans="1:6" ht="15.75" customHeight="1">
      <c r="A24" s="5" t="s">
        <v>48</v>
      </c>
      <c r="B24" s="13"/>
      <c r="C24" s="3" t="s">
        <v>79</v>
      </c>
      <c r="D24" s="3"/>
      <c r="E24" s="3"/>
      <c r="F24" s="3"/>
    </row>
    <row r="25" spans="1:6" ht="15.75" customHeight="1">
      <c r="A25" s="5" t="s">
        <v>49</v>
      </c>
      <c r="B25" s="17"/>
      <c r="C25" s="3"/>
      <c r="D25" s="3"/>
      <c r="E25" s="3"/>
      <c r="F25" s="3"/>
    </row>
    <row r="26" spans="1:6" ht="15.75" customHeight="1">
      <c r="A26" s="9"/>
      <c r="B26" s="9"/>
      <c r="C26" s="3"/>
      <c r="D26" s="3"/>
      <c r="E26" s="3"/>
      <c r="F26" s="3"/>
    </row>
    <row r="27" spans="1:6" ht="15.75" customHeight="1">
      <c r="A27" s="10" t="s">
        <v>51</v>
      </c>
      <c r="B27" s="10"/>
      <c r="C27" s="3"/>
      <c r="D27" s="3"/>
      <c r="E27" s="3"/>
      <c r="F27" s="3"/>
    </row>
    <row r="28" spans="1:6" ht="15.75" customHeight="1">
      <c r="A28" s="8" t="s">
        <v>57</v>
      </c>
      <c r="B28" s="18"/>
      <c r="C28" s="3" t="s">
        <v>80</v>
      </c>
      <c r="D28" s="3"/>
      <c r="E28" s="3"/>
      <c r="F28" s="3"/>
    </row>
    <row r="29" spans="1:6" ht="15.75" customHeight="1">
      <c r="A29" s="8" t="s">
        <v>59</v>
      </c>
      <c r="B29" s="18"/>
      <c r="C29" s="3" t="s">
        <v>80</v>
      </c>
      <c r="D29" s="3"/>
      <c r="E29" s="3"/>
      <c r="F29" s="3"/>
    </row>
    <row r="30" spans="1:6" ht="15.75" customHeight="1">
      <c r="A30" s="8" t="s">
        <v>66</v>
      </c>
      <c r="B30" s="18"/>
      <c r="C30" s="3" t="s">
        <v>81</v>
      </c>
      <c r="D30" s="3"/>
      <c r="E30" s="3"/>
      <c r="F30" s="3"/>
    </row>
    <row r="31" spans="1:6" ht="15.75" customHeight="1">
      <c r="A31" s="9"/>
      <c r="B31" s="9"/>
      <c r="C31" s="3"/>
      <c r="D31" s="3"/>
      <c r="E31" s="3"/>
      <c r="F31" s="3"/>
    </row>
    <row r="32" spans="1:6" ht="15.75" customHeight="1">
      <c r="A32" s="10" t="s">
        <v>50</v>
      </c>
      <c r="B32" s="10"/>
      <c r="C32" s="3"/>
      <c r="D32" s="3"/>
      <c r="E32" s="3"/>
      <c r="F32" s="3"/>
    </row>
    <row r="33" spans="1:6" ht="15.75" customHeight="1">
      <c r="A33" s="5" t="s">
        <v>53</v>
      </c>
      <c r="B33" s="5"/>
      <c r="C33" s="3"/>
      <c r="D33" s="3"/>
      <c r="E33" s="3"/>
      <c r="F33" s="3"/>
    </row>
    <row r="34" spans="1:6" ht="15.75" customHeight="1">
      <c r="A34" s="8" t="s">
        <v>54</v>
      </c>
      <c r="B34" s="8"/>
      <c r="C34" s="3"/>
      <c r="D34" s="3"/>
      <c r="E34" s="3"/>
      <c r="F34" s="3"/>
    </row>
    <row r="35" spans="1:6" ht="15.75" customHeight="1">
      <c r="A35" s="8" t="s">
        <v>55</v>
      </c>
      <c r="B35" s="8"/>
      <c r="C35" s="3"/>
      <c r="D35" s="3"/>
      <c r="E35" s="3"/>
      <c r="F35" s="3"/>
    </row>
    <row r="36" spans="1:6" ht="15.75" customHeight="1">
      <c r="A36" s="5" t="s">
        <v>56</v>
      </c>
      <c r="B36" s="5"/>
      <c r="C36" s="3"/>
      <c r="D36" s="3"/>
      <c r="E36" s="3"/>
      <c r="F36" s="3"/>
    </row>
    <row r="37" spans="1:6" ht="15.75" customHeight="1">
      <c r="A37" s="8" t="s">
        <v>54</v>
      </c>
      <c r="B37" s="8"/>
      <c r="C37" s="3"/>
      <c r="D37" s="3"/>
      <c r="E37" s="3"/>
      <c r="F37" s="3"/>
    </row>
    <row r="38" spans="1:6" ht="15.75" customHeight="1">
      <c r="A38" s="8" t="s">
        <v>55</v>
      </c>
      <c r="B38" s="8"/>
      <c r="C38" s="3"/>
      <c r="D38" s="3"/>
      <c r="E38" s="3"/>
      <c r="F38" s="3"/>
    </row>
    <row r="39" spans="1:6" ht="15.75" customHeight="1">
      <c r="A39" s="5" t="s">
        <v>70</v>
      </c>
      <c r="B39" s="5"/>
      <c r="C39" s="3"/>
      <c r="D39" s="3"/>
      <c r="E39" s="3"/>
      <c r="F39" s="3"/>
    </row>
    <row r="40" spans="1:6" s="7" customFormat="1" ht="15.75" customHeight="1">
      <c r="A40" s="8" t="s">
        <v>54</v>
      </c>
      <c r="B40" s="8"/>
      <c r="C40" s="5"/>
      <c r="D40" s="5"/>
      <c r="E40" s="5"/>
      <c r="F40" s="5"/>
    </row>
    <row r="41" spans="1:6" ht="15.75" customHeight="1">
      <c r="A41" s="8" t="s">
        <v>71</v>
      </c>
      <c r="B41" s="8"/>
      <c r="C41" s="3" t="s">
        <v>73</v>
      </c>
      <c r="D41" s="3"/>
      <c r="E41" s="3"/>
      <c r="F41" s="3"/>
    </row>
    <row r="42" spans="1:6" ht="15.75" customHeight="1">
      <c r="A42" s="8" t="s">
        <v>72</v>
      </c>
      <c r="B42" s="12"/>
      <c r="C42" s="3" t="s">
        <v>74</v>
      </c>
      <c r="D42" s="3"/>
      <c r="E42" s="3"/>
      <c r="F42" s="3"/>
    </row>
    <row r="43" spans="1:6" ht="15.75" customHeight="1">
      <c r="A43" s="9"/>
      <c r="B43" s="9"/>
      <c r="C43" s="3"/>
      <c r="D43" s="3"/>
      <c r="E43" s="3"/>
      <c r="F43" s="3"/>
    </row>
    <row r="44" spans="1:6" ht="15.75" customHeight="1">
      <c r="A44" s="9"/>
      <c r="B44" s="9"/>
      <c r="C44" s="3"/>
      <c r="D44" s="3"/>
      <c r="E44" s="3"/>
      <c r="F44" s="3"/>
    </row>
    <row r="45" spans="1:6" ht="15.75" customHeight="1">
      <c r="A45" s="9"/>
      <c r="B45" s="9"/>
      <c r="C45" s="3"/>
      <c r="D45" s="3"/>
      <c r="E45" s="3"/>
      <c r="F45" s="3"/>
    </row>
    <row r="46" spans="1:6" ht="15.75" customHeight="1">
      <c r="A46" s="9"/>
      <c r="B46" s="9"/>
      <c r="C46" s="3"/>
      <c r="D46" s="3"/>
      <c r="E46" s="3"/>
      <c r="F46" s="3"/>
    </row>
    <row r="47" spans="1:6" ht="15" customHeight="1">
      <c r="A47" s="3"/>
      <c r="B47" s="3"/>
      <c r="C47" s="3"/>
      <c r="D47" s="3"/>
      <c r="E47" s="3"/>
      <c r="F47" s="3"/>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General Parameters</vt:lpstr>
      <vt:lpstr>Desalination</vt:lpstr>
      <vt:lpstr>Water Demand</vt:lpstr>
      <vt:lpstr>Groundwater</vt:lpstr>
      <vt:lpstr>Wastewater Reuse</vt:lpstr>
      <vt:lpstr>Infrastructure Alternatives</vt:lpstr>
      <vt:lpstr>Data source info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Sarah Fletcher</cp:lastModifiedBy>
  <dcterms:created xsi:type="dcterms:W3CDTF">2016-10-13T15:07:29Z</dcterms:created>
  <dcterms:modified xsi:type="dcterms:W3CDTF">2017-02-24T19:44:20Z</dcterms:modified>
</cp:coreProperties>
</file>