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第5次实验程序（发给学生）\拓展实验\4.多周期MIPS处理器（微程序控制器）（9条指令）（设计实验）\"/>
    </mc:Choice>
  </mc:AlternateContent>
  <xr:revisionPtr revIDLastSave="0" documentId="13_ncr:1_{BF2C6A36-A701-408C-89CA-7033E14A9F4B}" xr6:coauthVersionLast="47" xr6:coauthVersionMax="47" xr10:uidLastSave="{00000000-0000-0000-0000-000000000000}"/>
  <bookViews>
    <workbookView xWindow="-110" yWindow="-110" windowWidth="25180" windowHeight="16400" firstSheet="2" activeTab="2" xr2:uid="{00000000-000D-0000-FFFF-FFFF00000000}"/>
  </bookViews>
  <sheets>
    <sheet name="微程序地址入口表" sheetId="1" state="hidden" r:id="rId1"/>
    <sheet name="微程序入口查找逻辑自动生成" sheetId="2" state="hidden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</workbook>
</file>

<file path=xl/calcChain.xml><?xml version="1.0" encoding="utf-8"?>
<calcChain xmlns="http://schemas.openxmlformats.org/spreadsheetml/2006/main">
  <c r="AC7" i="3" l="1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C27" i="3"/>
  <c r="AE27" i="3" s="1"/>
  <c r="AD27" i="3" l="1"/>
  <c r="AD26" i="3"/>
  <c r="AD25" i="3"/>
  <c r="AD24" i="3"/>
  <c r="AD23" i="3"/>
  <c r="AD22" i="3"/>
  <c r="AD21" i="3"/>
  <c r="AD20" i="3"/>
  <c r="AD19" i="3"/>
  <c r="AD18" i="3"/>
  <c r="AD17" i="3"/>
  <c r="AD16" i="3"/>
  <c r="AF16" i="3" s="1"/>
  <c r="AD15" i="3"/>
  <c r="AF15" i="3" s="1"/>
  <c r="AD14" i="3"/>
  <c r="AD13" i="3"/>
  <c r="AF13" i="3" s="1"/>
  <c r="AG13" i="3" s="1"/>
  <c r="AD12" i="3"/>
  <c r="AD11" i="3"/>
  <c r="AF11" i="3" s="1"/>
  <c r="AG11" i="3" s="1"/>
  <c r="AD10" i="3"/>
  <c r="AF10" i="3" s="1"/>
  <c r="AG10" i="3" s="1"/>
  <c r="AD9" i="3"/>
  <c r="AF9" i="3" s="1"/>
  <c r="AD8" i="3"/>
  <c r="AD7" i="3"/>
  <c r="AF7" i="3" s="1"/>
  <c r="AH7" i="3" s="1"/>
  <c r="AD6" i="3"/>
  <c r="AC6" i="3"/>
  <c r="AE6" i="3" s="1"/>
  <c r="AD5" i="3"/>
  <c r="AC5" i="3"/>
  <c r="AE5" i="3" s="1"/>
  <c r="AD4" i="3"/>
  <c r="AC4" i="3"/>
  <c r="AE4" i="3" s="1"/>
  <c r="AD3" i="3"/>
  <c r="AC3" i="3"/>
  <c r="AE3" i="3" s="1"/>
  <c r="AH16" i="3" l="1"/>
  <c r="AG16" i="3"/>
  <c r="AH9" i="3"/>
  <c r="AG9" i="3"/>
  <c r="AH13" i="3"/>
  <c r="AH21" i="3"/>
  <c r="AH25" i="3"/>
  <c r="AH20" i="3"/>
  <c r="AH10" i="3"/>
  <c r="AH18" i="3"/>
  <c r="AH26" i="3"/>
  <c r="AF3" i="3"/>
  <c r="AH11" i="3"/>
  <c r="AH15" i="3"/>
  <c r="AG15" i="3"/>
  <c r="AH19" i="3"/>
  <c r="AH23" i="3"/>
  <c r="AH27" i="3"/>
  <c r="AF4" i="3"/>
  <c r="AF8" i="3"/>
  <c r="AF14" i="3"/>
  <c r="AF12" i="3"/>
  <c r="AF5" i="3"/>
  <c r="AG7" i="3"/>
  <c r="AF6" i="3"/>
  <c r="AG6" i="3" l="1"/>
  <c r="AH6" i="3"/>
  <c r="AH22" i="3"/>
  <c r="AH8" i="3"/>
  <c r="AG8" i="3"/>
  <c r="AG3" i="3"/>
  <c r="AH3" i="3"/>
  <c r="AG5" i="3"/>
  <c r="AH5" i="3"/>
  <c r="AH24" i="3"/>
  <c r="AH12" i="3"/>
  <c r="AG12" i="3"/>
  <c r="AG4" i="3"/>
  <c r="AH4" i="3"/>
  <c r="AH17" i="3"/>
  <c r="AH14" i="3"/>
  <c r="AG14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8" i="3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N32" i="2" s="1"/>
  <c r="N31" i="2" s="1"/>
  <c r="J5" i="2"/>
  <c r="M5" i="2"/>
  <c r="M6" i="2"/>
  <c r="L6" i="2"/>
  <c r="J6" i="2"/>
  <c r="N3" i="2"/>
  <c r="K3" i="2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<sst xmlns="http://schemas.openxmlformats.org/spreadsheetml/2006/main" count="73" uniqueCount="66">
  <si>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</si>
  <si>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</si>
  <si>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</si>
  <si>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</si>
  <si>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</si>
  <si>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</si>
  <si>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</si>
  <si>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</si>
  <si>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</si>
  <si>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</si>
  <si>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</si>
  <si>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</si>
  <si>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</si>
  <si>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</si>
  <si>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</si>
  <si>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</si>
  <si>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</si>
  <si>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</si>
  <si>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RegDst</t>
    <phoneticPr fontId="12" type="noConversion"/>
  </si>
  <si>
    <t>下址字段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</si>
  <si>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</si>
  <si>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</si>
  <si>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</si>
  <si>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ERET</t>
    <phoneticPr fontId="12" type="noConversion"/>
  </si>
  <si>
    <t>1</t>
    <phoneticPr fontId="18" type="noConversion"/>
  </si>
  <si>
    <t>2</t>
    <phoneticPr fontId="18" type="noConversion"/>
  </si>
  <si>
    <t>3</t>
    <phoneticPr fontId="18" type="noConversion"/>
  </si>
  <si>
    <t>4</t>
    <phoneticPr fontId="18" type="noConversion"/>
  </si>
  <si>
    <t>5</t>
    <phoneticPr fontId="18" type="noConversion"/>
  </si>
  <si>
    <t>6</t>
    <phoneticPr fontId="18" type="noConversion"/>
  </si>
  <si>
    <t>7</t>
    <phoneticPr fontId="18" type="noConversion"/>
  </si>
  <si>
    <t>8</t>
    <phoneticPr fontId="18" type="noConversion"/>
  </si>
  <si>
    <t>9</t>
    <phoneticPr fontId="18" type="noConversion"/>
  </si>
  <si>
    <t>10</t>
    <phoneticPr fontId="18" type="noConversion"/>
  </si>
  <si>
    <t>11</t>
    <phoneticPr fontId="18" type="noConversion"/>
  </si>
  <si>
    <t>12</t>
    <phoneticPr fontId="18" type="noConversion"/>
  </si>
  <si>
    <t>13</t>
    <phoneticPr fontId="18" type="noConversion"/>
  </si>
  <si>
    <t>14</t>
    <phoneticPr fontId="18" type="noConversion"/>
  </si>
  <si>
    <t>15</t>
    <phoneticPr fontId="18" type="noConversion"/>
  </si>
  <si>
    <t>16</t>
    <phoneticPr fontId="18" type="noConversion"/>
  </si>
  <si>
    <t>17</t>
    <phoneticPr fontId="18" type="noConversion"/>
  </si>
  <si>
    <t>正确</t>
    <phoneticPr fontId="18" type="noConversion"/>
  </si>
  <si>
    <t>AluSrcA</t>
    <phoneticPr fontId="12" type="noConversion"/>
  </si>
  <si>
    <t>AluSrcB1</t>
    <phoneticPr fontId="12" type="noConversion"/>
  </si>
  <si>
    <t>AluSrcB0</t>
    <phoneticPr fontId="12" type="noConversion"/>
  </si>
  <si>
    <t>MemToReg</t>
    <phoneticPr fontId="12" type="noConversion"/>
  </si>
  <si>
    <t>IRWrite</t>
    <phoneticPr fontId="12" type="noConversion"/>
  </si>
  <si>
    <t>PCWrite</t>
    <phoneticPr fontId="12" type="noConversion"/>
  </si>
  <si>
    <t>RegWrite</t>
    <phoneticPr fontId="12" type="noConversion"/>
  </si>
  <si>
    <t>MemWrite</t>
    <phoneticPr fontId="12" type="noConversion"/>
  </si>
  <si>
    <t>MemRead</t>
    <phoneticPr fontId="12" type="noConversion"/>
  </si>
  <si>
    <t>Beg</t>
    <phoneticPr fontId="12" type="noConversion"/>
  </si>
  <si>
    <t>Bne</t>
    <phoneticPr fontId="12" type="noConversion"/>
  </si>
  <si>
    <t>AluCtrl1</t>
    <phoneticPr fontId="12" type="noConversion"/>
  </si>
  <si>
    <t>AluCtrl0</t>
    <phoneticPr fontId="12" type="noConversion"/>
  </si>
  <si>
    <t>P</t>
    <phoneticPr fontId="12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</si>
  <si>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</si>
  <si>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</si>
  <si>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</si>
  <si>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BNE</t>
    <phoneticPr fontId="18" type="noConversion"/>
  </si>
  <si>
    <t>RTYPE</t>
    <phoneticPr fontId="18" type="noConversion"/>
  </si>
  <si>
    <t>ADDI</t>
    <phoneticPr fontId="18" type="noConversion"/>
  </si>
  <si>
    <t>SYSCALL</t>
    <phoneticPr fontId="18" type="noConversion"/>
  </si>
  <si>
    <t>IorD</t>
    <phoneticPr fontId="18" type="noConversion"/>
  </si>
  <si>
    <t>PCSrc</t>
    <phoneticPr fontId="12" type="noConversion"/>
  </si>
  <si>
    <t>下址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</si>
</sst>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30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  <font>
      <b/>
      <sz val="11"/>
      <color theme="0"/>
      <name val="Segoe UI"/>
      <family val="2"/>
    </font>
    <font>
      <b/>
      <sz val="11"/>
      <color theme="0"/>
      <name val="Segoe UI Black"/>
      <family val="2"/>
    </font>
    <font>
      <b/>
      <sz val="11"/>
      <color theme="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3" xfId="0" applyFont="1" applyFill="1" applyBorder="1" applyAlignment="1">
      <alignment horizontal="center" vertical="center" shrinkToFit="1"/>
    </xf>
    <xf numFmtId="0" fontId="4" fillId="11" borderId="11" xfId="0" applyFont="1" applyFill="1" applyBorder="1" applyAlignment="1">
      <alignment horizontal="center" vertical="center" shrinkToFit="1"/>
    </xf>
    <xf numFmtId="49" fontId="21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9" fillId="14" borderId="6" xfId="0" applyFont="1" applyFill="1" applyBorder="1" applyAlignment="1">
      <alignment horizontal="center"/>
    </xf>
    <xf numFmtId="0" fontId="22" fillId="8" borderId="6" xfId="0" applyFont="1" applyFill="1" applyBorder="1" applyAlignment="1">
      <alignment horizontal="center" vertical="center"/>
    </xf>
    <xf numFmtId="49" fontId="0" fillId="0" borderId="6" xfId="0" applyNumberFormat="1" applyBorder="1" applyAlignment="1"/>
    <xf numFmtId="0" fontId="20" fillId="15" borderId="6" xfId="0" applyFont="1" applyFill="1" applyBorder="1" applyAlignment="1">
      <alignment horizontal="center" vertical="center" shrinkToFit="1"/>
    </xf>
    <xf numFmtId="0" fontId="20" fillId="11" borderId="6" xfId="0" applyFont="1" applyFill="1" applyBorder="1" applyAlignment="1">
      <alignment horizontal="center" vertical="center" shrinkToFit="1"/>
    </xf>
    <xf numFmtId="0" fontId="20" fillId="12" borderId="6" xfId="0" applyFont="1" applyFill="1" applyBorder="1" applyAlignment="1">
      <alignment horizontal="center" vertical="center" shrinkToFit="1"/>
    </xf>
    <xf numFmtId="0" fontId="20" fillId="13" borderId="6" xfId="0" applyFont="1" applyFill="1" applyBorder="1" applyAlignment="1">
      <alignment horizontal="center" vertical="center" shrinkToFit="1"/>
    </xf>
    <xf numFmtId="0" fontId="4" fillId="11" borderId="6" xfId="0" applyFont="1" applyFill="1" applyBorder="1" applyAlignment="1">
      <alignment horizontal="center" vertical="center" shrinkToFit="1"/>
    </xf>
    <xf numFmtId="0" fontId="19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22" fillId="14" borderId="6" xfId="0" applyNumberFormat="1" applyFont="1" applyFill="1" applyBorder="1" applyAlignment="1">
      <alignment horizontal="center"/>
    </xf>
    <xf numFmtId="49" fontId="26" fillId="0" borderId="0" xfId="0" applyNumberFormat="1" applyFont="1" applyAlignment="1"/>
    <xf numFmtId="0" fontId="28" fillId="0" borderId="6" xfId="0" applyFont="1" applyBorder="1" applyAlignment="1">
      <alignment horizontal="center" vertical="center"/>
    </xf>
    <xf numFmtId="0" fontId="28" fillId="8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 shrinkToFit="1"/>
    </xf>
    <xf numFmtId="177" fontId="29" fillId="15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9" fillId="14" borderId="0" xfId="0" applyFont="1" applyFill="1" applyAlignment="1">
      <alignment horizontal="center"/>
    </xf>
    <xf numFmtId="0" fontId="22" fillId="8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vertical="center"/>
    </xf>
    <xf numFmtId="49" fontId="22" fillId="14" borderId="0" xfId="0" applyNumberFormat="1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9" fillId="0" borderId="6" xfId="0" applyNumberFormat="1" applyFont="1" applyBorder="1" applyAlignment="1">
      <alignment horizontal="center"/>
    </xf>
    <xf numFmtId="49" fontId="24" fillId="0" borderId="6" xfId="0" applyNumberFormat="1" applyFont="1" applyBorder="1" applyAlignment="1">
      <alignment horizontal="center"/>
    </xf>
    <xf numFmtId="49" fontId="21" fillId="0" borderId="6" xfId="0" applyNumberFormat="1" applyFont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4" x14ac:dyDescent="0.3"/>
  <cols>
    <col min="1" max="1" width="7.58203125" style="6" customWidth="1"/>
    <col min="2" max="5" width="6.58203125" style="6" customWidth="1"/>
    <col min="6" max="7" width="6.58203125" style="6" hidden="1" customWidth="1"/>
    <col min="8" max="8" width="6.5" style="6" hidden="1" customWidth="1"/>
    <col min="9" max="9" width="10.33203125" style="6" customWidth="1"/>
    <col min="10" max="14" width="3.58203125" style="6" customWidth="1"/>
  </cols>
  <sheetData>
    <row r="1" spans="1:14" ht="27" customHeight="1" x14ac:dyDescent="0.3">
      <c r="A1" s="101" t="s">
        <v>11</v>
      </c>
      <c r="B1" s="102"/>
      <c r="C1" s="102"/>
      <c r="D1" s="102"/>
      <c r="E1" s="102"/>
      <c r="F1" s="102"/>
      <c r="G1" s="102"/>
      <c r="H1" s="103"/>
      <c r="I1" s="104" t="s">
        <v>6</v>
      </c>
      <c r="J1" s="105"/>
      <c r="K1" s="105"/>
      <c r="L1" s="105"/>
      <c r="M1" s="105"/>
      <c r="N1" s="106"/>
    </row>
    <row r="2" spans="1:14" ht="28.5" thickBot="1" x14ac:dyDescent="0.35">
      <c r="A2" s="7" t="s">
        <v>3</v>
      </c>
      <c r="B2" s="7" t="s">
        <v>4</v>
      </c>
      <c r="C2" s="7" t="s">
        <v>5</v>
      </c>
      <c r="D2" s="7" t="s">
        <v>13</v>
      </c>
      <c r="E2" s="7" t="s">
        <v>14</v>
      </c>
      <c r="F2" s="7" t="s">
        <v>23</v>
      </c>
      <c r="G2" s="7"/>
      <c r="H2" s="31"/>
      <c r="I2" s="38" t="s">
        <v>12</v>
      </c>
      <c r="J2" s="39" t="s">
        <v>15</v>
      </c>
      <c r="K2" s="39" t="s">
        <v>7</v>
      </c>
      <c r="L2" s="39" t="s">
        <v>8</v>
      </c>
      <c r="M2" s="39" t="s">
        <v>9</v>
      </c>
      <c r="N2" s="40" t="s">
        <v>10</v>
      </c>
    </row>
    <row r="3" spans="1:14" ht="17" thickTop="1" x14ac:dyDescent="0.3">
      <c r="A3" s="9">
        <v>1</v>
      </c>
      <c r="B3" s="10"/>
      <c r="C3" s="10"/>
      <c r="D3" s="10"/>
      <c r="E3" s="10"/>
      <c r="F3" s="10"/>
      <c r="G3" s="10"/>
      <c r="H3" s="14"/>
      <c r="I3" s="41">
        <v>4</v>
      </c>
      <c r="J3" s="8">
        <f>IF(ISNUMBER($I3),IF(MOD($I3,32)/16&gt;=1,1,0),"")</f>
        <v>0</v>
      </c>
      <c r="K3" s="8">
        <f>IF(ISNUMBER($I3),IF(MOD($I3,16)/8&gt;=1,1,0),"")</f>
        <v>0</v>
      </c>
      <c r="L3" s="8">
        <f>IF(ISNUMBER($I3),IF(MOD($I3,8)/4&gt;=1,1,0),"")</f>
        <v>1</v>
      </c>
      <c r="M3" s="8">
        <f>IF(ISNUMBER($I3),IF(MOD($I3,4)/2&gt;=1,1,0),"")</f>
        <v>0</v>
      </c>
      <c r="N3" s="8">
        <f>IF(ISNUMBER($I3),MOD($I3,2),"")</f>
        <v>0</v>
      </c>
    </row>
    <row r="4" spans="1:14" ht="16.5" x14ac:dyDescent="0.3">
      <c r="A4" s="12"/>
      <c r="B4" s="13"/>
      <c r="C4" s="13"/>
      <c r="D4" s="13"/>
      <c r="E4" s="13"/>
      <c r="F4" s="13"/>
      <c r="G4" s="13"/>
      <c r="H4" s="15"/>
      <c r="I4" s="42"/>
      <c r="J4" s="11" t="str">
        <f t="shared" ref="J4:J31" si="0">IF(ISNUMBER($I4),IF(MOD($I4,32)/16&gt;=1,1,0),"")</f>
        <v/>
      </c>
      <c r="K4" s="11" t="str">
        <f t="shared" ref="K4:K31" si="1">IF(ISNUMBER($I4),IF(MOD($I4,16)/8&gt;=1,1,0),"")</f>
        <v/>
      </c>
      <c r="L4" s="11" t="str">
        <f t="shared" ref="L4:L31" si="2">IF(ISNUMBER($I4),IF(MOD($I4,8)/4&gt;=1,1,0),"")</f>
        <v/>
      </c>
      <c r="M4" s="11" t="str">
        <f t="shared" ref="M4" si="3">IF(ISNUMBER($I4),IF(MOD($I4,4)/2&gt;=1,1,0),"")</f>
        <v/>
      </c>
      <c r="N4" s="11" t="str">
        <f t="shared" ref="N4:N31" si="4">IF(ISNUMBER($I4),MOD($I4,2),"")</f>
        <v/>
      </c>
    </row>
    <row r="5" spans="1:14" ht="16.5" x14ac:dyDescent="0.3">
      <c r="A5" s="16"/>
      <c r="B5" s="17"/>
      <c r="C5" s="17"/>
      <c r="D5" s="17"/>
      <c r="E5" s="17"/>
      <c r="F5" s="17"/>
      <c r="G5" s="17"/>
      <c r="H5" s="30"/>
      <c r="I5" s="41"/>
      <c r="J5" s="8" t="str">
        <f t="shared" si="0"/>
        <v/>
      </c>
      <c r="K5" s="8" t="str">
        <f t="shared" si="1"/>
        <v/>
      </c>
      <c r="L5" s="8" t="str">
        <f t="shared" si="2"/>
        <v/>
      </c>
      <c r="M5" s="8" t="str">
        <f>IF(ISNUMBER($I5),IF(MOD($I5,4)/2&gt;=1,1,0),"")</f>
        <v/>
      </c>
      <c r="N5" s="8" t="str">
        <f t="shared" si="4"/>
        <v/>
      </c>
    </row>
    <row r="6" spans="1:14" ht="16.5" x14ac:dyDescent="0.3">
      <c r="A6" s="12"/>
      <c r="B6" s="13"/>
      <c r="C6" s="13"/>
      <c r="D6" s="13"/>
      <c r="E6" s="13"/>
      <c r="F6" s="13"/>
      <c r="G6" s="13"/>
      <c r="H6" s="15"/>
      <c r="I6" s="42"/>
      <c r="J6" s="11" t="str">
        <f t="shared" si="0"/>
        <v/>
      </c>
      <c r="K6" s="11" t="str">
        <f t="shared" si="1"/>
        <v/>
      </c>
      <c r="L6" s="11" t="str">
        <f t="shared" si="2"/>
        <v/>
      </c>
      <c r="M6" s="11" t="str">
        <f t="shared" ref="M6:M31" si="5">IF(ISNUMBER($I6),IF(MOD($I6,4)/2&gt;=1,1,0),"")</f>
        <v/>
      </c>
      <c r="N6" s="11" t="str">
        <f t="shared" si="4"/>
        <v/>
      </c>
    </row>
    <row r="7" spans="1:14" ht="16.5" x14ac:dyDescent="0.3">
      <c r="A7" s="16"/>
      <c r="B7" s="17"/>
      <c r="C7" s="17"/>
      <c r="D7" s="17"/>
      <c r="E7" s="17"/>
      <c r="F7" s="17"/>
      <c r="G7" s="17"/>
      <c r="H7" s="30"/>
      <c r="I7" s="41"/>
      <c r="J7" s="8" t="str">
        <f t="shared" si="0"/>
        <v/>
      </c>
      <c r="K7" s="8" t="str">
        <f t="shared" si="1"/>
        <v/>
      </c>
      <c r="L7" s="8" t="str">
        <f t="shared" si="2"/>
        <v/>
      </c>
      <c r="M7" s="8" t="str">
        <f t="shared" si="5"/>
        <v/>
      </c>
      <c r="N7" s="8" t="str">
        <f t="shared" si="4"/>
        <v/>
      </c>
    </row>
    <row r="8" spans="1:14" ht="16.5" x14ac:dyDescent="0.3">
      <c r="A8" s="12"/>
      <c r="B8" s="13"/>
      <c r="C8" s="13"/>
      <c r="D8" s="13"/>
      <c r="E8" s="13"/>
      <c r="F8" s="13"/>
      <c r="G8" s="13"/>
      <c r="H8" s="15"/>
      <c r="I8" s="42"/>
      <c r="J8" s="11" t="str">
        <f t="shared" si="0"/>
        <v/>
      </c>
      <c r="K8" s="11" t="str">
        <f t="shared" si="1"/>
        <v/>
      </c>
      <c r="L8" s="11" t="str">
        <f t="shared" si="2"/>
        <v/>
      </c>
      <c r="M8" s="11" t="str">
        <f t="shared" si="5"/>
        <v/>
      </c>
      <c r="N8" s="11" t="str">
        <f t="shared" si="4"/>
        <v/>
      </c>
    </row>
    <row r="9" spans="1:14" ht="16.5" x14ac:dyDescent="0.3">
      <c r="A9" s="16"/>
      <c r="B9" s="17"/>
      <c r="C9" s="17"/>
      <c r="D9" s="17"/>
      <c r="E9" s="17"/>
      <c r="F9" s="17"/>
      <c r="G9" s="17"/>
      <c r="H9" s="30"/>
      <c r="I9" s="41"/>
      <c r="J9" s="8" t="str">
        <f t="shared" si="0"/>
        <v/>
      </c>
      <c r="K9" s="8" t="str">
        <f t="shared" si="1"/>
        <v/>
      </c>
      <c r="L9" s="8" t="str">
        <f t="shared" si="2"/>
        <v/>
      </c>
      <c r="M9" s="8" t="str">
        <f t="shared" si="5"/>
        <v/>
      </c>
      <c r="N9" s="8" t="str">
        <f t="shared" si="4"/>
        <v/>
      </c>
    </row>
    <row r="10" spans="1:14" ht="16.5" x14ac:dyDescent="0.3">
      <c r="A10" s="12"/>
      <c r="B10" s="13"/>
      <c r="C10" s="13"/>
      <c r="D10" s="13"/>
      <c r="E10" s="13"/>
      <c r="F10" s="13"/>
      <c r="G10" s="13"/>
      <c r="H10" s="15"/>
      <c r="I10" s="42"/>
      <c r="J10" s="11" t="str">
        <f t="shared" si="0"/>
        <v/>
      </c>
      <c r="K10" s="11" t="str">
        <f t="shared" si="1"/>
        <v/>
      </c>
      <c r="L10" s="11" t="str">
        <f t="shared" si="2"/>
        <v/>
      </c>
      <c r="M10" s="11" t="str">
        <f t="shared" si="5"/>
        <v/>
      </c>
      <c r="N10" s="11" t="str">
        <f t="shared" si="4"/>
        <v/>
      </c>
    </row>
    <row r="11" spans="1:14" ht="16.5" x14ac:dyDescent="0.3">
      <c r="A11" s="16"/>
      <c r="B11" s="17"/>
      <c r="C11" s="17"/>
      <c r="D11" s="17"/>
      <c r="E11" s="17"/>
      <c r="F11" s="17"/>
      <c r="G11" s="17"/>
      <c r="H11" s="30"/>
      <c r="I11" s="41"/>
      <c r="J11" s="8" t="str">
        <f t="shared" si="0"/>
        <v/>
      </c>
      <c r="K11" s="8" t="str">
        <f t="shared" si="1"/>
        <v/>
      </c>
      <c r="L11" s="8" t="str">
        <f t="shared" si="2"/>
        <v/>
      </c>
      <c r="M11" s="8" t="str">
        <f t="shared" si="5"/>
        <v/>
      </c>
      <c r="N11" s="8" t="str">
        <f t="shared" si="4"/>
        <v/>
      </c>
    </row>
    <row r="12" spans="1:14" ht="16.5" x14ac:dyDescent="0.3">
      <c r="A12" s="12"/>
      <c r="B12" s="13"/>
      <c r="C12" s="13"/>
      <c r="D12" s="13"/>
      <c r="E12" s="13"/>
      <c r="F12" s="13"/>
      <c r="G12" s="13"/>
      <c r="H12" s="15"/>
      <c r="I12" s="42"/>
      <c r="J12" s="11" t="str">
        <f t="shared" si="0"/>
        <v/>
      </c>
      <c r="K12" s="11" t="str">
        <f t="shared" si="1"/>
        <v/>
      </c>
      <c r="L12" s="11" t="str">
        <f t="shared" si="2"/>
        <v/>
      </c>
      <c r="M12" s="11" t="str">
        <f t="shared" si="5"/>
        <v/>
      </c>
      <c r="N12" s="11" t="str">
        <f t="shared" si="4"/>
        <v/>
      </c>
    </row>
    <row r="13" spans="1:14" ht="16.5" x14ac:dyDescent="0.3">
      <c r="A13" s="16"/>
      <c r="B13" s="17"/>
      <c r="C13" s="17"/>
      <c r="D13" s="17"/>
      <c r="E13" s="17"/>
      <c r="F13" s="17"/>
      <c r="G13" s="17"/>
      <c r="H13" s="30"/>
      <c r="I13" s="41"/>
      <c r="J13" s="8" t="str">
        <f t="shared" si="0"/>
        <v/>
      </c>
      <c r="K13" s="8" t="str">
        <f t="shared" si="1"/>
        <v/>
      </c>
      <c r="L13" s="8" t="str">
        <f t="shared" si="2"/>
        <v/>
      </c>
      <c r="M13" s="8" t="str">
        <f t="shared" si="5"/>
        <v/>
      </c>
      <c r="N13" s="8" t="str">
        <f t="shared" si="4"/>
        <v/>
      </c>
    </row>
    <row r="14" spans="1:14" ht="16.5" x14ac:dyDescent="0.3">
      <c r="A14" s="12"/>
      <c r="B14" s="13"/>
      <c r="C14" s="13"/>
      <c r="D14" s="13"/>
      <c r="E14" s="13"/>
      <c r="F14" s="13"/>
      <c r="G14" s="13"/>
      <c r="H14" s="15"/>
      <c r="I14" s="42"/>
      <c r="J14" s="11" t="str">
        <f t="shared" si="0"/>
        <v/>
      </c>
      <c r="K14" s="11" t="str">
        <f t="shared" si="1"/>
        <v/>
      </c>
      <c r="L14" s="11" t="str">
        <f t="shared" si="2"/>
        <v/>
      </c>
      <c r="M14" s="11" t="str">
        <f t="shared" si="5"/>
        <v/>
      </c>
      <c r="N14" s="11" t="str">
        <f t="shared" si="4"/>
        <v/>
      </c>
    </row>
    <row r="15" spans="1:14" ht="16.5" x14ac:dyDescent="0.3">
      <c r="A15" s="16"/>
      <c r="B15" s="17"/>
      <c r="C15" s="17"/>
      <c r="D15" s="17"/>
      <c r="E15" s="17"/>
      <c r="F15" s="17"/>
      <c r="G15" s="17"/>
      <c r="H15" s="30"/>
      <c r="I15" s="41"/>
      <c r="J15" s="8" t="str">
        <f t="shared" si="0"/>
        <v/>
      </c>
      <c r="K15" s="8" t="str">
        <f t="shared" si="1"/>
        <v/>
      </c>
      <c r="L15" s="8" t="str">
        <f t="shared" si="2"/>
        <v/>
      </c>
      <c r="M15" s="8" t="str">
        <f t="shared" si="5"/>
        <v/>
      </c>
      <c r="N15" s="8" t="str">
        <f t="shared" si="4"/>
        <v/>
      </c>
    </row>
    <row r="16" spans="1:14" ht="16.5" hidden="1" x14ac:dyDescent="0.3">
      <c r="A16" s="12"/>
      <c r="B16" s="13"/>
      <c r="C16" s="13"/>
      <c r="D16" s="13"/>
      <c r="E16" s="13"/>
      <c r="F16" s="13"/>
      <c r="G16" s="13"/>
      <c r="H16" s="15"/>
      <c r="I16" s="42"/>
      <c r="J16" s="11" t="str">
        <f t="shared" si="0"/>
        <v/>
      </c>
      <c r="K16" s="11" t="str">
        <f t="shared" si="1"/>
        <v/>
      </c>
      <c r="L16" s="11" t="str">
        <f t="shared" si="2"/>
        <v/>
      </c>
      <c r="M16" s="11" t="str">
        <f t="shared" si="5"/>
        <v/>
      </c>
      <c r="N16" s="11" t="str">
        <f t="shared" si="4"/>
        <v/>
      </c>
    </row>
    <row r="17" spans="1:14" ht="16.5" hidden="1" x14ac:dyDescent="0.3">
      <c r="A17" s="16"/>
      <c r="B17" s="17"/>
      <c r="C17" s="17"/>
      <c r="D17" s="17"/>
      <c r="E17" s="17"/>
      <c r="F17" s="17"/>
      <c r="G17" s="17"/>
      <c r="H17" s="30"/>
      <c r="I17" s="41"/>
      <c r="J17" s="8" t="str">
        <f t="shared" si="0"/>
        <v/>
      </c>
      <c r="K17" s="8" t="str">
        <f t="shared" si="1"/>
        <v/>
      </c>
      <c r="L17" s="8" t="str">
        <f t="shared" si="2"/>
        <v/>
      </c>
      <c r="M17" s="8" t="str">
        <f t="shared" si="5"/>
        <v/>
      </c>
      <c r="N17" s="8" t="str">
        <f t="shared" si="4"/>
        <v/>
      </c>
    </row>
    <row r="18" spans="1:14" ht="16.5" hidden="1" x14ac:dyDescent="0.3">
      <c r="A18" s="12"/>
      <c r="B18" s="13"/>
      <c r="C18" s="13"/>
      <c r="D18" s="13"/>
      <c r="E18" s="13"/>
      <c r="F18" s="13"/>
      <c r="G18" s="13"/>
      <c r="H18" s="15"/>
      <c r="I18" s="42"/>
      <c r="J18" s="11" t="str">
        <f t="shared" si="0"/>
        <v/>
      </c>
      <c r="K18" s="11" t="str">
        <f t="shared" si="1"/>
        <v/>
      </c>
      <c r="L18" s="11" t="str">
        <f t="shared" si="2"/>
        <v/>
      </c>
      <c r="M18" s="11" t="str">
        <f t="shared" si="5"/>
        <v/>
      </c>
      <c r="N18" s="11" t="str">
        <f t="shared" si="4"/>
        <v/>
      </c>
    </row>
    <row r="19" spans="1:14" ht="16.5" hidden="1" x14ac:dyDescent="0.3">
      <c r="A19" s="16"/>
      <c r="B19" s="17"/>
      <c r="C19" s="17"/>
      <c r="D19" s="17"/>
      <c r="E19" s="17"/>
      <c r="F19" s="17"/>
      <c r="G19" s="17"/>
      <c r="H19" s="30"/>
      <c r="I19" s="41"/>
      <c r="J19" s="8" t="str">
        <f t="shared" si="0"/>
        <v/>
      </c>
      <c r="K19" s="8" t="str">
        <f t="shared" si="1"/>
        <v/>
      </c>
      <c r="L19" s="8" t="str">
        <f t="shared" si="2"/>
        <v/>
      </c>
      <c r="M19" s="8" t="str">
        <f t="shared" si="5"/>
        <v/>
      </c>
      <c r="N19" s="8" t="str">
        <f t="shared" si="4"/>
        <v/>
      </c>
    </row>
    <row r="20" spans="1:14" ht="16.5" hidden="1" x14ac:dyDescent="0.3">
      <c r="A20" s="12"/>
      <c r="B20" s="13"/>
      <c r="C20" s="13"/>
      <c r="D20" s="13"/>
      <c r="E20" s="13"/>
      <c r="F20" s="13"/>
      <c r="G20" s="13"/>
      <c r="H20" s="15"/>
      <c r="I20" s="42"/>
      <c r="J20" s="11" t="str">
        <f t="shared" si="0"/>
        <v/>
      </c>
      <c r="K20" s="11" t="str">
        <f t="shared" si="1"/>
        <v/>
      </c>
      <c r="L20" s="11" t="str">
        <f t="shared" si="2"/>
        <v/>
      </c>
      <c r="M20" s="11" t="str">
        <f t="shared" si="5"/>
        <v/>
      </c>
      <c r="N20" s="11" t="str">
        <f t="shared" si="4"/>
        <v/>
      </c>
    </row>
    <row r="21" spans="1:14" ht="16.5" hidden="1" x14ac:dyDescent="0.3">
      <c r="A21" s="16"/>
      <c r="B21" s="17"/>
      <c r="C21" s="17"/>
      <c r="D21" s="17"/>
      <c r="E21" s="17"/>
      <c r="F21" s="17"/>
      <c r="G21" s="17"/>
      <c r="H21" s="30"/>
      <c r="I21" s="41"/>
      <c r="J21" s="8" t="str">
        <f t="shared" si="0"/>
        <v/>
      </c>
      <c r="K21" s="8" t="str">
        <f t="shared" si="1"/>
        <v/>
      </c>
      <c r="L21" s="8" t="str">
        <f t="shared" si="2"/>
        <v/>
      </c>
      <c r="M21" s="8" t="str">
        <f t="shared" si="5"/>
        <v/>
      </c>
      <c r="N21" s="8" t="str">
        <f t="shared" si="4"/>
        <v/>
      </c>
    </row>
    <row r="22" spans="1:14" ht="16.5" hidden="1" x14ac:dyDescent="0.3">
      <c r="A22" s="12"/>
      <c r="B22" s="13"/>
      <c r="C22" s="13"/>
      <c r="D22" s="13"/>
      <c r="E22" s="13"/>
      <c r="F22" s="13"/>
      <c r="G22" s="13"/>
      <c r="H22" s="15"/>
      <c r="I22" s="42"/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5"/>
        <v/>
      </c>
      <c r="N22" s="11" t="str">
        <f t="shared" si="4"/>
        <v/>
      </c>
    </row>
    <row r="23" spans="1:14" ht="16.5" hidden="1" x14ac:dyDescent="0.3">
      <c r="A23" s="16"/>
      <c r="B23" s="17"/>
      <c r="C23" s="17"/>
      <c r="D23" s="17"/>
      <c r="E23" s="17"/>
      <c r="F23" s="17"/>
      <c r="G23" s="17"/>
      <c r="H23" s="30"/>
      <c r="I23" s="41"/>
      <c r="J23" s="8" t="str">
        <f t="shared" si="0"/>
        <v/>
      </c>
      <c r="K23" s="8" t="str">
        <f t="shared" si="1"/>
        <v/>
      </c>
      <c r="L23" s="8" t="str">
        <f t="shared" si="2"/>
        <v/>
      </c>
      <c r="M23" s="8" t="str">
        <f t="shared" si="5"/>
        <v/>
      </c>
      <c r="N23" s="8" t="str">
        <f t="shared" si="4"/>
        <v/>
      </c>
    </row>
    <row r="24" spans="1:14" ht="16.5" hidden="1" x14ac:dyDescent="0.3">
      <c r="A24" s="12"/>
      <c r="B24" s="13"/>
      <c r="C24" s="13"/>
      <c r="D24" s="13"/>
      <c r="E24" s="13"/>
      <c r="F24" s="13"/>
      <c r="G24" s="13"/>
      <c r="H24" s="15"/>
      <c r="I24" s="42"/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5"/>
        <v/>
      </c>
      <c r="N24" s="11" t="str">
        <f t="shared" si="4"/>
        <v/>
      </c>
    </row>
    <row r="25" spans="1:14" ht="16.5" hidden="1" x14ac:dyDescent="0.3">
      <c r="A25" s="16"/>
      <c r="B25" s="17"/>
      <c r="C25" s="17"/>
      <c r="D25" s="17"/>
      <c r="E25" s="17"/>
      <c r="F25" s="17"/>
      <c r="G25" s="17"/>
      <c r="H25" s="30"/>
      <c r="I25" s="41"/>
      <c r="J25" s="8" t="str">
        <f t="shared" si="0"/>
        <v/>
      </c>
      <c r="K25" s="8" t="str">
        <f t="shared" si="1"/>
        <v/>
      </c>
      <c r="L25" s="8" t="str">
        <f t="shared" si="2"/>
        <v/>
      </c>
      <c r="M25" s="8" t="str">
        <f t="shared" si="5"/>
        <v/>
      </c>
      <c r="N25" s="8" t="str">
        <f t="shared" si="4"/>
        <v/>
      </c>
    </row>
    <row r="26" spans="1:14" ht="16.5" hidden="1" x14ac:dyDescent="0.3">
      <c r="A26" s="12"/>
      <c r="B26" s="13"/>
      <c r="C26" s="13"/>
      <c r="D26" s="13"/>
      <c r="E26" s="13"/>
      <c r="F26" s="13"/>
      <c r="G26" s="13"/>
      <c r="H26" s="15"/>
      <c r="I26" s="42"/>
      <c r="J26" s="11" t="str">
        <f t="shared" si="0"/>
        <v/>
      </c>
      <c r="K26" s="11" t="str">
        <f t="shared" si="1"/>
        <v/>
      </c>
      <c r="L26" s="11" t="str">
        <f t="shared" si="2"/>
        <v/>
      </c>
      <c r="M26" s="11" t="str">
        <f t="shared" si="5"/>
        <v/>
      </c>
      <c r="N26" s="11" t="str">
        <f t="shared" si="4"/>
        <v/>
      </c>
    </row>
    <row r="27" spans="1:14" ht="16.5" hidden="1" x14ac:dyDescent="0.3">
      <c r="A27" s="16"/>
      <c r="B27" s="17"/>
      <c r="C27" s="17"/>
      <c r="D27" s="17"/>
      <c r="E27" s="17"/>
      <c r="F27" s="17"/>
      <c r="G27" s="17"/>
      <c r="H27" s="30"/>
      <c r="I27" s="41"/>
      <c r="J27" s="8" t="str">
        <f t="shared" si="0"/>
        <v/>
      </c>
      <c r="K27" s="8" t="str">
        <f t="shared" si="1"/>
        <v/>
      </c>
      <c r="L27" s="8" t="str">
        <f t="shared" si="2"/>
        <v/>
      </c>
      <c r="M27" s="8" t="str">
        <f t="shared" si="5"/>
        <v/>
      </c>
      <c r="N27" s="8" t="str">
        <f t="shared" si="4"/>
        <v/>
      </c>
    </row>
    <row r="28" spans="1:14" ht="16.5" hidden="1" x14ac:dyDescent="0.3">
      <c r="A28" s="12"/>
      <c r="B28" s="13"/>
      <c r="C28" s="13"/>
      <c r="D28" s="13"/>
      <c r="E28" s="13"/>
      <c r="F28" s="13"/>
      <c r="G28" s="13"/>
      <c r="H28" s="15"/>
      <c r="I28" s="42"/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5"/>
        <v/>
      </c>
      <c r="N28" s="11" t="str">
        <f t="shared" si="4"/>
        <v/>
      </c>
    </row>
    <row r="29" spans="1:14" ht="16.5" hidden="1" x14ac:dyDescent="0.3">
      <c r="A29" s="16"/>
      <c r="B29" s="17"/>
      <c r="C29" s="17"/>
      <c r="D29" s="17"/>
      <c r="E29" s="17"/>
      <c r="F29" s="17"/>
      <c r="G29" s="17"/>
      <c r="H29" s="30"/>
      <c r="I29" s="41"/>
      <c r="J29" s="8" t="str">
        <f t="shared" si="0"/>
        <v/>
      </c>
      <c r="K29" s="8" t="str">
        <f t="shared" si="1"/>
        <v/>
      </c>
      <c r="L29" s="8" t="str">
        <f t="shared" si="2"/>
        <v/>
      </c>
      <c r="M29" s="8" t="str">
        <f t="shared" si="5"/>
        <v/>
      </c>
      <c r="N29" s="8" t="str">
        <f t="shared" si="4"/>
        <v/>
      </c>
    </row>
    <row r="30" spans="1:14" ht="16.5" hidden="1" x14ac:dyDescent="0.3">
      <c r="A30" s="12"/>
      <c r="B30" s="13"/>
      <c r="C30" s="13"/>
      <c r="D30" s="13"/>
      <c r="E30" s="13"/>
      <c r="F30" s="13"/>
      <c r="G30" s="13"/>
      <c r="H30" s="15"/>
      <c r="I30" s="42"/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5"/>
        <v/>
      </c>
      <c r="N30" s="11" t="str">
        <f t="shared" si="4"/>
        <v/>
      </c>
    </row>
    <row r="31" spans="1:14" ht="16.5" hidden="1" x14ac:dyDescent="0.3">
      <c r="A31" s="16"/>
      <c r="B31" s="17"/>
      <c r="C31" s="17"/>
      <c r="D31" s="17"/>
      <c r="E31" s="17"/>
      <c r="F31" s="17"/>
      <c r="G31" s="17"/>
      <c r="H31" s="30"/>
      <c r="I31" s="41"/>
      <c r="J31" s="8" t="str">
        <f t="shared" si="0"/>
        <v/>
      </c>
      <c r="K31" s="8" t="str">
        <f t="shared" si="1"/>
        <v/>
      </c>
      <c r="L31" s="8" t="str">
        <f t="shared" si="2"/>
        <v/>
      </c>
      <c r="M31" s="8" t="str">
        <f t="shared" si="5"/>
        <v/>
      </c>
      <c r="N31" s="8" t="str">
        <f t="shared" si="4"/>
        <v/>
      </c>
    </row>
    <row r="32" spans="1:14" ht="16.5" x14ac:dyDescent="0.3">
      <c r="A32" s="107" t="s">
        <v>0</v>
      </c>
      <c r="B32" s="107"/>
      <c r="C32" s="107"/>
      <c r="D32" s="107"/>
      <c r="E32" s="107"/>
      <c r="F32" s="107"/>
      <c r="G32" s="107"/>
      <c r="H32" s="107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7" priority="2" operator="equal">
      <formula>1</formula>
    </cfRule>
    <cfRule type="notContainsBlanks" dxfId="76" priority="3">
      <formula>LEN(TRIM(A3))&gt;0</formula>
    </cfRule>
  </conditionalFormatting>
  <conditionalFormatting sqref="J32:N1048576">
    <cfRule type="containsText" dxfId="75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19" customWidth="1"/>
    <col min="10" max="11" width="10.5" style="19" customWidth="1"/>
    <col min="12" max="12" width="9.5" style="19" customWidth="1"/>
    <col min="13" max="13" width="10.08203125" style="19" customWidth="1"/>
    <col min="14" max="14" width="11.08203125" style="19" customWidth="1"/>
  </cols>
  <sheetData>
    <row r="1" spans="1:14" s="18" customFormat="1" ht="17" thickBot="1" x14ac:dyDescent="0.35">
      <c r="A1" s="34" t="str">
        <f>微程序地址入口表!A2</f>
        <v>LW</v>
      </c>
      <c r="B1" s="35" t="str">
        <f>微程序地址入口表!B2</f>
        <v>SW</v>
      </c>
      <c r="C1" s="35" t="str">
        <f>微程序地址入口表!C2</f>
        <v>BEQ</v>
      </c>
      <c r="D1" s="35" t="str">
        <f>微程序地址入口表!D2</f>
        <v>SLT</v>
      </c>
      <c r="E1" s="35" t="str">
        <f>微程序地址入口表!E2</f>
        <v>ADDI</v>
      </c>
      <c r="F1" s="35" t="str">
        <f>微程序地址入口表!F2</f>
        <v>ERET</v>
      </c>
      <c r="G1" s="35">
        <f>微程序地址入口表!G2</f>
        <v>0</v>
      </c>
      <c r="H1" s="36">
        <f>微程序地址入口表!H2</f>
        <v>0</v>
      </c>
      <c r="I1" s="32" t="s">
        <v>1</v>
      </c>
      <c r="J1" s="33" t="str">
        <f>微程序地址入口表!J2</f>
        <v>S4</v>
      </c>
      <c r="K1" s="33" t="str">
        <f>微程序地址入口表!K2</f>
        <v>S3</v>
      </c>
      <c r="L1" s="33" t="str">
        <f>微程序地址入口表!L2</f>
        <v>S2</v>
      </c>
      <c r="M1" s="33" t="str">
        <f>微程序地址入口表!M2</f>
        <v>S1</v>
      </c>
      <c r="N1" s="33" t="str">
        <f>微程序地址入口表!N2</f>
        <v>S0</v>
      </c>
    </row>
    <row r="2" spans="1:14" ht="14.5" thickTop="1" x14ac:dyDescent="0.3">
      <c r="A2" s="20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1" t="str">
        <f>IF(微程序地址入口表!B3&lt;&gt;"",IF(微程序地址入口表!B3=1,微程序地址入口表!B$2&amp;"&amp;",IF(微程序地址入口表!B3=0,"~"&amp;微程序地址入口表!B$2&amp;"&amp;","")),"")</f>
        <v/>
      </c>
      <c r="C2" s="21" t="str">
        <f>IF(微程序地址入口表!C3&lt;&gt;"",IF(微程序地址入口表!C3=1,微程序地址入口表!C$2&amp;"&amp;",IF(微程序地址入口表!C3=0,"~"&amp;微程序地址入口表!C$2&amp;"&amp;","")),"")</f>
        <v/>
      </c>
      <c r="D2" s="21" t="str">
        <f>IF(微程序地址入口表!D3&lt;&gt;"",IF(微程序地址入口表!D3=1,微程序地址入口表!D$2&amp;"&amp;",IF(微程序地址入口表!D3=0,"~"&amp;微程序地址入口表!D$2&amp;"&amp;","")),"")</f>
        <v/>
      </c>
      <c r="E2" s="21" t="str">
        <f>IF(微程序地址入口表!E3&lt;&gt;"",IF(微程序地址入口表!E3=1,微程序地址入口表!E$2&amp;"&amp;",IF(微程序地址入口表!E3=0,"~"&amp;微程序地址入口表!E$2&amp;"&amp;","")),"")</f>
        <v/>
      </c>
      <c r="F2" s="21" t="str">
        <f>IF(微程序地址入口表!F3&lt;&gt;"",IF(微程序地址入口表!F3=1,微程序地址入口表!F$2&amp;"&amp;",IF(微程序地址入口表!F3=0,"~"&amp;微程序地址入口表!F$2&amp;"&amp;","")),"")</f>
        <v/>
      </c>
      <c r="G2" s="21" t="str">
        <f>IF(微程序地址入口表!G3&lt;&gt;"",IF(微程序地址入口表!G3=1,微程序地址入口表!G$2&amp;"&amp;",IF(微程序地址入口表!G3=0,"~"&amp;微程序地址入口表!G$2&amp;"&amp;","")),"")</f>
        <v/>
      </c>
      <c r="H2" s="25" t="str">
        <f>IF(微程序地址入口表!H3&lt;&gt;"",IF(微程序地址入口表!H3=1,微程序地址入口表!H$2&amp;"&amp;",IF(微程序地址入口表!H3=0,"~"&amp;微程序地址入口表!H$2&amp;"&amp;","")),"")</f>
        <v/>
      </c>
      <c r="I2" s="26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3" t="str">
        <f>IF(微程序地址入口表!A4&lt;&gt;"",IF(微程序地址入口表!A4=1,微程序地址入口表!A$2&amp;"&amp;",IF(微程序地址入口表!A4=0,"~"&amp;微程序地址入口表!A$2&amp;"&amp;","")),"")</f>
        <v/>
      </c>
      <c r="B3" s="22" t="str">
        <f>IF(微程序地址入口表!B4&lt;&gt;"",IF(微程序地址入口表!B4=1,微程序地址入口表!B$2&amp;"&amp;",IF(微程序地址入口表!B4=0,"~"&amp;微程序地址入口表!B$2&amp;"&amp;","")),"")</f>
        <v/>
      </c>
      <c r="C3" s="22" t="str">
        <f>IF(微程序地址入口表!C4&lt;&gt;"",IF(微程序地址入口表!C4=1,微程序地址入口表!C$2&amp;"&amp;",IF(微程序地址入口表!C4=0,"~"&amp;微程序地址入口表!C$2&amp;"&amp;","")),"")</f>
        <v/>
      </c>
      <c r="D3" s="22" t="str">
        <f>IF(微程序地址入口表!D4&lt;&gt;"",IF(微程序地址入口表!D4=1,微程序地址入口表!D$2&amp;"&amp;",IF(微程序地址入口表!D4=0,"~"&amp;微程序地址入口表!D$2&amp;"&amp;","")),"")</f>
        <v/>
      </c>
      <c r="E3" s="22" t="str">
        <f>IF(微程序地址入口表!E4&lt;&gt;"",IF(微程序地址入口表!E4=1,微程序地址入口表!E$2&amp;"&amp;",IF(微程序地址入口表!E4=0,"~"&amp;微程序地址入口表!E$2&amp;"&amp;","")),"")</f>
        <v/>
      </c>
      <c r="F3" s="22" t="str">
        <f>IF(微程序地址入口表!F4&lt;&gt;"",IF(微程序地址入口表!F4=1,微程序地址入口表!F$2&amp;"&amp;",IF(微程序地址入口表!F4=0,"~"&amp;微程序地址入口表!F$2&amp;"&amp;","")),"")</f>
        <v/>
      </c>
      <c r="G3" s="22" t="str">
        <f>IF(微程序地址入口表!G4&lt;&gt;"",IF(微程序地址入口表!G4=1,微程序地址入口表!G$2&amp;"&amp;",IF(微程序地址入口表!G4=0,"~"&amp;微程序地址入口表!G$2&amp;"&amp;","")),"")</f>
        <v/>
      </c>
      <c r="H3" s="27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x14ac:dyDescent="0.3">
      <c r="A4" s="23" t="str">
        <f>IF(微程序地址入口表!A5&lt;&gt;"",IF(微程序地址入口表!A5=1,微程序地址入口表!A$2&amp;"&amp;",IF(微程序地址入口表!A5=0,"~"&amp;微程序地址入口表!A$2&amp;"&amp;","")),"")</f>
        <v/>
      </c>
      <c r="B4" s="22" t="str">
        <f>IF(微程序地址入口表!B5&lt;&gt;"",IF(微程序地址入口表!B5=1,微程序地址入口表!B$2&amp;"&amp;",IF(微程序地址入口表!B5=0,"~"&amp;微程序地址入口表!B$2&amp;"&amp;","")),"")</f>
        <v/>
      </c>
      <c r="C4" s="22" t="str">
        <f>IF(微程序地址入口表!C5&lt;&gt;"",IF(微程序地址入口表!C5=1,微程序地址入口表!C$2&amp;"&amp;",IF(微程序地址入口表!C5=0,"~"&amp;微程序地址入口表!C$2&amp;"&amp;","")),"")</f>
        <v/>
      </c>
      <c r="D4" s="22" t="str">
        <f>IF(微程序地址入口表!D5&lt;&gt;"",IF(微程序地址入口表!D5=1,微程序地址入口表!D$2&amp;"&amp;",IF(微程序地址入口表!D5=0,"~"&amp;微程序地址入口表!D$2&amp;"&amp;","")),"")</f>
        <v/>
      </c>
      <c r="E4" s="22" t="str">
        <f>IF(微程序地址入口表!E5&lt;&gt;"",IF(微程序地址入口表!E5=1,微程序地址入口表!E$2&amp;"&amp;",IF(微程序地址入口表!E5=0,"~"&amp;微程序地址入口表!E$2&amp;"&amp;","")),"")</f>
        <v/>
      </c>
      <c r="F4" s="22" t="str">
        <f>IF(微程序地址入口表!F5&lt;&gt;"",IF(微程序地址入口表!F5=1,微程序地址入口表!F$2&amp;"&amp;",IF(微程序地址入口表!F5=0,"~"&amp;微程序地址入口表!F$2&amp;"&amp;","")),"")</f>
        <v/>
      </c>
      <c r="G4" s="22" t="str">
        <f>IF(微程序地址入口表!G5&lt;&gt;"",IF(微程序地址入口表!G5=1,微程序地址入口表!G$2&amp;"&amp;",IF(微程序地址入口表!G5=0,"~"&amp;微程序地址入口表!G$2&amp;"&amp;","")),"")</f>
        <v/>
      </c>
      <c r="H4" s="27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x14ac:dyDescent="0.3">
      <c r="A5" s="23" t="str">
        <f>IF(微程序地址入口表!A6&lt;&gt;"",IF(微程序地址入口表!A6=1,微程序地址入口表!A$2&amp;"&amp;",IF(微程序地址入口表!A6=0,"~"&amp;微程序地址入口表!A$2&amp;"&amp;","")),"")</f>
        <v/>
      </c>
      <c r="B5" s="22" t="str">
        <f>IF(微程序地址入口表!B6&lt;&gt;"",IF(微程序地址入口表!B6=1,微程序地址入口表!B$2&amp;"&amp;",IF(微程序地址入口表!B6=0,"~"&amp;微程序地址入口表!B$2&amp;"&amp;","")),"")</f>
        <v/>
      </c>
      <c r="C5" s="22" t="str">
        <f>IF(微程序地址入口表!C6&lt;&gt;"",IF(微程序地址入口表!C6=1,微程序地址入口表!C$2&amp;"&amp;",IF(微程序地址入口表!C6=0,"~"&amp;微程序地址入口表!C$2&amp;"&amp;","")),"")</f>
        <v/>
      </c>
      <c r="D5" s="22" t="str">
        <f>IF(微程序地址入口表!D6&lt;&gt;"",IF(微程序地址入口表!D6=1,微程序地址入口表!D$2&amp;"&amp;",IF(微程序地址入口表!D6=0,"~"&amp;微程序地址入口表!D$2&amp;"&amp;","")),"")</f>
        <v/>
      </c>
      <c r="E5" s="22" t="str">
        <f>IF(微程序地址入口表!E6&lt;&gt;"",IF(微程序地址入口表!E6=1,微程序地址入口表!E$2&amp;"&amp;",IF(微程序地址入口表!E6=0,"~"&amp;微程序地址入口表!E$2&amp;"&amp;","")),"")</f>
        <v/>
      </c>
      <c r="F5" s="22" t="str">
        <f>IF(微程序地址入口表!F6&lt;&gt;"",IF(微程序地址入口表!F6=1,微程序地址入口表!F$2&amp;"&amp;",IF(微程序地址入口表!F6=0,"~"&amp;微程序地址入口表!F$2&amp;"&amp;","")),"")</f>
        <v/>
      </c>
      <c r="G5" s="22" t="str">
        <f>IF(微程序地址入口表!G6&lt;&gt;"",IF(微程序地址入口表!G6=1,微程序地址入口表!G$2&amp;"&amp;",IF(微程序地址入口表!G6=0,"~"&amp;微程序地址入口表!G$2&amp;"&amp;","")),"")</f>
        <v/>
      </c>
      <c r="H5" s="27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x14ac:dyDescent="0.3">
      <c r="A6" s="23" t="str">
        <f>IF(微程序地址入口表!A7&lt;&gt;"",IF(微程序地址入口表!A7=1,微程序地址入口表!A$2&amp;"&amp;",IF(微程序地址入口表!A7=0,"~"&amp;微程序地址入口表!A$2&amp;"&amp;","")),"")</f>
        <v/>
      </c>
      <c r="B6" s="22" t="str">
        <f>IF(微程序地址入口表!B7&lt;&gt;"",IF(微程序地址入口表!B7=1,微程序地址入口表!B$2&amp;"&amp;",IF(微程序地址入口表!B7=0,"~"&amp;微程序地址入口表!B$2&amp;"&amp;","")),"")</f>
        <v/>
      </c>
      <c r="C6" s="22" t="str">
        <f>IF(微程序地址入口表!C7&lt;&gt;"",IF(微程序地址入口表!C7=1,微程序地址入口表!C$2&amp;"&amp;",IF(微程序地址入口表!C7=0,"~"&amp;微程序地址入口表!C$2&amp;"&amp;","")),"")</f>
        <v/>
      </c>
      <c r="D6" s="22" t="str">
        <f>IF(微程序地址入口表!D7&lt;&gt;"",IF(微程序地址入口表!D7=1,微程序地址入口表!D$2&amp;"&amp;",IF(微程序地址入口表!D7=0,"~"&amp;微程序地址入口表!D$2&amp;"&amp;","")),"")</f>
        <v/>
      </c>
      <c r="E6" s="22" t="str">
        <f>IF(微程序地址入口表!E7&lt;&gt;"",IF(微程序地址入口表!E7=1,微程序地址入口表!E$2&amp;"&amp;",IF(微程序地址入口表!E7=0,"~"&amp;微程序地址入口表!E$2&amp;"&amp;","")),"")</f>
        <v/>
      </c>
      <c r="F6" s="22" t="str">
        <f>IF(微程序地址入口表!F7&lt;&gt;"",IF(微程序地址入口表!F7=1,微程序地址入口表!F$2&amp;"&amp;",IF(微程序地址入口表!F7=0,"~"&amp;微程序地址入口表!F$2&amp;"&amp;","")),"")</f>
        <v/>
      </c>
      <c r="G6" s="22" t="str">
        <f>IF(微程序地址入口表!G7&lt;&gt;"",IF(微程序地址入口表!G7=1,微程序地址入口表!G$2&amp;"&amp;",IF(微程序地址入口表!G7=0,"~"&amp;微程序地址入口表!G$2&amp;"&amp;","")),"")</f>
        <v/>
      </c>
      <c r="H6" s="27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x14ac:dyDescent="0.3">
      <c r="A7" s="23" t="str">
        <f>IF(微程序地址入口表!A8&lt;&gt;"",IF(微程序地址入口表!A8=1,微程序地址入口表!A$2&amp;"&amp;",IF(微程序地址入口表!A8=0,"~"&amp;微程序地址入口表!A$2&amp;"&amp;","")),"")</f>
        <v/>
      </c>
      <c r="B7" s="22" t="str">
        <f>IF(微程序地址入口表!B8&lt;&gt;"",IF(微程序地址入口表!B8=1,微程序地址入口表!B$2&amp;"&amp;",IF(微程序地址入口表!B8=0,"~"&amp;微程序地址入口表!B$2&amp;"&amp;","")),"")</f>
        <v/>
      </c>
      <c r="C7" s="22" t="str">
        <f>IF(微程序地址入口表!C8&lt;&gt;"",IF(微程序地址入口表!C8=1,微程序地址入口表!C$2&amp;"&amp;",IF(微程序地址入口表!C8=0,"~"&amp;微程序地址入口表!C$2&amp;"&amp;","")),"")</f>
        <v/>
      </c>
      <c r="D7" s="22" t="str">
        <f>IF(微程序地址入口表!D8&lt;&gt;"",IF(微程序地址入口表!D8=1,微程序地址入口表!D$2&amp;"&amp;",IF(微程序地址入口表!D8=0,"~"&amp;微程序地址入口表!D$2&amp;"&amp;","")),"")</f>
        <v/>
      </c>
      <c r="E7" s="22" t="str">
        <f>IF(微程序地址入口表!E8&lt;&gt;"",IF(微程序地址入口表!E8=1,微程序地址入口表!E$2&amp;"&amp;",IF(微程序地址入口表!E8=0,"~"&amp;微程序地址入口表!E$2&amp;"&amp;","")),"")</f>
        <v/>
      </c>
      <c r="F7" s="22" t="str">
        <f>IF(微程序地址入口表!F8&lt;&gt;"",IF(微程序地址入口表!F8=1,微程序地址入口表!F$2&amp;"&amp;",IF(微程序地址入口表!F8=0,"~"&amp;微程序地址入口表!F$2&amp;"&amp;","")),"")</f>
        <v/>
      </c>
      <c r="G7" s="22" t="str">
        <f>IF(微程序地址入口表!G8&lt;&gt;"",IF(微程序地址入口表!G8=1,微程序地址入口表!G$2&amp;"&amp;",IF(微程序地址入口表!G8=0,"~"&amp;微程序地址入口表!G$2&amp;"&amp;","")),"")</f>
        <v/>
      </c>
      <c r="H7" s="27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">
      <c r="A8" s="23" t="str">
        <f>IF(微程序地址入口表!A9&lt;&gt;"",IF(微程序地址入口表!A9=1,微程序地址入口表!A$2&amp;"&amp;",IF(微程序地址入口表!A9=0,"~"&amp;微程序地址入口表!A$2&amp;"&amp;","")),"")</f>
        <v/>
      </c>
      <c r="B8" s="22" t="str">
        <f>IF(微程序地址入口表!B9&lt;&gt;"",IF(微程序地址入口表!B9=1,微程序地址入口表!B$2&amp;"&amp;",IF(微程序地址入口表!B9=0,"~"&amp;微程序地址入口表!B$2&amp;"&amp;","")),"")</f>
        <v/>
      </c>
      <c r="C8" s="22" t="str">
        <f>IF(微程序地址入口表!C9&lt;&gt;"",IF(微程序地址入口表!C9=1,微程序地址入口表!C$2&amp;"&amp;",IF(微程序地址入口表!C9=0,"~"&amp;微程序地址入口表!C$2&amp;"&amp;","")),"")</f>
        <v/>
      </c>
      <c r="D8" s="22" t="str">
        <f>IF(微程序地址入口表!D9&lt;&gt;"",IF(微程序地址入口表!D9=1,微程序地址入口表!D$2&amp;"&amp;",IF(微程序地址入口表!D9=0,"~"&amp;微程序地址入口表!D$2&amp;"&amp;","")),"")</f>
        <v/>
      </c>
      <c r="E8" s="22" t="str">
        <f>IF(微程序地址入口表!E9&lt;&gt;"",IF(微程序地址入口表!E9=1,微程序地址入口表!E$2&amp;"&amp;",IF(微程序地址入口表!E9=0,"~"&amp;微程序地址入口表!E$2&amp;"&amp;","")),"")</f>
        <v/>
      </c>
      <c r="F8" s="22" t="str">
        <f>IF(微程序地址入口表!F9&lt;&gt;"",IF(微程序地址入口表!F9=1,微程序地址入口表!F$2&amp;"&amp;",IF(微程序地址入口表!F9=0,"~"&amp;微程序地址入口表!F$2&amp;"&amp;","")),"")</f>
        <v/>
      </c>
      <c r="G8" s="22" t="str">
        <f>IF(微程序地址入口表!G9&lt;&gt;"",IF(微程序地址入口表!G9=1,微程序地址入口表!G$2&amp;"&amp;",IF(微程序地址入口表!G9=0,"~"&amp;微程序地址入口表!G$2&amp;"&amp;","")),"")</f>
        <v/>
      </c>
      <c r="H8" s="27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3" t="str">
        <f>IF(微程序地址入口表!A10&lt;&gt;"",IF(微程序地址入口表!A10=1,微程序地址入口表!A$2&amp;"&amp;",IF(微程序地址入口表!A10=0,"~"&amp;微程序地址入口表!A$2&amp;"&amp;","")),"")</f>
        <v/>
      </c>
      <c r="B9" s="22" t="str">
        <f>IF(微程序地址入口表!B10&lt;&gt;"",IF(微程序地址入口表!B10=1,微程序地址入口表!B$2&amp;"&amp;",IF(微程序地址入口表!B10=0,"~"&amp;微程序地址入口表!B$2&amp;"&amp;","")),"")</f>
        <v/>
      </c>
      <c r="C9" s="22" t="str">
        <f>IF(微程序地址入口表!C10&lt;&gt;"",IF(微程序地址入口表!C10=1,微程序地址入口表!C$2&amp;"&amp;",IF(微程序地址入口表!C10=0,"~"&amp;微程序地址入口表!C$2&amp;"&amp;","")),"")</f>
        <v/>
      </c>
      <c r="D9" s="22" t="str">
        <f>IF(微程序地址入口表!D10&lt;&gt;"",IF(微程序地址入口表!D10=1,微程序地址入口表!D$2&amp;"&amp;",IF(微程序地址入口表!D10=0,"~"&amp;微程序地址入口表!D$2&amp;"&amp;","")),"")</f>
        <v/>
      </c>
      <c r="E9" s="22" t="str">
        <f>IF(微程序地址入口表!E10&lt;&gt;"",IF(微程序地址入口表!E10=1,微程序地址入口表!E$2&amp;"&amp;",IF(微程序地址入口表!E10=0,"~"&amp;微程序地址入口表!E$2&amp;"&amp;","")),"")</f>
        <v/>
      </c>
      <c r="F9" s="22" t="str">
        <f>IF(微程序地址入口表!F10&lt;&gt;"",IF(微程序地址入口表!F10=1,微程序地址入口表!F$2&amp;"&amp;",IF(微程序地址入口表!F10=0,"~"&amp;微程序地址入口表!F$2&amp;"&amp;","")),"")</f>
        <v/>
      </c>
      <c r="G9" s="22" t="str">
        <f>IF(微程序地址入口表!G10&lt;&gt;"",IF(微程序地址入口表!G10=1,微程序地址入口表!G$2&amp;"&amp;",IF(微程序地址入口表!G10=0,"~"&amp;微程序地址入口表!G$2&amp;"&amp;","")),"")</f>
        <v/>
      </c>
      <c r="H9" s="27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3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2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2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2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2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2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2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3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2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2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2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2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2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2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3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2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2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2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2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2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2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3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2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2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2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2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2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2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6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3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2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2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2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2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2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2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6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3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2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2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2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2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2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2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6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3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2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2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2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2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2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2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6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3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2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2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2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2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2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2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6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3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2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2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2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2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2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2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6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3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2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2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2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2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2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2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6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3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2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2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2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2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2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2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6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3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2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2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2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2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2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2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6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3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2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2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2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2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2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2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6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3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2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2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2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2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2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2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6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3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2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2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2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2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2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2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6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3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2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2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2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2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2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2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6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3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2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2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2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2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2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2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6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3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2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2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2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2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2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2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6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3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2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2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2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2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2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2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6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3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2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2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2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2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2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2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6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3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2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2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2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2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2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2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6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108"/>
      <c r="B31" s="108"/>
      <c r="C31" s="108"/>
      <c r="D31" s="108"/>
      <c r="E31" s="108"/>
      <c r="F31" s="108"/>
      <c r="G31" s="108"/>
      <c r="H31" s="108"/>
      <c r="I31" s="109"/>
      <c r="J31" s="37" t="str">
        <f>IF(LEN(J32)&gt;1,LEFT(J32,LEN(J32)-1),"")</f>
        <v/>
      </c>
      <c r="K31" s="37" t="str">
        <f t="shared" ref="K31:N31" si="1">IF(LEN(K32)&gt;1,LEFT(K32,LEN(K32)-1),"")</f>
        <v/>
      </c>
      <c r="L31" s="37" t="str">
        <f t="shared" si="1"/>
        <v>LW</v>
      </c>
      <c r="M31" s="37" t="str">
        <f t="shared" si="1"/>
        <v/>
      </c>
      <c r="N31" s="37" t="str">
        <f t="shared" si="1"/>
        <v/>
      </c>
    </row>
    <row r="32" spans="1:14" ht="17.25" hidden="1" customHeight="1" x14ac:dyDescent="0.3">
      <c r="A32" s="24"/>
      <c r="B32" s="24"/>
      <c r="C32" s="24"/>
      <c r="D32" s="24"/>
      <c r="E32" s="24"/>
      <c r="F32" s="24"/>
      <c r="G32" s="24"/>
      <c r="H32" s="24"/>
      <c r="I32" s="28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3"/>
    <row r="35" spans="1:12" ht="16.5" x14ac:dyDescent="0.3">
      <c r="A35" s="5"/>
      <c r="B35" s="5"/>
      <c r="I35" s="29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74" priority="31">
      <formula>LEN(TRIM(J31))=0</formula>
    </cfRule>
  </conditionalFormatting>
  <conditionalFormatting sqref="J2:N30">
    <cfRule type="containsText" dxfId="73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3"/>
  <sheetViews>
    <sheetView tabSelected="1" workbookViewId="0">
      <selection activeCell="AG27" sqref="AG27"/>
    </sheetView>
  </sheetViews>
  <sheetFormatPr defaultColWidth="9" defaultRowHeight="14.5" x14ac:dyDescent="0.35"/>
  <cols>
    <col min="1" max="1" width="7.75" style="43" customWidth="1"/>
    <col min="2" max="2" width="5.08203125" style="63" customWidth="1"/>
    <col min="3" max="27" width="4" style="64" customWidth="1"/>
    <col min="28" max="28" width="8" style="65" customWidth="1"/>
    <col min="29" max="29" width="5.83203125" style="64" hidden="1" customWidth="1"/>
    <col min="30" max="30" width="23.08203125" style="65" hidden="1" customWidth="1"/>
    <col min="31" max="31" width="17.5" style="65" hidden="1" customWidth="1"/>
    <col min="32" max="32" width="32.83203125" style="61" customWidth="1"/>
    <col min="33" max="33" width="15.75" style="66" customWidth="1"/>
    <col min="34" max="34" width="14.25" style="43" hidden="1" customWidth="1"/>
    <col min="35" max="16384" width="9" style="43"/>
  </cols>
  <sheetData>
    <row r="1" spans="1:34" x14ac:dyDescent="0.35">
      <c r="C1" s="65"/>
      <c r="D1" s="65"/>
      <c r="E1" s="65"/>
      <c r="F1" s="65"/>
      <c r="G1" s="65"/>
      <c r="H1" s="65"/>
      <c r="I1" s="80"/>
      <c r="J1" s="80"/>
      <c r="K1" s="65" t="s">
        <v>24</v>
      </c>
      <c r="L1" s="65" t="s">
        <v>25</v>
      </c>
      <c r="M1" s="65" t="s">
        <v>26</v>
      </c>
      <c r="N1" s="65" t="s">
        <v>27</v>
      </c>
      <c r="O1" s="65" t="s">
        <v>28</v>
      </c>
      <c r="P1" s="65" t="s">
        <v>29</v>
      </c>
      <c r="Q1" s="65" t="s">
        <v>30</v>
      </c>
      <c r="R1" s="65" t="s">
        <v>31</v>
      </c>
      <c r="S1" s="65" t="s">
        <v>32</v>
      </c>
      <c r="T1" s="65" t="s">
        <v>33</v>
      </c>
      <c r="U1" s="65" t="s">
        <v>34</v>
      </c>
      <c r="V1" s="65" t="s">
        <v>35</v>
      </c>
      <c r="W1" s="65" t="s">
        <v>36</v>
      </c>
      <c r="X1" s="65" t="s">
        <v>37</v>
      </c>
      <c r="Y1" s="65" t="s">
        <v>38</v>
      </c>
      <c r="Z1" s="65" t="s">
        <v>39</v>
      </c>
      <c r="AA1" s="65" t="s">
        <v>40</v>
      </c>
    </row>
    <row r="2" spans="1:34" ht="17" thickBot="1" x14ac:dyDescent="0.5">
      <c r="A2" s="44" t="s">
        <v>16</v>
      </c>
      <c r="B2" s="45" t="s">
        <v>17</v>
      </c>
      <c r="C2" s="69"/>
      <c r="D2" s="69"/>
      <c r="E2" s="69"/>
      <c r="F2" s="70"/>
      <c r="G2" s="70"/>
      <c r="H2" s="70"/>
      <c r="I2" s="83"/>
      <c r="J2" s="83"/>
      <c r="K2" s="71" t="s">
        <v>63</v>
      </c>
      <c r="L2" s="71" t="s">
        <v>64</v>
      </c>
      <c r="M2" s="71" t="s">
        <v>42</v>
      </c>
      <c r="N2" s="71" t="s">
        <v>43</v>
      </c>
      <c r="O2" s="72" t="s">
        <v>44</v>
      </c>
      <c r="P2" s="72" t="s">
        <v>45</v>
      </c>
      <c r="Q2" s="72" t="s">
        <v>18</v>
      </c>
      <c r="R2" s="72" t="s">
        <v>46</v>
      </c>
      <c r="S2" s="72" t="s">
        <v>47</v>
      </c>
      <c r="T2" s="72" t="s">
        <v>48</v>
      </c>
      <c r="U2" s="72" t="s">
        <v>49</v>
      </c>
      <c r="V2" s="72" t="s">
        <v>50</v>
      </c>
      <c r="W2" s="72" t="s">
        <v>51</v>
      </c>
      <c r="X2" s="71" t="s">
        <v>52</v>
      </c>
      <c r="Y2" s="71" t="s">
        <v>53</v>
      </c>
      <c r="Z2" s="73" t="s">
        <v>54</v>
      </c>
      <c r="AA2" s="73" t="s">
        <v>55</v>
      </c>
      <c r="AB2" s="74" t="s">
        <v>65</v>
      </c>
      <c r="AC2" s="46" t="s">
        <v>19</v>
      </c>
      <c r="AD2" s="47"/>
      <c r="AE2" s="47"/>
      <c r="AF2" s="48" t="s">
        <v>20</v>
      </c>
      <c r="AG2" s="49" t="s">
        <v>21</v>
      </c>
    </row>
    <row r="3" spans="1:34" ht="17" thickTop="1" x14ac:dyDescent="0.45">
      <c r="A3" s="75" t="s">
        <v>22</v>
      </c>
      <c r="B3" s="75">
        <v>0</v>
      </c>
      <c r="C3" s="76"/>
      <c r="D3" s="76"/>
      <c r="E3" s="76"/>
      <c r="F3" s="76"/>
      <c r="G3" s="76"/>
      <c r="H3" s="76"/>
      <c r="I3" s="81"/>
      <c r="J3" s="81"/>
      <c r="K3" s="76"/>
      <c r="L3" s="76"/>
      <c r="M3" s="76"/>
      <c r="N3" s="76"/>
      <c r="O3" s="76">
        <v>1</v>
      </c>
      <c r="P3" s="76"/>
      <c r="Q3" s="76"/>
      <c r="R3" s="76">
        <v>1</v>
      </c>
      <c r="S3" s="76">
        <v>1</v>
      </c>
      <c r="T3" s="76"/>
      <c r="U3" s="76"/>
      <c r="V3" s="76">
        <v>1</v>
      </c>
      <c r="W3" s="76"/>
      <c r="X3" s="76"/>
      <c r="Y3" s="76"/>
      <c r="Z3" s="76"/>
      <c r="AA3" s="77"/>
      <c r="AB3" s="78">
        <v>1</v>
      </c>
      <c r="AC3" s="50" t="str">
        <f t="shared" ref="AC3:AC27" si="0">TEXT(DEC2BIN(AB3),"00000")</f>
        <v>00001</v>
      </c>
      <c r="AD3" s="51" t="str">
        <f t="shared" ref="AD3:AD9" si="1">VALUE(C3)&amp;VALUE(D3)&amp;VALUE(E3)&amp;VALUE(F3)&amp;VALUE(G3)&amp;VALUE(H3)&amp;VALUE(I3)&amp;VALUE(J3)&amp;VALUE(K3)&amp;VALUE(L3)&amp;VALUE(M3)&amp;VALUE(N3)&amp;VALUE(O3)&amp;VALUE(P3)&amp;VALUE(Q3)&amp;VALUE(R3)&amp;VALUE(S3)&amp;VALUE(T3)</f>
        <v>000000000000100110</v>
      </c>
      <c r="AE3" s="51" t="str">
        <f t="shared" ref="AE3:AE27" si="2">VALUE(U3)&amp;VALUE(V3)&amp;VALUE(W3)&amp;VALUE(X3)&amp;VALUE(Y3)&amp;VALUE(Z3)&amp;VALUE(AA3)&amp;AC3</f>
        <v>010000000001</v>
      </c>
      <c r="AF3" s="52" t="str">
        <f>AD3&amp;AE3</f>
        <v>000000000000100110010000000001</v>
      </c>
      <c r="AG3" s="53" t="str">
        <f t="shared" ref="AG3:AG16" si="3">DEC2HEX(BIN2DEC(LEFT(AF3,LEN(AF3)-24))*256*256*256+BIN2DEC(MID(AF3,LEN(AF3)-23,8))*256*256+BIN2DEC(MID(AF3,LEN(AF3)-15,8))*256+BIN2DEC(MID(AF3,LEN(AF3)-7,8)))</f>
        <v>26401</v>
      </c>
      <c r="AH3" s="64">
        <f>BIN2DEC(LEFT(AF3,LEN(AF3)-24))*256*256*256+BIN2DEC(MID(AF3,LEN(AF3)-23,8))*256*256+BIN2DEC(MID(AF3,LEN(AF3)-15,8))*256+BIN2DEC(MID(AF3,LEN(AF3)-7,8))</f>
        <v>156673</v>
      </c>
    </row>
    <row r="4" spans="1:34" ht="16.5" x14ac:dyDescent="0.45">
      <c r="A4" s="67" t="s">
        <v>22</v>
      </c>
      <c r="B4" s="67">
        <v>1</v>
      </c>
      <c r="C4" s="68"/>
      <c r="D4" s="68"/>
      <c r="E4" s="68"/>
      <c r="F4" s="68"/>
      <c r="G4" s="68"/>
      <c r="H4" s="68"/>
      <c r="I4" s="82"/>
      <c r="J4" s="82"/>
      <c r="K4" s="68"/>
      <c r="L4" s="68"/>
      <c r="M4" s="68"/>
      <c r="N4" s="68">
        <v>1</v>
      </c>
      <c r="O4" s="68">
        <v>1</v>
      </c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79" t="s">
        <v>24</v>
      </c>
      <c r="AB4" s="54">
        <v>0</v>
      </c>
      <c r="AC4" s="50" t="str">
        <f t="shared" si="0"/>
        <v>00000</v>
      </c>
      <c r="AD4" s="51" t="str">
        <f t="shared" si="1"/>
        <v>000000000001100000</v>
      </c>
      <c r="AE4" s="51" t="str">
        <f t="shared" si="2"/>
        <v>000000100000</v>
      </c>
      <c r="AF4" s="52" t="str">
        <f t="shared" ref="AF4:AF16" si="4">AD4&amp;AE4</f>
        <v>000000000001100000000000100000</v>
      </c>
      <c r="AG4" s="53" t="str">
        <f t="shared" si="3"/>
        <v>60020</v>
      </c>
      <c r="AH4" s="64">
        <f t="shared" ref="AH4:AH27" si="5">BIN2DEC(LEFT(AF4,LEN(AF4)-24))*256*256*256+BIN2DEC(MID(AF4,LEN(AF4)-23,8))*256*256+BIN2DEC(MID(AF4,LEN(AF4)-15,8))*256+BIN2DEC(MID(AF4,LEN(AF4)-7,8))</f>
        <v>393248</v>
      </c>
    </row>
    <row r="5" spans="1:34" ht="16.5" x14ac:dyDescent="0.45">
      <c r="A5" s="75" t="s">
        <v>56</v>
      </c>
      <c r="B5" s="75">
        <v>2</v>
      </c>
      <c r="C5" s="76"/>
      <c r="D5" s="76"/>
      <c r="E5" s="76"/>
      <c r="F5" s="76"/>
      <c r="G5" s="76"/>
      <c r="H5" s="76"/>
      <c r="I5" s="81"/>
      <c r="J5" s="81"/>
      <c r="K5" s="76"/>
      <c r="L5" s="76"/>
      <c r="M5" s="76">
        <v>1</v>
      </c>
      <c r="N5" s="76">
        <v>1</v>
      </c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7"/>
      <c r="AB5" s="78">
        <v>3</v>
      </c>
      <c r="AC5" s="50" t="str">
        <f t="shared" si="0"/>
        <v>00011</v>
      </c>
      <c r="AD5" s="51" t="str">
        <f t="shared" si="1"/>
        <v>000000000011000000</v>
      </c>
      <c r="AE5" s="51" t="str">
        <f t="shared" si="2"/>
        <v>000000000011</v>
      </c>
      <c r="AF5" s="52" t="str">
        <f t="shared" si="4"/>
        <v>000000000011000000000000000011</v>
      </c>
      <c r="AG5" s="53" t="str">
        <f t="shared" si="3"/>
        <v>C0003</v>
      </c>
      <c r="AH5" s="64">
        <f t="shared" si="5"/>
        <v>786435</v>
      </c>
    </row>
    <row r="6" spans="1:34" ht="16.5" x14ac:dyDescent="0.45">
      <c r="A6" s="67" t="s">
        <v>56</v>
      </c>
      <c r="B6" s="67">
        <v>3</v>
      </c>
      <c r="C6" s="68"/>
      <c r="D6" s="68"/>
      <c r="E6" s="68"/>
      <c r="F6" s="68"/>
      <c r="G6" s="68"/>
      <c r="H6" s="68"/>
      <c r="I6" s="82"/>
      <c r="J6" s="82"/>
      <c r="K6" s="68">
        <v>1</v>
      </c>
      <c r="L6" s="68"/>
      <c r="M6" s="68"/>
      <c r="N6" s="68"/>
      <c r="O6" s="68"/>
      <c r="P6" s="68"/>
      <c r="Q6" s="68"/>
      <c r="R6" s="68"/>
      <c r="S6" s="68"/>
      <c r="T6" s="68"/>
      <c r="U6" s="68"/>
      <c r="V6" s="68">
        <v>1</v>
      </c>
      <c r="W6" s="68"/>
      <c r="X6" s="68"/>
      <c r="Y6" s="68"/>
      <c r="Z6" s="68"/>
      <c r="AA6" s="79"/>
      <c r="AB6" s="54">
        <v>4</v>
      </c>
      <c r="AC6" s="50" t="str">
        <f t="shared" si="0"/>
        <v>00100</v>
      </c>
      <c r="AD6" s="51" t="str">
        <f t="shared" si="1"/>
        <v>000000001000000000</v>
      </c>
      <c r="AE6" s="51" t="str">
        <f t="shared" si="2"/>
        <v>010000000100</v>
      </c>
      <c r="AF6" s="52" t="str">
        <f t="shared" si="4"/>
        <v>000000001000000000010000000100</v>
      </c>
      <c r="AG6" s="53" t="str">
        <f t="shared" si="3"/>
        <v>200404</v>
      </c>
      <c r="AH6" s="64">
        <f t="shared" si="5"/>
        <v>2098180</v>
      </c>
    </row>
    <row r="7" spans="1:34" ht="16.5" x14ac:dyDescent="0.45">
      <c r="A7" s="75" t="s">
        <v>56</v>
      </c>
      <c r="B7" s="75">
        <v>4</v>
      </c>
      <c r="C7" s="76"/>
      <c r="D7" s="76"/>
      <c r="E7" s="76"/>
      <c r="F7" s="76"/>
      <c r="G7" s="76"/>
      <c r="H7" s="76"/>
      <c r="I7" s="81"/>
      <c r="J7" s="81"/>
      <c r="K7" s="76"/>
      <c r="L7" s="76"/>
      <c r="M7" s="76"/>
      <c r="N7" s="76"/>
      <c r="O7" s="76"/>
      <c r="P7" s="76">
        <v>1</v>
      </c>
      <c r="Q7" s="76"/>
      <c r="R7" s="76"/>
      <c r="S7" s="76"/>
      <c r="T7" s="76">
        <v>1</v>
      </c>
      <c r="U7" s="76"/>
      <c r="V7" s="76"/>
      <c r="W7" s="76"/>
      <c r="X7" s="76"/>
      <c r="Y7" s="76"/>
      <c r="Z7" s="76"/>
      <c r="AA7" s="77"/>
      <c r="AB7" s="78">
        <v>0</v>
      </c>
      <c r="AC7" s="50" t="str">
        <f t="shared" si="0"/>
        <v>00000</v>
      </c>
      <c r="AD7" s="51" t="str">
        <f t="shared" si="1"/>
        <v>000000000000010001</v>
      </c>
      <c r="AE7" s="51" t="str">
        <f t="shared" si="2"/>
        <v>000000000000</v>
      </c>
      <c r="AF7" s="52" t="str">
        <f t="shared" si="4"/>
        <v>000000000000010001000000000000</v>
      </c>
      <c r="AG7" s="53" t="str">
        <f t="shared" si="3"/>
        <v>11000</v>
      </c>
      <c r="AH7" s="64">
        <f t="shared" si="5"/>
        <v>69632</v>
      </c>
    </row>
    <row r="8" spans="1:34" ht="16.5" x14ac:dyDescent="0.45">
      <c r="A8" s="67" t="s">
        <v>57</v>
      </c>
      <c r="B8" s="67">
        <v>5</v>
      </c>
      <c r="C8" s="68"/>
      <c r="D8" s="68"/>
      <c r="E8" s="68"/>
      <c r="F8" s="68"/>
      <c r="G8" s="68"/>
      <c r="H8" s="68"/>
      <c r="I8" s="82"/>
      <c r="J8" s="82"/>
      <c r="K8" s="68"/>
      <c r="L8" s="68"/>
      <c r="M8" s="68">
        <v>1</v>
      </c>
      <c r="N8" s="68">
        <v>1</v>
      </c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79"/>
      <c r="AB8" s="54">
        <v>6</v>
      </c>
      <c r="AC8" s="50" t="str">
        <f t="shared" si="0"/>
        <v>00110</v>
      </c>
      <c r="AD8" s="51" t="str">
        <f t="shared" si="1"/>
        <v>000000000011000000</v>
      </c>
      <c r="AE8" s="51" t="str">
        <f t="shared" si="2"/>
        <v>000000000110</v>
      </c>
      <c r="AF8" s="52" t="str">
        <f t="shared" si="4"/>
        <v>000000000011000000000000000110</v>
      </c>
      <c r="AG8" s="53" t="str">
        <f t="shared" si="3"/>
        <v>C0006</v>
      </c>
      <c r="AH8" s="64">
        <f t="shared" si="5"/>
        <v>786438</v>
      </c>
    </row>
    <row r="9" spans="1:34" ht="16.5" x14ac:dyDescent="0.45">
      <c r="A9" s="75" t="s">
        <v>57</v>
      </c>
      <c r="B9" s="75">
        <v>6</v>
      </c>
      <c r="C9" s="76"/>
      <c r="D9" s="76"/>
      <c r="E9" s="76"/>
      <c r="F9" s="76"/>
      <c r="G9" s="76"/>
      <c r="H9" s="76"/>
      <c r="I9" s="81"/>
      <c r="J9" s="81"/>
      <c r="K9" s="76">
        <v>1</v>
      </c>
      <c r="L9" s="76"/>
      <c r="M9" s="76"/>
      <c r="N9" s="76"/>
      <c r="O9" s="76"/>
      <c r="P9" s="76"/>
      <c r="Q9" s="76"/>
      <c r="R9" s="76"/>
      <c r="S9" s="76"/>
      <c r="T9" s="76"/>
      <c r="U9" s="76">
        <v>1</v>
      </c>
      <c r="V9" s="76"/>
      <c r="W9" s="76"/>
      <c r="X9" s="76"/>
      <c r="Y9" s="76"/>
      <c r="Z9" s="76"/>
      <c r="AA9" s="77"/>
      <c r="AB9" s="78">
        <v>0</v>
      </c>
      <c r="AC9" s="50" t="str">
        <f t="shared" si="0"/>
        <v>00000</v>
      </c>
      <c r="AD9" s="51" t="str">
        <f t="shared" si="1"/>
        <v>000000001000000000</v>
      </c>
      <c r="AE9" s="51" t="str">
        <f t="shared" si="2"/>
        <v>100000000000</v>
      </c>
      <c r="AF9" s="52" t="str">
        <f t="shared" si="4"/>
        <v>000000001000000000100000000000</v>
      </c>
      <c r="AG9" s="53" t="str">
        <f t="shared" si="3"/>
        <v>200800</v>
      </c>
      <c r="AH9" s="64">
        <f t="shared" si="5"/>
        <v>2099200</v>
      </c>
    </row>
    <row r="10" spans="1:34" ht="16.5" x14ac:dyDescent="0.45">
      <c r="A10" s="67" t="s">
        <v>58</v>
      </c>
      <c r="B10" s="67">
        <v>7</v>
      </c>
      <c r="C10" s="68"/>
      <c r="D10" s="68"/>
      <c r="E10" s="68"/>
      <c r="F10" s="68"/>
      <c r="G10" s="68"/>
      <c r="H10" s="68"/>
      <c r="I10" s="82"/>
      <c r="J10" s="82"/>
      <c r="K10" s="68"/>
      <c r="L10" s="68">
        <v>1</v>
      </c>
      <c r="M10" s="68">
        <v>1</v>
      </c>
      <c r="N10" s="68"/>
      <c r="O10" s="68"/>
      <c r="P10" s="68"/>
      <c r="Q10" s="68"/>
      <c r="R10" s="68"/>
      <c r="S10" s="68"/>
      <c r="T10" s="68"/>
      <c r="U10" s="68"/>
      <c r="V10" s="68"/>
      <c r="W10" s="68">
        <v>1</v>
      </c>
      <c r="X10" s="68"/>
      <c r="Y10" s="68"/>
      <c r="Z10" s="68">
        <v>1</v>
      </c>
      <c r="AA10" s="79"/>
      <c r="AB10" s="54">
        <v>0</v>
      </c>
      <c r="AC10" s="50" t="str">
        <f t="shared" si="0"/>
        <v>00000</v>
      </c>
      <c r="AD10" s="51" t="str">
        <f t="shared" ref="AD10:AD27" si="6">VALUE(C10)&amp;VALUE(D10)&amp;VALUE(E10)&amp;VALUE(F10)&amp;VALUE(G10)&amp;VALUE(H10)&amp;VALUE(I10)&amp;VALUE(J10)&amp;VALUE(K10)&amp;VALUE(L10)&amp;VALUE(M10)&amp;VALUE(N10)&amp;VALUE(O10)&amp;VALUE(P10)&amp;VALUE(Q10)&amp;VALUE(R10)&amp;VALUE(S10)&amp;VALUE(T10)</f>
        <v>000000000110000000</v>
      </c>
      <c r="AE10" s="51" t="str">
        <f t="shared" si="2"/>
        <v>001001000000</v>
      </c>
      <c r="AF10" s="52" t="str">
        <f t="shared" si="4"/>
        <v>000000000110000000001001000000</v>
      </c>
      <c r="AG10" s="53" t="str">
        <f t="shared" si="3"/>
        <v>180240</v>
      </c>
      <c r="AH10" s="64">
        <f t="shared" si="5"/>
        <v>1573440</v>
      </c>
    </row>
    <row r="11" spans="1:34" ht="16.5" x14ac:dyDescent="0.45">
      <c r="A11" s="75" t="s">
        <v>59</v>
      </c>
      <c r="B11" s="75">
        <v>8</v>
      </c>
      <c r="C11" s="76"/>
      <c r="D11" s="76"/>
      <c r="E11" s="76"/>
      <c r="F11" s="76"/>
      <c r="G11" s="76"/>
      <c r="H11" s="76"/>
      <c r="I11" s="81"/>
      <c r="J11" s="81"/>
      <c r="K11" s="76"/>
      <c r="L11" s="76">
        <v>1</v>
      </c>
      <c r="M11" s="76">
        <v>1</v>
      </c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>
        <v>1</v>
      </c>
      <c r="Y11" s="76"/>
      <c r="Z11" s="76">
        <v>1</v>
      </c>
      <c r="AA11" s="77"/>
      <c r="AB11" s="78">
        <v>0</v>
      </c>
      <c r="AC11" s="50" t="str">
        <f t="shared" si="0"/>
        <v>00000</v>
      </c>
      <c r="AD11" s="51" t="str">
        <f t="shared" si="6"/>
        <v>000000000110000000</v>
      </c>
      <c r="AE11" s="51" t="str">
        <f t="shared" si="2"/>
        <v>000101000000</v>
      </c>
      <c r="AF11" s="52" t="str">
        <f t="shared" si="4"/>
        <v>000000000110000000000101000000</v>
      </c>
      <c r="AG11" s="53" t="str">
        <f t="shared" si="3"/>
        <v>180140</v>
      </c>
      <c r="AH11" s="64">
        <f t="shared" si="5"/>
        <v>1573184</v>
      </c>
    </row>
    <row r="12" spans="1:34" ht="16.5" x14ac:dyDescent="0.45">
      <c r="A12" s="67" t="s">
        <v>60</v>
      </c>
      <c r="B12" s="67">
        <v>9</v>
      </c>
      <c r="C12" s="68"/>
      <c r="D12" s="68"/>
      <c r="E12" s="68"/>
      <c r="F12" s="68"/>
      <c r="G12" s="68"/>
      <c r="H12" s="68"/>
      <c r="I12" s="82"/>
      <c r="J12" s="82"/>
      <c r="K12" s="68"/>
      <c r="L12" s="68"/>
      <c r="M12" s="68">
        <v>1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>
        <v>1</v>
      </c>
      <c r="Z12" s="68"/>
      <c r="AA12" s="79"/>
      <c r="AB12" s="54">
        <v>10</v>
      </c>
      <c r="AC12" s="50" t="str">
        <f t="shared" si="0"/>
        <v>01010</v>
      </c>
      <c r="AD12" s="51" t="str">
        <f t="shared" si="6"/>
        <v>000000000010000000</v>
      </c>
      <c r="AE12" s="51" t="str">
        <f t="shared" si="2"/>
        <v>000010001010</v>
      </c>
      <c r="AF12" s="52" t="str">
        <f t="shared" si="4"/>
        <v>000000000010000000000010001010</v>
      </c>
      <c r="AG12" s="53" t="str">
        <f t="shared" si="3"/>
        <v>8008A</v>
      </c>
      <c r="AH12" s="64">
        <f t="shared" si="5"/>
        <v>524426</v>
      </c>
    </row>
    <row r="13" spans="1:34" ht="16.5" x14ac:dyDescent="0.45">
      <c r="A13" s="75" t="s">
        <v>60</v>
      </c>
      <c r="B13" s="75">
        <v>10</v>
      </c>
      <c r="C13" s="76"/>
      <c r="D13" s="76"/>
      <c r="E13" s="76"/>
      <c r="F13" s="76"/>
      <c r="G13" s="76"/>
      <c r="H13" s="76"/>
      <c r="I13" s="81"/>
      <c r="J13" s="81"/>
      <c r="K13" s="76"/>
      <c r="L13" s="76"/>
      <c r="M13" s="76"/>
      <c r="N13" s="76"/>
      <c r="O13" s="76"/>
      <c r="P13" s="76"/>
      <c r="Q13" s="76">
        <v>1</v>
      </c>
      <c r="R13" s="76"/>
      <c r="S13" s="76"/>
      <c r="T13" s="76">
        <v>1</v>
      </c>
      <c r="U13" s="76"/>
      <c r="V13" s="76"/>
      <c r="W13" s="76"/>
      <c r="X13" s="76"/>
      <c r="Y13" s="76"/>
      <c r="Z13" s="76"/>
      <c r="AA13" s="77"/>
      <c r="AB13" s="78">
        <v>0</v>
      </c>
      <c r="AC13" s="50" t="str">
        <f t="shared" si="0"/>
        <v>00000</v>
      </c>
      <c r="AD13" s="51" t="str">
        <f t="shared" si="6"/>
        <v>000000000000001001</v>
      </c>
      <c r="AE13" s="51" t="str">
        <f t="shared" si="2"/>
        <v>000000000000</v>
      </c>
      <c r="AF13" s="52" t="str">
        <f t="shared" si="4"/>
        <v>000000000000001001000000000000</v>
      </c>
      <c r="AG13" s="53" t="str">
        <f t="shared" si="3"/>
        <v>9000</v>
      </c>
      <c r="AH13" s="64">
        <f t="shared" si="5"/>
        <v>36864</v>
      </c>
    </row>
    <row r="14" spans="1:34" ht="16.5" x14ac:dyDescent="0.45">
      <c r="A14" s="67" t="s">
        <v>61</v>
      </c>
      <c r="B14" s="67">
        <v>11</v>
      </c>
      <c r="C14" s="68"/>
      <c r="D14" s="68"/>
      <c r="E14" s="68"/>
      <c r="F14" s="68"/>
      <c r="G14" s="68"/>
      <c r="H14" s="68"/>
      <c r="I14" s="82"/>
      <c r="J14" s="82"/>
      <c r="K14" s="68"/>
      <c r="L14" s="68"/>
      <c r="M14" s="68">
        <v>1</v>
      </c>
      <c r="N14" s="68">
        <v>1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79"/>
      <c r="AB14" s="54">
        <v>12</v>
      </c>
      <c r="AC14" s="97" t="str">
        <f t="shared" si="0"/>
        <v>01100</v>
      </c>
      <c r="AD14" s="98" t="str">
        <f t="shared" si="6"/>
        <v>000000000011000000</v>
      </c>
      <c r="AE14" s="98" t="str">
        <f t="shared" si="2"/>
        <v>000000001100</v>
      </c>
      <c r="AF14" s="99" t="str">
        <f t="shared" si="4"/>
        <v>000000000011000000000000001100</v>
      </c>
      <c r="AG14" s="100" t="str">
        <f t="shared" si="3"/>
        <v>C000C</v>
      </c>
      <c r="AH14" s="64">
        <f t="shared" si="5"/>
        <v>786444</v>
      </c>
    </row>
    <row r="15" spans="1:34" ht="16.5" x14ac:dyDescent="0.45">
      <c r="A15" s="75" t="s">
        <v>61</v>
      </c>
      <c r="B15" s="75">
        <v>12</v>
      </c>
      <c r="C15" s="76"/>
      <c r="D15" s="76"/>
      <c r="E15" s="76"/>
      <c r="F15" s="76"/>
      <c r="G15" s="76"/>
      <c r="H15" s="76"/>
      <c r="I15" s="81"/>
      <c r="J15" s="81"/>
      <c r="K15" s="76"/>
      <c r="L15" s="76"/>
      <c r="M15" s="76"/>
      <c r="N15" s="76"/>
      <c r="O15" s="76"/>
      <c r="P15" s="76"/>
      <c r="Q15" s="76"/>
      <c r="R15" s="76"/>
      <c r="S15" s="76"/>
      <c r="T15" s="76">
        <v>1</v>
      </c>
      <c r="U15" s="76"/>
      <c r="V15" s="76"/>
      <c r="W15" s="76"/>
      <c r="X15" s="76"/>
      <c r="Y15" s="76"/>
      <c r="Z15" s="76"/>
      <c r="AA15" s="77"/>
      <c r="AB15" s="78">
        <v>0</v>
      </c>
      <c r="AC15" s="97" t="str">
        <f t="shared" si="0"/>
        <v>00000</v>
      </c>
      <c r="AD15" s="98" t="str">
        <f t="shared" si="6"/>
        <v>000000000000000001</v>
      </c>
      <c r="AE15" s="98" t="str">
        <f t="shared" si="2"/>
        <v>000000000000</v>
      </c>
      <c r="AF15" s="99" t="str">
        <f t="shared" si="4"/>
        <v>000000000000000001000000000000</v>
      </c>
      <c r="AG15" s="100" t="str">
        <f t="shared" si="3"/>
        <v>1000</v>
      </c>
      <c r="AH15" s="64">
        <f t="shared" si="5"/>
        <v>4096</v>
      </c>
    </row>
    <row r="16" spans="1:34" ht="16.5" x14ac:dyDescent="0.45">
      <c r="A16" s="67" t="s">
        <v>62</v>
      </c>
      <c r="B16" s="67">
        <v>13</v>
      </c>
      <c r="C16" s="68"/>
      <c r="D16" s="68"/>
      <c r="E16" s="68"/>
      <c r="F16" s="68"/>
      <c r="G16" s="68"/>
      <c r="H16" s="68"/>
      <c r="I16" s="82"/>
      <c r="J16" s="82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79"/>
      <c r="AB16" s="54">
        <v>13</v>
      </c>
      <c r="AC16" s="97" t="str">
        <f t="shared" si="0"/>
        <v>01101</v>
      </c>
      <c r="AD16" s="98" t="str">
        <f t="shared" si="6"/>
        <v>000000000000000000</v>
      </c>
      <c r="AE16" s="98" t="str">
        <f t="shared" si="2"/>
        <v>000000001101</v>
      </c>
      <c r="AF16" s="99" t="str">
        <f t="shared" si="4"/>
        <v>000000000000000000000000001101</v>
      </c>
      <c r="AG16" s="100" t="str">
        <f t="shared" si="3"/>
        <v>D</v>
      </c>
      <c r="AH16" s="64">
        <f t="shared" si="5"/>
        <v>13</v>
      </c>
    </row>
    <row r="17" spans="1:34" ht="16.5" x14ac:dyDescent="0.45">
      <c r="A17" s="56"/>
      <c r="B17" s="56"/>
      <c r="C17" s="85"/>
      <c r="D17" s="85"/>
      <c r="E17" s="85"/>
      <c r="F17" s="85"/>
      <c r="G17" s="85"/>
      <c r="H17" s="85"/>
      <c r="I17" s="86"/>
      <c r="J17" s="8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7"/>
      <c r="AB17" s="88"/>
      <c r="AC17" s="89" t="str">
        <f t="shared" si="0"/>
        <v>00000</v>
      </c>
      <c r="AD17" s="90" t="str">
        <f t="shared" si="6"/>
        <v>000000000000000000</v>
      </c>
      <c r="AE17" s="90" t="str">
        <f t="shared" si="2"/>
        <v>000000000000</v>
      </c>
      <c r="AF17" s="59"/>
      <c r="AG17" s="91"/>
      <c r="AH17" s="64" t="e">
        <f t="shared" si="5"/>
        <v>#VALUE!</v>
      </c>
    </row>
    <row r="18" spans="1:34" ht="16.5" x14ac:dyDescent="0.45">
      <c r="A18" s="92"/>
      <c r="B18" s="92"/>
      <c r="C18" s="93"/>
      <c r="D18" s="93"/>
      <c r="E18" s="93"/>
      <c r="F18" s="93"/>
      <c r="G18" s="93"/>
      <c r="H18" s="93"/>
      <c r="I18" s="94"/>
      <c r="J18" s="94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5"/>
      <c r="Z18" s="95"/>
      <c r="AA18" s="95"/>
      <c r="AB18" s="96"/>
      <c r="AC18" s="89" t="str">
        <f t="shared" si="0"/>
        <v>00000</v>
      </c>
      <c r="AD18" s="90" t="str">
        <f t="shared" si="6"/>
        <v>000000000000000000</v>
      </c>
      <c r="AE18" s="90" t="str">
        <f t="shared" si="2"/>
        <v>000000000000</v>
      </c>
      <c r="AF18" s="59"/>
      <c r="AG18" s="91"/>
      <c r="AH18" s="64" t="e">
        <f t="shared" si="5"/>
        <v>#VALUE!</v>
      </c>
    </row>
    <row r="19" spans="1:34" ht="16.5" x14ac:dyDescent="0.45">
      <c r="A19" s="56"/>
      <c r="B19" s="56"/>
      <c r="C19" s="85"/>
      <c r="D19" s="85"/>
      <c r="E19" s="85"/>
      <c r="F19" s="85"/>
      <c r="G19" s="85"/>
      <c r="H19" s="85"/>
      <c r="I19" s="86"/>
      <c r="J19" s="86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7"/>
      <c r="Z19" s="87"/>
      <c r="AA19" s="87"/>
      <c r="AB19" s="88"/>
      <c r="AC19" s="89" t="str">
        <f t="shared" si="0"/>
        <v>00000</v>
      </c>
      <c r="AD19" s="90" t="str">
        <f t="shared" si="6"/>
        <v>000000000000000000</v>
      </c>
      <c r="AE19" s="90" t="str">
        <f t="shared" si="2"/>
        <v>000000000000</v>
      </c>
      <c r="AF19" s="59"/>
      <c r="AG19" s="91"/>
      <c r="AH19" s="64" t="e">
        <f t="shared" si="5"/>
        <v>#VALUE!</v>
      </c>
    </row>
    <row r="20" spans="1:34" ht="16.5" x14ac:dyDescent="0.45">
      <c r="A20" s="92"/>
      <c r="B20" s="92"/>
      <c r="C20" s="93"/>
      <c r="D20" s="93"/>
      <c r="E20" s="93"/>
      <c r="F20" s="93"/>
      <c r="G20" s="93"/>
      <c r="H20" s="93"/>
      <c r="I20" s="94"/>
      <c r="J20" s="94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5"/>
      <c r="Z20" s="95"/>
      <c r="AA20" s="95"/>
      <c r="AB20" s="96"/>
      <c r="AC20" s="89" t="str">
        <f t="shared" si="0"/>
        <v>00000</v>
      </c>
      <c r="AD20" s="90" t="str">
        <f t="shared" si="6"/>
        <v>000000000000000000</v>
      </c>
      <c r="AE20" s="90" t="str">
        <f t="shared" si="2"/>
        <v>000000000000</v>
      </c>
      <c r="AF20" s="59"/>
      <c r="AG20" s="91"/>
      <c r="AH20" s="64" t="e">
        <f t="shared" si="5"/>
        <v>#VALUE!</v>
      </c>
    </row>
    <row r="21" spans="1:34" ht="16.5" x14ac:dyDescent="0.45">
      <c r="A21" s="56"/>
      <c r="B21" s="56"/>
      <c r="C21" s="85"/>
      <c r="D21" s="85"/>
      <c r="E21" s="85"/>
      <c r="F21" s="85"/>
      <c r="G21" s="85"/>
      <c r="H21" s="85"/>
      <c r="I21" s="86"/>
      <c r="J21" s="86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7"/>
      <c r="Z21" s="87"/>
      <c r="AA21" s="87"/>
      <c r="AB21" s="88"/>
      <c r="AC21" s="89" t="str">
        <f t="shared" si="0"/>
        <v>00000</v>
      </c>
      <c r="AD21" s="90" t="str">
        <f t="shared" si="6"/>
        <v>000000000000000000</v>
      </c>
      <c r="AE21" s="90" t="str">
        <f t="shared" si="2"/>
        <v>000000000000</v>
      </c>
      <c r="AF21" s="59"/>
      <c r="AG21" s="91"/>
      <c r="AH21" s="64" t="e">
        <f t="shared" si="5"/>
        <v>#VALUE!</v>
      </c>
    </row>
    <row r="22" spans="1:34" ht="16.5" x14ac:dyDescent="0.45">
      <c r="A22" s="92"/>
      <c r="B22" s="92"/>
      <c r="C22" s="93"/>
      <c r="D22" s="93"/>
      <c r="E22" s="93"/>
      <c r="F22" s="93"/>
      <c r="G22" s="93"/>
      <c r="H22" s="93"/>
      <c r="I22" s="94"/>
      <c r="J22" s="94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5"/>
      <c r="Z22" s="95"/>
      <c r="AA22" s="95"/>
      <c r="AB22" s="96"/>
      <c r="AC22" s="89" t="str">
        <f t="shared" si="0"/>
        <v>00000</v>
      </c>
      <c r="AD22" s="90" t="str">
        <f t="shared" si="6"/>
        <v>000000000000000000</v>
      </c>
      <c r="AE22" s="90" t="str">
        <f t="shared" si="2"/>
        <v>000000000000</v>
      </c>
      <c r="AF22" s="59"/>
      <c r="AG22" s="91"/>
      <c r="AH22" s="64" t="e">
        <f t="shared" si="5"/>
        <v>#VALUE!</v>
      </c>
    </row>
    <row r="23" spans="1:34" ht="16.5" x14ac:dyDescent="0.45">
      <c r="A23" s="56"/>
      <c r="B23" s="56"/>
      <c r="C23" s="85"/>
      <c r="D23" s="85"/>
      <c r="E23" s="85"/>
      <c r="F23" s="85"/>
      <c r="G23" s="85"/>
      <c r="H23" s="85"/>
      <c r="I23" s="86"/>
      <c r="J23" s="86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7"/>
      <c r="Z23" s="87"/>
      <c r="AA23" s="87"/>
      <c r="AB23" s="88"/>
      <c r="AC23" s="89" t="str">
        <f t="shared" si="0"/>
        <v>00000</v>
      </c>
      <c r="AD23" s="90" t="str">
        <f t="shared" si="6"/>
        <v>000000000000000000</v>
      </c>
      <c r="AE23" s="90" t="str">
        <f t="shared" si="2"/>
        <v>000000000000</v>
      </c>
      <c r="AF23" s="59"/>
      <c r="AG23" s="91"/>
      <c r="AH23" s="64" t="e">
        <f t="shared" si="5"/>
        <v>#VALUE!</v>
      </c>
    </row>
    <row r="24" spans="1:34" ht="16.5" x14ac:dyDescent="0.45">
      <c r="A24" s="92"/>
      <c r="B24" s="92"/>
      <c r="C24" s="93"/>
      <c r="D24" s="93"/>
      <c r="E24" s="93"/>
      <c r="F24" s="93"/>
      <c r="G24" s="93"/>
      <c r="H24" s="93"/>
      <c r="I24" s="94"/>
      <c r="J24" s="94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5"/>
      <c r="Z24" s="95"/>
      <c r="AA24" s="95"/>
      <c r="AB24" s="96"/>
      <c r="AC24" s="89" t="str">
        <f t="shared" si="0"/>
        <v>00000</v>
      </c>
      <c r="AD24" s="90" t="str">
        <f t="shared" si="6"/>
        <v>000000000000000000</v>
      </c>
      <c r="AE24" s="90" t="str">
        <f t="shared" si="2"/>
        <v>000000000000</v>
      </c>
      <c r="AF24" s="59"/>
      <c r="AG24" s="91"/>
      <c r="AH24" s="64" t="e">
        <f t="shared" si="5"/>
        <v>#VALUE!</v>
      </c>
    </row>
    <row r="25" spans="1:34" ht="16.5" x14ac:dyDescent="0.45">
      <c r="A25" s="56"/>
      <c r="B25" s="56"/>
      <c r="C25" s="85"/>
      <c r="D25" s="85"/>
      <c r="E25" s="85"/>
      <c r="F25" s="85"/>
      <c r="G25" s="85"/>
      <c r="H25" s="85"/>
      <c r="I25" s="86"/>
      <c r="J25" s="86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7"/>
      <c r="Z25" s="87"/>
      <c r="AA25" s="87"/>
      <c r="AB25" s="88"/>
      <c r="AC25" s="89" t="str">
        <f t="shared" si="0"/>
        <v>00000</v>
      </c>
      <c r="AD25" s="90" t="str">
        <f t="shared" si="6"/>
        <v>000000000000000000</v>
      </c>
      <c r="AE25" s="90" t="str">
        <f t="shared" si="2"/>
        <v>000000000000</v>
      </c>
      <c r="AF25" s="59"/>
      <c r="AG25" s="91"/>
      <c r="AH25" s="64" t="e">
        <f t="shared" si="5"/>
        <v>#VALUE!</v>
      </c>
    </row>
    <row r="26" spans="1:34" ht="16.5" x14ac:dyDescent="0.45">
      <c r="A26" s="92"/>
      <c r="B26" s="92"/>
      <c r="C26" s="93"/>
      <c r="D26" s="93"/>
      <c r="E26" s="93"/>
      <c r="F26" s="93"/>
      <c r="G26" s="93"/>
      <c r="H26" s="93"/>
      <c r="I26" s="94"/>
      <c r="J26" s="94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5"/>
      <c r="Z26" s="95"/>
      <c r="AA26" s="95"/>
      <c r="AB26" s="88"/>
      <c r="AC26" s="89" t="str">
        <f t="shared" si="0"/>
        <v>00000</v>
      </c>
      <c r="AD26" s="90" t="str">
        <f t="shared" si="6"/>
        <v>000000000000000000</v>
      </c>
      <c r="AE26" s="90" t="str">
        <f t="shared" si="2"/>
        <v>000000000000</v>
      </c>
      <c r="AF26" s="59"/>
      <c r="AG26" s="91"/>
      <c r="AH26" s="64" t="e">
        <f t="shared" si="5"/>
        <v>#VALUE!</v>
      </c>
    </row>
    <row r="27" spans="1:34" ht="16.5" x14ac:dyDescent="0.45">
      <c r="A27" s="56"/>
      <c r="B27" s="56"/>
      <c r="C27" s="85"/>
      <c r="D27" s="85"/>
      <c r="E27" s="85"/>
      <c r="F27" s="85"/>
      <c r="G27" s="85"/>
      <c r="H27" s="85"/>
      <c r="I27" s="86"/>
      <c r="J27" s="86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7"/>
      <c r="Z27" s="87"/>
      <c r="AA27" s="87"/>
      <c r="AB27" s="96"/>
      <c r="AC27" s="89" t="str">
        <f t="shared" si="0"/>
        <v>00000</v>
      </c>
      <c r="AD27" s="90" t="str">
        <f t="shared" si="6"/>
        <v>000000000000000000</v>
      </c>
      <c r="AE27" s="90" t="str">
        <f t="shared" si="2"/>
        <v>000000000000</v>
      </c>
      <c r="AF27" s="59"/>
      <c r="AG27" s="91"/>
      <c r="AH27" s="64" t="e">
        <f t="shared" si="5"/>
        <v>#VALUE!</v>
      </c>
    </row>
    <row r="28" spans="1:34" s="55" customFormat="1" ht="16.5" x14ac:dyDescent="0.45">
      <c r="B28" s="56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8"/>
      <c r="AC28" s="57"/>
      <c r="AD28" s="58"/>
      <c r="AE28" s="58"/>
      <c r="AF28" s="59"/>
      <c r="AG28" s="84" t="s">
        <v>41</v>
      </c>
      <c r="AH28" s="57" t="e">
        <f>SUM(AH3:AH27)</f>
        <v>#VALUE!</v>
      </c>
    </row>
    <row r="29" spans="1:34" s="55" customFormat="1" ht="16.5" x14ac:dyDescent="0.45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57"/>
      <c r="AB29" s="58"/>
      <c r="AC29" s="57"/>
      <c r="AD29" s="58"/>
      <c r="AE29" s="58"/>
      <c r="AF29" s="59"/>
      <c r="AG29" s="60"/>
    </row>
    <row r="30" spans="1:34" s="55" customFormat="1" ht="16.5" x14ac:dyDescent="0.4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57"/>
      <c r="AB30" s="58"/>
      <c r="AC30" s="57"/>
      <c r="AD30" s="58"/>
      <c r="AE30" s="58"/>
      <c r="AF30" s="61"/>
      <c r="AG30" s="60"/>
      <c r="AH30" s="57"/>
    </row>
    <row r="31" spans="1:34" s="55" customFormat="1" ht="16.5" x14ac:dyDescent="0.4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62"/>
      <c r="AB31" s="58"/>
      <c r="AC31" s="57"/>
      <c r="AD31" s="58"/>
      <c r="AE31" s="58"/>
      <c r="AF31" s="61"/>
      <c r="AG31" s="60"/>
    </row>
    <row r="32" spans="1:34" s="55" customFormat="1" ht="16.5" x14ac:dyDescent="0.4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57"/>
      <c r="AB32" s="58"/>
      <c r="AC32" s="57"/>
      <c r="AD32" s="58"/>
      <c r="AE32" s="58"/>
      <c r="AF32" s="61"/>
      <c r="AG32" s="60"/>
    </row>
    <row r="33" spans="2:33" s="55" customFormat="1" ht="16.5" x14ac:dyDescent="0.45"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8"/>
      <c r="AC33" s="57"/>
      <c r="AD33" s="58"/>
      <c r="AE33" s="58"/>
      <c r="AF33" s="61"/>
      <c r="AG33" s="60"/>
    </row>
  </sheetData>
  <protectedRanges>
    <protectedRange sqref="A1:AB1 A18:AB1048576 A2:B17 AA2:AB17" name="区域1"/>
  </protectedRanges>
  <mergeCells count="4">
    <mergeCell ref="A29:Z29"/>
    <mergeCell ref="A30:Z30"/>
    <mergeCell ref="A31:Z31"/>
    <mergeCell ref="A32:Z32"/>
  </mergeCells>
  <phoneticPr fontId="18" type="noConversion"/>
  <conditionalFormatting sqref="C28:P28 AA28:AE28 AC3:AC27 AA3:AA17">
    <cfRule type="containsText" dxfId="72" priority="192" operator="containsText" text="1">
      <formula>NOT(ISERROR(SEARCH("1",C3)))</formula>
    </cfRule>
  </conditionalFormatting>
  <conditionalFormatting sqref="AF2 C33:P1048576">
    <cfRule type="containsText" dxfId="71" priority="195" operator="containsText" text="1">
      <formula>NOT(ISERROR(SEARCH("1",C2)))</formula>
    </cfRule>
  </conditionalFormatting>
  <conditionalFormatting sqref="Q28:Z28">
    <cfRule type="containsText" dxfId="70" priority="185" operator="containsText" text="1">
      <formula>NOT(ISERROR(SEARCH("1",Q28)))</formula>
    </cfRule>
  </conditionalFormatting>
  <conditionalFormatting sqref="Q33:Z1048576">
    <cfRule type="containsText" dxfId="69" priority="186" operator="containsText" text="1">
      <formula>NOT(ISERROR(SEARCH("1",Q33)))</formula>
    </cfRule>
  </conditionalFormatting>
  <conditionalFormatting sqref="AG2">
    <cfRule type="containsText" dxfId="68" priority="175" operator="containsText" text="1">
      <formula>NOT(ISERROR(SEARCH("1",AG2)))</formula>
    </cfRule>
  </conditionalFormatting>
  <conditionalFormatting sqref="AA3:AA4">
    <cfRule type="containsText" dxfId="67" priority="145" operator="containsText" text="1">
      <formula>NOT(ISERROR(SEARCH("1",AA3)))</formula>
    </cfRule>
  </conditionalFormatting>
  <conditionalFormatting sqref="AA12:AA27">
    <cfRule type="containsText" dxfId="66" priority="142" operator="containsText" text="1">
      <formula>NOT(ISERROR(SEARCH("1",AA12)))</formula>
    </cfRule>
  </conditionalFormatting>
  <conditionalFormatting sqref="AA12:AA27">
    <cfRule type="containsText" dxfId="65" priority="141" operator="containsText" text="1">
      <formula>NOT(ISERROR(SEARCH("1",AA12)))</formula>
    </cfRule>
  </conditionalFormatting>
  <conditionalFormatting sqref="AA12:AA27">
    <cfRule type="containsText" dxfId="64" priority="140" operator="containsText" text="1">
      <formula>NOT(ISERROR(SEARCH("1",AA12)))</formula>
    </cfRule>
  </conditionalFormatting>
  <conditionalFormatting sqref="Y18:AA27">
    <cfRule type="containsText" dxfId="63" priority="139" operator="containsText" text="1">
      <formula>NOT(ISERROR(SEARCH("1",Y18)))</formula>
    </cfRule>
  </conditionalFormatting>
  <conditionalFormatting sqref="Y18:Y27">
    <cfRule type="containsText" dxfId="62" priority="136" operator="containsText" text="1">
      <formula>NOT(ISERROR(SEARCH("1",Y18)))</formula>
    </cfRule>
  </conditionalFormatting>
  <conditionalFormatting sqref="Y18:Y27">
    <cfRule type="containsText" dxfId="61" priority="135" operator="containsText" text="1">
      <formula>NOT(ISERROR(SEARCH("1",Y18)))</formula>
    </cfRule>
  </conditionalFormatting>
  <conditionalFormatting sqref="Z18:Z27">
    <cfRule type="containsText" dxfId="60" priority="132" operator="containsText" text="1">
      <formula>NOT(ISERROR(SEARCH("1",Z18)))</formula>
    </cfRule>
  </conditionalFormatting>
  <conditionalFormatting sqref="Z18:Z27">
    <cfRule type="containsText" dxfId="59" priority="131" operator="containsText" text="1">
      <formula>NOT(ISERROR(SEARCH("1",Z18)))</formula>
    </cfRule>
  </conditionalFormatting>
  <conditionalFormatting sqref="Y18:Y27">
    <cfRule type="containsText" dxfId="58" priority="128" operator="containsText" text="1">
      <formula>NOT(ISERROR(SEARCH("1",Y18)))</formula>
    </cfRule>
  </conditionalFormatting>
  <conditionalFormatting sqref="Y18:Y27">
    <cfRule type="containsText" dxfId="57" priority="127" operator="containsText" text="1">
      <formula>NOT(ISERROR(SEARCH("1",Y18)))</formula>
    </cfRule>
  </conditionalFormatting>
  <conditionalFormatting sqref="Z18:Z27">
    <cfRule type="containsText" dxfId="56" priority="124" operator="containsText" text="1">
      <formula>NOT(ISERROR(SEARCH("1",Z18)))</formula>
    </cfRule>
  </conditionalFormatting>
  <conditionalFormatting sqref="Z18:Z27">
    <cfRule type="containsText" dxfId="55" priority="123" operator="containsText" text="1">
      <formula>NOT(ISERROR(SEARCH("1",Z18)))</formula>
    </cfRule>
  </conditionalFormatting>
  <conditionalFormatting sqref="AA12:AA27">
    <cfRule type="containsText" dxfId="54" priority="120" operator="containsText" text="1">
      <formula>NOT(ISERROR(SEARCH("1",AA12)))</formula>
    </cfRule>
  </conditionalFormatting>
  <conditionalFormatting sqref="AA12:AA27">
    <cfRule type="containsText" dxfId="53" priority="119" operator="containsText" text="1">
      <formula>NOT(ISERROR(SEARCH("1",AA12)))</formula>
    </cfRule>
  </conditionalFormatting>
  <conditionalFormatting sqref="C18:C27 T18:V27 C4:U15 Z3:Z17 V3:Y15">
    <cfRule type="cellIs" dxfId="52" priority="102" operator="equal">
      <formula>1</formula>
    </cfRule>
  </conditionalFormatting>
  <conditionalFormatting sqref="J18:J27">
    <cfRule type="cellIs" dxfId="51" priority="101" operator="equal">
      <formula>1</formula>
    </cfRule>
  </conditionalFormatting>
  <conditionalFormatting sqref="K18:K27">
    <cfRule type="cellIs" dxfId="50" priority="100" operator="equal">
      <formula>1</formula>
    </cfRule>
  </conditionalFormatting>
  <conditionalFormatting sqref="W18:X27">
    <cfRule type="cellIs" dxfId="49" priority="99" operator="equal">
      <formula>1</formula>
    </cfRule>
  </conditionalFormatting>
  <conditionalFormatting sqref="M18:M27">
    <cfRule type="cellIs" dxfId="48" priority="98" operator="equal">
      <formula>1</formula>
    </cfRule>
  </conditionalFormatting>
  <conditionalFormatting sqref="D18:D27">
    <cfRule type="cellIs" dxfId="47" priority="97" operator="equal">
      <formula>1</formula>
    </cfRule>
  </conditionalFormatting>
  <conditionalFormatting sqref="L18:L27">
    <cfRule type="cellIs" dxfId="46" priority="96" operator="equal">
      <formula>1</formula>
    </cfRule>
  </conditionalFormatting>
  <conditionalFormatting sqref="I18:I27">
    <cfRule type="cellIs" dxfId="45" priority="95" operator="equal">
      <formula>1</formula>
    </cfRule>
  </conditionalFormatting>
  <conditionalFormatting sqref="N18:N27">
    <cfRule type="cellIs" dxfId="44" priority="94" operator="equal">
      <formula>1</formula>
    </cfRule>
  </conditionalFormatting>
  <conditionalFormatting sqref="P18:P27">
    <cfRule type="cellIs" dxfId="43" priority="93" operator="equal">
      <formula>1</formula>
    </cfRule>
  </conditionalFormatting>
  <conditionalFormatting sqref="Q18:Q27">
    <cfRule type="cellIs" dxfId="42" priority="90" operator="equal">
      <formula>1</formula>
    </cfRule>
  </conditionalFormatting>
  <conditionalFormatting sqref="F18:F27">
    <cfRule type="cellIs" dxfId="41" priority="92" operator="equal">
      <formula>1</formula>
    </cfRule>
  </conditionalFormatting>
  <conditionalFormatting sqref="O18:O27">
    <cfRule type="cellIs" dxfId="40" priority="91" operator="equal">
      <formula>1</formula>
    </cfRule>
  </conditionalFormatting>
  <conditionalFormatting sqref="R18:S27">
    <cfRule type="cellIs" dxfId="39" priority="89" operator="equal">
      <formula>1</formula>
    </cfRule>
  </conditionalFormatting>
  <conditionalFormatting sqref="E18:E27">
    <cfRule type="cellIs" dxfId="38" priority="88" operator="equal">
      <formula>1</formula>
    </cfRule>
  </conditionalFormatting>
  <conditionalFormatting sqref="G18:H27">
    <cfRule type="cellIs" dxfId="37" priority="87" operator="equal">
      <formula>1</formula>
    </cfRule>
  </conditionalFormatting>
  <conditionalFormatting sqref="C16:C17">
    <cfRule type="cellIs" dxfId="36" priority="70" operator="equal">
      <formula>1</formula>
    </cfRule>
  </conditionalFormatting>
  <conditionalFormatting sqref="D16:D17">
    <cfRule type="cellIs" dxfId="35" priority="66" operator="equal">
      <formula>1</formula>
    </cfRule>
  </conditionalFormatting>
  <conditionalFormatting sqref="F16:F17">
    <cfRule type="cellIs" dxfId="34" priority="61" operator="equal">
      <formula>1</formula>
    </cfRule>
  </conditionalFormatting>
  <conditionalFormatting sqref="E16:E17">
    <cfRule type="cellIs" dxfId="33" priority="57" operator="equal">
      <formula>1</formula>
    </cfRule>
  </conditionalFormatting>
  <conditionalFormatting sqref="G16:H17">
    <cfRule type="cellIs" dxfId="32" priority="56" operator="equal">
      <formula>1</formula>
    </cfRule>
  </conditionalFormatting>
  <conditionalFormatting sqref="C3">
    <cfRule type="cellIs" dxfId="31" priority="55" operator="equal">
      <formula>1</formula>
    </cfRule>
  </conditionalFormatting>
  <conditionalFormatting sqref="D3">
    <cfRule type="cellIs" dxfId="30" priority="51" operator="equal">
      <formula>1</formula>
    </cfRule>
  </conditionalFormatting>
  <conditionalFormatting sqref="F3">
    <cfRule type="cellIs" dxfId="29" priority="47" operator="equal">
      <formula>1</formula>
    </cfRule>
  </conditionalFormatting>
  <conditionalFormatting sqref="E3">
    <cfRule type="cellIs" dxfId="28" priority="45" operator="equal">
      <formula>1</formula>
    </cfRule>
  </conditionalFormatting>
  <conditionalFormatting sqref="G3:H3">
    <cfRule type="cellIs" dxfId="27" priority="44" operator="equal">
      <formula>1</formula>
    </cfRule>
  </conditionalFormatting>
  <conditionalFormatting sqref="I16:I17">
    <cfRule type="cellIs" dxfId="26" priority="27" operator="equal">
      <formula>1</formula>
    </cfRule>
  </conditionalFormatting>
  <conditionalFormatting sqref="P16:P17">
    <cfRule type="cellIs" dxfId="25" priority="26" operator="equal">
      <formula>1</formula>
    </cfRule>
  </conditionalFormatting>
  <conditionalFormatting sqref="Q16:Q17">
    <cfRule type="cellIs" dxfId="24" priority="25" operator="equal">
      <formula>1</formula>
    </cfRule>
  </conditionalFormatting>
  <conditionalFormatting sqref="S16:S17">
    <cfRule type="cellIs" dxfId="23" priority="24" operator="equal">
      <formula>1</formula>
    </cfRule>
  </conditionalFormatting>
  <conditionalFormatting sqref="J16:J17">
    <cfRule type="cellIs" dxfId="22" priority="23" operator="equal">
      <formula>1</formula>
    </cfRule>
  </conditionalFormatting>
  <conditionalFormatting sqref="R16:R17">
    <cfRule type="cellIs" dxfId="21" priority="22" operator="equal">
      <formula>1</formula>
    </cfRule>
  </conditionalFormatting>
  <conditionalFormatting sqref="O16:O17">
    <cfRule type="cellIs" dxfId="20" priority="21" operator="equal">
      <formula>1</formula>
    </cfRule>
  </conditionalFormatting>
  <conditionalFormatting sqref="T16:T17">
    <cfRule type="cellIs" dxfId="19" priority="20" operator="equal">
      <formula>1</formula>
    </cfRule>
  </conditionalFormatting>
  <conditionalFormatting sqref="V16:V17">
    <cfRule type="cellIs" dxfId="18" priority="19" operator="equal">
      <formula>1</formula>
    </cfRule>
  </conditionalFormatting>
  <conditionalFormatting sqref="W16:W17">
    <cfRule type="cellIs" dxfId="17" priority="16" operator="equal">
      <formula>1</formula>
    </cfRule>
  </conditionalFormatting>
  <conditionalFormatting sqref="L16:L17">
    <cfRule type="cellIs" dxfId="16" priority="18" operator="equal">
      <formula>1</formula>
    </cfRule>
  </conditionalFormatting>
  <conditionalFormatting sqref="U16:U17">
    <cfRule type="cellIs" dxfId="15" priority="17" operator="equal">
      <formula>1</formula>
    </cfRule>
  </conditionalFormatting>
  <conditionalFormatting sqref="X16:Y17">
    <cfRule type="cellIs" dxfId="14" priority="15" operator="equal">
      <formula>1</formula>
    </cfRule>
  </conditionalFormatting>
  <conditionalFormatting sqref="K16:K17">
    <cfRule type="cellIs" dxfId="13" priority="14" operator="equal">
      <formula>1</formula>
    </cfRule>
  </conditionalFormatting>
  <conditionalFormatting sqref="M16:N17">
    <cfRule type="cellIs" dxfId="12" priority="13" operator="equal">
      <formula>1</formula>
    </cfRule>
  </conditionalFormatting>
  <conditionalFormatting sqref="I3">
    <cfRule type="cellIs" dxfId="11" priority="12" operator="equal">
      <formula>1</formula>
    </cfRule>
  </conditionalFormatting>
  <conditionalFormatting sqref="P3">
    <cfRule type="cellIs" dxfId="10" priority="11" operator="equal">
      <formula>1</formula>
    </cfRule>
  </conditionalFormatting>
  <conditionalFormatting sqref="Q3">
    <cfRule type="cellIs" dxfId="9" priority="10" operator="equal">
      <formula>1</formula>
    </cfRule>
  </conditionalFormatting>
  <conditionalFormatting sqref="S3">
    <cfRule type="cellIs" dxfId="8" priority="9" operator="equal">
      <formula>1</formula>
    </cfRule>
  </conditionalFormatting>
  <conditionalFormatting sqref="J3">
    <cfRule type="cellIs" dxfId="7" priority="8" operator="equal">
      <formula>1</formula>
    </cfRule>
  </conditionalFormatting>
  <conditionalFormatting sqref="R3">
    <cfRule type="cellIs" dxfId="6" priority="7" operator="equal">
      <formula>1</formula>
    </cfRule>
  </conditionalFormatting>
  <conditionalFormatting sqref="O3">
    <cfRule type="cellIs" dxfId="5" priority="6" operator="equal">
      <formula>1</formula>
    </cfRule>
  </conditionalFormatting>
  <conditionalFormatting sqref="T3">
    <cfRule type="cellIs" dxfId="4" priority="5" operator="equal">
      <formula>1</formula>
    </cfRule>
  </conditionalFormatting>
  <conditionalFormatting sqref="L3">
    <cfRule type="cellIs" dxfId="3" priority="4" operator="equal">
      <formula>1</formula>
    </cfRule>
  </conditionalFormatting>
  <conditionalFormatting sqref="U3">
    <cfRule type="cellIs" dxfId="2" priority="3" operator="equal">
      <formula>1</formula>
    </cfRule>
  </conditionalFormatting>
  <conditionalFormatting sqref="K3">
    <cfRule type="cellIs" dxfId="1" priority="2" operator="equal">
      <formula>1</formula>
    </cfRule>
  </conditionalFormatting>
  <conditionalFormatting sqref="M3:N3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1:F27 I21:X27 C17:F17 I17:L17 O17:Z17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8:F20 F2:AA2 I18:X20 C3:F16 I3:L16 O3:Z16" xr:uid="{00000000-0002-0000-0200-000001000000}"/>
    <dataValidation allowBlank="1" showInputMessage="1" showErrorMessage="1" promptTitle="微指令十六进制编码" prompt="将这部分数据直接复制粘贴到控存中即可" sqref="AG2" xr:uid="{00000000-0002-0000-0200-000003000000}"/>
    <dataValidation allowBlank="1" showInputMessage="1" showErrorMessage="1" promptTitle="P字段" prompt="用于进行微指令地址分支，在本实验中只有译码阶段需要进行微指令地址分支" sqref="AA28:AA1048576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8:Z27 AA3:AA27" xr:uid="{00000000-0002-0000-0200-000005000000}"/>
    <dataValidation allowBlank="1" showInputMessage="1" showErrorMessage="1" promptTitle="指令周期状态" prompt="对应状态转换图中的状态" sqref="B33:B1048576 B2:B28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7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2023-05-09T07:04:25Z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