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bookViews>
  <sheets>
    <sheet name="Sheet1" sheetId="1" r:id="rId1"/>
  </sheets>
  <definedNames>
    <definedName name="Empty1">Sheet1!$H$1:$AH$5</definedName>
    <definedName name="Empty2">Sheet1!$A$6:$AH$6</definedName>
    <definedName name="Empty3">Sheet1!$O$7:$AH$15</definedName>
    <definedName name="Empty4">Sheet1!$J$16:$AH$19</definedName>
    <definedName name="RpcCon1Calc">Sheet1!$C$9:$G$15</definedName>
    <definedName name="RpcCon1Name">Sheet1!$A$9:$A$15</definedName>
    <definedName name="RpcCon1Syst">Sheet1!$B$14:$B$15</definedName>
    <definedName name="RpcCon2Calc">Sheet1!$J$9:$N$15</definedName>
    <definedName name="RpcCon2Name">Sheet1!$H$9:$H$15</definedName>
    <definedName name="RpcCon2Syst">Sheet1!$I$14:$I$15</definedName>
    <definedName name="RpcUidList">Sheet1!$A$20:$AH$24</definedName>
    <definedName name="RpcUidTitle">Sheet1!$A$7:$N$8</definedName>
    <definedName name="TdcChTot">Sheet1!$F$17</definedName>
    <definedName name="TdcCon1">Sheet1!$A$17:$A$18</definedName>
    <definedName name="TdcCon2">Sheet1!$C$17:$H$19</definedName>
    <definedName name="TdcTitle">Sheet1!$A$16:$I$16</definedName>
    <definedName name="TdcUidCalc">Sheet1!$C$2:$G$3</definedName>
    <definedName name="TdcUidName">Sheet1!$A$2:$A$3</definedName>
    <definedName name="TdcUidResult">Sheet1!$A$4:$G$5</definedName>
    <definedName name="TdcUidTitle">Sheet1!$A$1:$G$1</definedName>
  </definedNames>
  <calcPr calcId="145621"/>
</workbook>
</file>

<file path=xl/calcChain.xml><?xml version="1.0" encoding="utf-8"?>
<calcChain xmlns="http://schemas.openxmlformats.org/spreadsheetml/2006/main">
  <c r="H19" i="1" l="1"/>
  <c r="I19" i="1" s="1"/>
  <c r="F17" i="1" l="1"/>
  <c r="AH21" i="1" s="1"/>
  <c r="B19" i="1"/>
  <c r="C19" i="1" s="1"/>
  <c r="M14" i="1"/>
  <c r="N14" i="1" s="1"/>
  <c r="F14" i="1"/>
  <c r="G14" i="1" s="1"/>
  <c r="M13" i="1"/>
  <c r="N13" i="1" s="1"/>
  <c r="F13" i="1"/>
  <c r="G13" i="1" s="1"/>
  <c r="M12" i="1"/>
  <c r="N12" i="1" s="1"/>
  <c r="F12" i="1"/>
  <c r="G12" i="1" s="1"/>
  <c r="M11" i="1"/>
  <c r="N11" i="1" s="1"/>
  <c r="F11" i="1"/>
  <c r="G11" i="1" s="1"/>
  <c r="M10" i="1"/>
  <c r="N10" i="1" s="1"/>
  <c r="F10" i="1"/>
  <c r="G10" i="1" s="1"/>
  <c r="M9" i="1"/>
  <c r="N9" i="1" s="1"/>
  <c r="F9" i="1"/>
  <c r="G9" i="1" s="1"/>
  <c r="F3" i="1"/>
  <c r="G3" i="1" s="1"/>
  <c r="F2" i="1"/>
  <c r="G2" i="1" s="1"/>
  <c r="B5" i="1" l="1"/>
  <c r="F15" i="1"/>
  <c r="M15" i="1"/>
  <c r="U21" i="1" s="1"/>
  <c r="AA21" i="1" l="1"/>
  <c r="X21" i="1"/>
  <c r="T21" i="1"/>
  <c r="AG21" i="1"/>
  <c r="R21" i="1"/>
  <c r="Z21" i="1"/>
  <c r="AC21" i="1"/>
  <c r="AB21" i="1"/>
  <c r="Y21" i="1"/>
  <c r="AF21" i="1"/>
  <c r="AE21" i="1"/>
  <c r="W21" i="1"/>
  <c r="M21" i="1"/>
  <c r="V21" i="1"/>
  <c r="S21" i="1"/>
  <c r="AD21" i="1"/>
  <c r="J21" i="1"/>
  <c r="N21" i="1"/>
  <c r="G21" i="1"/>
  <c r="C21" i="1"/>
  <c r="O21" i="1"/>
  <c r="K21" i="1"/>
  <c r="H21" i="1"/>
  <c r="D21" i="1"/>
  <c r="P21" i="1"/>
  <c r="L21" i="1"/>
  <c r="I21" i="1"/>
  <c r="E21" i="1"/>
  <c r="Q21" i="1"/>
  <c r="F21" i="1"/>
  <c r="B21" i="1"/>
  <c r="G15" i="1"/>
  <c r="N15" i="1"/>
  <c r="A23" i="1" l="1"/>
</calcChain>
</file>

<file path=xl/sharedStrings.xml><?xml version="1.0" encoding="utf-8"?>
<sst xmlns="http://schemas.openxmlformats.org/spreadsheetml/2006/main" count="55" uniqueCount="36">
  <si>
    <t>TDC UID generator for the TdcUniqueId field</t>
  </si>
  <si>
    <t>TDC Type</t>
  </si>
  <si>
    <t>vftx</t>
  </si>
  <si>
    <t/>
  </si>
  <si>
    <t>Type Id</t>
  </si>
  <si>
    <t>TDC Index</t>
  </si>
  <si>
    <t>Index Id</t>
  </si>
  <si>
    <t>TDC UID</t>
  </si>
  <si>
    <t>RPC UID generator for the Mapping field</t>
  </si>
  <si>
    <t>Please enter the coordinates of the RPC channel on TDC 1st connector 1st channel</t>
  </si>
  <si>
    <t>Please enter the coordinates of the RPC channel on TDC 2nd connector 1st channel</t>
  </si>
  <si>
    <t>RPC channel</t>
  </si>
  <si>
    <t>Channel Id</t>
  </si>
  <si>
    <t>Channel Side</t>
  </si>
  <si>
    <t>left</t>
  </si>
  <si>
    <t>Side Id</t>
  </si>
  <si>
    <t>RPC #</t>
  </si>
  <si>
    <t>RPC Id</t>
  </si>
  <si>
    <t>SM Type</t>
  </si>
  <si>
    <t>SM #</t>
  </si>
  <si>
    <t>SM Id</t>
  </si>
  <si>
    <t>System ID</t>
  </si>
  <si>
    <t>TOF = 6!</t>
  </si>
  <si>
    <t>Sys Id</t>
  </si>
  <si>
    <t>1st ch. UID</t>
  </si>
  <si>
    <t>Please enter the TDC characteristics</t>
  </si>
  <si>
    <t>Nb Ch 1st con.</t>
  </si>
  <si>
    <t>Nb Ch 2nd con.</t>
  </si>
  <si>
    <t>RPC Ch. Dir.</t>
  </si>
  <si>
    <t>up</t>
  </si>
  <si>
    <t>Step</t>
  </si>
  <si>
    <t>Tot. Ch. TDC</t>
  </si>
  <si>
    <t>UID list to copy at line corresponding to the TDC in Mapping field: select line 20, copy, past in parameter file and just remove the "UID:" part !</t>
  </si>
  <si>
    <t>UID:</t>
  </si>
  <si>
    <t>TDC Channel</t>
  </si>
  <si>
    <t>right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</si>
</sst>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color rgb="FF000000"/>
      <name val="Arial"/>
    </font>
    <font>
      <sz val="10"/>
      <color rgb="FF000000"/>
      <name val="Arial"/>
    </font>
    <font>
      <sz val="10"/>
      <color rgb="FF000000"/>
      <name val="Arial"/>
    </font>
  </fonts>
  <fills count="16">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00FF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s>
  <borders count="40">
    <border>
      <left/>
      <right/>
      <top/>
      <bottom/>
      <diagonal/>
    </border>
    <border>
      <left style="dotted">
        <color indexed="64"/>
      </left>
      <right style="thin">
        <color indexed="64"/>
      </right>
      <top style="dotted">
        <color indexed="64"/>
      </top>
      <bottom/>
      <diagonal/>
    </border>
    <border>
      <left/>
      <right/>
      <top style="thin">
        <color indexed="64"/>
      </top>
      <bottom/>
      <diagonal/>
    </border>
    <border>
      <left/>
      <right/>
      <top/>
      <bottom style="thin">
        <color indexed="64"/>
      </bottom>
      <diagonal/>
    </border>
    <border>
      <left style="thin">
        <color indexed="64"/>
      </left>
      <right style="dotted">
        <color indexed="64"/>
      </right>
      <top style="dotted">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dotted">
        <color indexed="64"/>
      </bottom>
      <diagonal/>
    </border>
    <border>
      <left/>
      <right style="dotted">
        <color indexed="64"/>
      </right>
      <top style="dotted">
        <color indexed="64"/>
      </top>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dotted">
        <color indexed="64"/>
      </left>
      <right/>
      <top/>
      <bottom style="thin">
        <color indexed="64"/>
      </bottom>
      <diagonal/>
    </border>
    <border>
      <left/>
      <right style="thin">
        <color indexed="64"/>
      </right>
      <top style="dotted">
        <color indexed="64"/>
      </top>
      <bottom/>
      <diagonal/>
    </border>
    <border>
      <left/>
      <right style="thin">
        <color indexed="64"/>
      </right>
      <top style="thin">
        <color indexed="64"/>
      </top>
      <bottom style="dotted">
        <color indexed="64"/>
      </bottom>
      <diagonal/>
    </border>
    <border>
      <left style="thin">
        <color indexed="64"/>
      </left>
      <right/>
      <top/>
      <bottom/>
      <diagonal/>
    </border>
    <border>
      <left/>
      <right/>
      <top style="thin">
        <color indexed="64"/>
      </top>
      <bottom/>
      <diagonal/>
    </border>
    <border>
      <left/>
      <right style="dotted">
        <color indexed="64"/>
      </right>
      <top/>
      <bottom style="thin">
        <color indexed="64"/>
      </bottom>
      <diagonal/>
    </border>
    <border>
      <left/>
      <right style="thin">
        <color indexed="64"/>
      </right>
      <top style="thin">
        <color indexed="64"/>
      </top>
      <bottom/>
      <diagonal/>
    </border>
    <border>
      <left style="dotted">
        <color indexed="64"/>
      </left>
      <right/>
      <top/>
      <bottom/>
      <diagonal/>
    </border>
    <border>
      <left/>
      <right/>
      <top style="dotted">
        <color indexed="64"/>
      </top>
      <bottom/>
      <diagonal/>
    </border>
    <border>
      <left/>
      <right style="dotted">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theme="3"/>
      </right>
      <top/>
      <bottom/>
      <diagonal/>
    </border>
    <border>
      <left style="thin">
        <color theme="3"/>
      </left>
      <right style="thin">
        <color theme="3"/>
      </right>
      <top style="thin">
        <color theme="3"/>
      </top>
      <bottom style="thin">
        <color theme="3"/>
      </bottom>
      <diagonal/>
    </border>
    <border>
      <left style="thin">
        <color theme="3"/>
      </left>
      <right style="thin">
        <color theme="3"/>
      </right>
      <top/>
      <bottom style="thin">
        <color theme="3"/>
      </bottom>
      <diagonal/>
    </border>
    <border>
      <left style="thin">
        <color theme="3"/>
      </left>
      <right style="thin">
        <color theme="3"/>
      </right>
      <top/>
      <bottom/>
      <diagonal/>
    </border>
    <border>
      <left/>
      <right/>
      <top style="thin">
        <color theme="3"/>
      </top>
      <bottom/>
      <diagonal/>
    </border>
    <border>
      <left style="dotted">
        <color indexed="64"/>
      </left>
      <right style="thin">
        <color theme="3"/>
      </right>
      <top/>
      <bottom/>
      <diagonal/>
    </border>
    <border>
      <left style="thin">
        <color theme="3"/>
      </left>
      <right/>
      <top/>
      <bottom/>
      <diagonal/>
    </border>
    <border>
      <left style="thin">
        <color theme="3"/>
      </left>
      <right style="thin">
        <color indexed="64"/>
      </right>
      <top style="thin">
        <color theme="3"/>
      </top>
      <bottom style="thin">
        <color theme="3"/>
      </bottom>
      <diagonal/>
    </border>
    <border>
      <left/>
      <right style="thin">
        <color theme="3"/>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applyAlignment="1">
      <alignment wrapText="1"/>
    </xf>
    <xf numFmtId="0" fontId="0" fillId="3" borderId="3" xfId="0" applyFill="1"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8"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8"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14" borderId="31" xfId="0" applyFill="1" applyBorder="1" applyAlignment="1" applyProtection="1">
      <alignment horizontal="center" wrapText="1"/>
      <protection locked="0"/>
    </xf>
    <xf numFmtId="0" fontId="0" fillId="14" borderId="32" xfId="0" applyFill="1" applyBorder="1" applyAlignment="1" applyProtection="1">
      <alignment horizontal="center" wrapText="1"/>
      <protection locked="0"/>
    </xf>
    <xf numFmtId="0" fontId="0" fillId="14" borderId="33" xfId="0" applyFill="1" applyBorder="1" applyAlignment="1" applyProtection="1">
      <alignment horizontal="center" wrapText="1"/>
      <protection locked="0"/>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14" borderId="37" xfId="0" applyFill="1" applyBorder="1" applyAlignment="1" applyProtection="1">
      <alignment horizontal="center" wrapText="1"/>
      <protection locked="0"/>
    </xf>
    <xf numFmtId="0" fontId="0" fillId="0" borderId="0" xfId="0" applyBorder="1" applyAlignment="1">
      <alignment horizontal="center" wrapText="1"/>
    </xf>
    <xf numFmtId="0" fontId="0" fillId="0" borderId="38" xfId="0" applyBorder="1" applyAlignment="1">
      <alignment horizontal="center" wrapText="1"/>
    </xf>
    <xf numFmtId="0" fontId="0" fillId="13" borderId="26" xfId="0" applyFill="1" applyBorder="1" applyAlignment="1">
      <alignment horizontal="center" wrapText="1"/>
    </xf>
    <xf numFmtId="0" fontId="0" fillId="2" borderId="2" xfId="0" applyFill="1" applyBorder="1" applyAlignment="1">
      <alignment horizontal="center" wrapText="1"/>
    </xf>
    <xf numFmtId="0" fontId="2" fillId="9" borderId="13" xfId="0" applyFont="1" applyFill="1" applyBorder="1" applyAlignment="1">
      <alignment horizontal="center" wrapText="1"/>
    </xf>
    <xf numFmtId="0" fontId="3" fillId="11" borderId="19" xfId="0" applyFont="1" applyFill="1" applyBorder="1" applyAlignment="1">
      <alignment horizontal="center" wrapText="1"/>
    </xf>
    <xf numFmtId="0" fontId="1" fillId="4" borderId="6" xfId="0" applyFont="1" applyFill="1" applyBorder="1" applyAlignment="1">
      <alignment horizontal="center" wrapText="1"/>
    </xf>
    <xf numFmtId="0" fontId="0" fillId="7" borderId="10" xfId="0" applyFill="1" applyBorder="1" applyAlignment="1">
      <alignment horizontal="center" wrapText="1"/>
    </xf>
    <xf numFmtId="0" fontId="0" fillId="8" borderId="12" xfId="0" applyFill="1" applyBorder="1" applyAlignment="1">
      <alignment horizontal="center" wrapText="1"/>
    </xf>
    <xf numFmtId="0" fontId="0" fillId="10" borderId="17" xfId="0" applyFill="1" applyBorder="1" applyAlignment="1">
      <alignment horizontal="center" wrapText="1"/>
    </xf>
    <xf numFmtId="0" fontId="0" fillId="0" borderId="4" xfId="0" applyBorder="1" applyAlignment="1">
      <alignment horizontal="center" wrapText="1"/>
    </xf>
    <xf numFmtId="0" fontId="0" fillId="0" borderId="23" xfId="0" applyBorder="1" applyAlignment="1">
      <alignment horizontal="center" wrapText="1"/>
    </xf>
    <xf numFmtId="0" fontId="0" fillId="0" borderId="11" xfId="0" applyBorder="1" applyAlignment="1">
      <alignment horizontal="center" wrapText="1"/>
    </xf>
    <xf numFmtId="0" fontId="0" fillId="0" borderId="1" xfId="0" applyBorder="1" applyAlignment="1">
      <alignment horizontal="center" wrapText="1"/>
    </xf>
    <xf numFmtId="0" fontId="0" fillId="0" borderId="16" xfId="0" applyBorder="1" applyAlignment="1">
      <alignment horizontal="center" wrapText="1"/>
    </xf>
    <xf numFmtId="0" fontId="0" fillId="6" borderId="7" xfId="0" applyFill="1" applyBorder="1" applyAlignment="1">
      <alignment horizontal="center" wrapText="1"/>
    </xf>
    <xf numFmtId="0" fontId="0" fillId="5" borderId="21" xfId="0" applyFill="1" applyBorder="1" applyAlignment="1">
      <alignment horizontal="center" wrapText="1"/>
    </xf>
    <xf numFmtId="0" fontId="0" fillId="15" borderId="9" xfId="0" applyFill="1" applyBorder="1" applyAlignment="1">
      <alignment horizontal="center" wrapText="1"/>
    </xf>
    <xf numFmtId="0" fontId="0" fillId="15" borderId="0" xfId="0" applyFill="1" applyAlignment="1">
      <alignment horizontal="center" wrapText="1"/>
    </xf>
    <xf numFmtId="0" fontId="0" fillId="12" borderId="39" xfId="0" applyFill="1" applyBorder="1" applyAlignment="1">
      <alignment horizontal="left" wrapText="1"/>
    </xf>
  </cellXfs>
  <cellStyles count="1">
    <cellStyle name="Normal" xfId="0" builtinId="0"/>
  </cellStyles>
  <dxfs count="1">
    <dxf>
      <fill>
        <patternFill patternType="solid">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
  <sheetViews>
    <sheetView tabSelected="1" zoomScaleNormal="100" workbookViewId="0">
      <selection activeCell="H3" sqref="H3"/>
    </sheetView>
  </sheetViews>
  <sheetFormatPr baseColWidth="10" defaultColWidth="17.140625" defaultRowHeight="12.75" customHeight="1" x14ac:dyDescent="0.2"/>
  <cols>
    <col min="1" max="1" width="13.7109375" customWidth="1"/>
    <col min="2" max="7" width="11.140625" customWidth="1"/>
    <col min="8" max="8" width="13" customWidth="1"/>
    <col min="9" max="10" width="11.140625" customWidth="1"/>
    <col min="11" max="12" width="11.28515625" customWidth="1"/>
    <col min="13" max="14" width="11.5703125" customWidth="1"/>
    <col min="15" max="15" width="11.28515625" customWidth="1"/>
    <col min="16" max="27" width="11.140625" customWidth="1"/>
    <col min="28" max="29" width="11.28515625" customWidth="1"/>
    <col min="30" max="31" width="11.5703125" customWidth="1"/>
    <col min="32" max="32" width="11.28515625" customWidth="1"/>
    <col min="33" max="33" width="11.140625" customWidth="1"/>
    <col min="34" max="34" width="2.28515625" customWidth="1"/>
  </cols>
  <sheetData>
    <row r="1" spans="1:34" ht="12.75" customHeight="1" x14ac:dyDescent="0.2">
      <c r="A1" s="28" t="s">
        <v>0</v>
      </c>
      <c r="B1" s="29"/>
      <c r="C1" s="29"/>
      <c r="D1" s="29"/>
      <c r="E1" s="29"/>
      <c r="F1" s="29"/>
      <c r="G1" s="30"/>
      <c r="H1" s="7"/>
      <c r="I1" s="2"/>
      <c r="J1" s="2"/>
      <c r="K1" s="2"/>
      <c r="L1" s="2"/>
      <c r="M1" s="2"/>
      <c r="N1" s="2"/>
      <c r="O1" s="2"/>
      <c r="P1" s="2"/>
      <c r="Q1" s="2"/>
      <c r="R1" s="2"/>
      <c r="S1" s="2"/>
      <c r="T1" s="2"/>
      <c r="U1" s="2"/>
      <c r="V1" s="2"/>
      <c r="W1" s="2"/>
      <c r="X1" s="2"/>
      <c r="Y1" s="2"/>
      <c r="Z1" s="2"/>
      <c r="AA1" s="2"/>
      <c r="AB1" s="2"/>
      <c r="AC1" s="2"/>
      <c r="AD1" s="2"/>
      <c r="AE1" s="2"/>
      <c r="AF1" s="2"/>
      <c r="AG1" s="2"/>
      <c r="AH1" s="2"/>
    </row>
    <row r="2" spans="1:34" ht="12.75" customHeight="1" x14ac:dyDescent="0.2">
      <c r="A2" s="16" t="s">
        <v>1</v>
      </c>
      <c r="B2" s="17" t="s">
        <v>2</v>
      </c>
      <c r="C2" s="2" t="s">
        <v>3</v>
      </c>
      <c r="D2" s="2" t="s">
        <v>3</v>
      </c>
      <c r="E2" s="2" t="s">
        <v>4</v>
      </c>
      <c r="F2" s="2">
        <f>IF(EXACT("caen",B2), 1, IF(EXACT("vftx",B2),  2, IF(EXACT("trb3",B2),  3, IF(EXACT("get4",B2),  4, 0) )  ) )</f>
        <v>2</v>
      </c>
      <c r="G2" s="12" t="str">
        <f>DEC2HEX(F2, 8)</f>
        <v>00000002</v>
      </c>
      <c r="H2" s="7"/>
      <c r="I2" s="2"/>
      <c r="J2" s="2"/>
      <c r="K2" s="2"/>
      <c r="L2" s="2"/>
      <c r="M2" s="2"/>
      <c r="N2" s="2"/>
      <c r="O2" s="2"/>
      <c r="P2" s="2"/>
      <c r="Q2" s="2"/>
      <c r="R2" s="2"/>
      <c r="S2" s="2"/>
      <c r="T2" s="2"/>
      <c r="U2" s="2"/>
      <c r="V2" s="2"/>
      <c r="W2" s="2"/>
      <c r="X2" s="2"/>
      <c r="Y2" s="2"/>
      <c r="Z2" s="2"/>
      <c r="AA2" s="2"/>
      <c r="AB2" s="2"/>
      <c r="AC2" s="2"/>
      <c r="AD2" s="2"/>
      <c r="AE2" s="2"/>
      <c r="AF2" s="2"/>
      <c r="AG2" s="2"/>
      <c r="AH2" s="2"/>
    </row>
    <row r="3" spans="1:34" ht="12.75" customHeight="1" x14ac:dyDescent="0.2">
      <c r="A3" s="16" t="s">
        <v>5</v>
      </c>
      <c r="B3" s="18">
        <v>1</v>
      </c>
      <c r="C3" s="2"/>
      <c r="D3" s="2"/>
      <c r="E3" s="2" t="s">
        <v>6</v>
      </c>
      <c r="F3" s="2">
        <f>B3*16</f>
        <v>16</v>
      </c>
      <c r="G3" s="12" t="str">
        <f>DEC2HEX(F3, 8)</f>
        <v>00000010</v>
      </c>
      <c r="H3" s="7"/>
      <c r="I3" s="2"/>
      <c r="J3" s="2"/>
      <c r="K3" s="2"/>
      <c r="L3" s="2"/>
      <c r="M3" s="2"/>
      <c r="N3" s="2"/>
      <c r="O3" s="2"/>
      <c r="P3" s="2"/>
      <c r="Q3" s="2"/>
      <c r="R3" s="2"/>
      <c r="S3" s="2"/>
      <c r="T3" s="2"/>
      <c r="U3" s="2"/>
      <c r="V3" s="2"/>
      <c r="W3" s="2"/>
      <c r="X3" s="2"/>
      <c r="Y3" s="2"/>
      <c r="Z3" s="2"/>
      <c r="AA3" s="2"/>
      <c r="AB3" s="2"/>
      <c r="AC3" s="2"/>
      <c r="AD3" s="2"/>
      <c r="AE3" s="2"/>
      <c r="AF3" s="2"/>
      <c r="AG3" s="2"/>
      <c r="AH3" s="2"/>
    </row>
    <row r="4" spans="1:34" ht="12.75" customHeight="1" x14ac:dyDescent="0.2">
      <c r="A4" s="7"/>
      <c r="B4" s="2"/>
      <c r="C4" s="2"/>
      <c r="D4" s="2"/>
      <c r="E4" s="2"/>
      <c r="F4" s="2"/>
      <c r="G4" s="12"/>
      <c r="H4" s="7"/>
      <c r="I4" s="2"/>
      <c r="J4" s="2"/>
      <c r="K4" s="2"/>
      <c r="L4" s="2"/>
      <c r="M4" s="2"/>
      <c r="N4" s="2"/>
      <c r="O4" s="2"/>
      <c r="P4" s="2"/>
      <c r="Q4" s="2"/>
      <c r="R4" s="2"/>
      <c r="S4" s="2"/>
      <c r="T4" s="2"/>
      <c r="U4" s="2"/>
      <c r="V4" s="2"/>
      <c r="W4" s="2"/>
      <c r="X4" s="2"/>
      <c r="Y4" s="2"/>
      <c r="Z4" s="2"/>
      <c r="AA4" s="2"/>
      <c r="AB4" s="2"/>
      <c r="AC4" s="2"/>
      <c r="AD4" s="2"/>
      <c r="AE4" s="2"/>
      <c r="AF4" s="2"/>
      <c r="AG4" s="2"/>
      <c r="AH4" s="2"/>
    </row>
    <row r="5" spans="1:34" ht="12.75" customHeight="1" x14ac:dyDescent="0.2">
      <c r="A5" s="13" t="s">
        <v>7</v>
      </c>
      <c r="B5" s="1" t="str">
        <f>CONCATENATE( "0x", DEC2HEX((F2+F3), 8) )</f>
        <v>0x00000012</v>
      </c>
      <c r="C5" s="14"/>
      <c r="D5" s="14"/>
      <c r="E5" s="14"/>
      <c r="F5" s="14"/>
      <c r="G5" s="5"/>
      <c r="H5" s="7"/>
      <c r="I5" s="2"/>
      <c r="J5" s="2"/>
      <c r="K5" s="2"/>
      <c r="L5" s="2"/>
      <c r="M5" s="2"/>
      <c r="N5" s="2"/>
      <c r="O5" s="2"/>
      <c r="P5" s="2"/>
      <c r="Q5" s="2"/>
      <c r="R5" s="2"/>
      <c r="S5" s="2"/>
      <c r="T5" s="2"/>
      <c r="U5" s="2"/>
      <c r="V5" s="2"/>
      <c r="W5" s="2"/>
      <c r="X5" s="2"/>
      <c r="Y5" s="2"/>
      <c r="Z5" s="2"/>
      <c r="AA5" s="2"/>
      <c r="AB5" s="2"/>
      <c r="AC5" s="2"/>
      <c r="AD5" s="2"/>
      <c r="AE5" s="2"/>
      <c r="AF5" s="2"/>
      <c r="AG5" s="2"/>
      <c r="AH5" s="2"/>
    </row>
    <row r="6" spans="1:34" ht="12.75" customHeight="1" x14ac:dyDescent="0.2">
      <c r="A6" s="4"/>
      <c r="B6" s="4"/>
      <c r="C6" s="4"/>
      <c r="D6" s="4"/>
      <c r="E6" s="4"/>
      <c r="F6" s="4"/>
      <c r="G6" s="4"/>
      <c r="H6" s="14"/>
      <c r="I6" s="14"/>
      <c r="J6" s="14"/>
      <c r="K6" s="14"/>
      <c r="L6" s="14"/>
      <c r="M6" s="14"/>
      <c r="N6" s="14"/>
      <c r="O6" s="2"/>
      <c r="P6" s="2"/>
      <c r="Q6" s="2"/>
      <c r="R6" s="2"/>
      <c r="S6" s="2"/>
      <c r="T6" s="2"/>
      <c r="U6" s="2"/>
      <c r="V6" s="2"/>
      <c r="W6" s="2"/>
      <c r="X6" s="2"/>
      <c r="Y6" s="2"/>
      <c r="Z6" s="2"/>
      <c r="AA6" s="2"/>
      <c r="AB6" s="2"/>
      <c r="AC6" s="2"/>
      <c r="AD6" s="2"/>
      <c r="AE6" s="2"/>
      <c r="AF6" s="2"/>
      <c r="AG6" s="2"/>
      <c r="AH6" s="2"/>
    </row>
    <row r="7" spans="1:34" ht="12.75" customHeight="1" x14ac:dyDescent="0.2">
      <c r="A7" s="31" t="s">
        <v>8</v>
      </c>
      <c r="B7" s="32"/>
      <c r="C7" s="32"/>
      <c r="D7" s="32"/>
      <c r="E7" s="32"/>
      <c r="F7" s="32"/>
      <c r="G7" s="32"/>
      <c r="H7" s="32"/>
      <c r="I7" s="32"/>
      <c r="J7" s="32"/>
      <c r="K7" s="32"/>
      <c r="L7" s="32"/>
      <c r="M7" s="32"/>
      <c r="N7" s="33"/>
      <c r="O7" s="7"/>
      <c r="P7" s="2"/>
      <c r="Q7" s="2"/>
      <c r="R7" s="2"/>
      <c r="S7" s="2"/>
      <c r="T7" s="2"/>
      <c r="U7" s="2"/>
      <c r="V7" s="2"/>
      <c r="W7" s="2"/>
      <c r="X7" s="2"/>
      <c r="Y7" s="2"/>
      <c r="Z7" s="2"/>
      <c r="AA7" s="2"/>
      <c r="AB7" s="2"/>
      <c r="AC7" s="2"/>
      <c r="AD7" s="2"/>
      <c r="AE7" s="2"/>
      <c r="AF7" s="2"/>
      <c r="AG7" s="2"/>
      <c r="AH7" s="2"/>
    </row>
    <row r="8" spans="1:34" ht="12.75" customHeight="1" x14ac:dyDescent="0.2">
      <c r="A8" s="34" t="s">
        <v>9</v>
      </c>
      <c r="B8" s="35"/>
      <c r="C8" s="35"/>
      <c r="D8" s="35"/>
      <c r="E8" s="35"/>
      <c r="F8" s="35"/>
      <c r="G8" s="36"/>
      <c r="H8" s="37" t="s">
        <v>10</v>
      </c>
      <c r="I8" s="35"/>
      <c r="J8" s="35"/>
      <c r="K8" s="35"/>
      <c r="L8" s="35"/>
      <c r="M8" s="35"/>
      <c r="N8" s="38"/>
      <c r="O8" s="7"/>
      <c r="P8" s="2"/>
      <c r="Q8" s="2"/>
      <c r="R8" s="2"/>
      <c r="S8" s="2"/>
      <c r="T8" s="2"/>
      <c r="U8" s="2"/>
      <c r="V8" s="2"/>
      <c r="W8" s="2"/>
      <c r="X8" s="2"/>
      <c r="Y8" s="2"/>
      <c r="Z8" s="2"/>
      <c r="AA8" s="2"/>
      <c r="AB8" s="2"/>
      <c r="AC8" s="2"/>
      <c r="AD8" s="2"/>
      <c r="AE8" s="2"/>
      <c r="AF8" s="2"/>
      <c r="AG8" s="2"/>
      <c r="AH8" s="2"/>
    </row>
    <row r="9" spans="1:34" ht="12.75" customHeight="1" x14ac:dyDescent="0.2">
      <c r="A9" s="16" t="s">
        <v>11</v>
      </c>
      <c r="B9" s="17">
        <v>0</v>
      </c>
      <c r="C9" s="2"/>
      <c r="D9" s="2"/>
      <c r="E9" s="2" t="s">
        <v>12</v>
      </c>
      <c r="F9" s="2">
        <f>B9*16777216</f>
        <v>0</v>
      </c>
      <c r="G9" s="11" t="str">
        <f t="shared" ref="G9:G15" si="0">DEC2HEX(F9, 8)</f>
        <v>00000000</v>
      </c>
      <c r="H9" s="21" t="s">
        <v>11</v>
      </c>
      <c r="I9" s="17">
        <v>0</v>
      </c>
      <c r="J9" s="2"/>
      <c r="K9" s="2"/>
      <c r="L9" s="2" t="s">
        <v>12</v>
      </c>
      <c r="M9" s="2">
        <f>I9*16777216</f>
        <v>0</v>
      </c>
      <c r="N9" s="12" t="str">
        <f t="shared" ref="N9:N15" si="1">DEC2HEX(M9, 8)</f>
        <v>00000000</v>
      </c>
      <c r="O9" s="7"/>
      <c r="P9" s="2"/>
      <c r="Q9" s="2"/>
      <c r="R9" s="2"/>
      <c r="S9" s="2"/>
      <c r="T9" s="2"/>
      <c r="U9" s="2"/>
      <c r="V9" s="2"/>
      <c r="W9" s="2"/>
      <c r="X9" s="2"/>
      <c r="Y9" s="2"/>
      <c r="Z9" s="2"/>
      <c r="AA9" s="2"/>
      <c r="AB9" s="2"/>
      <c r="AC9" s="2"/>
      <c r="AD9" s="2"/>
      <c r="AE9" s="2"/>
      <c r="AF9" s="2"/>
      <c r="AG9" s="2"/>
      <c r="AH9" s="2"/>
    </row>
    <row r="10" spans="1:34" ht="12.75" customHeight="1" x14ac:dyDescent="0.2">
      <c r="A10" s="16" t="s">
        <v>13</v>
      </c>
      <c r="B10" s="17" t="s">
        <v>14</v>
      </c>
      <c r="C10" s="2"/>
      <c r="D10" s="2"/>
      <c r="E10" s="2" t="s">
        <v>15</v>
      </c>
      <c r="F10" s="2">
        <f>IF(EXACT("left",B10), 0, IF(EXACT("right",B10),  1, IF(EXACT("pad",B10),  0, 0 ) ) )*8388608</f>
        <v>0</v>
      </c>
      <c r="G10" s="11" t="str">
        <f t="shared" si="0"/>
        <v>00000000</v>
      </c>
      <c r="H10" s="21" t="s">
        <v>13</v>
      </c>
      <c r="I10" s="17" t="s">
        <v>35</v>
      </c>
      <c r="J10" s="2"/>
      <c r="K10" s="2"/>
      <c r="L10" s="2" t="s">
        <v>15</v>
      </c>
      <c r="M10" s="2">
        <f>IF(EXACT("left",I10), 0, IF(EXACT("right",I10),  1, IF(EXACT("pad",I10),  0, 0 ) ) )*8388608</f>
        <v>8388608</v>
      </c>
      <c r="N10" s="12" t="str">
        <f t="shared" si="1"/>
        <v>00800000</v>
      </c>
      <c r="O10" s="7"/>
      <c r="P10" s="2"/>
      <c r="Q10" s="2"/>
      <c r="R10" s="2"/>
      <c r="S10" s="2"/>
      <c r="T10" s="2"/>
      <c r="U10" s="2"/>
      <c r="V10" s="2"/>
      <c r="W10" s="2"/>
      <c r="X10" s="2"/>
      <c r="Y10" s="2"/>
      <c r="Z10" s="2"/>
      <c r="AA10" s="2"/>
      <c r="AB10" s="2"/>
      <c r="AC10" s="2"/>
      <c r="AD10" s="2"/>
      <c r="AE10" s="2"/>
      <c r="AF10" s="2"/>
      <c r="AG10" s="2"/>
      <c r="AH10" s="2"/>
    </row>
    <row r="11" spans="1:34" ht="12.75" customHeight="1" x14ac:dyDescent="0.2">
      <c r="A11" s="16" t="s">
        <v>16</v>
      </c>
      <c r="B11" s="17">
        <v>1</v>
      </c>
      <c r="C11" s="2"/>
      <c r="D11" s="2"/>
      <c r="E11" s="2" t="s">
        <v>17</v>
      </c>
      <c r="F11" s="2">
        <f>B11*65536</f>
        <v>65536</v>
      </c>
      <c r="G11" s="11" t="str">
        <f t="shared" si="0"/>
        <v>00010000</v>
      </c>
      <c r="H11" s="21" t="s">
        <v>16</v>
      </c>
      <c r="I11" s="17">
        <v>1</v>
      </c>
      <c r="J11" s="2"/>
      <c r="K11" s="2"/>
      <c r="L11" s="2" t="s">
        <v>17</v>
      </c>
      <c r="M11" s="2">
        <f>I11*65536</f>
        <v>65536</v>
      </c>
      <c r="N11" s="12" t="str">
        <f t="shared" si="1"/>
        <v>00010000</v>
      </c>
      <c r="O11" s="7"/>
      <c r="P11" s="2"/>
      <c r="Q11" s="2"/>
      <c r="R11" s="2"/>
      <c r="S11" s="2"/>
      <c r="T11" s="2"/>
      <c r="U11" s="2"/>
      <c r="V11" s="2"/>
      <c r="W11" s="2"/>
      <c r="X11" s="2"/>
      <c r="Y11" s="2"/>
      <c r="Z11" s="2"/>
      <c r="AA11" s="2"/>
      <c r="AB11" s="2"/>
      <c r="AC11" s="2"/>
      <c r="AD11" s="2"/>
      <c r="AE11" s="2"/>
      <c r="AF11" s="2"/>
      <c r="AG11" s="2"/>
      <c r="AH11" s="2"/>
    </row>
    <row r="12" spans="1:34" ht="12.75" customHeight="1" x14ac:dyDescent="0.2">
      <c r="A12" s="16" t="s">
        <v>18</v>
      </c>
      <c r="B12" s="17">
        <v>1</v>
      </c>
      <c r="C12" s="2"/>
      <c r="D12" s="2"/>
      <c r="E12" s="2" t="s">
        <v>4</v>
      </c>
      <c r="F12" s="2">
        <f>B12*4096</f>
        <v>4096</v>
      </c>
      <c r="G12" s="11" t="str">
        <f t="shared" si="0"/>
        <v>00001000</v>
      </c>
      <c r="H12" s="21" t="s">
        <v>18</v>
      </c>
      <c r="I12" s="17">
        <v>1</v>
      </c>
      <c r="J12" s="2"/>
      <c r="K12" s="2"/>
      <c r="L12" s="2" t="s">
        <v>4</v>
      </c>
      <c r="M12" s="2">
        <f>I12*4096</f>
        <v>4096</v>
      </c>
      <c r="N12" s="12" t="str">
        <f t="shared" si="1"/>
        <v>00001000</v>
      </c>
      <c r="O12" s="7"/>
      <c r="P12" s="2"/>
      <c r="Q12" s="2"/>
      <c r="R12" s="2"/>
      <c r="S12" s="2"/>
      <c r="T12" s="2"/>
      <c r="U12" s="2"/>
      <c r="V12" s="2"/>
      <c r="W12" s="2"/>
      <c r="X12" s="2"/>
      <c r="Y12" s="2"/>
      <c r="Z12" s="2"/>
      <c r="AA12" s="2"/>
      <c r="AB12" s="2"/>
      <c r="AC12" s="2"/>
      <c r="AD12" s="2"/>
      <c r="AE12" s="2"/>
      <c r="AF12" s="2"/>
      <c r="AG12" s="2"/>
      <c r="AH12" s="2"/>
    </row>
    <row r="13" spans="1:34" ht="12.75" customHeight="1" x14ac:dyDescent="0.2">
      <c r="A13" s="16" t="s">
        <v>19</v>
      </c>
      <c r="B13" s="19">
        <v>1</v>
      </c>
      <c r="C13" s="2"/>
      <c r="D13" s="2"/>
      <c r="E13" s="2" t="s">
        <v>20</v>
      </c>
      <c r="F13" s="2">
        <f>B13*16</f>
        <v>16</v>
      </c>
      <c r="G13" s="11" t="str">
        <f t="shared" si="0"/>
        <v>00000010</v>
      </c>
      <c r="H13" s="21" t="s">
        <v>19</v>
      </c>
      <c r="I13" s="17">
        <v>1</v>
      </c>
      <c r="J13" s="2"/>
      <c r="K13" s="2"/>
      <c r="L13" s="2" t="s">
        <v>20</v>
      </c>
      <c r="M13" s="2">
        <f>I13*16</f>
        <v>16</v>
      </c>
      <c r="N13" s="12" t="str">
        <f t="shared" si="1"/>
        <v>00000010</v>
      </c>
      <c r="O13" s="7"/>
      <c r="P13" s="2"/>
      <c r="Q13" s="2"/>
      <c r="R13" s="2"/>
      <c r="S13" s="2"/>
      <c r="T13" s="2"/>
      <c r="U13" s="2"/>
      <c r="V13" s="2"/>
      <c r="W13" s="2"/>
      <c r="X13" s="2"/>
      <c r="Y13" s="2"/>
      <c r="Z13" s="2"/>
      <c r="AA13" s="2"/>
      <c r="AB13" s="2"/>
      <c r="AC13" s="2"/>
      <c r="AD13" s="2"/>
      <c r="AE13" s="2"/>
      <c r="AF13" s="2"/>
      <c r="AG13" s="2"/>
      <c r="AH13" s="2"/>
    </row>
    <row r="14" spans="1:34" ht="12.75" customHeight="1" x14ac:dyDescent="0.2">
      <c r="A14" s="7" t="s">
        <v>21</v>
      </c>
      <c r="B14" s="20">
        <v>6</v>
      </c>
      <c r="C14" s="2" t="s">
        <v>22</v>
      </c>
      <c r="D14" s="2"/>
      <c r="E14" s="2" t="s">
        <v>23</v>
      </c>
      <c r="F14" s="2">
        <f>B14</f>
        <v>6</v>
      </c>
      <c r="G14" s="11" t="str">
        <f t="shared" si="0"/>
        <v>00000006</v>
      </c>
      <c r="H14" s="10" t="s">
        <v>21</v>
      </c>
      <c r="I14" s="2">
        <v>6</v>
      </c>
      <c r="J14" s="2" t="s">
        <v>22</v>
      </c>
      <c r="K14" s="2"/>
      <c r="L14" s="2" t="s">
        <v>23</v>
      </c>
      <c r="M14" s="2">
        <f>I14</f>
        <v>6</v>
      </c>
      <c r="N14" s="12" t="str">
        <f t="shared" si="1"/>
        <v>00000006</v>
      </c>
      <c r="O14" s="7"/>
      <c r="P14" s="2"/>
      <c r="Q14" s="2"/>
      <c r="R14" s="2"/>
      <c r="S14" s="2"/>
      <c r="T14" s="2"/>
      <c r="U14" s="2"/>
      <c r="V14" s="2"/>
      <c r="W14" s="2"/>
      <c r="X14" s="2"/>
      <c r="Y14" s="2"/>
      <c r="Z14" s="2"/>
      <c r="AA14" s="2"/>
      <c r="AB14" s="2"/>
      <c r="AC14" s="2"/>
      <c r="AD14" s="2"/>
      <c r="AE14" s="2"/>
      <c r="AF14" s="2"/>
      <c r="AG14" s="2"/>
      <c r="AH14" s="2"/>
    </row>
    <row r="15" spans="1:34" ht="12.75" customHeight="1" x14ac:dyDescent="0.2">
      <c r="A15" s="13"/>
      <c r="B15" s="14"/>
      <c r="C15" s="14"/>
      <c r="D15" s="14"/>
      <c r="E15" s="14" t="s">
        <v>24</v>
      </c>
      <c r="F15" s="14">
        <f>SUM(F9:F14)</f>
        <v>69654</v>
      </c>
      <c r="G15" s="8" t="str">
        <f t="shared" si="0"/>
        <v>00011016</v>
      </c>
      <c r="H15" s="6"/>
      <c r="I15" s="14"/>
      <c r="J15" s="14"/>
      <c r="K15" s="14"/>
      <c r="L15" s="14" t="s">
        <v>24</v>
      </c>
      <c r="M15" s="14">
        <f>SUM(M9:M14)</f>
        <v>8458262</v>
      </c>
      <c r="N15" s="5" t="str">
        <f t="shared" si="1"/>
        <v>00811016</v>
      </c>
      <c r="O15" s="7"/>
      <c r="P15" s="2"/>
      <c r="Q15" s="2"/>
      <c r="R15" s="2"/>
      <c r="S15" s="2"/>
      <c r="T15" s="2"/>
      <c r="U15" s="2"/>
      <c r="V15" s="2"/>
      <c r="W15" s="2"/>
      <c r="X15" s="2"/>
      <c r="Y15" s="2"/>
      <c r="Z15" s="2"/>
      <c r="AA15" s="2"/>
      <c r="AB15" s="2"/>
      <c r="AC15" s="2"/>
      <c r="AD15" s="2"/>
      <c r="AE15" s="2"/>
      <c r="AF15" s="2"/>
      <c r="AG15" s="2"/>
      <c r="AH15" s="2"/>
    </row>
    <row r="16" spans="1:34" ht="12.75" customHeight="1" x14ac:dyDescent="0.2">
      <c r="A16" s="39" t="s">
        <v>25</v>
      </c>
      <c r="B16" s="27"/>
      <c r="C16" s="27"/>
      <c r="D16" s="27"/>
      <c r="E16" s="27"/>
      <c r="F16" s="27"/>
      <c r="G16" s="27"/>
      <c r="H16" s="27"/>
      <c r="I16" s="40"/>
      <c r="J16" s="3"/>
      <c r="K16" s="15"/>
      <c r="L16" s="15"/>
      <c r="M16" s="15"/>
      <c r="N16" s="15"/>
      <c r="O16" s="2"/>
      <c r="P16" s="2"/>
      <c r="Q16" s="2"/>
      <c r="R16" s="2"/>
      <c r="S16" s="2"/>
      <c r="T16" s="2"/>
      <c r="U16" s="2"/>
      <c r="V16" s="2"/>
      <c r="W16" s="2"/>
      <c r="X16" s="2"/>
      <c r="Y16" s="2"/>
      <c r="Z16" s="2"/>
      <c r="AA16" s="2"/>
      <c r="AB16" s="2"/>
      <c r="AC16" s="2"/>
      <c r="AD16" s="2"/>
      <c r="AE16" s="2"/>
      <c r="AF16" s="2"/>
      <c r="AG16" s="2"/>
      <c r="AH16" s="2"/>
    </row>
    <row r="17" spans="1:34" ht="12.75" customHeight="1" x14ac:dyDescent="0.2">
      <c r="A17" s="16" t="s">
        <v>26</v>
      </c>
      <c r="B17" s="17">
        <v>16</v>
      </c>
      <c r="C17" s="22"/>
      <c r="D17" s="2"/>
      <c r="E17" s="24" t="s">
        <v>31</v>
      </c>
      <c r="F17" s="24">
        <f>B17+I17</f>
        <v>32</v>
      </c>
      <c r="G17" s="24"/>
      <c r="H17" s="2" t="s">
        <v>27</v>
      </c>
      <c r="I17" s="23">
        <v>16</v>
      </c>
      <c r="J17" s="7"/>
      <c r="K17" s="2"/>
      <c r="L17" s="2"/>
      <c r="M17" s="2"/>
      <c r="N17" s="2"/>
      <c r="O17" s="2"/>
      <c r="P17" s="2"/>
      <c r="Q17" s="2"/>
      <c r="R17" s="2"/>
      <c r="S17" s="2"/>
      <c r="T17" s="2"/>
      <c r="U17" s="2"/>
      <c r="V17" s="2"/>
      <c r="W17" s="2"/>
      <c r="X17" s="2"/>
      <c r="Y17" s="2"/>
      <c r="Z17" s="2"/>
      <c r="AA17" s="2"/>
      <c r="AB17" s="2"/>
      <c r="AC17" s="2"/>
      <c r="AD17" s="2"/>
      <c r="AE17" s="2"/>
      <c r="AF17" s="2"/>
      <c r="AG17" s="2"/>
      <c r="AH17" s="2"/>
    </row>
    <row r="18" spans="1:34" ht="12.75" customHeight="1" x14ac:dyDescent="0.2">
      <c r="A18" s="16" t="s">
        <v>28</v>
      </c>
      <c r="B18" s="17" t="s">
        <v>29</v>
      </c>
      <c r="C18" s="22"/>
      <c r="D18" s="2"/>
      <c r="E18" s="24"/>
      <c r="F18" s="24"/>
      <c r="G18" s="24"/>
      <c r="H18" s="25" t="s">
        <v>28</v>
      </c>
      <c r="I18" s="23" t="s">
        <v>29</v>
      </c>
      <c r="J18" s="7"/>
      <c r="K18" s="2"/>
      <c r="L18" s="2"/>
      <c r="M18" s="2"/>
      <c r="N18" s="2"/>
      <c r="O18" s="2"/>
      <c r="P18" s="2"/>
      <c r="Q18" s="2"/>
      <c r="R18" s="2"/>
      <c r="S18" s="2"/>
      <c r="T18" s="2"/>
      <c r="U18" s="2"/>
      <c r="V18" s="2"/>
      <c r="W18" s="2"/>
      <c r="X18" s="2"/>
      <c r="Y18" s="2"/>
      <c r="Z18" s="2"/>
      <c r="AA18" s="2"/>
      <c r="AB18" s="2"/>
      <c r="AC18" s="2"/>
      <c r="AD18" s="2"/>
      <c r="AE18" s="2"/>
      <c r="AF18" s="2"/>
      <c r="AG18" s="2"/>
      <c r="AH18" s="2"/>
    </row>
    <row r="19" spans="1:34" ht="12.75" customHeight="1" x14ac:dyDescent="0.2">
      <c r="A19" s="14" t="s">
        <v>30</v>
      </c>
      <c r="B19" s="14">
        <f>IF( EXACT("down",B18), -1, IF( EXACT("up", B18), 1, 0 ) )</f>
        <v>1</v>
      </c>
      <c r="C19" s="14">
        <f>B19*16777216</f>
        <v>16777216</v>
      </c>
      <c r="G19" s="14" t="s">
        <v>30</v>
      </c>
      <c r="H19" s="14">
        <f>IF( EXACT("down",I18), -1, IF( EXACT("up",I18), 1, 0 ) )</f>
        <v>1</v>
      </c>
      <c r="I19" s="14">
        <f>H19*16777216</f>
        <v>16777216</v>
      </c>
      <c r="J19" s="13"/>
      <c r="K19" s="14"/>
      <c r="L19" s="14"/>
      <c r="M19" s="14"/>
      <c r="N19" s="14"/>
      <c r="O19" s="14"/>
      <c r="P19" s="14"/>
      <c r="Q19" s="14"/>
      <c r="R19" s="14"/>
      <c r="S19" s="14"/>
      <c r="T19" s="14"/>
      <c r="U19" s="14"/>
      <c r="V19" s="14"/>
      <c r="W19" s="14"/>
      <c r="X19" s="14"/>
      <c r="Y19" s="14"/>
      <c r="Z19" s="14"/>
      <c r="AA19" s="14"/>
      <c r="AB19" s="14"/>
      <c r="AC19" s="14"/>
      <c r="AD19" s="14"/>
      <c r="AE19" s="14"/>
      <c r="AF19" s="14"/>
      <c r="AG19" s="14"/>
      <c r="AH19" s="14"/>
    </row>
    <row r="20" spans="1:34" ht="12.75" customHeight="1" x14ac:dyDescent="0.2">
      <c r="A20" s="26" t="s">
        <v>32</v>
      </c>
      <c r="B20" s="27"/>
      <c r="C20" s="27"/>
      <c r="D20" s="27"/>
      <c r="E20" s="27"/>
      <c r="F20" s="27"/>
      <c r="G20" s="27"/>
      <c r="H20" s="27"/>
      <c r="I20" s="27"/>
      <c r="J20" s="27"/>
      <c r="K20" s="27"/>
      <c r="L20" s="27"/>
      <c r="M20" s="27"/>
      <c r="N20" s="27"/>
      <c r="O20" s="15"/>
      <c r="P20" s="15"/>
      <c r="Q20" s="15"/>
      <c r="R20" s="15"/>
      <c r="S20" s="15"/>
      <c r="T20" s="15"/>
      <c r="U20" s="15"/>
      <c r="V20" s="15"/>
      <c r="W20" s="15"/>
      <c r="X20" s="15"/>
      <c r="Y20" s="15"/>
      <c r="Z20" s="15"/>
      <c r="AA20" s="15"/>
      <c r="AB20" s="15"/>
      <c r="AC20" s="15"/>
      <c r="AD20" s="15"/>
      <c r="AE20" s="15"/>
      <c r="AF20" s="15"/>
      <c r="AG20" s="15"/>
      <c r="AH20" s="9"/>
    </row>
    <row r="21" spans="1:34" ht="12.75" customHeight="1" x14ac:dyDescent="0.2">
      <c r="A21" s="41" t="s">
        <v>33</v>
      </c>
      <c r="B21" s="42" t="str">
        <f>CONCATENATE( "0x", DEC2HEX(($F$15 +($C$19*B22)),8) )</f>
        <v>0x00011016</v>
      </c>
      <c r="C21" s="42" t="str">
        <f t="shared" ref="C21:AH21" si="2">IF(( C22&lt;$B$17), CONCATENATE( "0x", DEC2HEX(( $F$15 +($C$19*C22)), 8) ), IF(( C22&lt;($B$17+$I$17)), CONCATENATE( "0x", DEC2HEX(( $M$15 +($I$19*(C22-$B$17))), 8) ), IF(( C22 = $F$17), "\", ) ) )</f>
        <v>0x01011016</v>
      </c>
      <c r="D21" s="42" t="str">
        <f t="shared" si="2"/>
        <v>0x02011016</v>
      </c>
      <c r="E21" s="42" t="str">
        <f t="shared" si="2"/>
        <v>0x03011016</v>
      </c>
      <c r="F21" s="42" t="str">
        <f t="shared" si="2"/>
        <v>0x04011016</v>
      </c>
      <c r="G21" s="42" t="str">
        <f t="shared" si="2"/>
        <v>0x05011016</v>
      </c>
      <c r="H21" s="42" t="str">
        <f t="shared" si="2"/>
        <v>0x06011016</v>
      </c>
      <c r="I21" s="42" t="str">
        <f t="shared" si="2"/>
        <v>0x07011016</v>
      </c>
      <c r="J21" s="42" t="str">
        <f t="shared" si="2"/>
        <v>0x08011016</v>
      </c>
      <c r="K21" s="42" t="str">
        <f t="shared" si="2"/>
        <v>0x09011016</v>
      </c>
      <c r="L21" s="42" t="str">
        <f t="shared" si="2"/>
        <v>0x0A011016</v>
      </c>
      <c r="M21" s="42" t="str">
        <f t="shared" si="2"/>
        <v>0x0B011016</v>
      </c>
      <c r="N21" s="42" t="str">
        <f t="shared" si="2"/>
        <v>0x0C011016</v>
      </c>
      <c r="O21" s="42" t="str">
        <f t="shared" si="2"/>
        <v>0x0D011016</v>
      </c>
      <c r="P21" s="42" t="str">
        <f t="shared" si="2"/>
        <v>0x0E011016</v>
      </c>
      <c r="Q21" s="42" t="str">
        <f t="shared" si="2"/>
        <v>0x0F011016</v>
      </c>
      <c r="R21" s="42" t="str">
        <f t="shared" si="2"/>
        <v>0x00811016</v>
      </c>
      <c r="S21" s="42" t="str">
        <f t="shared" si="2"/>
        <v>0x01811016</v>
      </c>
      <c r="T21" s="42" t="str">
        <f t="shared" si="2"/>
        <v>0x02811016</v>
      </c>
      <c r="U21" s="42" t="str">
        <f t="shared" si="2"/>
        <v>0x03811016</v>
      </c>
      <c r="V21" s="42" t="str">
        <f t="shared" si="2"/>
        <v>0x04811016</v>
      </c>
      <c r="W21" s="42" t="str">
        <f t="shared" si="2"/>
        <v>0x05811016</v>
      </c>
      <c r="X21" s="42" t="str">
        <f t="shared" si="2"/>
        <v>0x06811016</v>
      </c>
      <c r="Y21" s="42" t="str">
        <f t="shared" si="2"/>
        <v>0x07811016</v>
      </c>
      <c r="Z21" s="42" t="str">
        <f t="shared" si="2"/>
        <v>0x08811016</v>
      </c>
      <c r="AA21" s="42" t="str">
        <f t="shared" si="2"/>
        <v>0x09811016</v>
      </c>
      <c r="AB21" s="42" t="str">
        <f t="shared" si="2"/>
        <v>0x0A811016</v>
      </c>
      <c r="AC21" s="42" t="str">
        <f t="shared" si="2"/>
        <v>0x0B811016</v>
      </c>
      <c r="AD21" s="42" t="str">
        <f t="shared" si="2"/>
        <v>0x0C811016</v>
      </c>
      <c r="AE21" s="42" t="str">
        <f t="shared" si="2"/>
        <v>0x0D811016</v>
      </c>
      <c r="AF21" s="42" t="str">
        <f t="shared" si="2"/>
        <v>0x0E811016</v>
      </c>
      <c r="AG21" s="42" t="str">
        <f t="shared" si="2"/>
        <v>0x0F811016</v>
      </c>
      <c r="AH21" s="42" t="str">
        <f t="shared" si="2"/>
        <v>\</v>
      </c>
    </row>
    <row r="22" spans="1:34" ht="12.75" customHeight="1" x14ac:dyDescent="0.2">
      <c r="A22" s="13" t="s">
        <v>34</v>
      </c>
      <c r="B22" s="14">
        <v>0</v>
      </c>
      <c r="C22" s="14">
        <v>1</v>
      </c>
      <c r="D22" s="14">
        <v>2</v>
      </c>
      <c r="E22" s="14">
        <v>3</v>
      </c>
      <c r="F22" s="14">
        <v>4</v>
      </c>
      <c r="G22" s="14">
        <v>5</v>
      </c>
      <c r="H22" s="14">
        <v>6</v>
      </c>
      <c r="I22" s="14">
        <v>7</v>
      </c>
      <c r="J22" s="14">
        <v>8</v>
      </c>
      <c r="K22" s="14">
        <v>9</v>
      </c>
      <c r="L22" s="14">
        <v>10</v>
      </c>
      <c r="M22" s="14">
        <v>11</v>
      </c>
      <c r="N22" s="14">
        <v>12</v>
      </c>
      <c r="O22" s="14">
        <v>13</v>
      </c>
      <c r="P22" s="14">
        <v>14</v>
      </c>
      <c r="Q22" s="14">
        <v>15</v>
      </c>
      <c r="R22" s="14">
        <v>16</v>
      </c>
      <c r="S22" s="14">
        <v>17</v>
      </c>
      <c r="T22" s="14">
        <v>18</v>
      </c>
      <c r="U22" s="14">
        <v>19</v>
      </c>
      <c r="V22" s="14">
        <v>20</v>
      </c>
      <c r="W22" s="14">
        <v>21</v>
      </c>
      <c r="X22" s="14">
        <v>22</v>
      </c>
      <c r="Y22" s="14">
        <v>23</v>
      </c>
      <c r="Z22" s="14">
        <v>24</v>
      </c>
      <c r="AA22" s="14">
        <v>25</v>
      </c>
      <c r="AB22" s="14">
        <v>26</v>
      </c>
      <c r="AC22" s="14">
        <v>27</v>
      </c>
      <c r="AD22" s="14">
        <v>28</v>
      </c>
      <c r="AE22" s="14">
        <v>29</v>
      </c>
      <c r="AF22" s="14">
        <v>30</v>
      </c>
      <c r="AG22" s="14">
        <v>31</v>
      </c>
      <c r="AH22" s="5">
        <v>32</v>
      </c>
    </row>
    <row r="23" spans="1:34" ht="12.75" customHeight="1" x14ac:dyDescent="0.2">
      <c r="A23" s="43" t="str">
        <f>CONCATENATE(CONCATENATE(B21, " ", C21," ",D21, " ",E21, " ",F21, " ",G21, " ",H21, " ",I21, " ",J21, " ",K21, " ",L21, " ",M21, " ",N21, " ",O21), " ",CONCATENATE(P21, " ",Q21, " ",R21, " ",S21, " ",T21, " ",U21, " ",V21), " ",CONCATENATE(W21, " ",X21, " ",Y21, " ",Z21, " ",AA21, " ",AB21, " ", AC21," ",AD21, " ",AE21, " ",AF21, " ",AG21, " ",AH21))</f>
        <v>0x00011016 0x01011016 0x02011016 0x03011016 0x04011016 0x05011016 0x06011016 0x07011016 0x08011016 0x09011016 0x0A011016 0x0B011016 0x0C011016 0x0D011016 0x0E011016 0x0F011016 0x00811016 0x01811016 0x02811016 0x03811016 0x04811016 0x05811016 0x06811016 0x07811016 0x08811016 0x09811016 0x0A811016 0x0B811016 0x0C811016 0x0D811016 0x0E811016 0x0F811016 \</v>
      </c>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row>
    <row r="24" spans="1:34"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sheetData>
  <sheetProtection sheet="1" objects="1" scenarios="1"/>
  <mergeCells count="7">
    <mergeCell ref="A23:AH23"/>
    <mergeCell ref="A20:N20"/>
    <mergeCell ref="A1:G1"/>
    <mergeCell ref="A7:N7"/>
    <mergeCell ref="A8:G8"/>
    <mergeCell ref="H8:N8"/>
    <mergeCell ref="A16:I16"/>
  </mergeCells>
  <conditionalFormatting sqref="F17">
    <cfRule type="cellIs" dxfId="0" priority="2" stopIfTrue="1" operator="greaterThan">
      <formula>32</formula>
    </cfRule>
  </conditionalFormatting>
  <dataValidations count="9">
    <dataValidation type="list" allowBlank="1" showInputMessage="1" showErrorMessage="1" prompt="Possible values: caen, vftx, trb3 or get4" sqref="B2">
      <formula1>"caen,vftx,trb3,get4,"</formula1>
    </dataValidation>
    <dataValidation type="whole" allowBlank="1" showInputMessage="1" showErrorMessage="1" prompt="Enter an index between 0 (0x0) and 4095 (0xFFF)" sqref="B3">
      <formula1>0</formula1>
      <formula2>4095</formula2>
    </dataValidation>
    <dataValidation type="whole" allowBlank="1" showInputMessage="1" showErrorMessage="1" prompt="Enter a channel index between 0 and 255" sqref="B9 I9">
      <formula1>0</formula1>
      <formula2>255</formula2>
    </dataValidation>
    <dataValidation type="list" allowBlank="1" showInputMessage="1" showErrorMessage="1" prompt="Possible values: left, right, pad" sqref="B10 I10">
      <formula1>"left,right,pad,"</formula1>
    </dataValidation>
    <dataValidation type="whole" allowBlank="1" showInputMessage="1" showErrorMessage="1" prompt="Enter an RPC index between 0 and 127" sqref="B11 I11">
      <formula1>0</formula1>
      <formula2>127</formula2>
    </dataValidation>
    <dataValidation type="whole" allowBlank="1" showInputMessage="1" showErrorMessage="1" prompt="Enter a SM type between 0 and 15" sqref="B12 I12">
      <formula1>0</formula1>
      <formula2>15</formula2>
    </dataValidation>
    <dataValidation type="whole" allowBlank="1" showInputMessage="1" showErrorMessage="1" prompt="Enter a SM index between 0 and 255" sqref="B13 I13">
      <formula1>0</formula1>
      <formula2>255</formula2>
    </dataValidation>
    <dataValidation type="whole" allowBlank="1" showInputMessage="1" showErrorMessage="1" prompt="Enter a number between 0 and 32" sqref="B17 I17">
      <formula1>0</formula1>
      <formula2>32</formula2>
    </dataValidation>
    <dataValidation type="list" allowBlank="1" showInputMessage="1" showErrorMessage="1" prompt="How are RPC channel index in next TDC channels counting compared to first TDC channel?" sqref="B18 I18">
      <formula1>"up,down,"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20</vt:i4>
      </vt:variant>
    </vt:vector>
  </HeadingPairs>
  <TitlesOfParts>
    <vt:vector size="21" baseType="lpstr">
      <vt:lpstr>Sheet1</vt:lpstr>
      <vt:lpstr>Empty1</vt:lpstr>
      <vt:lpstr>Empty2</vt:lpstr>
      <vt:lpstr>Empty3</vt:lpstr>
      <vt:lpstr>Empty4</vt:lpstr>
      <vt:lpstr>RpcCon1Calc</vt:lpstr>
      <vt:lpstr>RpcCon1Name</vt:lpstr>
      <vt:lpstr>RpcCon1Syst</vt:lpstr>
      <vt:lpstr>RpcCon2Calc</vt:lpstr>
      <vt:lpstr>RpcCon2Name</vt:lpstr>
      <vt:lpstr>RpcCon2Syst</vt:lpstr>
      <vt:lpstr>RpcUidList</vt:lpstr>
      <vt:lpstr>RpcUidTitle</vt:lpstr>
      <vt:lpstr>TdcChTot</vt:lpstr>
      <vt:lpstr>TdcCon1</vt:lpstr>
      <vt:lpstr>TdcCon2</vt:lpstr>
      <vt:lpstr>TdcTitle</vt:lpstr>
      <vt:lpstr>TdcUidCalc</vt:lpstr>
      <vt:lpstr>TdcUidName</vt:lpstr>
      <vt:lpstr>TdcUidResult</vt:lpstr>
      <vt:lpstr>TdcUidTitle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Palsec</dc:creator>
  <cp:lastModifiedBy>Pierre-Alain Loizeau</cp:lastModifiedBy>
  <dcterms:created xsi:type="dcterms:W3CDTF">2014-04-04T08:50:52Z</dcterms:created>
  <dcterms:modified xsi:type="dcterms:W3CDTF">2014-04-14T20:32:28Z</dcterms:modified>
</cp:coreProperties>
</file>