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peter/Documents/peter/wanli/banking/PPT/"/>
    </mc:Choice>
  </mc:AlternateContent>
  <bookViews>
    <workbookView xWindow="240" yWindow="460" windowWidth="22940" windowHeight="13860" activeTab="4"/>
  </bookViews>
  <sheets>
    <sheet name="原表" sheetId="1" r:id="rId1"/>
    <sheet name="转换" sheetId="2" r:id="rId2"/>
    <sheet name="风险加权总资产" sheetId="3" r:id="rId3"/>
    <sheet name="操作风险资产" sheetId="4" r:id="rId4"/>
    <sheet name="市场风险资产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G8" i="5"/>
  <c r="I8" i="5"/>
  <c r="G7" i="5"/>
  <c r="I7" i="5"/>
  <c r="D8" i="5"/>
  <c r="D7" i="5"/>
  <c r="B8" i="5"/>
  <c r="B7" i="5"/>
  <c r="N8" i="4"/>
  <c r="N6" i="4"/>
  <c r="I4" i="5"/>
  <c r="G4" i="5"/>
  <c r="D4" i="5"/>
  <c r="B4" i="5"/>
  <c r="N2" i="4"/>
  <c r="N3" i="4"/>
  <c r="N4" i="4"/>
  <c r="N5" i="4"/>
  <c r="D2" i="3"/>
  <c r="D3" i="3"/>
  <c r="D4" i="3"/>
  <c r="D5" i="3"/>
  <c r="D6" i="3"/>
  <c r="D7" i="3"/>
  <c r="D8" i="3"/>
  <c r="D9" i="3"/>
  <c r="D3" i="2"/>
  <c r="D2" i="2"/>
</calcChain>
</file>

<file path=xl/sharedStrings.xml><?xml version="1.0" encoding="utf-8"?>
<sst xmlns="http://schemas.openxmlformats.org/spreadsheetml/2006/main" count="79" uniqueCount="50">
  <si>
    <t>资产负债表内项目</t>
    <phoneticPr fontId="1" type="noConversion"/>
  </si>
  <si>
    <t>现金</t>
    <phoneticPr fontId="1" type="noConversion"/>
  </si>
  <si>
    <t>短期政府债券</t>
    <phoneticPr fontId="1" type="noConversion"/>
  </si>
  <si>
    <t>国内银行存款</t>
    <phoneticPr fontId="1" type="noConversion"/>
  </si>
  <si>
    <t>家庭住宅抵押贷款</t>
    <phoneticPr fontId="1" type="noConversion"/>
  </si>
  <si>
    <t>企业贷款</t>
    <phoneticPr fontId="1" type="noConversion"/>
  </si>
  <si>
    <t>资产负债表外项目</t>
    <phoneticPr fontId="1" type="noConversion"/>
  </si>
  <si>
    <t>对企业的长期贷款承诺</t>
    <phoneticPr fontId="1" type="noConversion"/>
  </si>
  <si>
    <t>金额（万美元）</t>
    <phoneticPr fontId="1" type="noConversion"/>
  </si>
  <si>
    <t>表外项目</t>
    <phoneticPr fontId="1" type="noConversion"/>
  </si>
  <si>
    <t>账面价值</t>
    <phoneticPr fontId="1" type="noConversion"/>
  </si>
  <si>
    <t>转换系数</t>
    <phoneticPr fontId="1" type="noConversion"/>
  </si>
  <si>
    <t>对等信用额</t>
    <phoneticPr fontId="1" type="noConversion"/>
  </si>
  <si>
    <t>用来支撑政府发行债券的备用信用证</t>
    <phoneticPr fontId="1" type="noConversion"/>
  </si>
  <si>
    <t>备用信用证对等信贷额</t>
    <phoneticPr fontId="1" type="noConversion"/>
  </si>
  <si>
    <t>对企业的长期贷款承诺</t>
    <phoneticPr fontId="1" type="noConversion"/>
  </si>
  <si>
    <t>对企业的长期贷款承诺的对等信贷额</t>
    <phoneticPr fontId="1" type="noConversion"/>
  </si>
  <si>
    <t>风险权重</t>
    <phoneticPr fontId="1" type="noConversion"/>
  </si>
  <si>
    <t>项目</t>
    <phoneticPr fontId="1" type="noConversion"/>
  </si>
  <si>
    <t>金额</t>
    <phoneticPr fontId="1" type="noConversion"/>
  </si>
  <si>
    <t>风险资产额</t>
    <phoneticPr fontId="1" type="noConversion"/>
  </si>
  <si>
    <t>银行风险加权总资产</t>
    <phoneticPr fontId="1" type="noConversion"/>
  </si>
  <si>
    <t>产品线</t>
  </si>
  <si>
    <t>beta系数</t>
  </si>
  <si>
    <t>公司金融</t>
  </si>
  <si>
    <t>零售银行</t>
  </si>
  <si>
    <t>支付和清算</t>
  </si>
  <si>
    <t>资产管理</t>
  </si>
  <si>
    <t>2014年收入</t>
  </si>
  <si>
    <t>2015年收入</t>
  </si>
  <si>
    <t>2016年收入</t>
  </si>
  <si>
    <t>操作资本要求</t>
  </si>
  <si>
    <t>净多头</t>
  </si>
  <si>
    <t>欧元</t>
  </si>
  <si>
    <t>净空头</t>
  </si>
  <si>
    <t>日元</t>
  </si>
  <si>
    <t>美元</t>
  </si>
  <si>
    <t>净多头总额</t>
  </si>
  <si>
    <t>净空头总额</t>
  </si>
  <si>
    <t>熊宝宝食品</t>
  </si>
  <si>
    <t>爱丽丝地产</t>
  </si>
  <si>
    <t>搬不动钢铁</t>
  </si>
  <si>
    <t>重口味化工</t>
  </si>
  <si>
    <t>英镑</t>
  </si>
  <si>
    <t>外汇综合头寸</t>
  </si>
  <si>
    <t>外汇净综合头寸</t>
  </si>
  <si>
    <t>余额</t>
  </si>
  <si>
    <t>风险权数</t>
  </si>
  <si>
    <t>风险资本</t>
  </si>
  <si>
    <t>该银行市场风险资本=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</si>
</sst>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8"/>
      <color theme="1"/>
      <name val="微软雅黑"/>
      <family val="2"/>
      <charset val="134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Fill="1" applyBorder="1"/>
    <xf numFmtId="0" fontId="2" fillId="0" borderId="6" xfId="0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0" xfId="0" applyFont="1"/>
    <xf numFmtId="9" fontId="3" fillId="0" borderId="0" xfId="0" applyNumberFormat="1" applyFont="1"/>
    <xf numFmtId="2" fontId="3" fillId="0" borderId="0" xfId="0" applyNumberFormat="1" applyFont="1"/>
    <xf numFmtId="0" fontId="3" fillId="0" borderId="10" xfId="0" applyFont="1" applyBorder="1"/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z val="2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3" formatCode="0%"/>
    </dxf>
    <dxf>
      <font>
        <sz val="20"/>
      </font>
      <numFmt numFmtId="2" formatCode="0.00"/>
    </dxf>
    <dxf>
      <font>
        <sz val="2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z val="20"/>
      </font>
      <numFmt numFmtId="2" formatCode="0.00"/>
    </dxf>
    <dxf>
      <font>
        <sz val="2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微软雅黑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微软雅黑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表4" displayName="表4" ref="A1:D3" totalsRowShown="0" headerRowDxfId="38" dataDxfId="36" headerRowBorderDxfId="37" tableBorderDxfId="35" totalsRowBorderDxfId="34">
  <autoFilter ref="A1:D3"/>
  <tableColumns count="4">
    <tableColumn id="1" name="表外项目" dataDxfId="33"/>
    <tableColumn id="2" name="账面价值" dataDxfId="32"/>
    <tableColumn id="3" name="转换系数" dataDxfId="31"/>
    <tableColumn id="4" name="对等信用额" dataDxfId="30">
      <calculatedColumnFormula>B2*C2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1:D9" totalsRowShown="0" headerRowDxfId="29" dataDxfId="27" headerRowBorderDxfId="28" tableBorderDxfId="26" totalsRowBorderDxfId="25">
  <autoFilter ref="A1:D9"/>
  <tableColumns count="4">
    <tableColumn id="1" name="项目" dataDxfId="24"/>
    <tableColumn id="2" name="风险权重" dataDxfId="23"/>
    <tableColumn id="3" name="金额" dataDxfId="22"/>
    <tableColumn id="4" name="风险资产额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5" totalsRowShown="0" headerRowDxfId="18">
  <autoFilter ref="A1:B5"/>
  <tableColumns count="2">
    <tableColumn id="1" name="产品线" dataDxfId="20"/>
    <tableColumn id="2" name="beta系数" dataDxfId="1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D1:G5" totalsRowShown="0" headerRowDxfId="17">
  <autoFilter ref="D1:G5"/>
  <tableColumns count="4">
    <tableColumn id="1" name="产品线" dataDxfId="16"/>
    <tableColumn id="2" name="2014年收入" dataDxfId="15"/>
    <tableColumn id="3" name="2015年收入" dataDxfId="14"/>
    <tableColumn id="4" name="2016年收入" dataDxfId="1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3" name="Table134" displayName="Table134" ref="I1:N6" totalsRowCount="1" headerRowDxfId="12">
  <autoFilter ref="I1:N6"/>
  <tableColumns count="6">
    <tableColumn id="1" name="产品线" dataDxfId="11" totalsRowDxfId="5"/>
    <tableColumn id="2" name="2014年收入" dataDxfId="10" totalsRowDxfId="4"/>
    <tableColumn id="3" name="2015年收入" dataDxfId="9" totalsRowDxfId="3"/>
    <tableColumn id="4" name="2016年收入" dataDxfId="8" totalsRowDxfId="2"/>
    <tableColumn id="5" name="beta系数" dataDxfId="7" totalsRowDxfId="1"/>
    <tableColumn id="6" name="操作资本要求" totalsRowFunction="custom" dataDxfId="6" totalsRowDxfId="0">
      <calculatedColumnFormula>(Table134[[#This Row],[2014年收入]]+Table134[[#This Row],[2015年收入]]+Table134[[#This Row],[2016年收入]])*Table134[[#This Row],[beta系数]]</calculatedColumnFormula>
      <totalsRowFormula>N2+N3+N4+N5</totalsRow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baseColWidth="10" defaultColWidth="8.83203125" defaultRowHeight="15" x14ac:dyDescent="0.2"/>
  <cols>
    <col min="1" max="1" width="12.1640625" customWidth="1"/>
    <col min="2" max="2" width="79" customWidth="1"/>
    <col min="3" max="3" width="33" customWidth="1"/>
  </cols>
  <sheetData>
    <row r="1" spans="1:3" ht="40" x14ac:dyDescent="0.5">
      <c r="A1" s="16" t="s">
        <v>0</v>
      </c>
      <c r="B1" s="17"/>
      <c r="C1" s="1" t="s">
        <v>8</v>
      </c>
    </row>
    <row r="2" spans="1:3" ht="40" x14ac:dyDescent="0.5">
      <c r="A2" s="2"/>
      <c r="B2" s="2" t="s">
        <v>1</v>
      </c>
      <c r="C2" s="2">
        <v>75</v>
      </c>
    </row>
    <row r="3" spans="1:3" ht="40" x14ac:dyDescent="0.5">
      <c r="A3" s="2"/>
      <c r="B3" s="2" t="s">
        <v>2</v>
      </c>
      <c r="C3" s="2">
        <v>300</v>
      </c>
    </row>
    <row r="4" spans="1:3" ht="40" x14ac:dyDescent="0.5">
      <c r="A4" s="2"/>
      <c r="B4" s="2" t="s">
        <v>3</v>
      </c>
      <c r="C4" s="2">
        <v>75</v>
      </c>
    </row>
    <row r="5" spans="1:3" ht="40" x14ac:dyDescent="0.5">
      <c r="A5" s="2"/>
      <c r="B5" s="2" t="s">
        <v>4</v>
      </c>
      <c r="C5" s="2">
        <v>75</v>
      </c>
    </row>
    <row r="6" spans="1:3" ht="40" x14ac:dyDescent="0.5">
      <c r="A6" s="2"/>
      <c r="B6" s="2" t="s">
        <v>5</v>
      </c>
      <c r="C6" s="2">
        <v>975</v>
      </c>
    </row>
    <row r="7" spans="1:3" ht="40" x14ac:dyDescent="0.5">
      <c r="A7" s="16" t="s">
        <v>6</v>
      </c>
      <c r="B7" s="17"/>
      <c r="C7" s="2"/>
    </row>
    <row r="8" spans="1:3" ht="40" x14ac:dyDescent="0.5">
      <c r="A8" s="2"/>
      <c r="B8" s="2" t="s">
        <v>13</v>
      </c>
      <c r="C8" s="2">
        <v>150</v>
      </c>
    </row>
    <row r="9" spans="1:3" ht="40" x14ac:dyDescent="0.5">
      <c r="A9" s="2"/>
      <c r="B9" s="2" t="s">
        <v>15</v>
      </c>
      <c r="C9" s="2">
        <v>300</v>
      </c>
    </row>
  </sheetData>
  <mergeCells count="2">
    <mergeCell ref="A1:B1"/>
    <mergeCell ref="A7:B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77.6640625" customWidth="1"/>
    <col min="2" max="2" width="23" customWidth="1"/>
    <col min="3" max="3" width="22" customWidth="1"/>
    <col min="4" max="4" width="26.1640625" customWidth="1"/>
  </cols>
  <sheetData>
    <row r="1" spans="1:4" ht="54" customHeight="1" x14ac:dyDescent="0.5">
      <c r="A1" s="3" t="s">
        <v>9</v>
      </c>
      <c r="B1" s="4" t="s">
        <v>10</v>
      </c>
      <c r="C1" s="4" t="s">
        <v>11</v>
      </c>
      <c r="D1" s="5" t="s">
        <v>12</v>
      </c>
    </row>
    <row r="2" spans="1:4" ht="67" customHeight="1" x14ac:dyDescent="0.5">
      <c r="A2" s="6" t="s">
        <v>13</v>
      </c>
      <c r="B2" s="2">
        <v>150</v>
      </c>
      <c r="C2" s="2">
        <v>1</v>
      </c>
      <c r="D2" s="7">
        <f>B2*C2</f>
        <v>150</v>
      </c>
    </row>
    <row r="3" spans="1:4" ht="61" customHeight="1" x14ac:dyDescent="0.5">
      <c r="A3" s="8" t="s">
        <v>7</v>
      </c>
      <c r="B3" s="9">
        <v>300</v>
      </c>
      <c r="C3" s="9">
        <v>0.5</v>
      </c>
      <c r="D3" s="10">
        <f>B3*C3</f>
        <v>150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baseColWidth="10" defaultColWidth="8.83203125" defaultRowHeight="15" x14ac:dyDescent="0.2"/>
  <cols>
    <col min="1" max="1" width="81.1640625" customWidth="1"/>
    <col min="2" max="2" width="20.83203125" customWidth="1"/>
    <col min="3" max="3" width="18.6640625" customWidth="1"/>
    <col min="4" max="4" width="23.83203125" customWidth="1"/>
  </cols>
  <sheetData>
    <row r="1" spans="1:4" ht="40" x14ac:dyDescent="0.5">
      <c r="A1" s="11" t="s">
        <v>18</v>
      </c>
      <c r="B1" s="12" t="s">
        <v>17</v>
      </c>
      <c r="C1" s="12" t="s">
        <v>19</v>
      </c>
      <c r="D1" s="13" t="s">
        <v>20</v>
      </c>
    </row>
    <row r="2" spans="1:4" ht="40" x14ac:dyDescent="0.5">
      <c r="A2" s="6" t="s">
        <v>1</v>
      </c>
      <c r="B2" s="2">
        <v>0</v>
      </c>
      <c r="C2" s="2">
        <v>75</v>
      </c>
      <c r="D2" s="7">
        <f>B2*C2</f>
        <v>0</v>
      </c>
    </row>
    <row r="3" spans="1:4" ht="40" x14ac:dyDescent="0.5">
      <c r="A3" s="6" t="s">
        <v>2</v>
      </c>
      <c r="B3" s="2">
        <v>0</v>
      </c>
      <c r="C3" s="2">
        <v>300</v>
      </c>
      <c r="D3" s="7">
        <f t="shared" ref="D3:D8" si="0">B3*C3</f>
        <v>0</v>
      </c>
    </row>
    <row r="4" spans="1:4" ht="40" x14ac:dyDescent="0.5">
      <c r="A4" s="6" t="s">
        <v>3</v>
      </c>
      <c r="B4" s="2">
        <v>0.2</v>
      </c>
      <c r="C4" s="2">
        <v>75</v>
      </c>
      <c r="D4" s="7">
        <f t="shared" si="0"/>
        <v>15</v>
      </c>
    </row>
    <row r="5" spans="1:4" ht="40" x14ac:dyDescent="0.5">
      <c r="A5" s="14" t="s">
        <v>14</v>
      </c>
      <c r="B5" s="2">
        <v>0.2</v>
      </c>
      <c r="C5" s="2">
        <v>150</v>
      </c>
      <c r="D5" s="7">
        <f t="shared" si="0"/>
        <v>30</v>
      </c>
    </row>
    <row r="6" spans="1:4" ht="40" x14ac:dyDescent="0.5">
      <c r="A6" s="6" t="s">
        <v>4</v>
      </c>
      <c r="B6" s="2">
        <v>0.5</v>
      </c>
      <c r="C6" s="2">
        <v>75</v>
      </c>
      <c r="D6" s="7">
        <f t="shared" si="0"/>
        <v>37.5</v>
      </c>
    </row>
    <row r="7" spans="1:4" ht="40" x14ac:dyDescent="0.5">
      <c r="A7" s="6" t="s">
        <v>5</v>
      </c>
      <c r="B7" s="2">
        <v>1</v>
      </c>
      <c r="C7" s="2">
        <v>975</v>
      </c>
      <c r="D7" s="7">
        <f t="shared" si="0"/>
        <v>975</v>
      </c>
    </row>
    <row r="8" spans="1:4" ht="40" x14ac:dyDescent="0.5">
      <c r="A8" s="14" t="s">
        <v>16</v>
      </c>
      <c r="B8" s="2">
        <v>1</v>
      </c>
      <c r="C8" s="2">
        <v>150</v>
      </c>
      <c r="D8" s="7">
        <f t="shared" si="0"/>
        <v>150</v>
      </c>
    </row>
    <row r="9" spans="1:4" ht="40" x14ac:dyDescent="0.5">
      <c r="A9" s="15" t="s">
        <v>21</v>
      </c>
      <c r="B9" s="9"/>
      <c r="C9" s="9"/>
      <c r="D9" s="10">
        <f>SUM(D2:D8)</f>
        <v>1207.5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F1" workbookViewId="0">
      <selection activeCell="N14" sqref="N14"/>
    </sheetView>
  </sheetViews>
  <sheetFormatPr baseColWidth="10" defaultRowHeight="15" x14ac:dyDescent="0.2"/>
  <cols>
    <col min="1" max="1" width="29.5" customWidth="1"/>
    <col min="2" max="2" width="16.83203125" customWidth="1"/>
    <col min="3" max="3" width="9.33203125" customWidth="1"/>
    <col min="4" max="4" width="20" customWidth="1"/>
    <col min="5" max="5" width="20.1640625" customWidth="1"/>
    <col min="6" max="6" width="20.6640625" customWidth="1"/>
    <col min="7" max="7" width="21" customWidth="1"/>
    <col min="9" max="9" width="19.5" customWidth="1"/>
    <col min="10" max="10" width="21.1640625" customWidth="1"/>
    <col min="11" max="11" width="20.33203125" customWidth="1"/>
    <col min="12" max="12" width="21.33203125" customWidth="1"/>
    <col min="13" max="13" width="17.5" customWidth="1"/>
    <col min="14" max="14" width="24.6640625" customWidth="1"/>
  </cols>
  <sheetData>
    <row r="1" spans="1:14" ht="26" x14ac:dyDescent="0.3">
      <c r="A1" s="18" t="s">
        <v>22</v>
      </c>
      <c r="B1" s="18" t="s">
        <v>23</v>
      </c>
      <c r="D1" s="18" t="s">
        <v>22</v>
      </c>
      <c r="E1" s="18" t="s">
        <v>28</v>
      </c>
      <c r="F1" s="18" t="s">
        <v>29</v>
      </c>
      <c r="G1" s="18" t="s">
        <v>30</v>
      </c>
      <c r="I1" s="18" t="s">
        <v>22</v>
      </c>
      <c r="J1" s="18" t="s">
        <v>28</v>
      </c>
      <c r="K1" s="18" t="s">
        <v>29</v>
      </c>
      <c r="L1" s="18" t="s">
        <v>30</v>
      </c>
      <c r="M1" s="18" t="s">
        <v>23</v>
      </c>
      <c r="N1" s="18" t="s">
        <v>31</v>
      </c>
    </row>
    <row r="2" spans="1:14" ht="26" x14ac:dyDescent="0.3">
      <c r="A2" s="18" t="s">
        <v>24</v>
      </c>
      <c r="B2" s="19">
        <v>0.18</v>
      </c>
      <c r="D2" s="18" t="s">
        <v>24</v>
      </c>
      <c r="E2" s="20">
        <v>12</v>
      </c>
      <c r="F2" s="20">
        <v>15</v>
      </c>
      <c r="G2" s="20">
        <v>13</v>
      </c>
      <c r="I2" s="18" t="s">
        <v>24</v>
      </c>
      <c r="J2" s="20">
        <v>12</v>
      </c>
      <c r="K2" s="20">
        <v>15</v>
      </c>
      <c r="L2" s="20">
        <v>13</v>
      </c>
      <c r="M2" s="19">
        <v>0.18</v>
      </c>
      <c r="N2" s="20">
        <f>(Table134[[#This Row],[2014年收入]]+Table134[[#This Row],[2015年收入]]+Table134[[#This Row],[2016年收入]])*Table134[[#This Row],[beta系数]]</f>
        <v>7.1999999999999993</v>
      </c>
    </row>
    <row r="3" spans="1:14" ht="26" x14ac:dyDescent="0.3">
      <c r="A3" s="18" t="s">
        <v>25</v>
      </c>
      <c r="B3" s="19">
        <v>0.12</v>
      </c>
      <c r="D3" s="18" t="s">
        <v>25</v>
      </c>
      <c r="E3" s="20">
        <v>7</v>
      </c>
      <c r="F3" s="20">
        <v>8</v>
      </c>
      <c r="G3" s="20">
        <v>9</v>
      </c>
      <c r="I3" s="18" t="s">
        <v>25</v>
      </c>
      <c r="J3" s="20">
        <v>70</v>
      </c>
      <c r="K3" s="20">
        <v>80</v>
      </c>
      <c r="L3" s="20">
        <v>86</v>
      </c>
      <c r="M3" s="19">
        <v>0.12</v>
      </c>
      <c r="N3" s="20">
        <f>(Table134[[#This Row],[2014年收入]]+Table134[[#This Row],[2015年收入]]+Table134[[#This Row],[2016年收入]])*Table134[[#This Row],[beta系数]]</f>
        <v>28.32</v>
      </c>
    </row>
    <row r="4" spans="1:14" ht="26" x14ac:dyDescent="0.3">
      <c r="A4" s="18" t="s">
        <v>26</v>
      </c>
      <c r="B4" s="19">
        <v>0.18</v>
      </c>
      <c r="D4" s="18" t="s">
        <v>26</v>
      </c>
      <c r="E4" s="20">
        <v>15</v>
      </c>
      <c r="F4" s="20">
        <v>18</v>
      </c>
      <c r="G4" s="20">
        <v>16</v>
      </c>
      <c r="I4" s="18" t="s">
        <v>26</v>
      </c>
      <c r="J4" s="20">
        <v>15</v>
      </c>
      <c r="K4" s="20">
        <v>18</v>
      </c>
      <c r="L4" s="20">
        <v>16</v>
      </c>
      <c r="M4" s="19">
        <v>0.18</v>
      </c>
      <c r="N4" s="20">
        <f>(Table134[[#This Row],[2014年收入]]+Table134[[#This Row],[2015年收入]]+Table134[[#This Row],[2016年收入]])*Table134[[#This Row],[beta系数]]</f>
        <v>8.82</v>
      </c>
    </row>
    <row r="5" spans="1:14" ht="26" x14ac:dyDescent="0.3">
      <c r="A5" s="18" t="s">
        <v>27</v>
      </c>
      <c r="B5" s="19">
        <v>0.12</v>
      </c>
      <c r="D5" s="18" t="s">
        <v>27</v>
      </c>
      <c r="E5" s="20">
        <v>22</v>
      </c>
      <c r="F5" s="20">
        <v>16</v>
      </c>
      <c r="G5" s="20">
        <v>9</v>
      </c>
      <c r="I5" s="18" t="s">
        <v>27</v>
      </c>
      <c r="J5" s="20">
        <v>22</v>
      </c>
      <c r="K5" s="20">
        <v>16</v>
      </c>
      <c r="L5" s="20">
        <v>19</v>
      </c>
      <c r="M5" s="19">
        <v>0.12</v>
      </c>
      <c r="N5" s="20">
        <f>(Table134[[#This Row],[2014年收入]]+Table134[[#This Row],[2015年收入]]+Table134[[#This Row],[2016年收入]])*Table134[[#This Row],[beta系数]]</f>
        <v>6.84</v>
      </c>
    </row>
    <row r="6" spans="1:14" ht="26" x14ac:dyDescent="0.3">
      <c r="I6" s="18"/>
      <c r="J6" s="20"/>
      <c r="K6" s="20"/>
      <c r="L6" s="20"/>
      <c r="M6" s="19"/>
      <c r="N6" s="20">
        <f>N2+N3+N4+N5</f>
        <v>51.179999999999993</v>
      </c>
    </row>
    <row r="7" spans="1:14" x14ac:dyDescent="0.2">
      <c r="N7">
        <v>3</v>
      </c>
    </row>
    <row r="8" spans="1:14" x14ac:dyDescent="0.2">
      <c r="N8">
        <f>Table134[[#Totals],[操作资本要求]]/3</f>
        <v>17.059999999999999</v>
      </c>
    </row>
    <row r="16" spans="1:14" ht="26" x14ac:dyDescent="0.3">
      <c r="E16" s="2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3" sqref="B13"/>
    </sheetView>
  </sheetViews>
  <sheetFormatPr baseColWidth="10" defaultRowHeight="15" x14ac:dyDescent="0.2"/>
  <cols>
    <col min="1" max="1" width="25.33203125" customWidth="1"/>
    <col min="3" max="3" width="20.6640625" customWidth="1"/>
    <col min="4" max="4" width="16.33203125" customWidth="1"/>
    <col min="6" max="6" width="26.1640625" customWidth="1"/>
    <col min="7" max="7" width="11" customWidth="1"/>
    <col min="8" max="8" width="22.1640625" customWidth="1"/>
    <col min="9" max="9" width="14.6640625" customWidth="1"/>
  </cols>
  <sheetData>
    <row r="1" spans="1:9" ht="26" x14ac:dyDescent="0.3">
      <c r="A1" s="22" t="s">
        <v>32</v>
      </c>
      <c r="B1" s="22"/>
      <c r="C1" s="22" t="s">
        <v>34</v>
      </c>
      <c r="D1" s="22"/>
      <c r="E1" s="18"/>
      <c r="F1" s="22" t="s">
        <v>32</v>
      </c>
      <c r="G1" s="22"/>
      <c r="H1" s="22" t="s">
        <v>34</v>
      </c>
      <c r="I1" s="22"/>
    </row>
    <row r="2" spans="1:9" ht="26" x14ac:dyDescent="0.3">
      <c r="A2" s="21" t="s">
        <v>36</v>
      </c>
      <c r="B2" s="21">
        <v>25</v>
      </c>
      <c r="C2" s="21" t="s">
        <v>35</v>
      </c>
      <c r="D2" s="21">
        <v>30</v>
      </c>
      <c r="E2" s="18"/>
      <c r="F2" s="21" t="s">
        <v>40</v>
      </c>
      <c r="G2" s="21">
        <v>60</v>
      </c>
      <c r="H2" s="21" t="s">
        <v>42</v>
      </c>
      <c r="I2" s="21">
        <v>35</v>
      </c>
    </row>
    <row r="3" spans="1:9" ht="26" x14ac:dyDescent="0.3">
      <c r="A3" s="21" t="s">
        <v>43</v>
      </c>
      <c r="B3" s="21">
        <v>15</v>
      </c>
      <c r="C3" s="21" t="s">
        <v>33</v>
      </c>
      <c r="D3" s="21">
        <v>35</v>
      </c>
      <c r="E3" s="18"/>
      <c r="F3" s="21" t="s">
        <v>39</v>
      </c>
      <c r="G3" s="21">
        <v>35</v>
      </c>
      <c r="H3" s="21" t="s">
        <v>41</v>
      </c>
      <c r="I3" s="21">
        <v>45</v>
      </c>
    </row>
    <row r="4" spans="1:9" ht="26" x14ac:dyDescent="0.3">
      <c r="A4" s="21" t="s">
        <v>37</v>
      </c>
      <c r="B4" s="21">
        <f>B2+B3</f>
        <v>40</v>
      </c>
      <c r="C4" s="21" t="s">
        <v>38</v>
      </c>
      <c r="D4" s="21">
        <f>D2+D3</f>
        <v>65</v>
      </c>
      <c r="E4" s="18"/>
      <c r="F4" s="21" t="s">
        <v>37</v>
      </c>
      <c r="G4" s="21">
        <f>G2+G3</f>
        <v>95</v>
      </c>
      <c r="H4" s="21" t="s">
        <v>38</v>
      </c>
      <c r="I4" s="21">
        <f>I2+I3</f>
        <v>80</v>
      </c>
    </row>
    <row r="6" spans="1:9" ht="26" x14ac:dyDescent="0.3">
      <c r="A6" s="21"/>
      <c r="B6" s="21" t="s">
        <v>46</v>
      </c>
      <c r="C6" s="21" t="s">
        <v>47</v>
      </c>
      <c r="D6" s="21" t="s">
        <v>48</v>
      </c>
      <c r="F6" s="21"/>
      <c r="G6" s="21" t="s">
        <v>46</v>
      </c>
      <c r="H6" s="21" t="s">
        <v>47</v>
      </c>
      <c r="I6" s="21" t="s">
        <v>48</v>
      </c>
    </row>
    <row r="7" spans="1:9" ht="26" x14ac:dyDescent="0.3">
      <c r="A7" s="21" t="s">
        <v>44</v>
      </c>
      <c r="B7" s="21">
        <f>B4+D4</f>
        <v>105</v>
      </c>
      <c r="C7" s="21">
        <v>0.5</v>
      </c>
      <c r="D7" s="21">
        <f>B7*C7</f>
        <v>52.5</v>
      </c>
      <c r="F7" s="21" t="s">
        <v>44</v>
      </c>
      <c r="G7" s="21">
        <f>G4+I4</f>
        <v>175</v>
      </c>
      <c r="H7" s="21">
        <v>0.5</v>
      </c>
      <c r="I7" s="21">
        <f>G7*H7</f>
        <v>87.5</v>
      </c>
    </row>
    <row r="8" spans="1:9" ht="26" x14ac:dyDescent="0.3">
      <c r="A8" s="21" t="s">
        <v>45</v>
      </c>
      <c r="B8" s="21">
        <f>B4-D4</f>
        <v>-25</v>
      </c>
      <c r="C8" s="21">
        <v>0.5</v>
      </c>
      <c r="D8" s="21">
        <f>B8*C8</f>
        <v>-12.5</v>
      </c>
      <c r="F8" s="21" t="s">
        <v>45</v>
      </c>
      <c r="G8" s="21">
        <f>G4-I4</f>
        <v>15</v>
      </c>
      <c r="H8" s="21">
        <v>0.5</v>
      </c>
      <c r="I8" s="21">
        <f>G8*H8</f>
        <v>7.5</v>
      </c>
    </row>
    <row r="10" spans="1:9" ht="26" x14ac:dyDescent="0.3">
      <c r="A10" s="21" t="s">
        <v>49</v>
      </c>
      <c r="B10" s="21">
        <f>D7+D8+I7+I8</f>
        <v>135</v>
      </c>
    </row>
  </sheetData>
  <mergeCells count="4">
    <mergeCell ref="F1:G1"/>
    <mergeCell ref="H1:I1"/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原表</vt:lpstr>
      <vt:lpstr>转换</vt:lpstr>
      <vt:lpstr>风险加权总资产</vt:lpstr>
      <vt:lpstr>操作风险资产</vt:lpstr>
      <vt:lpstr>市场风险资产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2017-05-06T11:11:43Z</dcterms:modified>
</cp:coreProperties>
</file>