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shi/Desktop/"/>
    </mc:Choice>
  </mc:AlternateContent>
  <xr:revisionPtr revIDLastSave="0" documentId="8_{25C1A30F-C100-F649-AB73-0718685DA5EB}" xr6:coauthVersionLast="45" xr6:coauthVersionMax="45" xr10:uidLastSave="{00000000-0000-0000-0000-000000000000}"/>
  <bookViews>
    <workbookView xWindow="0" yWindow="0" windowWidth="28800" windowHeight="18000" activeTab="1" xr2:uid="{72F86650-424F-FF46-924F-D26A11A84CEC}"/>
  </bookViews>
  <sheets>
    <sheet name="Democrat" sheetId="1" r:id="rId1"/>
    <sheet name="Republican" sheetId="2" r:id="rId2"/>
  </sheets>
  <definedNames>
    <definedName name="cluster1">Democrat!$A$10:$L$34</definedName>
    <definedName name="cluster2">Republican!$A$10:$L$34</definedName>
    <definedName name="solver_adj" localSheetId="0" hidden="1">Democrat!$C$3:$C$5</definedName>
    <definedName name="solver_adj" localSheetId="1" hidden="1">Republican!$C$3:$C$5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itr" localSheetId="0" hidden="1">2147483647</definedName>
    <definedName name="solver_itr" localSheetId="1" hidden="1">2147483647</definedName>
    <definedName name="solver_lhs1" localSheetId="0" hidden="1">Democrat!$C$3:$C$5</definedName>
    <definedName name="solver_lhs1" localSheetId="1" hidden="1">Republican!$C$3:$C$5</definedName>
    <definedName name="solver_lhs2" localSheetId="0" hidden="1">Democrat!$C$3:$C$5</definedName>
    <definedName name="solver_lhs2" localSheetId="1" hidden="1">Republican!$C$3:$C$5</definedName>
    <definedName name="solver_lhs3" localSheetId="0" hidden="1">Democrat!$C$3:$C$5</definedName>
    <definedName name="solver_lhs3" localSheetId="1" hidden="1">Republican!$C$3:$C$5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opt" localSheetId="0" hidden="1">Democrat!$A$3</definedName>
    <definedName name="solver_opt" localSheetId="1" hidden="1">Republican!$A$3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hs1" localSheetId="0" hidden="1">Democrat!$A$34</definedName>
    <definedName name="solver_rhs1" localSheetId="1" hidden="1">Republican!$A$34</definedName>
    <definedName name="solver_rhs2" localSheetId="0" hidden="1">integer</definedName>
    <definedName name="solver_rhs2" localSheetId="1" hidden="1">integer</definedName>
    <definedName name="solver_rhs3" localSheetId="0" hidden="1">Democrat!$A$11</definedName>
    <definedName name="solver_rhs3" localSheetId="1" hidden="1">Republican!$A$11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11" i="2"/>
  <c r="I3" i="2"/>
  <c r="L13" i="2"/>
  <c r="L12" i="2"/>
  <c r="L11" i="2"/>
  <c r="L14" i="2"/>
  <c r="L19" i="2"/>
  <c r="L20" i="2"/>
  <c r="L21" i="2"/>
  <c r="L22" i="2"/>
  <c r="L27" i="2"/>
  <c r="L28" i="2"/>
  <c r="L29" i="2"/>
  <c r="L30" i="2"/>
  <c r="I14" i="2"/>
  <c r="I15" i="2"/>
  <c r="I16" i="2"/>
  <c r="I17" i="2"/>
  <c r="I18" i="2"/>
  <c r="I19" i="2"/>
  <c r="I22" i="2"/>
  <c r="I23" i="2"/>
  <c r="I24" i="2"/>
  <c r="I25" i="2"/>
  <c r="I26" i="2"/>
  <c r="I27" i="2"/>
  <c r="I30" i="2"/>
  <c r="I31" i="2"/>
  <c r="I32" i="2"/>
  <c r="I33" i="2"/>
  <c r="I34" i="2"/>
  <c r="H12" i="2"/>
  <c r="H17" i="2"/>
  <c r="H18" i="2"/>
  <c r="H19" i="2"/>
  <c r="H20" i="2"/>
  <c r="H25" i="2"/>
  <c r="H26" i="2"/>
  <c r="H27" i="2"/>
  <c r="H28" i="2"/>
  <c r="H33" i="2"/>
  <c r="H34" i="2"/>
  <c r="G9" i="2"/>
  <c r="G8" i="2"/>
  <c r="L15" i="2" s="1"/>
  <c r="F9" i="2"/>
  <c r="F8" i="2"/>
  <c r="E9" i="2"/>
  <c r="E8" i="2"/>
  <c r="J19" i="2" s="1"/>
  <c r="D9" i="2"/>
  <c r="D8" i="2"/>
  <c r="I12" i="2" s="1"/>
  <c r="C9" i="2"/>
  <c r="C8" i="2"/>
  <c r="H13" i="2" s="1"/>
  <c r="J34" i="2" l="1"/>
  <c r="J18" i="2"/>
  <c r="J16" i="2"/>
  <c r="J22" i="2"/>
  <c r="L34" i="2"/>
  <c r="L26" i="2"/>
  <c r="L18" i="2"/>
  <c r="J26" i="2"/>
  <c r="J17" i="2"/>
  <c r="J31" i="2"/>
  <c r="J29" i="2"/>
  <c r="J21" i="2"/>
  <c r="J13" i="2"/>
  <c r="L33" i="2"/>
  <c r="L25" i="2"/>
  <c r="L17" i="2"/>
  <c r="J11" i="2"/>
  <c r="J25" i="2"/>
  <c r="J24" i="2"/>
  <c r="J15" i="2"/>
  <c r="H24" i="2"/>
  <c r="H23" i="2"/>
  <c r="H11" i="2"/>
  <c r="H30" i="2"/>
  <c r="H22" i="2"/>
  <c r="H14" i="2"/>
  <c r="I29" i="2"/>
  <c r="I21" i="2"/>
  <c r="I13" i="2"/>
  <c r="J28" i="2"/>
  <c r="J20" i="2"/>
  <c r="J12" i="2"/>
  <c r="L32" i="2"/>
  <c r="L24" i="2"/>
  <c r="L16" i="2"/>
  <c r="J33" i="2"/>
  <c r="J32" i="2"/>
  <c r="J23" i="2"/>
  <c r="H32" i="2"/>
  <c r="H16" i="2"/>
  <c r="J30" i="2"/>
  <c r="J14" i="2"/>
  <c r="H31" i="2"/>
  <c r="H15" i="2"/>
  <c r="I11" i="2"/>
  <c r="H29" i="2"/>
  <c r="H21" i="2"/>
  <c r="I28" i="2"/>
  <c r="I20" i="2"/>
  <c r="J27" i="2"/>
  <c r="L31" i="2"/>
  <c r="L23" i="2"/>
  <c r="K26" i="1"/>
  <c r="I26" i="1"/>
  <c r="E5" i="1"/>
  <c r="F5" i="1"/>
  <c r="G5" i="1"/>
  <c r="H5" i="1"/>
  <c r="I5" i="1"/>
  <c r="E4" i="1"/>
  <c r="F4" i="1"/>
  <c r="G4" i="1"/>
  <c r="H4" i="1"/>
  <c r="I4" i="1"/>
  <c r="E3" i="1"/>
  <c r="F3" i="1"/>
  <c r="G3" i="1"/>
  <c r="H3" i="1"/>
  <c r="I3" i="1"/>
  <c r="D4" i="1"/>
  <c r="D5" i="1"/>
  <c r="D3" i="1"/>
  <c r="O17" i="1" l="1"/>
  <c r="M20" i="1"/>
  <c r="N27" i="1"/>
  <c r="O34" i="1"/>
  <c r="O33" i="1"/>
  <c r="N12" i="1"/>
  <c r="O24" i="1"/>
  <c r="O11" i="1"/>
  <c r="O23" i="1"/>
  <c r="O16" i="1"/>
  <c r="M13" i="1"/>
  <c r="M19" i="1"/>
  <c r="M12" i="1"/>
  <c r="N26" i="1"/>
  <c r="M34" i="1"/>
  <c r="M26" i="1"/>
  <c r="M18" i="1"/>
  <c r="N33" i="1"/>
  <c r="N25" i="1"/>
  <c r="N17" i="1"/>
  <c r="O32" i="1"/>
  <c r="O22" i="1"/>
  <c r="O14" i="1"/>
  <c r="N34" i="1"/>
  <c r="M33" i="1"/>
  <c r="M25" i="1"/>
  <c r="M17" i="1"/>
  <c r="N32" i="1"/>
  <c r="N24" i="1"/>
  <c r="N16" i="1"/>
  <c r="O31" i="1"/>
  <c r="O21" i="1"/>
  <c r="O13" i="1"/>
  <c r="M27" i="1"/>
  <c r="O15" i="1"/>
  <c r="M32" i="1"/>
  <c r="M24" i="1"/>
  <c r="M16" i="1"/>
  <c r="N31" i="1"/>
  <c r="N23" i="1"/>
  <c r="N15" i="1"/>
  <c r="O30" i="1"/>
  <c r="O20" i="1"/>
  <c r="O12" i="1"/>
  <c r="M28" i="1"/>
  <c r="M31" i="1"/>
  <c r="M23" i="1"/>
  <c r="M15" i="1"/>
  <c r="N30" i="1"/>
  <c r="N22" i="1"/>
  <c r="N14" i="1"/>
  <c r="O29" i="1"/>
  <c r="O19" i="1"/>
  <c r="O27" i="1"/>
  <c r="N18" i="1"/>
  <c r="M30" i="1"/>
  <c r="M22" i="1"/>
  <c r="M14" i="1"/>
  <c r="N29" i="1"/>
  <c r="N21" i="1"/>
  <c r="N13" i="1"/>
  <c r="O28" i="1"/>
  <c r="O18" i="1"/>
  <c r="O26" i="1"/>
  <c r="N19" i="1"/>
  <c r="N11" i="1"/>
  <c r="M11" i="1"/>
  <c r="M29" i="1"/>
  <c r="M21" i="1"/>
  <c r="N28" i="1"/>
  <c r="N20" i="1"/>
  <c r="O2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L11" i="1"/>
  <c r="K11" i="1"/>
  <c r="J11" i="1"/>
  <c r="H11" i="1"/>
  <c r="G9" i="1"/>
  <c r="G8" i="1"/>
  <c r="F9" i="1"/>
  <c r="F8" i="1"/>
  <c r="E9" i="1"/>
  <c r="E8" i="1"/>
  <c r="D9" i="1"/>
  <c r="D8" i="1"/>
  <c r="I15" i="1" s="1"/>
  <c r="C9" i="1"/>
  <c r="C8" i="1"/>
  <c r="A12" i="2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5" i="2"/>
  <c r="H3" i="2"/>
  <c r="D3" i="2"/>
  <c r="I4" i="2"/>
  <c r="H5" i="2"/>
  <c r="E4" i="2"/>
  <c r="F5" i="2"/>
  <c r="F4" i="2"/>
  <c r="D4" i="2"/>
  <c r="H4" i="2"/>
  <c r="F3" i="2"/>
  <c r="G3" i="2"/>
  <c r="E3" i="2"/>
  <c r="G4" i="2"/>
  <c r="D5" i="2"/>
  <c r="E5" i="2"/>
  <c r="G5" i="2"/>
  <c r="P16" i="1"/>
  <c r="Q16" i="1" s="1"/>
  <c r="P29" i="1"/>
  <c r="Q29" i="1" s="1"/>
  <c r="P31" i="1"/>
  <c r="Q31" i="1" s="1"/>
  <c r="P24" i="1"/>
  <c r="Q24" i="1" s="1"/>
  <c r="P11" i="1"/>
  <c r="Q11" i="1" s="1"/>
  <c r="P22" i="1"/>
  <c r="Q22" i="1" s="1"/>
  <c r="P33" i="1"/>
  <c r="Q33" i="1" s="1"/>
  <c r="P18" i="1"/>
  <c r="Q18" i="1" s="1"/>
  <c r="P30" i="1"/>
  <c r="Q30" i="1" s="1"/>
  <c r="P23" i="1"/>
  <c r="Q23" i="1" s="1"/>
  <c r="P34" i="1"/>
  <c r="Q34" i="1" s="1"/>
  <c r="P15" i="1"/>
  <c r="Q15" i="1" s="1"/>
  <c r="P26" i="1"/>
  <c r="Q26" i="1" s="1"/>
  <c r="P21" i="1"/>
  <c r="Q21" i="1" s="1"/>
  <c r="P28" i="1"/>
  <c r="Q28" i="1" s="1"/>
  <c r="P12" i="1"/>
  <c r="Q12" i="1" s="1"/>
  <c r="P17" i="1"/>
  <c r="Q17" i="1" s="1"/>
  <c r="P13" i="1"/>
  <c r="Q13" i="1" s="1"/>
  <c r="P32" i="1"/>
  <c r="Q32" i="1" s="1"/>
  <c r="P19" i="1"/>
  <c r="Q19" i="1" s="1"/>
  <c r="P14" i="1"/>
  <c r="Q14" i="1" s="1"/>
  <c r="P27" i="1"/>
  <c r="Q27" i="1" s="1"/>
  <c r="P25" i="1"/>
  <c r="Q25" i="1" s="1"/>
  <c r="P20" i="1"/>
  <c r="Q20" i="1" s="1"/>
  <c r="I14" i="1"/>
  <c r="I11" i="1"/>
  <c r="I21" i="1"/>
  <c r="I20" i="1"/>
  <c r="I19" i="1"/>
  <c r="I18" i="1"/>
  <c r="I30" i="1"/>
  <c r="I22" i="1"/>
  <c r="I29" i="1"/>
  <c r="I12" i="1"/>
  <c r="I16" i="1"/>
  <c r="I13" i="1"/>
  <c r="I28" i="1"/>
  <c r="I27" i="1"/>
  <c r="I34" i="1"/>
  <c r="I33" i="1"/>
  <c r="I25" i="1"/>
  <c r="I17" i="1"/>
  <c r="I32" i="1"/>
  <c r="I24" i="1"/>
  <c r="I31" i="1"/>
  <c r="I23" i="1"/>
  <c r="M11" i="2" l="1"/>
  <c r="M19" i="2"/>
  <c r="M25" i="2"/>
  <c r="M30" i="2"/>
  <c r="M29" i="2"/>
  <c r="M18" i="2"/>
  <c r="M17" i="2"/>
  <c r="M20" i="2"/>
  <c r="M22" i="2"/>
  <c r="M21" i="2"/>
  <c r="M12" i="2"/>
  <c r="M31" i="2"/>
  <c r="M15" i="2"/>
  <c r="M34" i="2"/>
  <c r="M32" i="2"/>
  <c r="M16" i="2"/>
  <c r="M13" i="2"/>
  <c r="M23" i="2"/>
  <c r="M14" i="2"/>
  <c r="M28" i="2"/>
  <c r="M24" i="2"/>
  <c r="M26" i="2"/>
  <c r="M27" i="2"/>
  <c r="M33" i="2"/>
  <c r="N26" i="2"/>
  <c r="N14" i="2"/>
  <c r="N24" i="2"/>
  <c r="N23" i="2"/>
  <c r="N13" i="2"/>
  <c r="N15" i="2"/>
  <c r="N25" i="2"/>
  <c r="N30" i="2"/>
  <c r="N27" i="2"/>
  <c r="N22" i="2"/>
  <c r="N12" i="2"/>
  <c r="N20" i="2"/>
  <c r="N16" i="2"/>
  <c r="N19" i="2"/>
  <c r="N33" i="2"/>
  <c r="N11" i="2"/>
  <c r="N32" i="2"/>
  <c r="N29" i="2"/>
  <c r="N28" i="2"/>
  <c r="N31" i="2"/>
  <c r="N21" i="2"/>
  <c r="N18" i="2"/>
  <c r="N17" i="2"/>
  <c r="N34" i="2"/>
  <c r="O18" i="2"/>
  <c r="O32" i="2"/>
  <c r="O14" i="2"/>
  <c r="O13" i="2"/>
  <c r="O27" i="2"/>
  <c r="O11" i="2"/>
  <c r="O24" i="2"/>
  <c r="O25" i="2"/>
  <c r="O29" i="2"/>
  <c r="O30" i="2"/>
  <c r="O26" i="2"/>
  <c r="O15" i="2"/>
  <c r="O17" i="2"/>
  <c r="O16" i="2"/>
  <c r="O21" i="2"/>
  <c r="O34" i="2"/>
  <c r="O28" i="2"/>
  <c r="O31" i="2"/>
  <c r="O20" i="2"/>
  <c r="O23" i="2"/>
  <c r="O22" i="2"/>
  <c r="O33" i="2"/>
  <c r="O12" i="2"/>
  <c r="O19" i="2"/>
  <c r="A3" i="1"/>
  <c r="P13" i="2" l="1"/>
  <c r="Q13" i="2" s="1"/>
  <c r="P33" i="2"/>
  <c r="Q33" i="2" s="1"/>
  <c r="P16" i="2"/>
  <c r="Q16" i="2" s="1"/>
  <c r="P22" i="2"/>
  <c r="Q22" i="2" s="1"/>
  <c r="P20" i="2"/>
  <c r="Q20" i="2" s="1"/>
  <c r="P27" i="2"/>
  <c r="Q27" i="2" s="1"/>
  <c r="P32" i="2"/>
  <c r="Q32" i="2" s="1"/>
  <c r="P17" i="2"/>
  <c r="Q17" i="2" s="1"/>
  <c r="P26" i="2"/>
  <c r="Q26" i="2" s="1"/>
  <c r="P34" i="2"/>
  <c r="Q34" i="2" s="1"/>
  <c r="P18" i="2"/>
  <c r="Q18" i="2" s="1"/>
  <c r="P24" i="2"/>
  <c r="Q24" i="2" s="1"/>
  <c r="P15" i="2"/>
  <c r="Q15" i="2" s="1"/>
  <c r="P29" i="2"/>
  <c r="Q29" i="2" s="1"/>
  <c r="P11" i="2"/>
  <c r="P28" i="2"/>
  <c r="Q28" i="2" s="1"/>
  <c r="P31" i="2"/>
  <c r="Q31" i="2" s="1"/>
  <c r="P30" i="2"/>
  <c r="Q30" i="2" s="1"/>
  <c r="P14" i="2"/>
  <c r="Q14" i="2" s="1"/>
  <c r="P12" i="2"/>
  <c r="Q12" i="2" s="1"/>
  <c r="P25" i="2"/>
  <c r="Q25" i="2" s="1"/>
  <c r="P23" i="2"/>
  <c r="Q23" i="2" s="1"/>
  <c r="P21" i="2"/>
  <c r="Q21" i="2" s="1"/>
  <c r="P19" i="2"/>
  <c r="Q19" i="2" s="1"/>
  <c r="Q11" i="2" l="1"/>
  <c r="A3" i="2"/>
</calcChain>
</file>

<file path=xl/sharedStrings.xml><?xml version="1.0" encoding="utf-8"?>
<sst xmlns="http://schemas.openxmlformats.org/spreadsheetml/2006/main" count="104" uniqueCount="48">
  <si>
    <t>LBE</t>
  </si>
  <si>
    <t>POLLS</t>
  </si>
  <si>
    <t>EV</t>
  </si>
  <si>
    <t>ABS</t>
  </si>
  <si>
    <t>PROV</t>
  </si>
  <si>
    <t>TURNOUT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</si>
  <si>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</si>
  <si>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</si>
  <si>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</si>
  <si>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</si>
  <si>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</si>
  <si>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</si>
  <si>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</si>
  <si>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</si>
  <si>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</si>
  <si>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</si>
  <si>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</si>
  <si>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</si>
  <si>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</si>
  <si>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</si>
  <si>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</si>
  <si>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</si>
  <si>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</si>
  <si>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</si>
  <si>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</si>
  <si>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</si>
  <si>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</si>
  <si>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</si>
  <si>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</si>
  <si>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</si>
  <si>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Number</t>
  </si>
  <si>
    <t>mean</t>
  </si>
  <si>
    <t>stddev</t>
  </si>
  <si>
    <t>z_polls</t>
  </si>
  <si>
    <t>z_ev</t>
  </si>
  <si>
    <t>z_abs</t>
  </si>
  <si>
    <t>z_prov</t>
  </si>
  <si>
    <t>z_turnout</t>
  </si>
  <si>
    <t>dist1</t>
  </si>
  <si>
    <t>dist2</t>
  </si>
  <si>
    <t>dist3</t>
  </si>
  <si>
    <t>mindist</t>
  </si>
  <si>
    <t>anchor_num</t>
  </si>
  <si>
    <t>anchor</t>
  </si>
  <si>
    <t>num</t>
  </si>
  <si>
    <t>county</t>
  </si>
  <si>
    <t>sum mindist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</si>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</sst>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3" x14ac:knownFonts="1">
    <font>
      <sz val="12"/>
      <color theme="1"/>
      <name val="Calibri"/>
      <family val="2"/>
      <scheme val="minor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 vertical="top" wrapText="1" readingOrder="1"/>
    </xf>
    <xf numFmtId="164" fontId="2" fillId="0" borderId="1" xfId="0" applyNumberFormat="1" applyFont="1" applyBorder="1" applyAlignment="1">
      <alignment vertical="top" wrapText="1" readingOrder="1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vertical="top" wrapText="1" readingOrder="1"/>
    </xf>
    <xf numFmtId="0" fontId="1" fillId="2" borderId="2" xfId="0" applyFont="1" applyFill="1" applyBorder="1" applyAlignment="1">
      <alignment horizontal="right" vertical="top" wrapText="1" readingOrder="1"/>
    </xf>
    <xf numFmtId="164" fontId="2" fillId="0" borderId="2" xfId="0" applyNumberFormat="1" applyFont="1" applyBorder="1" applyAlignment="1">
      <alignment vertical="top" wrapText="1" readingOrder="1"/>
    </xf>
    <xf numFmtId="164" fontId="0" fillId="0" borderId="0" xfId="0" applyNumberFormat="1"/>
    <xf numFmtId="2" fontId="2" fillId="0" borderId="1" xfId="0" applyNumberFormat="1" applyFont="1" applyBorder="1" applyAlignment="1">
      <alignment vertical="top" wrapText="1" readingOrder="1"/>
    </xf>
    <xf numFmtId="2" fontId="0" fillId="0" borderId="0" xfId="0" applyNumberFormat="1"/>
    <xf numFmtId="0" fontId="1" fillId="2" borderId="3" xfId="0" applyFont="1" applyFill="1" applyBorder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31FE-C3AA-9842-B5A1-BDA1A7808338}">
  <dimension ref="A1:Q34"/>
  <sheetViews>
    <sheetView topLeftCell="A5" zoomScale="118" zoomScaleNormal="110" workbookViewId="0">
      <selection activeCell="Q30" sqref="Q30"/>
    </sheetView>
  </sheetViews>
  <sheetFormatPr baseColWidth="10" defaultRowHeight="16" x14ac:dyDescent="0.2"/>
  <cols>
    <col min="4" max="4" width="13.33203125" customWidth="1"/>
  </cols>
  <sheetData>
    <row r="1" spans="1:17" x14ac:dyDescent="0.2">
      <c r="D1">
        <v>2</v>
      </c>
      <c r="E1">
        <v>8</v>
      </c>
      <c r="F1">
        <v>9</v>
      </c>
      <c r="G1">
        <v>10</v>
      </c>
      <c r="H1">
        <v>11</v>
      </c>
      <c r="I1">
        <v>12</v>
      </c>
    </row>
    <row r="2" spans="1:17" x14ac:dyDescent="0.2">
      <c r="A2" t="s">
        <v>46</v>
      </c>
      <c r="B2" t="s">
        <v>43</v>
      </c>
      <c r="C2" t="s">
        <v>44</v>
      </c>
      <c r="D2" t="s">
        <v>45</v>
      </c>
      <c r="E2" s="10" t="s">
        <v>33</v>
      </c>
      <c r="F2" s="10" t="s">
        <v>34</v>
      </c>
      <c r="G2" s="10" t="s">
        <v>35</v>
      </c>
      <c r="H2" s="10" t="s">
        <v>36</v>
      </c>
      <c r="I2" s="10" t="s">
        <v>37</v>
      </c>
    </row>
    <row r="3" spans="1:17" x14ac:dyDescent="0.2">
      <c r="A3">
        <f>SUM(P11:P34)</f>
        <v>30.922165062719358</v>
      </c>
      <c r="B3">
        <v>1</v>
      </c>
      <c r="C3">
        <v>23</v>
      </c>
      <c r="D3" t="str">
        <f>VLOOKUP($C3,cluster1,D$1,0)</f>
        <v>Wicomico</v>
      </c>
      <c r="E3">
        <f>VLOOKUP($C3,cluster1,E$1,0)</f>
        <v>-0.49615756187144522</v>
      </c>
      <c r="F3">
        <f>VLOOKUP($C3,cluster1,F$1,0)</f>
        <v>-0.48454072324455616</v>
      </c>
      <c r="G3">
        <f>VLOOKUP($C3,cluster1,G$1,0)</f>
        <v>-0.41958228996480207</v>
      </c>
      <c r="H3">
        <f>VLOOKUP($C3,cluster1,H$1,0)</f>
        <v>-0.43922832695133879</v>
      </c>
      <c r="I3">
        <f>VLOOKUP($C3,cluster1,I$1,0)</f>
        <v>-0.82681232436018937</v>
      </c>
    </row>
    <row r="4" spans="1:17" x14ac:dyDescent="0.2">
      <c r="B4">
        <v>2</v>
      </c>
      <c r="C4">
        <v>4</v>
      </c>
      <c r="D4" t="str">
        <f>VLOOKUP($C4,cluster1,D$1,0)</f>
        <v>Baltimore County</v>
      </c>
      <c r="E4">
        <f>VLOOKUP($C4,cluster1,E$1,0)</f>
        <v>1.7990813284766107</v>
      </c>
      <c r="F4">
        <f>VLOOKUP($C4,cluster1,F$1,0)</f>
        <v>1.5945164628541602</v>
      </c>
      <c r="G4">
        <f>VLOOKUP($C4,cluster1,G$1,0)</f>
        <v>1.0898469366942705</v>
      </c>
      <c r="H4">
        <f>VLOOKUP($C4,cluster1,H$1,0)</f>
        <v>1.3472414374938746</v>
      </c>
      <c r="I4">
        <f>VLOOKUP($C4,cluster1,I$1,0)</f>
        <v>1.1737649036680443E-2</v>
      </c>
    </row>
    <row r="5" spans="1:17" x14ac:dyDescent="0.2">
      <c r="B5">
        <v>3</v>
      </c>
      <c r="C5">
        <v>7</v>
      </c>
      <c r="D5" t="str">
        <f>VLOOKUP($C5,cluster1,D$1,0)</f>
        <v>Carroll</v>
      </c>
      <c r="E5">
        <f>VLOOKUP($C5,cluster1,E$1,0)</f>
        <v>-0.38965968192071937</v>
      </c>
      <c r="F5">
        <f>VLOOKUP($C5,cluster1,F$1,0)</f>
        <v>-0.4594883131113941</v>
      </c>
      <c r="G5">
        <f>VLOOKUP($C5,cluster1,G$1,0)</f>
        <v>-0.34022288465755207</v>
      </c>
      <c r="H5">
        <f>VLOOKUP($C5,cluster1,H$1,0)</f>
        <v>-0.49562786060510144</v>
      </c>
      <c r="I5">
        <f>VLOOKUP($C5,cluster1,I$1,0)</f>
        <v>0.8472264955456581</v>
      </c>
    </row>
    <row r="8" spans="1:17" x14ac:dyDescent="0.2">
      <c r="B8" t="s">
        <v>31</v>
      </c>
      <c r="C8" s="7">
        <f>AVERAGE(C11:C34)</f>
        <v>35583.416666666664</v>
      </c>
      <c r="D8" s="7">
        <f>AVERAGE(D11:D34)</f>
        <v>23632.958333333332</v>
      </c>
      <c r="E8" s="7">
        <f>AVERAGE(E11:E34)</f>
        <v>4316.833333333333</v>
      </c>
      <c r="F8" s="7">
        <f>AVERAGE(F11:F34)</f>
        <v>2070.8333333333335</v>
      </c>
      <c r="G8" s="9">
        <f>AVERAGE(G11:G34)</f>
        <v>0.73707117626056606</v>
      </c>
    </row>
    <row r="9" spans="1:17" x14ac:dyDescent="0.2">
      <c r="B9" t="s">
        <v>32</v>
      </c>
      <c r="C9">
        <f>STDEV(C11:C34)</f>
        <v>49146.518244510167</v>
      </c>
      <c r="D9">
        <f>STDEV(D11:D34)</f>
        <v>37561.256382051288</v>
      </c>
      <c r="E9">
        <f>STDEV(E11:E34)</f>
        <v>7497.5360223074022</v>
      </c>
      <c r="F9">
        <f>STDEV(F11:F34)</f>
        <v>3439.7447537592802</v>
      </c>
      <c r="G9">
        <f>STDEV(G11:G34)</f>
        <v>4.1633734296095314E-2</v>
      </c>
    </row>
    <row r="10" spans="1:17" x14ac:dyDescent="0.2">
      <c r="A10" t="s">
        <v>30</v>
      </c>
      <c r="B10" s="3" t="s">
        <v>0</v>
      </c>
      <c r="C10" s="5" t="s">
        <v>1</v>
      </c>
      <c r="D10" s="5" t="s">
        <v>2</v>
      </c>
      <c r="E10" s="1" t="s">
        <v>3</v>
      </c>
      <c r="F10" s="1" t="s">
        <v>4</v>
      </c>
      <c r="G10" s="1" t="s">
        <v>5</v>
      </c>
      <c r="H10" s="10" t="s">
        <v>33</v>
      </c>
      <c r="I10" s="10" t="s">
        <v>34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0" t="s">
        <v>40</v>
      </c>
      <c r="P10" s="10" t="s">
        <v>41</v>
      </c>
      <c r="Q10" s="10" t="s">
        <v>42</v>
      </c>
    </row>
    <row r="11" spans="1:17" x14ac:dyDescent="0.2">
      <c r="A11">
        <v>1</v>
      </c>
      <c r="B11" s="4" t="s">
        <v>6</v>
      </c>
      <c r="C11" s="6">
        <v>7677</v>
      </c>
      <c r="D11" s="6">
        <v>1435</v>
      </c>
      <c r="E11" s="2">
        <v>625</v>
      </c>
      <c r="F11" s="2">
        <v>605</v>
      </c>
      <c r="G11" s="8">
        <v>0.71437452510879296</v>
      </c>
      <c r="H11">
        <f>STANDARDIZE(C11,$C$8,$C$9)</f>
        <v>-0.56782082766939257</v>
      </c>
      <c r="I11">
        <f>STANDARDIZE(D11,$D$8,$D$9)</f>
        <v>-0.59098018733847957</v>
      </c>
      <c r="J11">
        <f>STANDARDIZE(E11,$E$8,$E$9)</f>
        <v>-0.49240621483498442</v>
      </c>
      <c r="K11">
        <f>STANDARDIZE(F11,$F$8,$F$9)</f>
        <v>-0.42614596089763096</v>
      </c>
      <c r="L11">
        <f>STANDARDIZE(G11,$G$8,$G$9)</f>
        <v>-0.54515050200293347</v>
      </c>
      <c r="M11">
        <f>SUMXMY2(H11:L11,$E$3:$I$3)</f>
        <v>0.10127283769010041</v>
      </c>
      <c r="N11">
        <f>SUMXMY2(H11:L11,$E$4:$I$4)</f>
        <v>16.337173737838224</v>
      </c>
      <c r="O11">
        <f>SUMXMY2(H11:L11,$E$5:$I$5)</f>
        <v>2.0157327105155147</v>
      </c>
      <c r="P11">
        <f>MIN(M11:O11)</f>
        <v>0.10127283769010041</v>
      </c>
      <c r="Q11">
        <f>MATCH(P11,M11:O11,0)</f>
        <v>1</v>
      </c>
    </row>
    <row r="12" spans="1:17" x14ac:dyDescent="0.2">
      <c r="A12">
        <f>A11+1</f>
        <v>2</v>
      </c>
      <c r="B12" s="4" t="s">
        <v>7</v>
      </c>
      <c r="C12" s="6">
        <v>68027</v>
      </c>
      <c r="D12" s="6">
        <v>38527</v>
      </c>
      <c r="E12" s="2">
        <v>7486</v>
      </c>
      <c r="F12" s="2">
        <v>3241</v>
      </c>
      <c r="G12" s="8">
        <v>0.73882914721649995</v>
      </c>
      <c r="H12">
        <f t="shared" ref="H12:H34" si="0">STANDARDIZE(C12,$C$8,$C$9)</f>
        <v>0.66014001585875093</v>
      </c>
      <c r="I12">
        <f t="shared" ref="I12:I34" si="1">STANDARDIZE(D12,$D$8,$D$9)</f>
        <v>0.39652671665646977</v>
      </c>
      <c r="J12">
        <f t="shared" ref="J12:J34" si="2">STANDARDIZE(E12,$E$8,$E$9)</f>
        <v>0.42269442350626291</v>
      </c>
      <c r="K12">
        <f t="shared" ref="K12:K34" si="3">STANDARDIZE(F12,$F$8,$F$9)</f>
        <v>0.34018997060400979</v>
      </c>
      <c r="L12">
        <f t="shared" ref="L12:L34" si="4">STANDARDIZE(G12,$G$8,$G$9)</f>
        <v>4.2224676350945518E-2</v>
      </c>
      <c r="M12">
        <f t="shared" ref="M12:M34" si="5">SUMXMY2(H12:L12,$E$3:$I$3)</f>
        <v>4.1854521751431681</v>
      </c>
      <c r="N12">
        <f t="shared" ref="N12:N34" si="6">SUMXMY2(H12:L12,$E$4:$I$4)</f>
        <v>4.1925413372350642</v>
      </c>
      <c r="O12">
        <f t="shared" ref="O12:O34" si="7">SUMXMY2(H12:L12,$E$5:$I$5)</f>
        <v>3.7635033316161652</v>
      </c>
      <c r="P12">
        <f t="shared" ref="P12:P34" si="8">MIN(M12:O12)</f>
        <v>3.7635033316161652</v>
      </c>
      <c r="Q12">
        <f t="shared" ref="Q12:Q34" si="9">MATCH(P12,M12:O12,0)</f>
        <v>3</v>
      </c>
    </row>
    <row r="13" spans="1:17" x14ac:dyDescent="0.2">
      <c r="A13">
        <f t="shared" ref="A13:A34" si="10">A12+1</f>
        <v>3</v>
      </c>
      <c r="B13" s="4" t="s">
        <v>8</v>
      </c>
      <c r="C13" s="6">
        <v>119203</v>
      </c>
      <c r="D13" s="6">
        <v>59562</v>
      </c>
      <c r="E13" s="2">
        <v>9412</v>
      </c>
      <c r="F13" s="2">
        <v>10910</v>
      </c>
      <c r="G13" s="8">
        <v>0.64459906622546603</v>
      </c>
      <c r="H13">
        <f t="shared" si="0"/>
        <v>1.7014345333135361</v>
      </c>
      <c r="I13">
        <f t="shared" si="1"/>
        <v>0.95654525773092691</v>
      </c>
      <c r="J13">
        <f t="shared" si="2"/>
        <v>0.67957881782855445</v>
      </c>
      <c r="K13">
        <f t="shared" si="3"/>
        <v>2.5697158654014616</v>
      </c>
      <c r="L13">
        <f t="shared" si="4"/>
        <v>-2.221086136003243</v>
      </c>
      <c r="M13">
        <f t="shared" si="5"/>
        <v>19.112039576796398</v>
      </c>
      <c r="N13">
        <f t="shared" si="6"/>
        <v>7.064807866457615</v>
      </c>
      <c r="O13">
        <f t="shared" si="7"/>
        <v>26.22869616662252</v>
      </c>
      <c r="P13">
        <f t="shared" si="8"/>
        <v>7.064807866457615</v>
      </c>
      <c r="Q13">
        <f t="shared" si="9"/>
        <v>2</v>
      </c>
    </row>
    <row r="14" spans="1:17" x14ac:dyDescent="0.2">
      <c r="A14">
        <f t="shared" si="10"/>
        <v>4</v>
      </c>
      <c r="B14" s="4" t="s">
        <v>9</v>
      </c>
      <c r="C14" s="6">
        <v>124002</v>
      </c>
      <c r="D14" s="6">
        <v>83525</v>
      </c>
      <c r="E14" s="2">
        <v>12488</v>
      </c>
      <c r="F14" s="2">
        <v>6705</v>
      </c>
      <c r="G14" s="8">
        <v>0.73755985842182004</v>
      </c>
      <c r="H14">
        <f t="shared" si="0"/>
        <v>1.7990813284766107</v>
      </c>
      <c r="I14">
        <f t="shared" si="1"/>
        <v>1.5945164628541602</v>
      </c>
      <c r="J14">
        <f t="shared" si="2"/>
        <v>1.0898469366942705</v>
      </c>
      <c r="K14">
        <f t="shared" si="3"/>
        <v>1.3472414374938746</v>
      </c>
      <c r="L14">
        <f t="shared" si="4"/>
        <v>1.1737649036680443E-2</v>
      </c>
      <c r="M14">
        <f t="shared" si="5"/>
        <v>15.76361721428832</v>
      </c>
      <c r="N14">
        <f t="shared" si="6"/>
        <v>0</v>
      </c>
      <c r="O14">
        <f t="shared" si="7"/>
        <v>15.14883138674238</v>
      </c>
      <c r="P14">
        <f t="shared" si="8"/>
        <v>0</v>
      </c>
      <c r="Q14">
        <f t="shared" si="9"/>
        <v>2</v>
      </c>
    </row>
    <row r="15" spans="1:17" x14ac:dyDescent="0.2">
      <c r="A15">
        <f t="shared" si="10"/>
        <v>5</v>
      </c>
      <c r="B15" s="4" t="s">
        <v>10</v>
      </c>
      <c r="C15" s="6">
        <v>11126</v>
      </c>
      <c r="D15" s="6">
        <v>5457</v>
      </c>
      <c r="E15" s="2">
        <v>1045</v>
      </c>
      <c r="F15" s="2">
        <v>318</v>
      </c>
      <c r="G15" s="8">
        <v>0.764082258270533</v>
      </c>
      <c r="H15">
        <f t="shared" si="0"/>
        <v>-0.49764291633006252</v>
      </c>
      <c r="I15">
        <f t="shared" si="1"/>
        <v>-0.48390176698186127</v>
      </c>
      <c r="J15">
        <f t="shared" si="2"/>
        <v>-0.43638781108869029</v>
      </c>
      <c r="K15">
        <f t="shared" si="3"/>
        <v>-0.50958238439572312</v>
      </c>
      <c r="L15">
        <f t="shared" si="4"/>
        <v>0.6487787479707342</v>
      </c>
      <c r="M15">
        <f t="shared" si="5"/>
        <v>2.1826037462248311</v>
      </c>
      <c r="N15">
        <f t="shared" si="6"/>
        <v>15.777773167405401</v>
      </c>
      <c r="O15">
        <f t="shared" si="7"/>
        <v>6.1080325970678542E-2</v>
      </c>
      <c r="P15">
        <f t="shared" si="8"/>
        <v>6.1080325970678542E-2</v>
      </c>
      <c r="Q15">
        <f t="shared" si="9"/>
        <v>3</v>
      </c>
    </row>
    <row r="16" spans="1:17" x14ac:dyDescent="0.2">
      <c r="A16">
        <f t="shared" si="10"/>
        <v>6</v>
      </c>
      <c r="B16" s="4" t="s">
        <v>11</v>
      </c>
      <c r="C16" s="6">
        <v>3135</v>
      </c>
      <c r="D16" s="6">
        <v>1434</v>
      </c>
      <c r="E16" s="2">
        <v>188</v>
      </c>
      <c r="F16" s="2">
        <v>99</v>
      </c>
      <c r="G16" s="8">
        <v>0.70952659263588502</v>
      </c>
      <c r="H16">
        <f t="shared" si="0"/>
        <v>-0.66023836124528035</v>
      </c>
      <c r="I16">
        <f t="shared" si="1"/>
        <v>-0.59100681051609183</v>
      </c>
      <c r="J16">
        <f t="shared" si="2"/>
        <v>-0.5506920301614856</v>
      </c>
      <c r="K16">
        <f t="shared" si="3"/>
        <v>-0.57324989919043456</v>
      </c>
      <c r="L16">
        <f t="shared" si="4"/>
        <v>-0.66159291474520343</v>
      </c>
      <c r="M16">
        <f t="shared" si="5"/>
        <v>0.10070653557547252</v>
      </c>
      <c r="N16">
        <f t="shared" si="6"/>
        <v>17.657794438871267</v>
      </c>
      <c r="O16">
        <f t="shared" si="7"/>
        <v>2.4173683918183753</v>
      </c>
      <c r="P16">
        <f t="shared" si="8"/>
        <v>0.10070653557547252</v>
      </c>
      <c r="Q16">
        <f t="shared" si="9"/>
        <v>1</v>
      </c>
    </row>
    <row r="17" spans="1:17" x14ac:dyDescent="0.2">
      <c r="A17">
        <f t="shared" si="10"/>
        <v>7</v>
      </c>
      <c r="B17" s="4" t="s">
        <v>12</v>
      </c>
      <c r="C17" s="6">
        <v>16433</v>
      </c>
      <c r="D17" s="6">
        <v>6374</v>
      </c>
      <c r="E17" s="2">
        <v>1766</v>
      </c>
      <c r="F17" s="2">
        <v>366</v>
      </c>
      <c r="G17" s="8">
        <v>0.77234437906472597</v>
      </c>
      <c r="H17">
        <f t="shared" si="0"/>
        <v>-0.38965968192071937</v>
      </c>
      <c r="I17">
        <f t="shared" si="1"/>
        <v>-0.4594883131113941</v>
      </c>
      <c r="J17">
        <f t="shared" si="2"/>
        <v>-0.34022288465755207</v>
      </c>
      <c r="K17">
        <f t="shared" si="3"/>
        <v>-0.49562786060510144</v>
      </c>
      <c r="L17">
        <f t="shared" si="4"/>
        <v>0.8472264955456581</v>
      </c>
      <c r="M17">
        <f t="shared" si="5"/>
        <v>2.8238542148463246</v>
      </c>
      <c r="N17">
        <f t="shared" si="6"/>
        <v>15.14883138674238</v>
      </c>
      <c r="O17">
        <f t="shared" si="7"/>
        <v>0</v>
      </c>
      <c r="P17">
        <f t="shared" si="8"/>
        <v>0</v>
      </c>
      <c r="Q17">
        <f t="shared" si="9"/>
        <v>3</v>
      </c>
    </row>
    <row r="18" spans="1:17" x14ac:dyDescent="0.2">
      <c r="A18">
        <f t="shared" si="10"/>
        <v>8</v>
      </c>
      <c r="B18" s="4" t="s">
        <v>13</v>
      </c>
      <c r="C18" s="6">
        <v>10194</v>
      </c>
      <c r="D18" s="6">
        <v>4058</v>
      </c>
      <c r="E18" s="2">
        <v>791</v>
      </c>
      <c r="F18" s="2">
        <v>252</v>
      </c>
      <c r="G18" s="8">
        <v>0.68050364833600296</v>
      </c>
      <c r="H18">
        <f t="shared" si="0"/>
        <v>-0.51660661982912182</v>
      </c>
      <c r="I18">
        <f t="shared" si="1"/>
        <v>-0.52114759246145081</v>
      </c>
      <c r="J18">
        <f t="shared" si="2"/>
        <v>-0.47026560764002051</v>
      </c>
      <c r="K18">
        <f t="shared" si="3"/>
        <v>-0.52876985460782788</v>
      </c>
      <c r="L18">
        <f t="shared" si="4"/>
        <v>-1.3586945509682127</v>
      </c>
      <c r="M18">
        <f t="shared" si="5"/>
        <v>0.2952434136923528</v>
      </c>
      <c r="N18">
        <f t="shared" si="6"/>
        <v>17.669899002775477</v>
      </c>
      <c r="O18">
        <f t="shared" si="7"/>
        <v>4.9040145567943121</v>
      </c>
      <c r="P18">
        <f t="shared" si="8"/>
        <v>0.2952434136923528</v>
      </c>
      <c r="Q18">
        <f t="shared" si="9"/>
        <v>1</v>
      </c>
    </row>
    <row r="19" spans="1:17" x14ac:dyDescent="0.2">
      <c r="A19">
        <f t="shared" si="10"/>
        <v>9</v>
      </c>
      <c r="B19" s="4" t="s">
        <v>14</v>
      </c>
      <c r="C19" s="6">
        <v>27143</v>
      </c>
      <c r="D19" s="6">
        <v>17749</v>
      </c>
      <c r="E19" s="2">
        <v>1947</v>
      </c>
      <c r="F19" s="2">
        <v>1364</v>
      </c>
      <c r="G19" s="8">
        <v>0.75209074455470304</v>
      </c>
      <c r="H19">
        <f t="shared" si="0"/>
        <v>-0.17173987025234463</v>
      </c>
      <c r="I19">
        <f t="shared" si="1"/>
        <v>-0.1566496677716295</v>
      </c>
      <c r="J19">
        <f t="shared" si="2"/>
        <v>-0.31608162018593483</v>
      </c>
      <c r="K19">
        <f t="shared" si="3"/>
        <v>-0.20549005345842561</v>
      </c>
      <c r="L19">
        <f t="shared" si="4"/>
        <v>0.36075477129481537</v>
      </c>
      <c r="M19">
        <f t="shared" si="5"/>
        <v>1.688420958717201</v>
      </c>
      <c r="N19">
        <f t="shared" si="6"/>
        <v>11.460142156085897</v>
      </c>
      <c r="O19">
        <f t="shared" si="7"/>
        <v>0.46061777571056184</v>
      </c>
      <c r="P19">
        <f t="shared" si="8"/>
        <v>0.46061777571056184</v>
      </c>
      <c r="Q19">
        <f t="shared" si="9"/>
        <v>3</v>
      </c>
    </row>
    <row r="20" spans="1:17" x14ac:dyDescent="0.2">
      <c r="A20">
        <f t="shared" si="10"/>
        <v>10</v>
      </c>
      <c r="B20" s="4" t="s">
        <v>15</v>
      </c>
      <c r="C20" s="6">
        <v>4497</v>
      </c>
      <c r="D20" s="6">
        <v>1922</v>
      </c>
      <c r="E20" s="2">
        <v>495</v>
      </c>
      <c r="F20" s="2">
        <v>143</v>
      </c>
      <c r="G20" s="8">
        <v>0.68916015625000004</v>
      </c>
      <c r="H20">
        <f t="shared" si="0"/>
        <v>-0.6325253095653246</v>
      </c>
      <c r="I20">
        <f t="shared" si="1"/>
        <v>-0.57801469984129583</v>
      </c>
      <c r="J20">
        <f t="shared" si="2"/>
        <v>-0.50974524456598014</v>
      </c>
      <c r="K20">
        <f t="shared" si="3"/>
        <v>-0.56045825238236469</v>
      </c>
      <c r="L20">
        <f t="shared" si="4"/>
        <v>-1.1507740254531871</v>
      </c>
      <c r="M20">
        <f t="shared" si="5"/>
        <v>0.15511078388940436</v>
      </c>
      <c r="N20">
        <f t="shared" si="6"/>
        <v>18.18204914148054</v>
      </c>
      <c r="O20">
        <f t="shared" si="7"/>
        <v>4.0979791095610274</v>
      </c>
      <c r="P20">
        <f t="shared" si="8"/>
        <v>0.15511078388940436</v>
      </c>
      <c r="Q20">
        <f t="shared" si="9"/>
        <v>1</v>
      </c>
    </row>
    <row r="21" spans="1:17" x14ac:dyDescent="0.2">
      <c r="A21">
        <f t="shared" si="10"/>
        <v>11</v>
      </c>
      <c r="B21" s="4" t="s">
        <v>16</v>
      </c>
      <c r="C21" s="6">
        <v>29601</v>
      </c>
      <c r="D21" s="6">
        <v>14338</v>
      </c>
      <c r="E21" s="2">
        <v>2956</v>
      </c>
      <c r="F21" s="2">
        <v>1034</v>
      </c>
      <c r="G21" s="8">
        <v>0.78899369516190099</v>
      </c>
      <c r="H21">
        <f t="shared" si="0"/>
        <v>-0.12172615437177832</v>
      </c>
      <c r="I21">
        <f t="shared" si="1"/>
        <v>-0.24746132660714043</v>
      </c>
      <c r="J21">
        <f t="shared" si="2"/>
        <v>-0.1815040740430521</v>
      </c>
      <c r="K21">
        <f t="shared" si="3"/>
        <v>-0.30142740451894967</v>
      </c>
      <c r="L21">
        <f t="shared" si="4"/>
        <v>1.2471261533271725</v>
      </c>
      <c r="M21">
        <f t="shared" si="5"/>
        <v>4.573296659584015</v>
      </c>
      <c r="N21">
        <f t="shared" si="6"/>
        <v>12.94301066269492</v>
      </c>
      <c r="O21">
        <f t="shared" si="7"/>
        <v>0.33956903247161735</v>
      </c>
      <c r="P21">
        <f t="shared" si="8"/>
        <v>0.33956903247161735</v>
      </c>
      <c r="Q21">
        <f t="shared" si="9"/>
        <v>3</v>
      </c>
    </row>
    <row r="22" spans="1:17" x14ac:dyDescent="0.2">
      <c r="A22">
        <f t="shared" si="10"/>
        <v>12</v>
      </c>
      <c r="B22" s="4" t="s">
        <v>17</v>
      </c>
      <c r="C22" s="6">
        <v>1955</v>
      </c>
      <c r="D22" s="6">
        <v>812</v>
      </c>
      <c r="E22" s="2">
        <v>217</v>
      </c>
      <c r="F22" s="2">
        <v>74</v>
      </c>
      <c r="G22" s="8">
        <v>0.69107344632768397</v>
      </c>
      <c r="H22">
        <f t="shared" si="0"/>
        <v>-0.68424820043936829</v>
      </c>
      <c r="I22">
        <f t="shared" si="1"/>
        <v>-0.60756642699093444</v>
      </c>
      <c r="J22">
        <f t="shared" si="2"/>
        <v>-0.5468240927599558</v>
      </c>
      <c r="K22">
        <f t="shared" si="3"/>
        <v>-0.5805178803313833</v>
      </c>
      <c r="L22">
        <f t="shared" si="4"/>
        <v>-1.1048187415942667</v>
      </c>
      <c r="M22">
        <f t="shared" si="5"/>
        <v>0.16395419439540188</v>
      </c>
      <c r="N22">
        <f t="shared" si="6"/>
        <v>18.657740822510249</v>
      </c>
      <c r="O22">
        <f t="shared" si="7"/>
        <v>3.9690805055323013</v>
      </c>
      <c r="P22">
        <f t="shared" si="8"/>
        <v>0.16395419439540188</v>
      </c>
      <c r="Q22">
        <f t="shared" si="9"/>
        <v>1</v>
      </c>
    </row>
    <row r="23" spans="1:17" x14ac:dyDescent="0.2">
      <c r="A23">
        <f t="shared" si="10"/>
        <v>13</v>
      </c>
      <c r="B23" s="4" t="s">
        <v>18</v>
      </c>
      <c r="C23" s="6">
        <v>27091</v>
      </c>
      <c r="D23" s="6">
        <v>18221</v>
      </c>
      <c r="E23" s="2">
        <v>2214</v>
      </c>
      <c r="F23" s="2">
        <v>927</v>
      </c>
      <c r="G23" s="8">
        <v>0.75726744186046502</v>
      </c>
      <c r="H23">
        <f t="shared" si="0"/>
        <v>-0.17279793096259258</v>
      </c>
      <c r="I23">
        <f t="shared" si="1"/>
        <v>-0.14408352793863002</v>
      </c>
      <c r="J23">
        <f t="shared" si="2"/>
        <v>-0.280469920661505</v>
      </c>
      <c r="K23">
        <f t="shared" si="3"/>
        <v>-0.33253436380221052</v>
      </c>
      <c r="L23">
        <f t="shared" si="4"/>
        <v>0.48509378131360881</v>
      </c>
      <c r="M23">
        <f t="shared" si="5"/>
        <v>1.9723060359069224</v>
      </c>
      <c r="N23">
        <f t="shared" si="6"/>
        <v>11.834518801928679</v>
      </c>
      <c r="O23">
        <f t="shared" si="7"/>
        <v>0.30781920566128063</v>
      </c>
      <c r="P23">
        <f t="shared" si="8"/>
        <v>0.30781920566128063</v>
      </c>
      <c r="Q23">
        <f t="shared" si="9"/>
        <v>3</v>
      </c>
    </row>
    <row r="24" spans="1:17" x14ac:dyDescent="0.2">
      <c r="A24">
        <f t="shared" si="10"/>
        <v>14</v>
      </c>
      <c r="B24" s="4" t="s">
        <v>19</v>
      </c>
      <c r="C24" s="6">
        <v>41602</v>
      </c>
      <c r="D24" s="6">
        <v>35295</v>
      </c>
      <c r="E24" s="2">
        <v>5489</v>
      </c>
      <c r="F24" s="2">
        <v>1774</v>
      </c>
      <c r="G24" s="8">
        <v>0.81913920305230603</v>
      </c>
      <c r="H24">
        <f t="shared" si="0"/>
        <v>0.12246204916063677</v>
      </c>
      <c r="I24">
        <f t="shared" si="1"/>
        <v>0.3104806066135582</v>
      </c>
      <c r="J24">
        <f t="shared" si="2"/>
        <v>0.15634025140781213</v>
      </c>
      <c r="K24">
        <f t="shared" si="3"/>
        <v>-8.6295162746865384E-2</v>
      </c>
      <c r="L24">
        <f t="shared" si="4"/>
        <v>1.9711906265260681</v>
      </c>
      <c r="M24">
        <f t="shared" si="5"/>
        <v>9.2998182433075272</v>
      </c>
      <c r="N24">
        <f t="shared" si="6"/>
        <v>11.225718174581868</v>
      </c>
      <c r="O24">
        <f t="shared" si="7"/>
        <v>2.5325443781536947</v>
      </c>
      <c r="P24">
        <f t="shared" si="8"/>
        <v>2.5325443781536947</v>
      </c>
      <c r="Q24">
        <f t="shared" si="9"/>
        <v>3</v>
      </c>
    </row>
    <row r="25" spans="1:17" x14ac:dyDescent="0.2">
      <c r="A25">
        <f t="shared" si="10"/>
        <v>15</v>
      </c>
      <c r="B25" s="4" t="s">
        <v>20</v>
      </c>
      <c r="C25" s="6">
        <v>2572</v>
      </c>
      <c r="D25" s="6">
        <v>1806</v>
      </c>
      <c r="E25" s="2">
        <v>281</v>
      </c>
      <c r="F25" s="2">
        <v>110</v>
      </c>
      <c r="G25" s="8">
        <v>0.78373048479868501</v>
      </c>
      <c r="H25">
        <f t="shared" si="0"/>
        <v>-0.67169390316584943</v>
      </c>
      <c r="I25">
        <f t="shared" si="1"/>
        <v>-0.58110298844432107</v>
      </c>
      <c r="J25">
        <f t="shared" si="2"/>
        <v>-0.53828795504623483</v>
      </c>
      <c r="K25">
        <f t="shared" si="3"/>
        <v>-0.57005198748841712</v>
      </c>
      <c r="L25">
        <f t="shared" si="4"/>
        <v>1.1207091875612745</v>
      </c>
      <c r="M25">
        <f t="shared" si="5"/>
        <v>3.8641831826511464</v>
      </c>
      <c r="N25">
        <f t="shared" si="6"/>
        <v>18.394705418606957</v>
      </c>
      <c r="O25">
        <f t="shared" si="7"/>
        <v>0.21389493681220639</v>
      </c>
      <c r="P25">
        <f t="shared" si="8"/>
        <v>0.21389493681220639</v>
      </c>
      <c r="Q25">
        <f t="shared" si="9"/>
        <v>3</v>
      </c>
    </row>
    <row r="26" spans="1:17" x14ac:dyDescent="0.2">
      <c r="A26">
        <f t="shared" si="10"/>
        <v>16</v>
      </c>
      <c r="B26" s="4" t="s">
        <v>21</v>
      </c>
      <c r="C26" s="6">
        <v>145951</v>
      </c>
      <c r="D26" s="6">
        <v>111432</v>
      </c>
      <c r="E26" s="2">
        <v>32595</v>
      </c>
      <c r="F26" s="2">
        <v>8064</v>
      </c>
      <c r="G26" s="8">
        <v>0.77575912169372796</v>
      </c>
      <c r="H26">
        <f t="shared" si="0"/>
        <v>2.2456846848079981</v>
      </c>
      <c r="I26">
        <f>STANDARDIZE(D26,$D$8,$D$9)</f>
        <v>2.3374894804802535</v>
      </c>
      <c r="J26">
        <f t="shared" si="2"/>
        <v>3.7716613274722124</v>
      </c>
      <c r="K26">
        <f>STANDARDIZE(F26,$F$8,$F$9)</f>
        <v>1.7423288923158509</v>
      </c>
      <c r="L26">
        <f t="shared" si="4"/>
        <v>0.92924514428652405</v>
      </c>
      <c r="M26">
        <f t="shared" si="5"/>
        <v>40.89100617124447</v>
      </c>
      <c r="N26">
        <f t="shared" si="6"/>
        <v>8.9415059901878955</v>
      </c>
      <c r="O26">
        <f>SUMXMY2(H26:L26,$E$5:$I$5)</f>
        <v>36.690893969741367</v>
      </c>
      <c r="P26">
        <f t="shared" si="8"/>
        <v>8.9415059901878955</v>
      </c>
      <c r="Q26">
        <f t="shared" si="9"/>
        <v>2</v>
      </c>
    </row>
    <row r="27" spans="1:17" x14ac:dyDescent="0.2">
      <c r="A27">
        <f t="shared" si="10"/>
        <v>17</v>
      </c>
      <c r="B27" s="4" t="s">
        <v>22</v>
      </c>
      <c r="C27" s="6">
        <v>158626</v>
      </c>
      <c r="D27" s="6">
        <v>138257</v>
      </c>
      <c r="E27" s="2">
        <v>17836</v>
      </c>
      <c r="F27" s="2">
        <v>11258</v>
      </c>
      <c r="G27" s="8">
        <v>0.71733475930180401</v>
      </c>
      <c r="H27">
        <f t="shared" si="0"/>
        <v>2.5035869829309347</v>
      </c>
      <c r="I27">
        <f t="shared" si="1"/>
        <v>3.0516562199298525</v>
      </c>
      <c r="J27">
        <f t="shared" si="2"/>
        <v>1.8031479443970821</v>
      </c>
      <c r="K27">
        <f t="shared" si="3"/>
        <v>2.6708861628834688</v>
      </c>
      <c r="L27">
        <f t="shared" si="4"/>
        <v>-0.47404868413672563</v>
      </c>
      <c r="M27">
        <f t="shared" si="5"/>
        <v>36.240940175478244</v>
      </c>
      <c r="N27">
        <f t="shared" si="6"/>
        <v>5.1164065369483271</v>
      </c>
      <c r="O27">
        <f>SUMXMY2(H27:L27,$E$5:$I$5)</f>
        <v>37.065629867817485</v>
      </c>
      <c r="P27">
        <f t="shared" si="8"/>
        <v>5.1164065369483271</v>
      </c>
      <c r="Q27">
        <f t="shared" si="9"/>
        <v>2</v>
      </c>
    </row>
    <row r="28" spans="1:17" x14ac:dyDescent="0.2">
      <c r="A28">
        <f t="shared" si="10"/>
        <v>18</v>
      </c>
      <c r="B28" s="4" t="s">
        <v>23</v>
      </c>
      <c r="C28" s="6">
        <v>3908</v>
      </c>
      <c r="D28" s="6">
        <v>3648</v>
      </c>
      <c r="E28" s="2">
        <v>478</v>
      </c>
      <c r="F28" s="2">
        <v>102</v>
      </c>
      <c r="G28" s="8">
        <v>0.753124132185504</v>
      </c>
      <c r="H28">
        <f t="shared" si="0"/>
        <v>-0.64450988184101765</v>
      </c>
      <c r="I28">
        <f t="shared" si="1"/>
        <v>-0.53206309528248841</v>
      </c>
      <c r="J28">
        <f t="shared" si="2"/>
        <v>-0.51201265614618729</v>
      </c>
      <c r="K28">
        <f t="shared" si="3"/>
        <v>-0.57237774145352072</v>
      </c>
      <c r="L28">
        <f t="shared" si="4"/>
        <v>0.38557569231649469</v>
      </c>
      <c r="M28">
        <f t="shared" si="5"/>
        <v>1.5204236288403883</v>
      </c>
      <c r="N28">
        <f t="shared" si="6"/>
        <v>16.884125450187184</v>
      </c>
      <c r="O28">
        <f t="shared" si="7"/>
        <v>0.31873945732709363</v>
      </c>
      <c r="P28">
        <f t="shared" si="8"/>
        <v>0.31873945732709363</v>
      </c>
      <c r="Q28">
        <f t="shared" si="9"/>
        <v>3</v>
      </c>
    </row>
    <row r="29" spans="1:17" x14ac:dyDescent="0.2">
      <c r="A29">
        <f t="shared" si="10"/>
        <v>19</v>
      </c>
      <c r="B29" s="4" t="s">
        <v>24</v>
      </c>
      <c r="C29" s="6">
        <v>11641</v>
      </c>
      <c r="D29" s="6">
        <v>5120</v>
      </c>
      <c r="E29" s="2">
        <v>1212</v>
      </c>
      <c r="F29" s="2">
        <v>440</v>
      </c>
      <c r="G29" s="8">
        <v>0.716738030362009</v>
      </c>
      <c r="H29">
        <f t="shared" si="0"/>
        <v>-0.4871640458343377</v>
      </c>
      <c r="I29">
        <f t="shared" si="1"/>
        <v>-0.49287377783720199</v>
      </c>
      <c r="J29">
        <f t="shared" si="2"/>
        <v>-0.41411382674194952</v>
      </c>
      <c r="K29">
        <f t="shared" si="3"/>
        <v>-0.47411463642789298</v>
      </c>
      <c r="L29">
        <f t="shared" si="4"/>
        <v>-0.48838150702383754</v>
      </c>
      <c r="M29">
        <f t="shared" si="5"/>
        <v>0.11593269993141847</v>
      </c>
      <c r="N29">
        <f t="shared" si="6"/>
        <v>15.413471024717809</v>
      </c>
      <c r="O29">
        <f t="shared" si="7"/>
        <v>1.800393116901454</v>
      </c>
      <c r="P29">
        <f t="shared" si="8"/>
        <v>0.11593269993141847</v>
      </c>
      <c r="Q29">
        <f t="shared" si="9"/>
        <v>1</v>
      </c>
    </row>
    <row r="30" spans="1:17" x14ac:dyDescent="0.2">
      <c r="A30">
        <f t="shared" si="10"/>
        <v>20</v>
      </c>
      <c r="B30" s="4" t="s">
        <v>25</v>
      </c>
      <c r="C30" s="6">
        <v>2673</v>
      </c>
      <c r="D30" s="6">
        <v>1262</v>
      </c>
      <c r="E30" s="2">
        <v>204</v>
      </c>
      <c r="F30" s="2">
        <v>551</v>
      </c>
      <c r="G30" s="8">
        <v>0.775334766077038</v>
      </c>
      <c r="H30">
        <f t="shared" si="0"/>
        <v>-0.66963882370940631</v>
      </c>
      <c r="I30">
        <f t="shared" si="1"/>
        <v>-0.59558599706540527</v>
      </c>
      <c r="J30">
        <f t="shared" si="2"/>
        <v>-0.54855799573305541</v>
      </c>
      <c r="K30">
        <f t="shared" si="3"/>
        <v>-0.44184480016208033</v>
      </c>
      <c r="L30">
        <f t="shared" si="4"/>
        <v>0.91905255349771842</v>
      </c>
      <c r="M30">
        <f t="shared" si="5"/>
        <v>3.1071125513951272</v>
      </c>
      <c r="N30">
        <f t="shared" si="6"/>
        <v>17.599548598984356</v>
      </c>
      <c r="O30">
        <f t="shared" si="7"/>
        <v>0.14836601811276828</v>
      </c>
      <c r="P30">
        <f t="shared" si="8"/>
        <v>0.14836601811276828</v>
      </c>
      <c r="Q30">
        <f t="shared" si="9"/>
        <v>3</v>
      </c>
    </row>
    <row r="31" spans="1:17" x14ac:dyDescent="0.2">
      <c r="A31">
        <f t="shared" si="10"/>
        <v>21</v>
      </c>
      <c r="B31" s="4" t="s">
        <v>26</v>
      </c>
      <c r="C31" s="6">
        <v>3274</v>
      </c>
      <c r="D31" s="6">
        <v>3848</v>
      </c>
      <c r="E31" s="2">
        <v>561</v>
      </c>
      <c r="F31" s="2">
        <v>86</v>
      </c>
      <c r="G31" s="8">
        <v>0.77457627118644101</v>
      </c>
      <c r="H31">
        <f t="shared" si="0"/>
        <v>-0.65741008357750219</v>
      </c>
      <c r="I31">
        <f t="shared" si="1"/>
        <v>-0.52673845976003109</v>
      </c>
      <c r="J31">
        <f t="shared" si="2"/>
        <v>-0.50094235254870545</v>
      </c>
      <c r="K31">
        <f t="shared" si="3"/>
        <v>-0.5770292493837279</v>
      </c>
      <c r="L31">
        <f t="shared" si="4"/>
        <v>0.90083427681846029</v>
      </c>
      <c r="M31">
        <f t="shared" si="5"/>
        <v>3.0381543572946055</v>
      </c>
      <c r="N31">
        <f t="shared" si="6"/>
        <v>17.557993556890054</v>
      </c>
      <c r="O31">
        <f t="shared" si="7"/>
        <v>0.11154358747892887</v>
      </c>
      <c r="P31">
        <f t="shared" si="8"/>
        <v>0.11154358747892887</v>
      </c>
      <c r="Q31">
        <f t="shared" si="9"/>
        <v>3</v>
      </c>
    </row>
    <row r="32" spans="1:17" x14ac:dyDescent="0.2">
      <c r="A32">
        <f t="shared" si="10"/>
        <v>22</v>
      </c>
      <c r="B32" s="4" t="s">
        <v>27</v>
      </c>
      <c r="C32" s="6">
        <v>15888</v>
      </c>
      <c r="D32" s="6">
        <v>4726</v>
      </c>
      <c r="E32" s="2">
        <v>1280</v>
      </c>
      <c r="F32" s="2">
        <v>530</v>
      </c>
      <c r="G32" s="8">
        <v>0.69722032211927099</v>
      </c>
      <c r="H32">
        <f t="shared" si="0"/>
        <v>-0.40074897205697191</v>
      </c>
      <c r="I32">
        <f t="shared" si="1"/>
        <v>-0.50336330981644306</v>
      </c>
      <c r="J32">
        <f t="shared" si="2"/>
        <v>-0.40504418042112095</v>
      </c>
      <c r="K32">
        <f t="shared" si="3"/>
        <v>-0.44794990432047732</v>
      </c>
      <c r="L32">
        <f t="shared" si="4"/>
        <v>-0.95717702999878529</v>
      </c>
      <c r="M32">
        <f t="shared" si="5"/>
        <v>2.6739467792790302E-2</v>
      </c>
      <c r="N32">
        <f t="shared" si="6"/>
        <v>15.636559952732249</v>
      </c>
      <c r="O32">
        <f t="shared" si="7"/>
        <v>3.2643950585887569</v>
      </c>
      <c r="P32">
        <f t="shared" si="8"/>
        <v>2.6739467792790302E-2</v>
      </c>
      <c r="Q32">
        <f t="shared" si="9"/>
        <v>1</v>
      </c>
    </row>
    <row r="33" spans="1:17" x14ac:dyDescent="0.2">
      <c r="A33">
        <f t="shared" si="10"/>
        <v>23</v>
      </c>
      <c r="B33" s="4" t="s">
        <v>28</v>
      </c>
      <c r="C33" s="6">
        <v>11199</v>
      </c>
      <c r="D33" s="6">
        <v>5433</v>
      </c>
      <c r="E33" s="2">
        <v>1171</v>
      </c>
      <c r="F33" s="2">
        <v>560</v>
      </c>
      <c r="G33" s="8">
        <v>0.70264789163541697</v>
      </c>
      <c r="H33">
        <f t="shared" si="0"/>
        <v>-0.49615756187144522</v>
      </c>
      <c r="I33">
        <f t="shared" si="1"/>
        <v>-0.48454072324455616</v>
      </c>
      <c r="J33">
        <f t="shared" si="2"/>
        <v>-0.41958228996480207</v>
      </c>
      <c r="K33">
        <f t="shared" si="3"/>
        <v>-0.43922832695133879</v>
      </c>
      <c r="L33">
        <f t="shared" si="4"/>
        <v>-0.82681232436018937</v>
      </c>
      <c r="M33">
        <f t="shared" si="5"/>
        <v>0</v>
      </c>
      <c r="N33">
        <f t="shared" si="6"/>
        <v>15.76361721428832</v>
      </c>
      <c r="O33">
        <f t="shared" si="7"/>
        <v>2.8238542148463246</v>
      </c>
      <c r="P33">
        <f t="shared" si="8"/>
        <v>0</v>
      </c>
      <c r="Q33">
        <f t="shared" si="9"/>
        <v>1</v>
      </c>
    </row>
    <row r="34" spans="1:17" x14ac:dyDescent="0.2">
      <c r="A34">
        <f t="shared" si="10"/>
        <v>24</v>
      </c>
      <c r="B34" s="4" t="s">
        <v>29</v>
      </c>
      <c r="C34" s="6">
        <v>6584</v>
      </c>
      <c r="D34" s="6">
        <v>2950</v>
      </c>
      <c r="E34" s="2">
        <v>867</v>
      </c>
      <c r="F34" s="2">
        <v>187</v>
      </c>
      <c r="G34" s="8">
        <v>0.73369828840690199</v>
      </c>
      <c r="H34">
        <f t="shared" si="0"/>
        <v>-0.5900604499059503</v>
      </c>
      <c r="I34">
        <f t="shared" si="1"/>
        <v>-0.55064607325586479</v>
      </c>
      <c r="J34">
        <f t="shared" si="2"/>
        <v>-0.46012894410497684</v>
      </c>
      <c r="K34">
        <f t="shared" si="3"/>
        <v>-0.54766660557429481</v>
      </c>
      <c r="L34">
        <f t="shared" si="4"/>
        <v>-8.1013339559608197E-2</v>
      </c>
      <c r="M34">
        <f t="shared" si="5"/>
        <v>0.58280668684358872</v>
      </c>
      <c r="N34">
        <f t="shared" si="6"/>
        <v>16.311425212172413</v>
      </c>
      <c r="O34">
        <f t="shared" si="7"/>
        <v>0.92718489059005726</v>
      </c>
      <c r="P34">
        <f t="shared" si="8"/>
        <v>0.58280668684358872</v>
      </c>
      <c r="Q34">
        <f t="shared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3086-8E53-0A45-BEC9-3FDB5EFCE4F1}">
  <dimension ref="A1:Q34"/>
  <sheetViews>
    <sheetView tabSelected="1" zoomScale="110" zoomScaleNormal="110" workbookViewId="0">
      <selection activeCell="Q26" sqref="Q26"/>
    </sheetView>
  </sheetViews>
  <sheetFormatPr baseColWidth="10" defaultRowHeight="16" x14ac:dyDescent="0.2"/>
  <cols>
    <col min="4" max="4" width="13.33203125" customWidth="1"/>
  </cols>
  <sheetData>
    <row r="1" spans="1:17" x14ac:dyDescent="0.2">
      <c r="D1">
        <v>2</v>
      </c>
      <c r="E1">
        <v>8</v>
      </c>
      <c r="F1">
        <v>9</v>
      </c>
      <c r="G1">
        <v>10</v>
      </c>
      <c r="H1">
        <v>11</v>
      </c>
      <c r="I1">
        <v>12</v>
      </c>
    </row>
    <row r="2" spans="1:17" x14ac:dyDescent="0.2">
      <c r="A2" t="s">
        <v>46</v>
      </c>
      <c r="B2" t="s">
        <v>43</v>
      </c>
      <c r="C2" t="s">
        <v>44</v>
      </c>
      <c r="D2" t="s">
        <v>45</v>
      </c>
      <c r="E2" s="10" t="s">
        <v>33</v>
      </c>
      <c r="F2" s="10" t="s">
        <v>34</v>
      </c>
      <c r="G2" s="10" t="s">
        <v>35</v>
      </c>
      <c r="H2" s="10" t="s">
        <v>36</v>
      </c>
      <c r="I2" s="10" t="s">
        <v>37</v>
      </c>
    </row>
    <row r="3" spans="1:17" x14ac:dyDescent="0.2">
      <c r="A3">
        <f>SUM(P11:P34)</f>
        <v>11.240630110686018</v>
      </c>
      <c r="B3">
        <v>1</v>
      </c>
      <c r="C3">
        <v>14</v>
      </c>
      <c r="D3" t="str">
        <f>VLOOKUP($C3,cluster2,D$1,0)</f>
        <v>Howard</v>
      </c>
      <c r="E3">
        <f>VLOOKUP($C3,cluster2,E$1,0)</f>
        <v>0.37227783678666271</v>
      </c>
      <c r="F3">
        <f>VLOOKUP($C3,cluster2,F$1,0)</f>
        <v>0.61770852001180576</v>
      </c>
      <c r="G3">
        <f>VLOOKUP($C3,cluster2,G$1,0)</f>
        <v>0.28495751202139902</v>
      </c>
      <c r="H3">
        <f>VLOOKUP($C3,cluster2,H$1,0)</f>
        <v>3.3482038367511516E-3</v>
      </c>
      <c r="I3">
        <f>VLOOKUP($C3,cluster2,I$1,0)</f>
        <v>0.42318803884859491</v>
      </c>
    </row>
    <row r="4" spans="1:17" x14ac:dyDescent="0.2">
      <c r="B4">
        <v>2</v>
      </c>
      <c r="C4">
        <v>24</v>
      </c>
      <c r="D4" t="str">
        <f>VLOOKUP($C4,cluster2,D$1,0)</f>
        <v>Worcester</v>
      </c>
      <c r="E4">
        <f>VLOOKUP($C4,cluster2,E$1,0)</f>
        <v>-0.64454073234705767</v>
      </c>
      <c r="F4">
        <f>VLOOKUP($C4,cluster2,F$1,0)</f>
        <v>-0.59010786492294676</v>
      </c>
      <c r="G4">
        <f>VLOOKUP($C4,cluster2,G$1,0)</f>
        <v>-0.44219661299034674</v>
      </c>
      <c r="H4">
        <f>VLOOKUP($C4,cluster2,H$1,0)</f>
        <v>-0.6149078842229424</v>
      </c>
      <c r="I4">
        <f>VLOOKUP($C4,cluster2,I$1,0)</f>
        <v>0.42629615684106259</v>
      </c>
    </row>
    <row r="5" spans="1:17" x14ac:dyDescent="0.2">
      <c r="B5">
        <v>3</v>
      </c>
      <c r="C5">
        <v>2</v>
      </c>
      <c r="D5" t="str">
        <f>VLOOKUP($C5,cluster2,D$1,0)</f>
        <v>Anne Arundel</v>
      </c>
      <c r="E5">
        <f>VLOOKUP($C5,cluster2,E$1,0)</f>
        <v>2.3277572856328081</v>
      </c>
      <c r="F5">
        <f>VLOOKUP($C5,cluster2,F$1,0)</f>
        <v>2.1938963470877813</v>
      </c>
      <c r="G5">
        <f>VLOOKUP($C5,cluster2,G$1,0)</f>
        <v>1.7932745086696658</v>
      </c>
      <c r="H5">
        <f>VLOOKUP($C5,cluster2,H$1,0)</f>
        <v>2.4025754102859067</v>
      </c>
      <c r="I5">
        <f>VLOOKUP($C5,cluster2,I$1,0)</f>
        <v>0.41144325102769086</v>
      </c>
    </row>
    <row r="8" spans="1:17" x14ac:dyDescent="0.2">
      <c r="B8" t="s">
        <v>31</v>
      </c>
      <c r="C8" s="7">
        <f>AVERAGE(C11:C34)</f>
        <v>22189.333333333332</v>
      </c>
      <c r="D8" s="7">
        <f>AVERAGE(D11:D34)</f>
        <v>8076.083333333333</v>
      </c>
      <c r="E8" s="7">
        <f>AVERAGE(E11:E34)</f>
        <v>1764.625</v>
      </c>
      <c r="F8" s="7">
        <f>AVERAGE(F11:F34)</f>
        <v>586.95833333333337</v>
      </c>
      <c r="G8" s="9">
        <f>AVERAGE(G11:G34)</f>
        <v>0.78247605189600578</v>
      </c>
    </row>
    <row r="9" spans="1:17" x14ac:dyDescent="0.2">
      <c r="B9" t="s">
        <v>47</v>
      </c>
      <c r="C9">
        <f>STDEV(C11:C34)</f>
        <v>20816.889701407839</v>
      </c>
      <c r="D9">
        <f>STDEV(D11:D34)</f>
        <v>7964.7868003708872</v>
      </c>
      <c r="E9">
        <f>STDEV(E11:E34)</f>
        <v>2036.7071423490547</v>
      </c>
      <c r="F9">
        <f>STDEV(F11:F34)</f>
        <v>609.77968075196713</v>
      </c>
      <c r="G9">
        <f>STDEV(G11:G34)</f>
        <v>6.1170643342541221E-2</v>
      </c>
    </row>
    <row r="10" spans="1:17" x14ac:dyDescent="0.2">
      <c r="A10" t="s">
        <v>30</v>
      </c>
      <c r="B10" s="3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0" t="s">
        <v>33</v>
      </c>
      <c r="I10" s="10" t="s">
        <v>34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0" t="s">
        <v>40</v>
      </c>
      <c r="P10" s="10" t="s">
        <v>41</v>
      </c>
      <c r="Q10" s="10" t="s">
        <v>42</v>
      </c>
    </row>
    <row r="11" spans="1:17" x14ac:dyDescent="0.2">
      <c r="A11">
        <v>1</v>
      </c>
      <c r="B11" s="4" t="s">
        <v>6</v>
      </c>
      <c r="C11" s="2">
        <v>13517</v>
      </c>
      <c r="D11" s="2">
        <v>1815</v>
      </c>
      <c r="E11" s="2">
        <v>733</v>
      </c>
      <c r="F11" s="2">
        <v>330</v>
      </c>
      <c r="G11" s="8">
        <v>0.77849002849002802</v>
      </c>
      <c r="H11">
        <f>STANDARDIZE(C11,$C$8,$C$9)</f>
        <v>-0.41660082066663517</v>
      </c>
      <c r="I11">
        <f>STANDARDIZE(D11,$D$8,$D$9)</f>
        <v>-0.78609553403761923</v>
      </c>
      <c r="J11">
        <f>STANDARDIZE(E11,$E$8,$E$9)</f>
        <v>-0.50651612033439719</v>
      </c>
      <c r="K11">
        <f>(F11-$F$8)/$F$9</f>
        <v>-0.42139536859683141</v>
      </c>
      <c r="L11">
        <f>STDEV(G11,$G$8,$G$9)</f>
        <v>0.41529998818112224</v>
      </c>
      <c r="M11">
        <f>SUMXMY2(H11:L11,$E$3:$I$3)</f>
        <v>3.3998951927323717</v>
      </c>
      <c r="N11">
        <f>SUMXMY2(H11:L11,$E$4:$I$4)</f>
        <v>0.13207277823600622</v>
      </c>
      <c r="O11">
        <f>SUMXMY2(H11:L11,$E$5:$I$5)</f>
        <v>29.67571579884472</v>
      </c>
      <c r="P11">
        <f>MIN(M11:O11)</f>
        <v>0.13207277823600622</v>
      </c>
      <c r="Q11">
        <f>MATCH(P11,M11:O11,0)</f>
        <v>2</v>
      </c>
    </row>
    <row r="12" spans="1:17" x14ac:dyDescent="0.2">
      <c r="A12">
        <f>1+A11</f>
        <v>2</v>
      </c>
      <c r="B12" s="4" t="s">
        <v>7</v>
      </c>
      <c r="C12" s="2">
        <v>70646</v>
      </c>
      <c r="D12" s="2">
        <v>25550</v>
      </c>
      <c r="E12" s="2">
        <v>5417</v>
      </c>
      <c r="F12" s="2">
        <v>2052</v>
      </c>
      <c r="G12" s="8">
        <v>0.76481828510719896</v>
      </c>
      <c r="H12">
        <f>STANDARDIZE(C12,$C$8,$C$9)</f>
        <v>2.3277572856328081</v>
      </c>
      <c r="I12">
        <f>STANDARDIZE(D12,$D$8,$D$9)</f>
        <v>2.1938963470877813</v>
      </c>
      <c r="J12">
        <f>STANDARDIZE(E12,$E$8,$E$9)</f>
        <v>1.7932745086696658</v>
      </c>
      <c r="K12">
        <f t="shared" ref="K12:K34" si="0">(F12-$F$8)/$F$9</f>
        <v>2.4025754102859067</v>
      </c>
      <c r="L12">
        <f>STDEV(G12,$G$8,$G$9)</f>
        <v>0.41144325102769086</v>
      </c>
      <c r="M12">
        <f>SUMXMY2(H12:L12,$E$3:$I$3)</f>
        <v>14.339717231666937</v>
      </c>
      <c r="N12">
        <f>SUMXMY2(H12:L12,$E$4:$I$4)</f>
        <v>30.687992137407466</v>
      </c>
      <c r="O12">
        <f>SUMXMY2(H12:L12,$E$5:$I$5)</f>
        <v>0</v>
      </c>
      <c r="P12">
        <f t="shared" ref="P12:P34" si="1">MIN(M12:O12)</f>
        <v>0</v>
      </c>
      <c r="Q12">
        <f t="shared" ref="Q12:Q34" si="2">MATCH(P12,M12:O12,0)</f>
        <v>3</v>
      </c>
    </row>
    <row r="13" spans="1:17" x14ac:dyDescent="0.2">
      <c r="A13">
        <f t="shared" ref="A13:A34" si="3">1+A12</f>
        <v>3</v>
      </c>
      <c r="B13" s="4" t="s">
        <v>8</v>
      </c>
      <c r="C13" s="2">
        <v>13598</v>
      </c>
      <c r="D13" s="2">
        <v>3054</v>
      </c>
      <c r="E13" s="2">
        <v>1202</v>
      </c>
      <c r="F13" s="2">
        <v>885</v>
      </c>
      <c r="G13" s="8">
        <v>0.579490985558339</v>
      </c>
      <c r="H13">
        <f>STANDARDIZE(C13,$C$8,$C$9)</f>
        <v>-0.4127097494661896</v>
      </c>
      <c r="I13">
        <f>STANDARDIZE(D13,$D$8,$D$9)</f>
        <v>-0.630535814605794</v>
      </c>
      <c r="J13">
        <f>STANDARDIZE(E13,$E$8,$E$9)</f>
        <v>-0.27624246427058302</v>
      </c>
      <c r="K13">
        <f t="shared" si="0"/>
        <v>0.48876942947513119</v>
      </c>
      <c r="L13">
        <f>STDEV(G13,$G$8,$G$9)</f>
        <v>0.37196335095438471</v>
      </c>
      <c r="M13">
        <f>SUMXMY2(H13:L13,$E$3:$I$3)</f>
        <v>2.7275225778162611</v>
      </c>
      <c r="N13">
        <f>SUMXMY2(H13:L13,$E$4:$I$4)</f>
        <v>1.3039764697836851</v>
      </c>
      <c r="O13">
        <f>SUMXMY2(H13:L13,$E$5:$I$5)</f>
        <v>23.434689102457995</v>
      </c>
      <c r="P13">
        <f t="shared" si="1"/>
        <v>1.3039764697836851</v>
      </c>
      <c r="Q13">
        <f t="shared" si="2"/>
        <v>2</v>
      </c>
    </row>
    <row r="14" spans="1:17" x14ac:dyDescent="0.2">
      <c r="A14">
        <f t="shared" si="3"/>
        <v>4</v>
      </c>
      <c r="B14" s="4" t="s">
        <v>9</v>
      </c>
      <c r="C14" s="2">
        <v>73988</v>
      </c>
      <c r="D14" s="2">
        <v>28522</v>
      </c>
      <c r="E14" s="2">
        <v>5575</v>
      </c>
      <c r="F14" s="2">
        <v>2156</v>
      </c>
      <c r="G14" s="8">
        <v>0.77089991119067403</v>
      </c>
      <c r="H14">
        <f>STANDARDIZE(C14,$C$8,$C$9)</f>
        <v>2.4883000010882292</v>
      </c>
      <c r="I14">
        <f>STANDARDIZE(D14,$D$8,$D$9)</f>
        <v>2.5670387895021354</v>
      </c>
      <c r="J14">
        <f>STANDARDIZE(E14,$E$8,$E$9)</f>
        <v>1.87085070836707</v>
      </c>
      <c r="K14">
        <f t="shared" si="0"/>
        <v>2.5731288138885806</v>
      </c>
      <c r="L14">
        <f t="shared" ref="L12:L34" si="4">STDEV(G14,$G$8,$G$9)</f>
        <v>0.41314467463637111</v>
      </c>
      <c r="M14">
        <f>SUMXMY2(H14:L14,$E$3:$I$3)</f>
        <v>17.39636878254527</v>
      </c>
      <c r="N14">
        <f>SUMXMY2(H14:L14,$E$4:$I$4)</f>
        <v>35.296204919447561</v>
      </c>
      <c r="O14">
        <f>SUMXMY2(H14:L14,$E$5:$I$5)</f>
        <v>0.20011867089899418</v>
      </c>
      <c r="P14">
        <f t="shared" si="1"/>
        <v>0.20011867089899418</v>
      </c>
      <c r="Q14">
        <f t="shared" si="2"/>
        <v>3</v>
      </c>
    </row>
    <row r="15" spans="1:17" x14ac:dyDescent="0.2">
      <c r="A15">
        <f t="shared" si="3"/>
        <v>5</v>
      </c>
      <c r="B15" s="4" t="s">
        <v>10</v>
      </c>
      <c r="C15" s="2">
        <v>14473</v>
      </c>
      <c r="D15" s="2">
        <v>5147</v>
      </c>
      <c r="E15" s="2">
        <v>1079</v>
      </c>
      <c r="F15" s="2">
        <v>384</v>
      </c>
      <c r="G15" s="8">
        <v>0.81663245148545505</v>
      </c>
      <c r="H15">
        <f>STANDARDIZE(C15,$C$8,$C$9)</f>
        <v>-0.37067657291816647</v>
      </c>
      <c r="I15">
        <f>STANDARDIZE(D15,$D$8,$D$9)</f>
        <v>-0.36775414166728704</v>
      </c>
      <c r="J15">
        <f>STANDARDIZE(E15,$E$8,$E$9)</f>
        <v>-0.33663406276919527</v>
      </c>
      <c r="K15">
        <f t="shared" si="0"/>
        <v>-0.33283879364928909</v>
      </c>
      <c r="L15">
        <f t="shared" si="4"/>
        <v>0.42664792190672379</v>
      </c>
      <c r="M15">
        <f>SUMXMY2(H15:L15,$E$3:$I$3)</f>
        <v>2.0225276663835987</v>
      </c>
      <c r="N15">
        <f>SUMXMY2(H15:L15,$E$4:$I$4)</f>
        <v>0.21514930367025004</v>
      </c>
      <c r="O15">
        <f>SUMXMY2(H15:L15,$E$5:$I$5)</f>
        <v>25.862831087309072</v>
      </c>
      <c r="P15">
        <f t="shared" si="1"/>
        <v>0.21514930367025004</v>
      </c>
      <c r="Q15">
        <f t="shared" si="2"/>
        <v>2</v>
      </c>
    </row>
    <row r="16" spans="1:17" x14ac:dyDescent="0.2">
      <c r="A16">
        <f t="shared" si="3"/>
        <v>6</v>
      </c>
      <c r="B16" s="4" t="s">
        <v>11</v>
      </c>
      <c r="C16" s="2">
        <v>4982</v>
      </c>
      <c r="D16" s="2">
        <v>1796</v>
      </c>
      <c r="E16" s="2">
        <v>224</v>
      </c>
      <c r="F16" s="2">
        <v>114</v>
      </c>
      <c r="G16" s="8">
        <v>0.80836078609564899</v>
      </c>
      <c r="H16">
        <f>STANDARDIZE(C16,$C$8,$C$9)</f>
        <v>-0.82660443419506646</v>
      </c>
      <c r="I16">
        <f>STANDARDIZE(D16,$D$8,$D$9)</f>
        <v>-0.78848103417418469</v>
      </c>
      <c r="J16">
        <f>STANDARDIZE(E16,$E$8,$E$9)</f>
        <v>-0.75642932062540236</v>
      </c>
      <c r="K16">
        <f t="shared" si="0"/>
        <v>-0.77562166838700064</v>
      </c>
      <c r="L16">
        <f t="shared" si="4"/>
        <v>0.4241156723702621</v>
      </c>
      <c r="M16">
        <f>SUMXMY2(H16:L16,$E$3:$I$3)</f>
        <v>5.1059692195224793</v>
      </c>
      <c r="N16">
        <f>SUMXMY2(H16:L16,$E$4:$I$4)</f>
        <v>0.19707497528989817</v>
      </c>
      <c r="O16">
        <f>SUMXMY2(H16:L16,$E$5:$I$5)</f>
        <v>35.446659582048063</v>
      </c>
      <c r="P16">
        <f t="shared" si="1"/>
        <v>0.19707497528989817</v>
      </c>
      <c r="Q16">
        <f t="shared" si="2"/>
        <v>2</v>
      </c>
    </row>
    <row r="17" spans="1:17" x14ac:dyDescent="0.2">
      <c r="A17">
        <f t="shared" si="3"/>
        <v>7</v>
      </c>
      <c r="B17" s="4" t="s">
        <v>12</v>
      </c>
      <c r="C17" s="2">
        <v>38651</v>
      </c>
      <c r="D17" s="2">
        <v>10313</v>
      </c>
      <c r="E17" s="2">
        <v>1961</v>
      </c>
      <c r="F17" s="2">
        <v>505</v>
      </c>
      <c r="G17" s="8">
        <v>0.82241944511073795</v>
      </c>
      <c r="H17">
        <f>STANDARDIZE(C17,$C$8,$C$9)</f>
        <v>0.79078416145680841</v>
      </c>
      <c r="I17">
        <f>STANDARDIZE(D17,$D$8,$D$9)</f>
        <v>0.28085079020100112</v>
      </c>
      <c r="J17">
        <f>STANDARDIZE(E17,$E$8,$E$9)</f>
        <v>9.6417887440365682E-2</v>
      </c>
      <c r="K17">
        <f t="shared" si="0"/>
        <v>-0.13440646830387021</v>
      </c>
      <c r="L17">
        <f t="shared" si="4"/>
        <v>0.42844227640439936</v>
      </c>
      <c r="M17">
        <f>SUMXMY2(H17:L17,$E$3:$I$3)</f>
        <v>0.34317182066822238</v>
      </c>
      <c r="N17">
        <f>SUMXMY2(H17:L17,$E$4:$I$4)</f>
        <v>3.3397183263120347</v>
      </c>
      <c r="O17">
        <f>SUMXMY2(H17:L17,$E$5:$I$5)</f>
        <v>15.337918099329972</v>
      </c>
      <c r="P17">
        <f t="shared" si="1"/>
        <v>0.34317182066822238</v>
      </c>
      <c r="Q17">
        <f t="shared" si="2"/>
        <v>1</v>
      </c>
    </row>
    <row r="18" spans="1:17" x14ac:dyDescent="0.2">
      <c r="A18">
        <f t="shared" si="3"/>
        <v>8</v>
      </c>
      <c r="B18" s="4" t="s">
        <v>13</v>
      </c>
      <c r="C18" s="2">
        <v>15432</v>
      </c>
      <c r="D18" s="2">
        <v>5062</v>
      </c>
      <c r="E18" s="2">
        <v>793</v>
      </c>
      <c r="F18" s="2">
        <v>336</v>
      </c>
      <c r="G18" s="8">
        <v>0.78403858007904603</v>
      </c>
      <c r="H18">
        <f>STANDARDIZE(C18,$C$8,$C$9)</f>
        <v>-0.32460821142153318</v>
      </c>
      <c r="I18">
        <f>STANDARDIZE(D18,$D$8,$D$9)</f>
        <v>-0.37842611596244857</v>
      </c>
      <c r="J18">
        <f>STANDARDIZE(E18,$E$8,$E$9)</f>
        <v>-0.47705680399361072</v>
      </c>
      <c r="K18">
        <f t="shared" si="0"/>
        <v>-0.41155574915821558</v>
      </c>
      <c r="L18">
        <f t="shared" si="4"/>
        <v>0.41689766687291796</v>
      </c>
      <c r="M18">
        <f>SUMXMY2(H18:L18,$E$3:$I$3)</f>
        <v>2.2307850539770611</v>
      </c>
      <c r="N18">
        <f>SUMXMY2(H18:L18,$E$4:$I$4)</f>
        <v>0.18982163615458483</v>
      </c>
      <c r="O18">
        <f>SUMXMY2(H18:L18,$E$5:$I$5)</f>
        <v>26.725653786343013</v>
      </c>
      <c r="P18">
        <f t="shared" si="1"/>
        <v>0.18982163615458483</v>
      </c>
      <c r="Q18">
        <f t="shared" si="2"/>
        <v>2</v>
      </c>
    </row>
    <row r="19" spans="1:17" x14ac:dyDescent="0.2">
      <c r="A19">
        <f t="shared" si="3"/>
        <v>9</v>
      </c>
      <c r="B19" s="4" t="s">
        <v>14</v>
      </c>
      <c r="C19" s="2">
        <v>13285</v>
      </c>
      <c r="D19" s="2">
        <v>5261</v>
      </c>
      <c r="E19" s="2">
        <v>920</v>
      </c>
      <c r="F19" s="2">
        <v>348</v>
      </c>
      <c r="G19" s="8">
        <v>0.75848868812923498</v>
      </c>
      <c r="H19">
        <f>STANDARDIZE(C19,$C$8,$C$9)</f>
        <v>-0.42774561719136817</v>
      </c>
      <c r="I19">
        <f>STANDARDIZE(D19,$D$8,$D$9)</f>
        <v>-0.35344114084789391</v>
      </c>
      <c r="J19">
        <f>STANDARDIZE(E19,$E$8,$E$9)</f>
        <v>-0.4147012510722794</v>
      </c>
      <c r="K19">
        <f t="shared" si="0"/>
        <v>-0.39187651028098397</v>
      </c>
      <c r="L19">
        <f t="shared" si="4"/>
        <v>0.40969690862353697</v>
      </c>
      <c r="M19">
        <f>SUMXMY2(H19:L19,$E$3:$I$3)</f>
        <v>2.2290761607208194</v>
      </c>
      <c r="N19">
        <f>SUMXMY2(H19:L19,$E$4:$I$4)</f>
        <v>0.15378578397061612</v>
      </c>
      <c r="O19">
        <f>SUMXMY2(H19:L19,$E$5:$I$5)</f>
        <v>26.765846066594694</v>
      </c>
      <c r="P19">
        <f t="shared" si="1"/>
        <v>0.15378578397061612</v>
      </c>
      <c r="Q19">
        <f t="shared" si="2"/>
        <v>2</v>
      </c>
    </row>
    <row r="20" spans="1:17" x14ac:dyDescent="0.2">
      <c r="A20">
        <f t="shared" si="3"/>
        <v>10</v>
      </c>
      <c r="B20" s="4" t="s">
        <v>15</v>
      </c>
      <c r="C20" s="2">
        <v>4671</v>
      </c>
      <c r="D20" s="2">
        <v>1424</v>
      </c>
      <c r="E20" s="2">
        <v>315</v>
      </c>
      <c r="F20" s="2">
        <v>69</v>
      </c>
      <c r="G20" s="8">
        <v>0.82430025445292598</v>
      </c>
      <c r="H20">
        <f>STANDARDIZE(C20,$C$8,$C$9)</f>
        <v>-0.84154422608813517</v>
      </c>
      <c r="I20">
        <f>STANDARDIZE(D20,$D$8,$D$9)</f>
        <v>-0.83518661579536224</v>
      </c>
      <c r="J20">
        <f>STANDARDIZE(E20,$E$8,$E$9)</f>
        <v>-0.71174935750854285</v>
      </c>
      <c r="K20">
        <f t="shared" si="0"/>
        <v>-0.84941881417661924</v>
      </c>
      <c r="L20">
        <f t="shared" si="4"/>
        <v>0.42902943948744932</v>
      </c>
      <c r="M20">
        <f>SUMXMY2(H20:L20,$E$3:$I$3)</f>
        <v>5.3049385687147748</v>
      </c>
      <c r="N20">
        <f>SUMXMY2(H20:L20,$E$4:$I$4)</f>
        <v>0.2265354998544295</v>
      </c>
      <c r="O20">
        <f>SUMXMY2(H20:L20,$E$5:$I$5)</f>
        <v>36.070735948310173</v>
      </c>
      <c r="P20">
        <f t="shared" si="1"/>
        <v>0.2265354998544295</v>
      </c>
      <c r="Q20">
        <f t="shared" si="2"/>
        <v>2</v>
      </c>
    </row>
    <row r="21" spans="1:17" x14ac:dyDescent="0.2">
      <c r="A21">
        <f t="shared" si="3"/>
        <v>11</v>
      </c>
      <c r="B21" s="4" t="s">
        <v>16</v>
      </c>
      <c r="C21" s="2">
        <v>39755</v>
      </c>
      <c r="D21" s="2">
        <v>10550</v>
      </c>
      <c r="E21" s="2">
        <v>2234</v>
      </c>
      <c r="F21" s="2">
        <v>793</v>
      </c>
      <c r="G21" s="8">
        <v>0.80922540019725397</v>
      </c>
      <c r="H21">
        <f>STANDARDIZE(C21,$C$8,$C$9)</f>
        <v>0.84381802078139978</v>
      </c>
      <c r="I21">
        <f>STANDARDIZE(D21,$D$8,$D$9)</f>
        <v>0.31060676558868683</v>
      </c>
      <c r="J21">
        <f>STANDARDIZE(E21,$E$8,$E$9)</f>
        <v>0.23045777679094406</v>
      </c>
      <c r="K21">
        <f t="shared" si="0"/>
        <v>0.33789526474968878</v>
      </c>
      <c r="L21">
        <f t="shared" si="4"/>
        <v>0.42437855335694202</v>
      </c>
      <c r="M21">
        <f>SUMXMY2(H21:L21,$E$3:$I$3)</f>
        <v>0.43155500712201716</v>
      </c>
      <c r="N21">
        <f>SUMXMY2(H21:L21,$E$4:$I$4)</f>
        <v>4.3868000696191309</v>
      </c>
      <c r="O21">
        <f>SUMXMY2(H21:L21,$E$5:$I$5)</f>
        <v>12.454322952408669</v>
      </c>
      <c r="P21">
        <f t="shared" si="1"/>
        <v>0.43155500712201716</v>
      </c>
      <c r="Q21">
        <f t="shared" si="2"/>
        <v>1</v>
      </c>
    </row>
    <row r="22" spans="1:17" x14ac:dyDescent="0.2">
      <c r="A22">
        <f t="shared" si="3"/>
        <v>12</v>
      </c>
      <c r="B22" s="4" t="s">
        <v>17</v>
      </c>
      <c r="C22" s="2">
        <v>6759</v>
      </c>
      <c r="D22" s="2">
        <v>2310</v>
      </c>
      <c r="E22" s="2">
        <v>480</v>
      </c>
      <c r="F22" s="2">
        <v>126</v>
      </c>
      <c r="G22" s="8">
        <v>0.77611102197978499</v>
      </c>
      <c r="H22">
        <f>STANDARDIZE(C22,$C$8,$C$9)</f>
        <v>-0.74124105736553836</v>
      </c>
      <c r="I22">
        <f>STANDARDIZE(D22,$D$8,$D$9)</f>
        <v>-0.7239469778481491</v>
      </c>
      <c r="J22">
        <f>STANDARDIZE(E22,$E$8,$E$9)</f>
        <v>-0.63073623757138009</v>
      </c>
      <c r="K22">
        <f t="shared" si="0"/>
        <v>-0.75594242950976898</v>
      </c>
      <c r="L22">
        <f t="shared" si="4"/>
        <v>0.41462066016626981</v>
      </c>
      <c r="M22">
        <f>SUMXMY2(H22:L22,$E$3:$I$3)</f>
        <v>4.4550545114803137</v>
      </c>
      <c r="N22">
        <f>SUMXMY2(H22:L22,$E$4:$I$4)</f>
        <v>8.2838111231306896E-2</v>
      </c>
      <c r="O22">
        <f>SUMXMY2(H22:L22,$E$5:$I$5)</f>
        <v>33.784633636328209</v>
      </c>
      <c r="P22">
        <f t="shared" si="1"/>
        <v>8.2838111231306896E-2</v>
      </c>
      <c r="Q22">
        <f t="shared" si="2"/>
        <v>2</v>
      </c>
    </row>
    <row r="23" spans="1:17" x14ac:dyDescent="0.2">
      <c r="A23">
        <f t="shared" si="3"/>
        <v>13</v>
      </c>
      <c r="B23" s="4" t="s">
        <v>18</v>
      </c>
      <c r="C23" s="2">
        <v>40054</v>
      </c>
      <c r="D23" s="2">
        <v>19496</v>
      </c>
      <c r="E23" s="2">
        <v>2352</v>
      </c>
      <c r="F23" s="2">
        <v>886</v>
      </c>
      <c r="G23" s="8">
        <v>0.83254438654414797</v>
      </c>
      <c r="H23">
        <f>STANDARDIZE(C23,$C$8,$C$9)</f>
        <v>0.85818135768181003</v>
      </c>
      <c r="I23">
        <f>STANDARDIZE(D23,$D$8,$D$9)</f>
        <v>1.4338006719947469</v>
      </c>
      <c r="J23">
        <f>STANDARDIZE(E23,$E$8,$E$9)</f>
        <v>0.28839443226115746</v>
      </c>
      <c r="K23">
        <f t="shared" si="0"/>
        <v>0.49040936604823387</v>
      </c>
      <c r="L23">
        <f t="shared" si="4"/>
        <v>0.43162595346815763</v>
      </c>
      <c r="M23">
        <f>SUMXMY2(H23:L23,$E$3:$I$3)</f>
        <v>1.1394202187051106</v>
      </c>
      <c r="N23">
        <f>SUMXMY2(H23:L23,$E$4:$I$4)</f>
        <v>8.1098973515498542</v>
      </c>
      <c r="O23">
        <f>SUMXMY2(H23:L23,$E$5:$I$5)</f>
        <v>8.6588492098928</v>
      </c>
      <c r="P23">
        <f t="shared" si="1"/>
        <v>1.1394202187051106</v>
      </c>
      <c r="Q23">
        <f t="shared" si="2"/>
        <v>1</v>
      </c>
    </row>
    <row r="24" spans="1:17" x14ac:dyDescent="0.2">
      <c r="A24">
        <f t="shared" si="3"/>
        <v>14</v>
      </c>
      <c r="B24" s="4" t="s">
        <v>19</v>
      </c>
      <c r="C24" s="2">
        <v>29939</v>
      </c>
      <c r="D24" s="2">
        <v>12996</v>
      </c>
      <c r="E24" s="2">
        <v>2345</v>
      </c>
      <c r="F24" s="2">
        <v>589</v>
      </c>
      <c r="G24" s="8">
        <v>0.80529854807844203</v>
      </c>
      <c r="H24">
        <f>STANDARDIZE(C24,$C$8,$C$9)</f>
        <v>0.37227783678666271</v>
      </c>
      <c r="I24">
        <f>STANDARDIZE(D24,$D$8,$D$9)</f>
        <v>0.61770852001180576</v>
      </c>
      <c r="J24">
        <f>STANDARDIZE(E24,$E$8,$E$9)</f>
        <v>0.28495751202139902</v>
      </c>
      <c r="K24">
        <f t="shared" si="0"/>
        <v>3.3482038367511516E-3</v>
      </c>
      <c r="L24">
        <f t="shared" si="4"/>
        <v>0.42318803884859491</v>
      </c>
      <c r="M24">
        <f>SUMXMY2(H24:L24,$E$3:$I$3)</f>
        <v>0</v>
      </c>
      <c r="N24">
        <f>SUMXMY2(H24:L24,$E$4:$I$4)</f>
        <v>3.4037437945939288</v>
      </c>
      <c r="O24">
        <f>SUMXMY2(H24:L24,$E$5:$I$5)</f>
        <v>14.339717231666937</v>
      </c>
      <c r="P24">
        <f t="shared" si="1"/>
        <v>0</v>
      </c>
      <c r="Q24">
        <f t="shared" si="2"/>
        <v>1</v>
      </c>
    </row>
    <row r="25" spans="1:17" x14ac:dyDescent="0.2">
      <c r="A25">
        <f t="shared" si="3"/>
        <v>15</v>
      </c>
      <c r="B25" s="4" t="s">
        <v>20</v>
      </c>
      <c r="C25" s="2">
        <v>2535</v>
      </c>
      <c r="D25" s="2">
        <v>1101</v>
      </c>
      <c r="E25" s="2">
        <v>209</v>
      </c>
      <c r="F25" s="2">
        <v>75</v>
      </c>
      <c r="G25" s="8">
        <v>0.83404255319148901</v>
      </c>
      <c r="H25">
        <f>STANDARDIZE(C25,$C$8,$C$9)</f>
        <v>-0.94415321478136649</v>
      </c>
      <c r="I25">
        <f>STANDARDIZE(D25,$D$8,$D$9)</f>
        <v>-0.87574011811697616</v>
      </c>
      <c r="J25">
        <f>STANDARDIZE(E25,$E$8,$E$9)</f>
        <v>-0.76379414971059889</v>
      </c>
      <c r="K25">
        <f t="shared" si="0"/>
        <v>-0.83957919473800346</v>
      </c>
      <c r="L25">
        <f t="shared" si="4"/>
        <v>0.43210175990883937</v>
      </c>
      <c r="M25">
        <f>SUMXMY2(H25:L25,$E$3:$I$3)</f>
        <v>5.7738656499379895</v>
      </c>
      <c r="N25">
        <f>SUMXMY2(H25:L25,$E$4:$I$4)</f>
        <v>0.32528930211521662</v>
      </c>
      <c r="O25">
        <f>SUMXMY2(H25:L25,$E$5:$I$5)</f>
        <v>37.178659731772882</v>
      </c>
      <c r="P25">
        <f t="shared" si="1"/>
        <v>0.32528930211521662</v>
      </c>
      <c r="Q25">
        <f t="shared" si="2"/>
        <v>2</v>
      </c>
    </row>
    <row r="26" spans="1:17" x14ac:dyDescent="0.2">
      <c r="A26">
        <f t="shared" si="3"/>
        <v>16</v>
      </c>
      <c r="B26" s="4" t="s">
        <v>21</v>
      </c>
      <c r="C26" s="2">
        <v>56396</v>
      </c>
      <c r="D26" s="2">
        <v>21972</v>
      </c>
      <c r="E26" s="2">
        <v>8606</v>
      </c>
      <c r="F26" s="2">
        <v>1804</v>
      </c>
      <c r="G26" s="8">
        <v>0.72981815790339</v>
      </c>
      <c r="H26">
        <f>STANDARDIZE(C26,$C$8,$C$9)</f>
        <v>1.6432169818507174</v>
      </c>
      <c r="I26">
        <f>STANDARDIZE(D26,$D$8,$D$9)</f>
        <v>1.744669005580864</v>
      </c>
      <c r="J26">
        <f>STANDARDIZE(E26,$E$8,$E$9)</f>
        <v>3.3590371721824659</v>
      </c>
      <c r="K26">
        <f t="shared" si="0"/>
        <v>1.9958711401564528</v>
      </c>
      <c r="L26">
        <f t="shared" si="4"/>
        <v>0.40210774777759467</v>
      </c>
      <c r="M26">
        <f>SUMXMY2(H26:L26,$E$3:$I$3)</f>
        <v>16.305884033937904</v>
      </c>
      <c r="N26">
        <f>SUMXMY2(H26:L26,$E$4:$I$4)</f>
        <v>31.95114887672268</v>
      </c>
      <c r="O26">
        <f>SUMXMY2(H26:L26,$E$5:$I$5)</f>
        <v>3.2875088652726121</v>
      </c>
      <c r="P26">
        <f t="shared" si="1"/>
        <v>3.2875088652726121</v>
      </c>
      <c r="Q26">
        <f t="shared" si="2"/>
        <v>3</v>
      </c>
    </row>
    <row r="27" spans="1:17" x14ac:dyDescent="0.2">
      <c r="A27">
        <f t="shared" si="3"/>
        <v>17</v>
      </c>
      <c r="B27" s="4" t="s">
        <v>22</v>
      </c>
      <c r="C27" s="2">
        <v>16092</v>
      </c>
      <c r="D27" s="2">
        <v>7974</v>
      </c>
      <c r="E27" s="2">
        <v>2280</v>
      </c>
      <c r="F27" s="2">
        <v>888</v>
      </c>
      <c r="G27" s="8">
        <v>0.631366639619798</v>
      </c>
      <c r="H27">
        <f>STANDARDIZE(C27,$C$8,$C$9)</f>
        <v>-0.29290318682531002</v>
      </c>
      <c r="I27">
        <f>STANDARDIZE(D27,$D$8,$D$9)</f>
        <v>-1.2816831874091021E-2</v>
      </c>
      <c r="J27">
        <f>STANDARDIZE(E27,$E$8,$E$9)</f>
        <v>0.25304325265221367</v>
      </c>
      <c r="K27">
        <f t="shared" si="0"/>
        <v>0.49368923919443913</v>
      </c>
      <c r="L27">
        <f t="shared" si="4"/>
        <v>0.38040308031033671</v>
      </c>
      <c r="M27">
        <f>SUMXMY2(H27:L27,$E$3:$I$3)</f>
        <v>1.0833114171281593</v>
      </c>
      <c r="N27">
        <f>SUMXMY2(H27:L27,$E$4:$I$4)</f>
        <v>2.1713661275606078</v>
      </c>
      <c r="O27">
        <f>SUMXMY2(H27:L27,$E$5:$I$5)</f>
        <v>17.75456659450392</v>
      </c>
      <c r="P27">
        <f t="shared" si="1"/>
        <v>1.0833114171281593</v>
      </c>
      <c r="Q27">
        <f t="shared" si="2"/>
        <v>1</v>
      </c>
    </row>
    <row r="28" spans="1:17" x14ac:dyDescent="0.2">
      <c r="A28">
        <f t="shared" si="3"/>
        <v>18</v>
      </c>
      <c r="B28" s="4" t="s">
        <v>23</v>
      </c>
      <c r="C28" s="2">
        <v>7840</v>
      </c>
      <c r="D28" s="2">
        <v>5546</v>
      </c>
      <c r="E28" s="2">
        <v>558</v>
      </c>
      <c r="F28" s="2">
        <v>196</v>
      </c>
      <c r="G28" s="8">
        <v>0.81786106773092704</v>
      </c>
      <c r="H28">
        <f>STANDARDIZE(C28,$C$8,$C$9)</f>
        <v>-0.68931207011020923</v>
      </c>
      <c r="I28">
        <f>STANDARDIZE(D28,$D$8,$D$9)</f>
        <v>-0.31765863879941114</v>
      </c>
      <c r="J28">
        <f>STANDARDIZE(E28,$E$8,$E$9)</f>
        <v>-0.59243912632835771</v>
      </c>
      <c r="K28">
        <f t="shared" si="0"/>
        <v>-0.64114686939258458</v>
      </c>
      <c r="L28">
        <f t="shared" si="4"/>
        <v>0.42702731960129386</v>
      </c>
      <c r="M28">
        <f>SUMXMY2(H28:L28,$E$3:$I$3)</f>
        <v>3.1870983526889161</v>
      </c>
      <c r="N28">
        <f>SUMXMY2(H28:L28,$E$4:$I$4)</f>
        <v>9.9494885256252705E-2</v>
      </c>
      <c r="O28">
        <f>SUMXMY2(H28:L28,$E$5:$I$5)</f>
        <v>30.366733671718421</v>
      </c>
      <c r="P28">
        <f t="shared" si="1"/>
        <v>9.9494885256252705E-2</v>
      </c>
      <c r="Q28">
        <f t="shared" si="2"/>
        <v>2</v>
      </c>
    </row>
    <row r="29" spans="1:17" x14ac:dyDescent="0.2">
      <c r="A29">
        <f t="shared" si="3"/>
        <v>19</v>
      </c>
      <c r="B29" s="4" t="s">
        <v>24</v>
      </c>
      <c r="C29" s="2">
        <v>15241</v>
      </c>
      <c r="D29" s="2">
        <v>5829</v>
      </c>
      <c r="E29" s="2">
        <v>1200</v>
      </c>
      <c r="F29" s="2">
        <v>416</v>
      </c>
      <c r="G29" s="8">
        <v>0.78082191780821897</v>
      </c>
      <c r="H29">
        <f>STANDARDIZE(C29,$C$8,$C$9)</f>
        <v>-0.3337834533880159</v>
      </c>
      <c r="I29">
        <f>STANDARDIZE(D29,$D$8,$D$9)</f>
        <v>-0.28212724202846151</v>
      </c>
      <c r="J29">
        <f>STANDARDIZE(E29,$E$8,$E$9)</f>
        <v>-0.27722444148194259</v>
      </c>
      <c r="K29">
        <f t="shared" si="0"/>
        <v>-0.28036082331000478</v>
      </c>
      <c r="L29">
        <f t="shared" si="4"/>
        <v>0.4159691866408966</v>
      </c>
      <c r="M29">
        <f>SUMXMY2(H29:L29,$E$3:$I$3)</f>
        <v>1.7048184168863088</v>
      </c>
      <c r="N29">
        <f>SUMXMY2(H29:L29,$E$4:$I$4)</f>
        <v>0.33066635015570101</v>
      </c>
      <c r="O29">
        <f>SUMXMY2(H29:L29,$E$5:$I$5)</f>
        <v>24.699625139541492</v>
      </c>
      <c r="P29">
        <f t="shared" si="1"/>
        <v>0.33066635015570101</v>
      </c>
      <c r="Q29">
        <f t="shared" si="2"/>
        <v>2</v>
      </c>
    </row>
    <row r="30" spans="1:17" x14ac:dyDescent="0.2">
      <c r="A30">
        <f t="shared" si="3"/>
        <v>20</v>
      </c>
      <c r="B30" s="4" t="s">
        <v>25</v>
      </c>
      <c r="C30" s="2">
        <v>2892</v>
      </c>
      <c r="D30" s="2">
        <v>1006</v>
      </c>
      <c r="E30" s="2">
        <v>188</v>
      </c>
      <c r="F30" s="2">
        <v>61</v>
      </c>
      <c r="G30" s="8">
        <v>0.81778741865509796</v>
      </c>
      <c r="H30">
        <f>STANDARDIZE(C30,$C$8,$C$9)</f>
        <v>-0.92700367874977307</v>
      </c>
      <c r="I30">
        <f>STANDARDIZE(D30,$D$8,$D$9)</f>
        <v>-0.88766761879980371</v>
      </c>
      <c r="J30">
        <f>STANDARDIZE(E30,$E$8,$E$9)</f>
        <v>-0.77410491042987417</v>
      </c>
      <c r="K30">
        <f t="shared" si="0"/>
        <v>-0.86253830676144028</v>
      </c>
      <c r="L30">
        <f t="shared" si="4"/>
        <v>0.42700455300368229</v>
      </c>
      <c r="M30">
        <f>SUMXMY2(H30:L30,$E$3:$I$3)</f>
        <v>5.8256770055825733</v>
      </c>
      <c r="N30">
        <f>SUMXMY2(H30:L30,$E$4:$I$4)</f>
        <v>0.33981156911868304</v>
      </c>
      <c r="O30">
        <f>SUMXMY2(H30:L30,$E$5:$I$5)</f>
        <v>37.342152232111268</v>
      </c>
      <c r="P30">
        <f t="shared" si="1"/>
        <v>0.33981156911868304</v>
      </c>
      <c r="Q30">
        <f t="shared" si="2"/>
        <v>2</v>
      </c>
    </row>
    <row r="31" spans="1:17" x14ac:dyDescent="0.2">
      <c r="A31">
        <f t="shared" si="3"/>
        <v>21</v>
      </c>
      <c r="B31" s="4" t="s">
        <v>26</v>
      </c>
      <c r="C31" s="2">
        <v>4946</v>
      </c>
      <c r="D31" s="2">
        <v>4096</v>
      </c>
      <c r="E31" s="2">
        <v>544</v>
      </c>
      <c r="F31" s="2">
        <v>80</v>
      </c>
      <c r="G31" s="8">
        <v>0.83148387096774201</v>
      </c>
      <c r="H31">
        <f>STANDARDIZE(C31,$C$8,$C$9)</f>
        <v>-0.82833379917304217</v>
      </c>
      <c r="I31">
        <f>STANDARDIZE(D31,$D$8,$D$9)</f>
        <v>-0.49970996501099024</v>
      </c>
      <c r="J31">
        <f>STANDARDIZE(E31,$E$8,$E$9)</f>
        <v>-0.59931296680787449</v>
      </c>
      <c r="K31">
        <f t="shared" si="0"/>
        <v>-0.83137951187249026</v>
      </c>
      <c r="L31">
        <f t="shared" si="4"/>
        <v>0.43128987301523841</v>
      </c>
      <c r="M31">
        <f>SUMXMY2(H31:L31,$E$3:$I$3)</f>
        <v>4.168862649891464</v>
      </c>
      <c r="N31">
        <f>SUMXMY2(H31:L31,$E$4:$I$4)</f>
        <v>0.1135221231371802</v>
      </c>
      <c r="O31">
        <f>SUMXMY2(H31:L31,$E$5:$I$5)</f>
        <v>33.399759054938144</v>
      </c>
      <c r="P31">
        <f t="shared" si="1"/>
        <v>0.1135221231371802</v>
      </c>
      <c r="Q31">
        <f t="shared" si="2"/>
        <v>2</v>
      </c>
    </row>
    <row r="32" spans="1:17" x14ac:dyDescent="0.2">
      <c r="A32">
        <f t="shared" si="3"/>
        <v>22</v>
      </c>
      <c r="B32" s="4" t="s">
        <v>27</v>
      </c>
      <c r="C32" s="2">
        <v>25562</v>
      </c>
      <c r="D32" s="2">
        <v>5366</v>
      </c>
      <c r="E32" s="2">
        <v>1394</v>
      </c>
      <c r="F32" s="2">
        <v>485</v>
      </c>
      <c r="G32" s="8">
        <v>0.78275911433479695</v>
      </c>
      <c r="H32">
        <f>STANDARDIZE(C32,$C$8,$C$9)</f>
        <v>0.16201587821443736</v>
      </c>
      <c r="I32">
        <f>STANDARDIZE(D32,$D$8,$D$9)</f>
        <v>-0.34025811377740023</v>
      </c>
      <c r="J32">
        <f>STANDARDIZE(E32,$E$8,$E$9)</f>
        <v>-0.18197265198006635</v>
      </c>
      <c r="K32">
        <f t="shared" si="0"/>
        <v>-0.16720519976592293</v>
      </c>
      <c r="L32">
        <f t="shared" si="4"/>
        <v>0.41652760892922125</v>
      </c>
      <c r="M32">
        <f>SUMXMY2(H32:L32,$E$3:$I$3)</f>
        <v>1.2090667655376539</v>
      </c>
      <c r="N32">
        <f>SUMXMY2(H32:L32,$E$4:$I$4)</f>
        <v>0.98120809227014594</v>
      </c>
      <c r="O32">
        <f>SUMXMY2(H32:L32,$E$5:$I$5)</f>
        <v>21.617774255477858</v>
      </c>
      <c r="P32">
        <f t="shared" si="1"/>
        <v>0.98120809227014594</v>
      </c>
      <c r="Q32">
        <f t="shared" si="2"/>
        <v>2</v>
      </c>
    </row>
    <row r="33" spans="1:17" x14ac:dyDescent="0.2">
      <c r="A33">
        <f t="shared" si="3"/>
        <v>23</v>
      </c>
      <c r="B33" s="4" t="s">
        <v>28</v>
      </c>
      <c r="C33" s="2">
        <v>12518</v>
      </c>
      <c r="D33" s="2">
        <v>4264</v>
      </c>
      <c r="E33" s="2">
        <v>878</v>
      </c>
      <c r="F33" s="2">
        <v>297</v>
      </c>
      <c r="G33" s="8">
        <v>0.80687485958211602</v>
      </c>
      <c r="H33">
        <f>STANDARDIZE(C33,$C$8,$C$9)</f>
        <v>-0.46459069880546389</v>
      </c>
      <c r="I33">
        <f>STANDARDIZE(D33,$D$8,$D$9)</f>
        <v>-0.47861712169820037</v>
      </c>
      <c r="J33">
        <f>STANDARDIZE(E33,$E$8,$E$9)</f>
        <v>-0.4353227725108299</v>
      </c>
      <c r="K33">
        <f t="shared" si="0"/>
        <v>-0.47551327550921835</v>
      </c>
      <c r="L33">
        <f t="shared" si="4"/>
        <v>0.42366487785010426</v>
      </c>
      <c r="M33">
        <f>SUMXMY2(H33:L33,$E$3:$I$3)</f>
        <v>2.6503910905976396</v>
      </c>
      <c r="N33">
        <f>SUMXMY2(H33:L33,$E$4:$I$4)</f>
        <v>6.4297230646945383E-2</v>
      </c>
      <c r="O33">
        <f>SUMXMY2(H33:L33,$E$5:$I$5)</f>
        <v>28.189725200188153</v>
      </c>
      <c r="P33">
        <f t="shared" si="1"/>
        <v>6.4297230646945383E-2</v>
      </c>
      <c r="Q33">
        <f t="shared" si="2"/>
        <v>2</v>
      </c>
    </row>
    <row r="34" spans="1:17" x14ac:dyDescent="0.2">
      <c r="A34">
        <f t="shared" si="3"/>
        <v>24</v>
      </c>
      <c r="B34" s="4" t="s">
        <v>29</v>
      </c>
      <c r="C34" s="2">
        <v>8772</v>
      </c>
      <c r="D34" s="2">
        <v>3376</v>
      </c>
      <c r="E34" s="2">
        <v>864</v>
      </c>
      <c r="F34" s="2">
        <v>212</v>
      </c>
      <c r="G34" s="8">
        <v>0.81549087321164304</v>
      </c>
      <c r="H34">
        <f>STANDARDIZE(C34,$C$8,$C$9)</f>
        <v>-0.64454073234705767</v>
      </c>
      <c r="I34">
        <f>STANDARDIZE(D34,$D$8,$D$9)</f>
        <v>-0.59010786492294676</v>
      </c>
      <c r="J34">
        <f>STANDARDIZE(E34,$E$8,$E$9)</f>
        <v>-0.44219661299034674</v>
      </c>
      <c r="K34">
        <f t="shared" si="0"/>
        <v>-0.6149078842229424</v>
      </c>
      <c r="L34">
        <f t="shared" si="4"/>
        <v>0.42629615684106259</v>
      </c>
      <c r="M34">
        <f>SUMXMY2(H34:L34,$E$3:$I$3)</f>
        <v>3.4037437945939288</v>
      </c>
      <c r="N34">
        <f>SUMXMY2(H34:L34,$E$4:$I$4)</f>
        <v>0</v>
      </c>
      <c r="O34">
        <f>SUMXMY2(H34:L34,$E$5:$I$5)</f>
        <v>30.687992137407466</v>
      </c>
      <c r="P34">
        <f t="shared" si="1"/>
        <v>0</v>
      </c>
      <c r="Q34">
        <f t="shared" si="2"/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Democrat</vt:lpstr>
      <vt:lpstr>Republican</vt:lpstr>
      <vt:lpstr>cluster1</vt:lpstr>
      <vt:lpstr>cluster2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Qiutong Shi</dc:creator>
  <cp:lastModifiedBy>Qiutong Shi</cp:lastModifiedBy>
  <dcterms:created xsi:type="dcterms:W3CDTF">2020-11-02T01:06:01Z</dcterms:created>
  <dcterms:modified xsi:type="dcterms:W3CDTF">2020-11-02T04:37:41Z</dcterms:modified>
</cp:coreProperties>
</file>