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805" tabRatio="811" activeTab="4"/>
  </bookViews>
  <sheets>
    <sheet name="Summary" sheetId="15" r:id="rId1"/>
    <sheet name="硬件参数" sheetId="47" r:id="rId2"/>
    <sheet name="Rx&amp;Tx_cur" sheetId="71" r:id="rId3"/>
    <sheet name="system_deep_suspend_curr" sheetId="10" r:id="rId4"/>
    <sheet name="UVLO" sheetId="34" r:id="rId5"/>
    <sheet name="Low power LDO Voltage" sheetId="46" r:id="rId6"/>
    <sheet name="LDO Voltage Nomal" sheetId="61" r:id="rId7"/>
    <sheet name="DCDC Voltage Nomal" sheetId="73" r:id="rId8"/>
    <sheet name="Cal 24M &amp;cal32K" sheetId="35" r:id="rId9"/>
    <sheet name="1.25V单路DCDC" sheetId="77" r:id="rId10"/>
    <sheet name="1.8V单路DCDC" sheetId="76" r:id="rId11"/>
    <sheet name="1.8V双路DCDC" sheetId="75" r:id="rId12"/>
    <sheet name="1.25V双路DCDC" sheetId="74" r:id="rId13"/>
    <sheet name="LC Comparator" sheetId="16" r:id="rId14"/>
    <sheet name="GPIO VOL" sheetId="39" r:id="rId15"/>
    <sheet name="上电波形" sheetId="54" r:id="rId1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<sst xmlns="http://schemas.openxmlformats.org/spreadsheetml/2006/main" count="896" uniqueCount="425">
  <si>
    <r>
      <rPr>
        <sz val="11"/>
        <rFont val="宋体"/>
        <charset val="134"/>
      </rPr>
      <t>测试背景</t>
    </r>
  </si>
  <si>
    <r>
      <rPr>
        <sz val="11"/>
        <rFont val="Consolas"/>
        <charset val="134"/>
      </rPr>
      <t>Buteo A2 TL3218XE(MPW)</t>
    </r>
    <r>
      <rPr>
        <sz val="11"/>
        <rFont val="宋体"/>
        <charset val="134"/>
      </rPr>
      <t>芯片电气特性测试</t>
    </r>
  </si>
  <si>
    <r>
      <rPr>
        <sz val="11"/>
        <rFont val="宋体"/>
        <charset val="134"/>
      </rPr>
      <t>测试硬件</t>
    </r>
  </si>
  <si>
    <t>C1T335A20_V1.3 TL3218X-EVK64D</t>
  </si>
  <si>
    <r>
      <rPr>
        <sz val="11"/>
        <rFont val="宋体"/>
        <charset val="134"/>
      </rPr>
      <t>测试芯片</t>
    </r>
  </si>
  <si>
    <t>TL3218XE ZH2515 VL0995TT</t>
  </si>
  <si>
    <r>
      <rPr>
        <sz val="11"/>
        <rFont val="宋体"/>
        <charset val="134"/>
      </rPr>
      <t>测试工具</t>
    </r>
  </si>
  <si>
    <t>wpcdb</t>
  </si>
  <si>
    <r>
      <rPr>
        <sz val="11"/>
        <rFont val="宋体"/>
        <charset val="134"/>
      </rPr>
      <t>相关负责人</t>
    </r>
  </si>
  <si>
    <r>
      <rPr>
        <sz val="11"/>
        <rFont val="宋体"/>
        <charset val="134"/>
      </rPr>
      <t>张强</t>
    </r>
    <r>
      <rPr>
        <sz val="11"/>
        <rFont val="Consolas"/>
        <charset val="134"/>
      </rPr>
      <t>(</t>
    </r>
    <r>
      <rPr>
        <sz val="11"/>
        <rFont val="宋体"/>
        <charset val="134"/>
      </rPr>
      <t>硬件</t>
    </r>
    <r>
      <rPr>
        <sz val="11"/>
        <rFont val="Consolas"/>
        <charset val="134"/>
      </rPr>
      <t xml:space="preserve">), </t>
    </r>
    <r>
      <rPr>
        <sz val="11"/>
        <rFont val="宋体"/>
        <charset val="134"/>
      </rPr>
      <t>文峰</t>
    </r>
    <r>
      <rPr>
        <sz val="11"/>
        <rFont val="Consolas"/>
        <charset val="134"/>
      </rPr>
      <t>(</t>
    </r>
    <r>
      <rPr>
        <sz val="11"/>
        <rFont val="宋体"/>
        <charset val="134"/>
      </rPr>
      <t>模拟</t>
    </r>
    <r>
      <rPr>
        <sz val="11"/>
        <rFont val="Consolas"/>
        <charset val="134"/>
      </rPr>
      <t xml:space="preserve">), </t>
    </r>
    <r>
      <rPr>
        <sz val="11"/>
        <rFont val="宋体"/>
        <charset val="134"/>
      </rPr>
      <t>绪强</t>
    </r>
    <r>
      <rPr>
        <sz val="11"/>
        <rFont val="Consolas"/>
        <charset val="134"/>
      </rPr>
      <t>(</t>
    </r>
    <r>
      <rPr>
        <sz val="11"/>
        <rFont val="宋体"/>
        <charset val="134"/>
      </rPr>
      <t>数字</t>
    </r>
    <r>
      <rPr>
        <sz val="11"/>
        <rFont val="Consolas"/>
        <charset val="134"/>
      </rPr>
      <t xml:space="preserve">), </t>
    </r>
    <r>
      <rPr>
        <sz val="11"/>
        <rFont val="宋体"/>
        <charset val="134"/>
      </rPr>
      <t>王荣</t>
    </r>
    <r>
      <rPr>
        <sz val="11"/>
        <rFont val="Consolas"/>
        <charset val="134"/>
      </rPr>
      <t>(PE)</t>
    </r>
  </si>
  <si>
    <r>
      <rPr>
        <sz val="11"/>
        <rFont val="宋体"/>
        <charset val="134"/>
      </rPr>
      <t>供电模式</t>
    </r>
  </si>
  <si>
    <r>
      <rPr>
        <sz val="11"/>
        <rFont val="Consolas"/>
        <charset val="134"/>
      </rPr>
      <t>1) VBAT</t>
    </r>
    <r>
      <rPr>
        <sz val="11"/>
        <rFont val="宋体"/>
        <charset val="134"/>
      </rPr>
      <t>供电</t>
    </r>
    <r>
      <rPr>
        <sz val="11"/>
        <rFont val="Consolas"/>
        <charset val="134"/>
      </rPr>
      <t xml:space="preserve">
2) TL_VBUS</t>
    </r>
    <r>
      <rPr>
        <sz val="11"/>
        <rFont val="宋体"/>
        <charset val="134"/>
      </rPr>
      <t>供电</t>
    </r>
    <r>
      <rPr>
        <sz val="11"/>
        <rFont val="Consolas"/>
        <charset val="134"/>
      </rPr>
      <t>(TL_VBUS</t>
    </r>
    <r>
      <rPr>
        <sz val="11"/>
        <rFont val="宋体"/>
        <charset val="134"/>
      </rPr>
      <t>供电时需要将</t>
    </r>
    <r>
      <rPr>
        <sz val="11"/>
        <rFont val="Consolas"/>
        <charset val="134"/>
      </rPr>
      <t>VDDO3</t>
    </r>
    <r>
      <rPr>
        <sz val="11"/>
        <rFont val="宋体"/>
        <charset val="134"/>
      </rPr>
      <t>和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短接</t>
    </r>
    <r>
      <rPr>
        <sz val="11"/>
        <rFont val="Consolas"/>
        <charset val="134"/>
      </rPr>
      <t>)</t>
    </r>
  </si>
  <si>
    <t>ID</t>
  </si>
  <si>
    <t>TEST task</t>
  </si>
  <si>
    <t>Power Mode</t>
  </si>
  <si>
    <t>Chip type</t>
  </si>
  <si>
    <t>Condition</t>
  </si>
  <si>
    <t>Data link</t>
  </si>
  <si>
    <t>DUT No</t>
  </si>
  <si>
    <t>Design Target</t>
  </si>
  <si>
    <t>Result</t>
  </si>
  <si>
    <t>comments</t>
  </si>
  <si>
    <t>Current</t>
  </si>
  <si>
    <t>RX current</t>
  </si>
  <si>
    <t>VBAT</t>
  </si>
  <si>
    <t>TT</t>
  </si>
  <si>
    <t>25℃</t>
  </si>
  <si>
    <t>3.3V</t>
  </si>
  <si>
    <t>Rx&amp;Tx_cur</t>
  </si>
  <si>
    <t>&lt;5.5mA@DCDC 3.3V</t>
  </si>
  <si>
    <t>PASS</t>
  </si>
  <si>
    <t>TX current</t>
  </si>
  <si>
    <t>&lt;5.5mA@DCDC 3.3V + 0dBm</t>
  </si>
  <si>
    <t>system on current</t>
  </si>
  <si>
    <t>system_deep_suspend_curr</t>
  </si>
  <si>
    <t>3.3v:≤5mA</t>
  </si>
  <si>
    <t>system dis current</t>
  </si>
  <si>
    <t>3.3v:≤1.5mA</t>
  </si>
  <si>
    <t>suspend current</t>
  </si>
  <si>
    <t>3.3v:≤25uA</t>
  </si>
  <si>
    <t>deepsleep current</t>
  </si>
  <si>
    <t>3.3v:≤1uA</t>
  </si>
  <si>
    <t>shutdown current</t>
  </si>
  <si>
    <t>3.3v:≤0.6uA</t>
  </si>
  <si>
    <t>deep ret 32k</t>
  </si>
  <si>
    <t>3.3v:1.6uA @32K retention RAM
with 32krc + 0.3uA</t>
  </si>
  <si>
    <t>deep ret 64k</t>
  </si>
  <si>
    <t>3.3v:1.8uA @64K retention RAM
with 32krc + 0.3uA</t>
  </si>
  <si>
    <t>deep ret 96k</t>
  </si>
  <si>
    <t>3.3v:2.2uA @96K retention RAM
with 32krc + 0.3uA</t>
  </si>
  <si>
    <t>Low power LDO</t>
  </si>
  <si>
    <t>Low power LDO Voltage</t>
  </si>
  <si>
    <t>3.3v:1.7v&lt;VDDF&lt;1.95v
3.3v:1.2v&lt;VDCDC1P25&lt;1.3v
3.3v:0.94v&lt;VDD1VDEC&lt;1.06v
3.3v:3.1v&lt;VDDO3&lt;3.4v</t>
  </si>
  <si>
    <r>
      <rPr>
        <sz val="11"/>
        <rFont val="Consolas"/>
        <charset val="134"/>
      </rPr>
      <t>1.</t>
    </r>
    <r>
      <rPr>
        <sz val="11"/>
        <rFont val="宋体"/>
        <charset val="134"/>
      </rPr>
      <t>常温</t>
    </r>
    <r>
      <rPr>
        <sz val="11"/>
        <rFont val="Consolas"/>
        <charset val="134"/>
      </rPr>
      <t>4.2v VBAT</t>
    </r>
    <r>
      <rPr>
        <sz val="11"/>
        <rFont val="宋体"/>
        <charset val="134"/>
      </rPr>
      <t>供电下，suspend模式下</t>
    </r>
    <r>
      <rPr>
        <sz val="11"/>
        <rFont val="Consolas"/>
        <charset val="134"/>
      </rPr>
      <t>3</t>
    </r>
    <r>
      <rPr>
        <sz val="11"/>
        <rFont val="宋体"/>
        <charset val="134"/>
      </rPr>
      <t>颗芯片</t>
    </r>
    <r>
      <rPr>
        <sz val="11"/>
        <rFont val="Consolas"/>
        <charset val="134"/>
      </rPr>
      <t>VDD03</t>
    </r>
    <r>
      <rPr>
        <sz val="11"/>
        <rFont val="宋体"/>
        <charset val="134"/>
      </rPr>
      <t>管脚电压为</t>
    </r>
    <r>
      <rPr>
        <sz val="11"/>
        <rFont val="Consolas"/>
        <charset val="134"/>
      </rPr>
      <t>3.4v</t>
    </r>
    <r>
      <rPr>
        <sz val="11"/>
        <rFont val="宋体"/>
        <charset val="134"/>
      </rPr>
      <t>左右</t>
    </r>
    <r>
      <rPr>
        <sz val="11"/>
        <color rgb="FF7030A0"/>
        <rFont val="Consolas"/>
        <charset val="134"/>
      </rPr>
      <t>---</t>
    </r>
    <r>
      <rPr>
        <sz val="11"/>
        <color rgb="FF7030A0"/>
        <rFont val="宋体"/>
        <charset val="134"/>
      </rPr>
      <t>这个因为不同模式，切换</t>
    </r>
    <r>
      <rPr>
        <sz val="11"/>
        <color rgb="FF7030A0"/>
        <rFont val="Consolas"/>
        <charset val="134"/>
      </rPr>
      <t>ldo</t>
    </r>
    <r>
      <rPr>
        <sz val="11"/>
        <color rgb="FF7030A0"/>
        <rFont val="宋体"/>
        <charset val="134"/>
      </rPr>
      <t>了电压就会有压差，低功耗模式下精度要差一点</t>
    </r>
  </si>
  <si>
    <t>Uvlo</t>
  </si>
  <si>
    <t>uvlo</t>
  </si>
  <si>
    <t>UVLO</t>
  </si>
  <si>
    <t>Por:0.3*VDD
Por Relase:0.6*VDD</t>
  </si>
  <si>
    <t>LDO</t>
  </si>
  <si>
    <t>VDDF</t>
  </si>
  <si>
    <t>VBAT,TL_VBUS</t>
  </si>
  <si>
    <t>3.3V
5.0V</t>
  </si>
  <si>
    <t>LDO Voltage Nomal</t>
  </si>
  <si>
    <r>
      <rPr>
        <sz val="11"/>
        <rFont val="宋体"/>
        <charset val="134"/>
      </rPr>
      <t>负载</t>
    </r>
    <r>
      <rPr>
        <sz val="11"/>
        <rFont val="Consolas"/>
        <charset val="134"/>
      </rPr>
      <t>:15mA/</t>
    </r>
    <r>
      <rPr>
        <sz val="11"/>
        <rFont val="宋体"/>
        <charset val="134"/>
      </rPr>
      <t>加负载电压下降幅度</t>
    </r>
    <r>
      <rPr>
        <sz val="11"/>
        <rFont val="Consolas"/>
        <charset val="134"/>
      </rPr>
      <t>:≤10%
IO VOL</t>
    </r>
    <r>
      <rPr>
        <sz val="11"/>
        <rFont val="宋体"/>
        <charset val="134"/>
      </rPr>
      <t>：</t>
    </r>
    <r>
      <rPr>
        <sz val="11"/>
        <rFont val="Consolas"/>
        <charset val="134"/>
      </rPr>
      <t>1.85v±72mv</t>
    </r>
    <r>
      <rPr>
        <sz val="11"/>
        <rFont val="宋体"/>
        <charset val="134"/>
      </rPr>
      <t>(</t>
    </r>
    <r>
      <rPr>
        <sz val="11"/>
        <rFont val="Consolas"/>
        <charset val="134"/>
      </rPr>
      <t>1.778~1.922)</t>
    </r>
  </si>
  <si>
    <t>VDD1P25</t>
  </si>
  <si>
    <r>
      <rPr>
        <sz val="11"/>
        <rFont val="宋体"/>
        <charset val="134"/>
      </rPr>
      <t>负载</t>
    </r>
    <r>
      <rPr>
        <sz val="11"/>
        <rFont val="Consolas"/>
        <charset val="134"/>
      </rPr>
      <t>:30mA/</t>
    </r>
    <r>
      <rPr>
        <sz val="11"/>
        <rFont val="宋体"/>
        <charset val="134"/>
      </rPr>
      <t>加负载电压下降幅度</t>
    </r>
    <r>
      <rPr>
        <sz val="11"/>
        <rFont val="Consolas"/>
        <charset val="134"/>
      </rPr>
      <t>:≤10%
IO VOL</t>
    </r>
    <r>
      <rPr>
        <sz val="11"/>
        <rFont val="宋体"/>
        <charset val="134"/>
      </rPr>
      <t>：</t>
    </r>
    <r>
      <rPr>
        <sz val="11"/>
        <rFont val="Consolas"/>
        <charset val="134"/>
      </rPr>
      <t>1.25v±60mv(1.19~1.31)</t>
    </r>
  </si>
  <si>
    <t>TLVDDO3</t>
  </si>
  <si>
    <r>
      <rPr>
        <sz val="11"/>
        <rFont val="宋体"/>
        <charset val="134"/>
      </rPr>
      <t>负载</t>
    </r>
    <r>
      <rPr>
        <sz val="11"/>
        <rFont val="Consolas"/>
        <charset val="134"/>
      </rPr>
      <t>:50mA/</t>
    </r>
    <r>
      <rPr>
        <sz val="11"/>
        <rFont val="宋体"/>
        <charset val="134"/>
      </rPr>
      <t>加负载电压下降幅度</t>
    </r>
    <r>
      <rPr>
        <sz val="11"/>
        <rFont val="Consolas"/>
        <charset val="134"/>
      </rPr>
      <t>:≤10%
IO VOL</t>
    </r>
    <r>
      <rPr>
        <sz val="11"/>
        <rFont val="宋体"/>
        <charset val="134"/>
      </rPr>
      <t>：</t>
    </r>
    <r>
      <rPr>
        <sz val="11"/>
        <rFont val="Consolas"/>
        <charset val="134"/>
      </rPr>
      <t>3.3v±95mv(3.205~3.395)</t>
    </r>
  </si>
  <si>
    <t>CORE</t>
  </si>
  <si>
    <r>
      <rPr>
        <sz val="11"/>
        <rFont val="宋体"/>
        <charset val="134"/>
      </rPr>
      <t>负载</t>
    </r>
    <r>
      <rPr>
        <sz val="11"/>
        <rFont val="Consolas"/>
        <charset val="134"/>
      </rPr>
      <t>:20mA/</t>
    </r>
    <r>
      <rPr>
        <sz val="11"/>
        <rFont val="宋体"/>
        <charset val="134"/>
      </rPr>
      <t>加负载电压下降幅度</t>
    </r>
    <r>
      <rPr>
        <sz val="11"/>
        <rFont val="Consolas"/>
        <charset val="134"/>
      </rPr>
      <t>:≤10%
IO VOL</t>
    </r>
    <r>
      <rPr>
        <sz val="11"/>
        <rFont val="宋体"/>
        <charset val="134"/>
      </rPr>
      <t>：</t>
    </r>
    <r>
      <rPr>
        <sz val="11"/>
        <rFont val="Consolas"/>
        <charset val="134"/>
      </rPr>
      <t>1v±55mv(0.945~1.055)</t>
    </r>
  </si>
  <si>
    <t>DCDC</t>
  </si>
  <si>
    <t>DCDC Voltage</t>
  </si>
  <si>
    <r>
      <rPr>
        <sz val="11"/>
        <rFont val="Consolas"/>
        <charset val="134"/>
      </rPr>
      <t>25</t>
    </r>
    <r>
      <rPr>
        <sz val="11"/>
        <rFont val="宋体"/>
        <charset val="134"/>
      </rPr>
      <t>℃</t>
    </r>
  </si>
  <si>
    <t>DCDC Voltage Nomal</t>
  </si>
  <si>
    <t>1.25v dcdc</t>
  </si>
  <si>
    <r>
      <rPr>
        <u/>
        <sz val="10"/>
        <color rgb="FF800080"/>
        <rFont val="Consolas"/>
        <charset val="134"/>
      </rPr>
      <t>1.25V</t>
    </r>
    <r>
      <rPr>
        <u/>
        <sz val="10"/>
        <color rgb="FF800080"/>
        <rFont val="宋体"/>
        <charset val="134"/>
      </rPr>
      <t>单路</t>
    </r>
    <r>
      <rPr>
        <u/>
        <sz val="10"/>
        <color rgb="FF800080"/>
        <rFont val="Consolas"/>
        <charset val="134"/>
      </rPr>
      <t>DCDC</t>
    </r>
  </si>
  <si>
    <t>25C:≥82%@4.2V,≥83%@3.0V,≥71.5%@1.8V--new setting ≥82%@1.8V</t>
  </si>
  <si>
    <r>
      <rPr>
        <sz val="11"/>
        <rFont val="Consolas"/>
        <charset val="134"/>
      </rPr>
      <t>1.</t>
    </r>
    <r>
      <rPr>
        <sz val="11"/>
        <rFont val="宋体"/>
        <charset val="134"/>
      </rPr>
      <t>常温</t>
    </r>
    <r>
      <rPr>
        <sz val="11"/>
        <rFont val="Consolas"/>
        <charset val="134"/>
      </rPr>
      <t>1.8v VBAT</t>
    </r>
    <r>
      <rPr>
        <sz val="11"/>
        <rFont val="宋体"/>
        <charset val="134"/>
      </rPr>
      <t>供电下，</t>
    </r>
    <r>
      <rPr>
        <sz val="11"/>
        <rFont val="Consolas"/>
        <charset val="134"/>
      </rPr>
      <t>#3</t>
    </r>
    <r>
      <rPr>
        <sz val="11"/>
        <rFont val="宋体"/>
        <charset val="134"/>
      </rPr>
      <t>芯片切到</t>
    </r>
    <r>
      <rPr>
        <sz val="11"/>
        <rFont val="Consolas"/>
        <charset val="134"/>
      </rPr>
      <t>DCDC</t>
    </r>
    <r>
      <rPr>
        <sz val="11"/>
        <rFont val="宋体"/>
        <charset val="134"/>
      </rPr>
      <t>时，</t>
    </r>
    <r>
      <rPr>
        <sz val="11"/>
        <rFont val="Consolas"/>
        <charset val="134"/>
      </rPr>
      <t>1.25v</t>
    </r>
    <r>
      <rPr>
        <sz val="11"/>
        <rFont val="宋体"/>
        <charset val="134"/>
      </rPr>
      <t>电压被抬高到</t>
    </r>
    <r>
      <rPr>
        <sz val="11"/>
        <rFont val="Consolas"/>
        <charset val="134"/>
      </rPr>
      <t>1.4v</t>
    </r>
    <r>
      <rPr>
        <sz val="11"/>
        <rFont val="宋体"/>
        <charset val="134"/>
      </rPr>
      <t>左右，纹波有</t>
    </r>
    <r>
      <rPr>
        <sz val="11"/>
        <rFont val="Consolas"/>
        <charset val="134"/>
      </rPr>
      <t>500mv</t>
    </r>
    <r>
      <rPr>
        <sz val="11"/>
        <color rgb="FF7030A0"/>
        <rFont val="Consolas"/>
        <charset val="134"/>
      </rPr>
      <t>---</t>
    </r>
    <r>
      <rPr>
        <sz val="11"/>
        <color rgb="FF7030A0"/>
        <rFont val="宋体"/>
        <charset val="134"/>
      </rPr>
      <t>1.8v供电下将</t>
    </r>
    <r>
      <rPr>
        <sz val="11"/>
        <color rgb="FF7030A0"/>
        <rFont val="Consolas"/>
        <charset val="134"/>
      </rPr>
      <t>0x0a</t>
    </r>
    <r>
      <rPr>
        <sz val="11"/>
        <color rgb="FF7030A0"/>
        <rFont val="宋体"/>
        <charset val="134"/>
      </rPr>
      <t>配置为</t>
    </r>
    <r>
      <rPr>
        <sz val="11"/>
        <color rgb="FF7030A0"/>
        <rFont val="Consolas"/>
        <charset val="134"/>
      </rPr>
      <t>0xd1(</t>
    </r>
    <r>
      <rPr>
        <sz val="11"/>
        <color rgb="FF7030A0"/>
        <rFont val="宋体"/>
        <charset val="134"/>
      </rPr>
      <t>将电感导通时间调低</t>
    </r>
    <r>
      <rPr>
        <sz val="11"/>
        <color rgb="FF7030A0"/>
        <rFont val="Consolas"/>
        <charset val="134"/>
      </rPr>
      <t>)</t>
    </r>
  </si>
  <si>
    <t>CLK</t>
  </si>
  <si>
    <t>cal 32k</t>
  </si>
  <si>
    <t>Cal 24M &amp;cal32K</t>
  </si>
  <si>
    <r>
      <rPr>
        <sz val="11"/>
        <rFont val="宋体"/>
        <charset val="134"/>
      </rPr>
      <t>校准频率偏差</t>
    </r>
    <r>
      <rPr>
        <sz val="11"/>
        <rFont val="Consolas"/>
        <charset val="134"/>
      </rPr>
      <t>:≤0.1%</t>
    </r>
  </si>
  <si>
    <t>cal 24M</t>
  </si>
  <si>
    <r>
      <rPr>
        <sz val="11"/>
        <rFont val="宋体"/>
        <charset val="134"/>
      </rPr>
      <t>校准频率偏差</t>
    </r>
    <r>
      <rPr>
        <sz val="11"/>
        <rFont val="Consolas"/>
        <charset val="134"/>
      </rPr>
      <t>:≤1%</t>
    </r>
  </si>
  <si>
    <t>32k Xtal</t>
  </si>
  <si>
    <t>24M Xtal</t>
  </si>
  <si>
    <t>pll</t>
  </si>
  <si>
    <r>
      <rPr>
        <sz val="11"/>
        <rFont val="宋体"/>
        <charset val="134"/>
      </rPr>
      <t>上电波形</t>
    </r>
  </si>
  <si>
    <r>
      <rPr>
        <u/>
        <sz val="9"/>
        <color rgb="FF800080"/>
        <rFont val="宋体"/>
        <charset val="134"/>
      </rPr>
      <t>上电波形</t>
    </r>
  </si>
  <si>
    <t>FAIL</t>
  </si>
  <si>
    <r>
      <rPr>
        <sz val="11"/>
        <color rgb="FF7030A0"/>
        <rFont val="宋体"/>
        <charset val="134"/>
      </rPr>
      <t>锂电池上电瞬间</t>
    </r>
    <r>
      <rPr>
        <sz val="11"/>
        <color rgb="FF7030A0"/>
        <rFont val="Consolas"/>
        <charset val="134"/>
      </rPr>
      <t>VDDO3/1P25/VDDF</t>
    </r>
    <r>
      <rPr>
        <sz val="11"/>
        <color rgb="FF7030A0"/>
        <rFont val="宋体"/>
        <charset val="134"/>
      </rPr>
      <t>电压过冲</t>
    </r>
    <r>
      <rPr>
        <sz val="11"/>
        <color rgb="FF7030A0"/>
        <rFont val="Consolas"/>
        <charset val="134"/>
      </rPr>
      <t>--</t>
    </r>
    <r>
      <rPr>
        <sz val="11"/>
        <color rgb="FF7030A0"/>
        <rFont val="宋体"/>
        <charset val="134"/>
      </rPr>
      <t>已知问题</t>
    </r>
  </si>
  <si>
    <t>GPIO VOL</t>
  </si>
  <si>
    <t>3.3V,5.0V</t>
  </si>
  <si>
    <t>lc Comparator</t>
  </si>
  <si>
    <t>LC Comparator</t>
  </si>
  <si>
    <t>±5mv</t>
  </si>
  <si>
    <r>
      <rPr>
        <sz val="10"/>
        <rFont val="Arial"/>
        <charset val="134"/>
      </rPr>
      <t>BOM</t>
    </r>
    <r>
      <rPr>
        <sz val="10"/>
        <rFont val="宋体"/>
        <charset val="134"/>
      </rPr>
      <t>表</t>
    </r>
  </si>
  <si>
    <t>C1T335A20          Revision: V1.3</t>
  </si>
  <si>
    <t>器件</t>
  </si>
  <si>
    <t>位号</t>
  </si>
  <si>
    <t>器件值</t>
  </si>
  <si>
    <t>品牌</t>
  </si>
  <si>
    <t>型号</t>
  </si>
  <si>
    <t>电感</t>
  </si>
  <si>
    <t>L2</t>
  </si>
  <si>
    <t>6.8uH</t>
  </si>
  <si>
    <t>murata(村田)</t>
  </si>
  <si>
    <t>LQH2HPN6R8MJRL</t>
  </si>
  <si>
    <t>Flash</t>
  </si>
  <si>
    <t>U2</t>
  </si>
  <si>
    <t>P25Q16SU-SSH-IT</t>
  </si>
  <si>
    <t>PUYA(普冉)</t>
  </si>
  <si>
    <t>晶体</t>
  </si>
  <si>
    <t>Y1</t>
  </si>
  <si>
    <t>24MHz(高温)</t>
  </si>
  <si>
    <t>台晶科技</t>
  </si>
  <si>
    <t>7M24000078</t>
  </si>
  <si>
    <t>AMIC</t>
  </si>
  <si>
    <t>U4</t>
  </si>
  <si>
    <t>NA</t>
  </si>
  <si>
    <t>长晶</t>
  </si>
  <si>
    <t>WMM7037AT2</t>
  </si>
  <si>
    <t>DMIC</t>
  </si>
  <si>
    <t>U5</t>
  </si>
  <si>
    <t>WMM7047DTFN0</t>
  </si>
  <si>
    <t>U6</t>
  </si>
  <si>
    <t>U7</t>
  </si>
  <si>
    <t>科信</t>
  </si>
  <si>
    <t>AMS117-ADJ</t>
  </si>
  <si>
    <t>RF匹配</t>
  </si>
  <si>
    <t>C1</t>
  </si>
  <si>
    <t>220pF</t>
  </si>
  <si>
    <t>国巨</t>
  </si>
  <si>
    <t>AC0402KRX7R9BB221</t>
  </si>
  <si>
    <t>C2</t>
  </si>
  <si>
    <t>L1</t>
  </si>
  <si>
    <t>2.4nH</t>
  </si>
  <si>
    <t>C3</t>
  </si>
  <si>
    <t>2.4pF</t>
  </si>
  <si>
    <t>L3</t>
  </si>
  <si>
    <t>1.8nH</t>
  </si>
  <si>
    <t>C45</t>
  </si>
  <si>
    <t>硬件图</t>
  </si>
  <si>
    <r>
      <rPr>
        <sz val="11"/>
        <color theme="1"/>
        <rFont val="等线"/>
        <charset val="134"/>
      </rPr>
      <t>测试仪器</t>
    </r>
  </si>
  <si>
    <r>
      <rPr>
        <sz val="11"/>
        <color theme="1"/>
        <rFont val="等线"/>
        <charset val="134"/>
      </rPr>
      <t>万用表、稳压源</t>
    </r>
  </si>
  <si>
    <r>
      <rPr>
        <sz val="11"/>
        <color theme="1"/>
        <rFont val="等线"/>
        <charset val="134"/>
      </rPr>
      <t>测试目的</t>
    </r>
  </si>
  <si>
    <r>
      <rPr>
        <sz val="11"/>
        <color theme="1"/>
        <rFont val="等线"/>
        <charset val="134"/>
      </rPr>
      <t>测试芯片的</t>
    </r>
    <r>
      <rPr>
        <sz val="11"/>
        <color theme="1"/>
        <rFont val="Consolas"/>
        <charset val="134"/>
      </rPr>
      <t>TX</t>
    </r>
    <r>
      <rPr>
        <sz val="11"/>
        <color theme="1"/>
        <rFont val="等线"/>
        <charset val="134"/>
      </rPr>
      <t>电流</t>
    </r>
  </si>
  <si>
    <r>
      <rPr>
        <sz val="11"/>
        <color theme="1"/>
        <rFont val="等线"/>
        <charset val="134"/>
      </rPr>
      <t>测试软件</t>
    </r>
  </si>
  <si>
    <r>
      <rPr>
        <sz val="11"/>
        <color theme="1"/>
        <rFont val="等线"/>
        <charset val="134"/>
      </rPr>
      <t>测试条件</t>
    </r>
  </si>
  <si>
    <r>
      <rPr>
        <sz val="11"/>
        <color theme="1"/>
        <rFont val="宋体"/>
        <charset val="134"/>
      </rPr>
      <t>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</t>
    </r>
  </si>
  <si>
    <r>
      <rPr>
        <sz val="11"/>
        <color theme="1"/>
        <rFont val="等线"/>
        <charset val="134"/>
      </rPr>
      <t>测试方法</t>
    </r>
  </si>
  <si>
    <r>
      <rPr>
        <sz val="10"/>
        <rFont val="宋体"/>
        <charset val="134"/>
      </rPr>
      <t>将万用表置电流档，</t>
    </r>
    <r>
      <rPr>
        <sz val="10"/>
        <rFont val="Consolas"/>
        <charset val="134"/>
      </rPr>
      <t>mA/uA</t>
    </r>
    <r>
      <rPr>
        <sz val="10"/>
        <rFont val="宋体"/>
        <charset val="134"/>
      </rPr>
      <t>线接稳压源，</t>
    </r>
    <r>
      <rPr>
        <sz val="10"/>
        <rFont val="Consolas"/>
        <charset val="134"/>
      </rPr>
      <t>COM</t>
    </r>
    <r>
      <rPr>
        <sz val="10"/>
        <rFont val="宋体"/>
        <charset val="134"/>
      </rPr>
      <t>线接</t>
    </r>
    <r>
      <rPr>
        <sz val="10"/>
        <rFont val="Consolas"/>
        <charset val="134"/>
      </rPr>
      <t>EVK</t>
    </r>
    <r>
      <rPr>
        <sz val="10"/>
        <rFont val="宋体"/>
        <charset val="134"/>
      </rPr>
      <t>的</t>
    </r>
    <r>
      <rPr>
        <sz val="10"/>
        <rFont val="Consolas"/>
        <charset val="134"/>
      </rPr>
      <t>VBAT</t>
    </r>
    <r>
      <rPr>
        <sz val="10"/>
        <rFont val="宋体"/>
        <charset val="134"/>
      </rPr>
      <t>管脚，</t>
    </r>
    <r>
      <rPr>
        <sz val="10"/>
        <rFont val="Consolas"/>
        <charset val="134"/>
      </rPr>
      <t>Burning evk</t>
    </r>
    <r>
      <rPr>
        <sz val="10"/>
        <rFont val="宋体"/>
        <charset val="134"/>
      </rPr>
      <t>接</t>
    </r>
    <r>
      <rPr>
        <sz val="10"/>
        <rFont val="Consolas"/>
        <charset val="134"/>
      </rPr>
      <t>SWS</t>
    </r>
    <r>
      <rPr>
        <sz val="10"/>
        <rFont val="宋体"/>
        <charset val="134"/>
      </rPr>
      <t>和</t>
    </r>
    <r>
      <rPr>
        <sz val="10"/>
        <rFont val="Consolas"/>
        <charset val="134"/>
      </rPr>
      <t>GND</t>
    </r>
    <r>
      <rPr>
        <sz val="10"/>
        <rFont val="宋体"/>
        <charset val="134"/>
      </rPr>
      <t>，通过</t>
    </r>
    <r>
      <rPr>
        <sz val="10"/>
        <rFont val="Consolas"/>
        <charset val="134"/>
      </rPr>
      <t>Wpcdb</t>
    </r>
    <r>
      <rPr>
        <sz val="10"/>
        <rFont val="宋体"/>
        <charset val="134"/>
      </rPr>
      <t>配置不同模式，拔掉</t>
    </r>
    <r>
      <rPr>
        <sz val="10"/>
        <rFont val="Consolas"/>
        <charset val="134"/>
      </rPr>
      <t>sws</t>
    </r>
    <r>
      <rPr>
        <sz val="10"/>
        <rFont val="宋体"/>
        <charset val="134"/>
      </rPr>
      <t>后读取万用表电流值</t>
    </r>
    <r>
      <rPr>
        <sz val="10"/>
        <rFont val="Consolas"/>
        <charset val="134"/>
      </rPr>
      <t xml:space="preserve">
LDO</t>
    </r>
    <r>
      <rPr>
        <sz val="10"/>
        <rFont val="宋体"/>
        <charset val="134"/>
      </rPr>
      <t>模式</t>
    </r>
    <r>
      <rPr>
        <sz val="10"/>
        <rFont val="Consolas"/>
        <charset val="134"/>
      </rPr>
      <t>:</t>
    </r>
    <r>
      <rPr>
        <sz val="10"/>
        <rFont val="宋体"/>
        <charset val="134"/>
      </rPr>
      <t>执行命令步骤如下</t>
    </r>
    <r>
      <rPr>
        <sz val="10"/>
        <rFont val="Consolas"/>
        <charset val="134"/>
      </rPr>
      <t xml:space="preserve">
1. system_dis -m spi-&gt;disable_gpio_ie -m spi
2. rx_system_on -m spi-&gt;all_vbat_ble/all_vant_ble
3. core 0x170741:0x01(default)-&gt;0x20(bypass_vantldo)---VBAT</t>
    </r>
    <r>
      <rPr>
        <sz val="10"/>
        <rFont val="宋体"/>
        <charset val="134"/>
      </rPr>
      <t>模式下不需要执行</t>
    </r>
    <r>
      <rPr>
        <sz val="10"/>
        <rFont val="Consolas"/>
        <charset val="134"/>
      </rPr>
      <t xml:space="preserve">
4. core 0x140828:0x01(default)-&gt;0x11(change clk)
5. ana 0x05:0x02(default)-&gt;0x06(change clk)
6. core 0x170638:0x01(default)-&gt;0x09(tx lo dutycycle)
7. core 0x140826:0x30(default)-&gt;0x00(mcu stall)
DCDC</t>
    </r>
    <r>
      <rPr>
        <sz val="10"/>
        <rFont val="宋体"/>
        <charset val="134"/>
      </rPr>
      <t>模式</t>
    </r>
    <r>
      <rPr>
        <sz val="10"/>
        <rFont val="Consolas"/>
        <charset val="134"/>
      </rPr>
      <t>:</t>
    </r>
    <r>
      <rPr>
        <sz val="10"/>
        <rFont val="宋体"/>
        <charset val="134"/>
      </rPr>
      <t>执行命令步骤如下</t>
    </r>
    <r>
      <rPr>
        <sz val="10"/>
        <rFont val="Consolas"/>
        <charset val="134"/>
      </rPr>
      <t xml:space="preserve">
1. system_dis -m spi-&gt;disable_gpio_ie -m spi
2. tx_system_on -m spi-&gt;all_vbat_ble/all_vant_ble
3. core 0x170741:0x01(default)-&gt;0x20(bypass_vantldo)---VBAT</t>
    </r>
    <r>
      <rPr>
        <sz val="10"/>
        <rFont val="宋体"/>
        <charset val="134"/>
      </rPr>
      <t>模式下不需要执行</t>
    </r>
    <r>
      <rPr>
        <sz val="10"/>
        <rFont val="Consolas"/>
        <charset val="134"/>
      </rPr>
      <t xml:space="preserve">
4. ana 0x0a:0x02(default)-&gt;0xc1(change to dcdc)---2.0v</t>
    </r>
    <r>
      <rPr>
        <sz val="10"/>
        <rFont val="宋体"/>
        <charset val="134"/>
      </rPr>
      <t>以下供电，需要将</t>
    </r>
    <r>
      <rPr>
        <sz val="10"/>
        <rFont val="Consolas"/>
        <charset val="134"/>
      </rPr>
      <t>0x0a</t>
    </r>
    <r>
      <rPr>
        <sz val="10"/>
        <rFont val="宋体"/>
        <charset val="134"/>
      </rPr>
      <t>写成</t>
    </r>
    <r>
      <rPr>
        <sz val="10"/>
        <rFont val="Consolas"/>
        <charset val="134"/>
      </rPr>
      <t>0xd1
5. core 0x140828:0x01(default)-&gt;0x11(change clk)
6. ana 0x05:0x02(default)-&gt;0x06(change clk)
7. ana 0x0c:0x02(default)-&gt;0x68(dcdc trim to 1.2v)
8. core 0x170638:0x01(default)-&gt;0x09(tx lo dutycycle)
9. core 0x140826:0x30(default)-&gt;0x00(mcu stall)</t>
    </r>
  </si>
  <si>
    <r>
      <rPr>
        <sz val="11"/>
        <color theme="1"/>
        <rFont val="等线"/>
        <charset val="134"/>
      </rPr>
      <t>注意事项</t>
    </r>
  </si>
  <si>
    <r>
      <rPr>
        <sz val="11"/>
        <color theme="1"/>
        <rFont val="等线"/>
        <charset val="134"/>
      </rPr>
      <t>需要拔掉</t>
    </r>
    <r>
      <rPr>
        <sz val="11"/>
        <color theme="1"/>
        <rFont val="Consolas"/>
        <charset val="134"/>
      </rPr>
      <t>sws</t>
    </r>
    <r>
      <rPr>
        <sz val="11"/>
        <color theme="1"/>
        <rFont val="等线"/>
        <charset val="134"/>
      </rPr>
      <t>然后记录电流值</t>
    </r>
    <r>
      <rPr>
        <sz val="11"/>
        <color theme="1"/>
        <rFont val="Consolas"/>
        <charset val="134"/>
      </rPr>
      <t xml:space="preserve">
all_vbat_ble/all_vant_ble</t>
    </r>
    <r>
      <rPr>
        <sz val="11"/>
        <color theme="1"/>
        <rFont val="等线"/>
        <charset val="134"/>
      </rPr>
      <t>脚本中的</t>
    </r>
    <r>
      <rPr>
        <sz val="11"/>
        <color theme="1"/>
        <rFont val="Consolas"/>
        <charset val="134"/>
      </rPr>
      <t>system_on -m spi</t>
    </r>
    <r>
      <rPr>
        <sz val="11"/>
        <color theme="1"/>
        <rFont val="等线"/>
        <charset val="134"/>
      </rPr>
      <t>命令需要注释掉</t>
    </r>
  </si>
  <si>
    <r>
      <rPr>
        <sz val="11"/>
        <rFont val="Consolas"/>
        <charset val="134"/>
      </rPr>
      <t>Temp(</t>
    </r>
    <r>
      <rPr>
        <sz val="11"/>
        <rFont val="宋体"/>
        <charset val="134"/>
      </rPr>
      <t>℃</t>
    </r>
    <r>
      <rPr>
        <sz val="11"/>
        <rFont val="Consolas"/>
        <charset val="134"/>
      </rPr>
      <t>)</t>
    </r>
  </si>
  <si>
    <t>VOL(V)</t>
  </si>
  <si>
    <t>Chip.NO</t>
  </si>
  <si>
    <t>LDO TX Current(mA)</t>
  </si>
  <si>
    <t>DCDC TX Current</t>
  </si>
  <si>
    <t>Vant Mode</t>
  </si>
  <si>
    <t>VBAT Mode</t>
  </si>
  <si>
    <t>Max power</t>
  </si>
  <si>
    <t>0dBm</t>
  </si>
  <si>
    <t>FREQ
(kHz)</t>
  </si>
  <si>
    <t>Power
(dBm)</t>
  </si>
  <si>
    <t>slice</t>
  </si>
  <si>
    <t>Mcu Run</t>
  </si>
  <si>
    <t>Mcu Stall</t>
  </si>
  <si>
    <t>---</t>
  </si>
  <si>
    <r>
      <rPr>
        <sz val="11"/>
        <color theme="1"/>
        <rFont val="等线"/>
        <charset val="134"/>
      </rPr>
      <t>测试芯片的</t>
    </r>
    <r>
      <rPr>
        <sz val="11"/>
        <color theme="1"/>
        <rFont val="Consolas"/>
        <charset val="134"/>
      </rPr>
      <t>RX</t>
    </r>
    <r>
      <rPr>
        <sz val="11"/>
        <color theme="1"/>
        <rFont val="等线"/>
        <charset val="134"/>
      </rPr>
      <t>电流</t>
    </r>
  </si>
  <si>
    <t>Wpcdb</t>
  </si>
  <si>
    <r>
      <rPr>
        <sz val="11"/>
        <color theme="1"/>
        <rFont val="等线"/>
        <charset val="134"/>
      </rPr>
      <t>将万用表置电流档，</t>
    </r>
    <r>
      <rPr>
        <sz val="11"/>
        <color theme="1"/>
        <rFont val="Consolas"/>
        <charset val="134"/>
      </rPr>
      <t>mA/uA</t>
    </r>
    <r>
      <rPr>
        <sz val="11"/>
        <color theme="1"/>
        <rFont val="等线"/>
        <charset val="134"/>
      </rPr>
      <t>线接</t>
    </r>
    <r>
      <rPr>
        <sz val="11"/>
        <color theme="1"/>
        <rFont val="宋体"/>
        <charset val="134"/>
      </rPr>
      <t>稳压源</t>
    </r>
    <r>
      <rPr>
        <sz val="11"/>
        <color theme="1"/>
        <rFont val="等线"/>
        <charset val="134"/>
      </rPr>
      <t>，</t>
    </r>
    <r>
      <rPr>
        <sz val="11"/>
        <color theme="1"/>
        <rFont val="Consolas"/>
        <charset val="134"/>
      </rPr>
      <t>COM</t>
    </r>
    <r>
      <rPr>
        <sz val="11"/>
        <color theme="1"/>
        <rFont val="等线"/>
        <charset val="134"/>
      </rPr>
      <t>线接</t>
    </r>
    <r>
      <rPr>
        <sz val="11"/>
        <color theme="1"/>
        <rFont val="Consolas"/>
        <charset val="134"/>
      </rPr>
      <t>EVK</t>
    </r>
    <r>
      <rPr>
        <sz val="11"/>
        <color theme="1"/>
        <rFont val="等线"/>
        <charset val="134"/>
      </rPr>
      <t>的</t>
    </r>
    <r>
      <rPr>
        <sz val="11"/>
        <color theme="1"/>
        <rFont val="Consolas"/>
        <charset val="134"/>
      </rPr>
      <t>VBAT</t>
    </r>
    <r>
      <rPr>
        <sz val="11"/>
        <color theme="1"/>
        <rFont val="等线"/>
        <charset val="134"/>
      </rPr>
      <t>管脚，</t>
    </r>
    <r>
      <rPr>
        <sz val="11"/>
        <color theme="1"/>
        <rFont val="Consolas"/>
        <charset val="134"/>
      </rPr>
      <t>Burning evk</t>
    </r>
    <r>
      <rPr>
        <sz val="11"/>
        <color theme="1"/>
        <rFont val="等线"/>
        <charset val="134"/>
      </rPr>
      <t>接</t>
    </r>
    <r>
      <rPr>
        <sz val="11"/>
        <color theme="1"/>
        <rFont val="Consolas"/>
        <charset val="134"/>
      </rPr>
      <t>SWS</t>
    </r>
    <r>
      <rPr>
        <sz val="11"/>
        <color theme="1"/>
        <rFont val="等线"/>
        <charset val="134"/>
      </rPr>
      <t>和</t>
    </r>
    <r>
      <rPr>
        <sz val="11"/>
        <color theme="1"/>
        <rFont val="Consolas"/>
        <charset val="134"/>
      </rPr>
      <t>GND</t>
    </r>
    <r>
      <rPr>
        <sz val="11"/>
        <color theme="1"/>
        <rFont val="等线"/>
        <charset val="134"/>
      </rPr>
      <t>，通过</t>
    </r>
    <r>
      <rPr>
        <sz val="11"/>
        <color theme="1"/>
        <rFont val="Consolas"/>
        <charset val="134"/>
      </rPr>
      <t>Wpcdb</t>
    </r>
    <r>
      <rPr>
        <sz val="11"/>
        <color theme="1"/>
        <rFont val="等线"/>
        <charset val="134"/>
      </rPr>
      <t>配置不同模式，拔掉</t>
    </r>
    <r>
      <rPr>
        <sz val="11"/>
        <color theme="1"/>
        <rFont val="Consolas"/>
        <charset val="134"/>
      </rPr>
      <t>sws</t>
    </r>
    <r>
      <rPr>
        <sz val="11"/>
        <color theme="1"/>
        <rFont val="等线"/>
        <charset val="134"/>
      </rPr>
      <t>后读取万用表电流值</t>
    </r>
    <r>
      <rPr>
        <sz val="11"/>
        <color theme="1"/>
        <rFont val="Consolas"/>
        <charset val="134"/>
      </rPr>
      <t xml:space="preserve">
LDO</t>
    </r>
    <r>
      <rPr>
        <sz val="11"/>
        <color theme="1"/>
        <rFont val="等线"/>
        <charset val="134"/>
      </rPr>
      <t>模式</t>
    </r>
    <r>
      <rPr>
        <sz val="11"/>
        <color theme="1"/>
        <rFont val="Consolas"/>
        <charset val="134"/>
      </rPr>
      <t>:</t>
    </r>
    <r>
      <rPr>
        <sz val="11"/>
        <color theme="1"/>
        <rFont val="等线"/>
        <charset val="134"/>
      </rPr>
      <t>执行命令步骤如下</t>
    </r>
    <r>
      <rPr>
        <sz val="11"/>
        <color theme="1"/>
        <rFont val="Consolas"/>
        <charset val="134"/>
      </rPr>
      <t xml:space="preserve">
1. system_dis -m spi-&gt;disable_gpio_ie -m spi
2. rx_system_on -m spi-&gt;system_on_pdzb -m spi-&gt;all_ble1m-&gt;core 0x170640:0x14(default)-&gt;0x16-&gt;rx_manual_on
3. core 0x140828:0x01(default)-&gt;0x11
4. ana 0x05:0x02(default)-&gt;0x06
5. core 0x140826:0x30(default)-&gt;0x00(mcu stall)
DCDC</t>
    </r>
    <r>
      <rPr>
        <sz val="11"/>
        <color theme="1"/>
        <rFont val="等线"/>
        <charset val="134"/>
      </rPr>
      <t>模式</t>
    </r>
    <r>
      <rPr>
        <sz val="11"/>
        <color theme="1"/>
        <rFont val="Consolas"/>
        <charset val="134"/>
      </rPr>
      <t>:</t>
    </r>
    <r>
      <rPr>
        <sz val="11"/>
        <color theme="1"/>
        <rFont val="等线"/>
        <charset val="134"/>
      </rPr>
      <t>执行命令步骤如下</t>
    </r>
    <r>
      <rPr>
        <sz val="11"/>
        <color theme="1"/>
        <rFont val="Consolas"/>
        <charset val="134"/>
      </rPr>
      <t xml:space="preserve">
1. system_dis -m spi-&gt;disable_gpio_ie -m spi
2. rx_system_on -m spi-&gt;system_on_pdzb -m spi-&gt;all_ble1m-&gt;core 0x170640:0x14(default)-&gt;0x16-&gt;rx_manual_on
3. ana 0x0a:0xc0(default)-&gt;0xc1
4. core 0x140828:0x01(default)-&gt;0x11
5. ana 0x05:0x02(default)-&gt;0x06
6. ana 0x0c:0x88(default)-&gt;0x68(dcdc trim to 1.2v)
7. core 0x140826:0x30(default)-&gt;0x00(mcu stall)</t>
    </r>
  </si>
  <si>
    <r>
      <rPr>
        <sz val="11"/>
        <color theme="1"/>
        <rFont val="等线"/>
        <charset val="134"/>
      </rPr>
      <t>需要拔掉</t>
    </r>
    <r>
      <rPr>
        <sz val="11"/>
        <color theme="1"/>
        <rFont val="Consolas"/>
        <charset val="134"/>
      </rPr>
      <t>sws</t>
    </r>
    <r>
      <rPr>
        <sz val="11"/>
        <color theme="1"/>
        <rFont val="等线"/>
        <charset val="134"/>
      </rPr>
      <t>然后记录电流值</t>
    </r>
    <r>
      <rPr>
        <sz val="11"/>
        <color theme="1"/>
        <rFont val="Consolas"/>
        <charset val="134"/>
      </rPr>
      <t xml:space="preserve">
</t>
    </r>
    <r>
      <rPr>
        <sz val="11"/>
        <rFont val="Consolas"/>
        <charset val="134"/>
      </rPr>
      <t>all_ble1m</t>
    </r>
    <r>
      <rPr>
        <sz val="11"/>
        <rFont val="等线"/>
        <charset val="134"/>
      </rPr>
      <t>脚本中的</t>
    </r>
    <r>
      <rPr>
        <sz val="11"/>
        <rFont val="Consolas"/>
        <charset val="134"/>
      </rPr>
      <t>system_on -m spi</t>
    </r>
    <r>
      <rPr>
        <sz val="11"/>
        <rFont val="等线"/>
        <charset val="134"/>
      </rPr>
      <t>命令需要注释掉</t>
    </r>
  </si>
  <si>
    <r>
      <rPr>
        <sz val="11"/>
        <rFont val="Consolas"/>
        <charset val="134"/>
      </rPr>
      <t>Temp(</t>
    </r>
    <r>
      <rPr>
        <sz val="11"/>
        <rFont val="等线"/>
        <charset val="134"/>
      </rPr>
      <t>℃</t>
    </r>
    <r>
      <rPr>
        <sz val="11"/>
        <rFont val="Consolas"/>
        <charset val="134"/>
      </rPr>
      <t>)</t>
    </r>
  </si>
  <si>
    <t>LDO RX Current(mA)</t>
  </si>
  <si>
    <t>DCDC RX Current(mA)</t>
  </si>
  <si>
    <t>Comments</t>
  </si>
  <si>
    <r>
      <rPr>
        <sz val="11"/>
        <color theme="1"/>
        <rFont val="宋体"/>
        <charset val="134"/>
      </rPr>
      <t>测试仪器</t>
    </r>
  </si>
  <si>
    <r>
      <rPr>
        <sz val="11"/>
        <color theme="1"/>
        <rFont val="宋体"/>
        <charset val="134"/>
      </rPr>
      <t>万用表、稳压源</t>
    </r>
  </si>
  <si>
    <r>
      <rPr>
        <sz val="11"/>
        <color theme="1"/>
        <rFont val="宋体"/>
        <charset val="134"/>
      </rPr>
      <t>测试目的</t>
    </r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</si>
  <si>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deep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suspend</t>
    </r>
    <r>
      <rPr>
        <sz val="11"/>
        <color theme="1"/>
        <rFont val="宋体"/>
        <charset val="134"/>
      </rPr>
      <t>电流</t>
    </r>
  </si>
  <si>
    <r>
      <rPr>
        <sz val="11"/>
        <color theme="1"/>
        <rFont val="宋体"/>
        <charset val="134"/>
      </rPr>
      <t>测试软件</t>
    </r>
  </si>
  <si>
    <r>
      <rPr>
        <sz val="11"/>
        <color theme="1"/>
        <rFont val="宋体"/>
        <charset val="134"/>
      </rPr>
      <t>测试条件</t>
    </r>
  </si>
  <si>
    <r>
      <rPr>
        <sz val="11"/>
        <color theme="1"/>
        <rFont val="宋体"/>
        <charset val="134"/>
      </rPr>
      <t>测试方法</t>
    </r>
  </si>
  <si>
    <r>
      <rPr>
        <sz val="11"/>
        <color theme="1"/>
        <rFont val="宋体"/>
        <charset val="134"/>
      </rPr>
      <t>将万用表</t>
    </r>
    <r>
      <rPr>
        <sz val="11"/>
        <color theme="1"/>
        <rFont val="Consolas"/>
        <charset val="134"/>
      </rPr>
      <t>1</t>
    </r>
    <r>
      <rPr>
        <sz val="11"/>
        <color theme="1"/>
        <rFont val="宋体"/>
        <charset val="134"/>
      </rPr>
      <t>置电流档，串进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>(</t>
    </r>
    <r>
      <rPr>
        <sz val="11"/>
        <color theme="1"/>
        <rFont val="宋体"/>
        <charset val="134"/>
      </rPr>
      <t>总电流</t>
    </r>
    <r>
      <rPr>
        <sz val="11"/>
        <color theme="1"/>
        <rFont val="Consolas"/>
        <charset val="134"/>
      </rPr>
      <t>)</t>
    </r>
    <r>
      <rPr>
        <sz val="11"/>
        <color theme="1"/>
        <rFont val="宋体"/>
        <charset val="134"/>
      </rPr>
      <t>，通过</t>
    </r>
    <r>
      <rPr>
        <sz val="11"/>
        <color theme="1"/>
        <rFont val="Consolas"/>
        <charset val="134"/>
      </rPr>
      <t>Wpcdb</t>
    </r>
    <r>
      <rPr>
        <sz val="11"/>
        <color theme="1"/>
        <rFont val="宋体"/>
        <charset val="134"/>
      </rPr>
      <t>配置不同模式，拔掉</t>
    </r>
    <r>
      <rPr>
        <sz val="11"/>
        <color theme="1"/>
        <rFont val="Consolas"/>
        <charset val="134"/>
      </rPr>
      <t>sws</t>
    </r>
    <r>
      <rPr>
        <sz val="11"/>
        <color theme="1"/>
        <rFont val="宋体"/>
        <charset val="134"/>
      </rPr>
      <t>后读取万用表电流值</t>
    </r>
    <r>
      <rPr>
        <sz val="11"/>
        <color theme="1"/>
        <rFont val="Consolas"/>
        <charset val="134"/>
      </rPr>
      <t>,
system on: system on-&gt;disable_gpio_ie
system dis: system_dis-&gt;disable_gpio_ie
deepsleep: sleep_mode -d x 2 0   -m spi
shutdown: sleep_mode -d x 4 0   -m spi
deep with ret 32k: sleep_mode -d x 3 32 -m spi
deep with ret 64k: sleep_mode -d x 3 64 -m spi
deep with ret 96k: sleep_mode -d x 3 96 -m spi
suspend: sleep_mode -d x 1 0   -m spi</t>
    </r>
  </si>
  <si>
    <r>
      <rPr>
        <sz val="11"/>
        <color theme="1"/>
        <rFont val="宋体"/>
        <charset val="134"/>
      </rPr>
      <t>注意事项</t>
    </r>
  </si>
  <si>
    <r>
      <rPr>
        <sz val="11"/>
        <color theme="1"/>
        <rFont val="Consolas"/>
        <charset val="134"/>
      </rPr>
      <t>1.</t>
    </r>
    <r>
      <rPr>
        <sz val="11"/>
        <color theme="1"/>
        <rFont val="宋体"/>
        <charset val="134"/>
      </rPr>
      <t>需要拔掉</t>
    </r>
    <r>
      <rPr>
        <sz val="11"/>
        <color theme="1"/>
        <rFont val="Consolas"/>
        <charset val="134"/>
      </rPr>
      <t>sws</t>
    </r>
    <r>
      <rPr>
        <sz val="11"/>
        <color theme="1"/>
        <rFont val="宋体"/>
        <charset val="134"/>
      </rPr>
      <t>然后记录电流值</t>
    </r>
    <r>
      <rPr>
        <sz val="11"/>
        <color theme="1"/>
        <rFont val="Consolas"/>
        <charset val="134"/>
      </rPr>
      <t xml:space="preserve">
2.</t>
    </r>
    <r>
      <rPr>
        <sz val="11"/>
        <color theme="1"/>
        <rFont val="宋体"/>
        <charset val="134"/>
      </rPr>
      <t>运行脚本前，需先将万用表电流档位切到到</t>
    </r>
    <r>
      <rPr>
        <sz val="11"/>
        <color theme="1"/>
        <rFont val="Consolas"/>
        <charset val="134"/>
      </rPr>
      <t>mA</t>
    </r>
    <r>
      <rPr>
        <sz val="11"/>
        <color theme="1"/>
        <rFont val="宋体"/>
        <charset val="134"/>
      </rPr>
      <t>档，待脚本运行结束，进入</t>
    </r>
    <r>
      <rPr>
        <sz val="11"/>
        <color theme="1"/>
        <rFont val="Consolas"/>
        <charset val="134"/>
      </rPr>
      <t>deep/suspend</t>
    </r>
    <r>
      <rPr>
        <sz val="11"/>
        <color theme="1"/>
        <rFont val="宋体"/>
        <charset val="134"/>
      </rPr>
      <t>功耗时在切到</t>
    </r>
    <r>
      <rPr>
        <sz val="11"/>
        <color theme="1"/>
        <rFont val="Consolas"/>
        <charset val="134"/>
      </rPr>
      <t>uA</t>
    </r>
    <r>
      <rPr>
        <sz val="11"/>
        <color theme="1"/>
        <rFont val="宋体"/>
        <charset val="134"/>
      </rPr>
      <t>档</t>
    </r>
    <r>
      <rPr>
        <b/>
        <sz val="11"/>
        <color theme="1"/>
        <rFont val="Consolas"/>
        <charset val="134"/>
      </rPr>
      <t xml:space="preserve">
</t>
    </r>
    <r>
      <rPr>
        <sz val="11"/>
        <color theme="1"/>
        <rFont val="Consolas"/>
        <charset val="134"/>
      </rPr>
      <t>3.deep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deep ret 32k~96k</t>
    </r>
    <r>
      <rPr>
        <sz val="11"/>
        <color theme="1"/>
        <rFont val="宋体"/>
        <charset val="134"/>
      </rPr>
      <t>下，</t>
    </r>
    <r>
      <rPr>
        <sz val="11"/>
        <color theme="1"/>
        <rFont val="Consolas"/>
        <charset val="134"/>
      </rPr>
      <t>32k rc</t>
    </r>
    <r>
      <rPr>
        <sz val="11"/>
        <color theme="1"/>
        <rFont val="宋体"/>
        <charset val="134"/>
      </rPr>
      <t>默认是关闭的</t>
    </r>
    <r>
      <rPr>
        <sz val="11"/>
        <color theme="1"/>
        <rFont val="Consolas"/>
        <charset val="134"/>
      </rPr>
      <t>,</t>
    </r>
    <r>
      <rPr>
        <b/>
        <sz val="11"/>
        <color theme="1"/>
        <rFont val="宋体"/>
        <charset val="134"/>
      </rPr>
      <t>打开需要修改脚本里的</t>
    </r>
    <r>
      <rPr>
        <b/>
        <sz val="11"/>
        <color theme="1"/>
        <rFont val="Consolas"/>
        <charset val="134"/>
      </rPr>
      <t>rdat8 = 0xeb(default)→0xea,</t>
    </r>
    <r>
      <rPr>
        <b/>
        <sz val="11"/>
        <color theme="1"/>
        <rFont val="宋体"/>
        <charset val="134"/>
      </rPr>
      <t>具体如右图红框所示</t>
    </r>
  </si>
  <si>
    <t>power on(mA)</t>
  </si>
  <si>
    <t>system on(mA)</t>
  </si>
  <si>
    <t>system dis(mA)</t>
  </si>
  <si>
    <t>without 32krc</t>
  </si>
  <si>
    <t>with 32krc</t>
  </si>
  <si>
    <t>shutdown
(uA)</t>
  </si>
  <si>
    <t>deepsleep(uA)</t>
  </si>
  <si>
    <t>deep ret 32k(uA)</t>
  </si>
  <si>
    <t>deep ret 64k(uA)</t>
  </si>
  <si>
    <t>deep ret 96k(uA)</t>
  </si>
  <si>
    <t>suspend(uA)</t>
  </si>
  <si>
    <t>N/A</t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</si>
  <si>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BOR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POR</t>
    </r>
    <r>
      <rPr>
        <sz val="11"/>
        <color theme="1"/>
        <rFont val="宋体"/>
        <charset val="134"/>
      </rPr>
      <t>电压</t>
    </r>
  </si>
  <si>
    <r>
      <rPr>
        <sz val="11"/>
        <color theme="1"/>
        <rFont val="Consolas"/>
        <charset val="134"/>
      </rPr>
      <t xml:space="preserve">1. </t>
    </r>
    <r>
      <rPr>
        <sz val="11"/>
        <color theme="1"/>
        <rFont val="宋体"/>
        <charset val="134"/>
      </rPr>
      <t>将万用表置电流档，串进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管脚，稳压源给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>3.0V,
BOR:</t>
    </r>
    <r>
      <rPr>
        <sz val="11"/>
        <color theme="1"/>
        <rFont val="宋体"/>
        <charset val="134"/>
      </rPr>
      <t>按</t>
    </r>
    <r>
      <rPr>
        <sz val="11"/>
        <color theme="1"/>
        <rFont val="Consolas"/>
        <charset val="134"/>
      </rPr>
      <t>step 0.01V</t>
    </r>
    <r>
      <rPr>
        <sz val="11"/>
        <color theme="1"/>
        <rFont val="宋体"/>
        <charset val="134"/>
      </rPr>
      <t>降低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上的电压至电流变为</t>
    </r>
    <r>
      <rPr>
        <sz val="11"/>
        <color theme="1"/>
        <rFont val="Consolas"/>
        <charset val="134"/>
      </rPr>
      <t>uA</t>
    </r>
    <r>
      <rPr>
        <sz val="11"/>
        <color theme="1"/>
        <rFont val="宋体"/>
        <charset val="134"/>
      </rPr>
      <t>级时记录此时的电压</t>
    </r>
    <r>
      <rPr>
        <b/>
        <sz val="11"/>
        <color theme="1"/>
        <rFont val="Consolas"/>
        <charset val="134"/>
      </rPr>
      <t>(</t>
    </r>
    <r>
      <rPr>
        <b/>
        <sz val="11"/>
        <color theme="1"/>
        <rFont val="宋体"/>
        <charset val="134"/>
      </rPr>
      <t>此步同步验证下当电流在</t>
    </r>
    <r>
      <rPr>
        <b/>
        <sz val="11"/>
        <color theme="1"/>
        <rFont val="Consolas"/>
        <charset val="134"/>
      </rPr>
      <t>uA</t>
    </r>
    <r>
      <rPr>
        <b/>
        <sz val="11"/>
        <color theme="1"/>
        <rFont val="宋体"/>
        <charset val="134"/>
      </rPr>
      <t>时，继续下调电压到</t>
    </r>
    <r>
      <rPr>
        <b/>
        <sz val="11"/>
        <color theme="1"/>
        <rFont val="Consolas"/>
        <charset val="134"/>
      </rPr>
      <t>0v</t>
    </r>
    <r>
      <rPr>
        <b/>
        <sz val="11"/>
        <color theme="1"/>
        <rFont val="宋体"/>
        <charset val="134"/>
      </rPr>
      <t>，然后上调电压，看电流变化趋势，在未恢复到</t>
    </r>
    <r>
      <rPr>
        <b/>
        <sz val="11"/>
        <color theme="1"/>
        <rFont val="Consolas"/>
        <charset val="134"/>
      </rPr>
      <t>mA</t>
    </r>
    <r>
      <rPr>
        <b/>
        <sz val="11"/>
        <color theme="1"/>
        <rFont val="宋体"/>
        <charset val="134"/>
      </rPr>
      <t>级时是否有持续保持在几百</t>
    </r>
    <r>
      <rPr>
        <b/>
        <sz val="11"/>
        <color theme="1"/>
        <rFont val="Consolas"/>
        <charset val="134"/>
      </rPr>
      <t>uA</t>
    </r>
    <r>
      <rPr>
        <b/>
        <sz val="11"/>
        <color theme="1"/>
        <rFont val="宋体"/>
        <charset val="134"/>
      </rPr>
      <t>的情况和能否恢复到</t>
    </r>
    <r>
      <rPr>
        <b/>
        <sz val="11"/>
        <color theme="1"/>
        <rFont val="Consolas"/>
        <charset val="134"/>
      </rPr>
      <t>mA</t>
    </r>
    <r>
      <rPr>
        <b/>
        <sz val="11"/>
        <color theme="1"/>
        <rFont val="宋体"/>
        <charset val="134"/>
      </rPr>
      <t>级</t>
    </r>
    <r>
      <rPr>
        <b/>
        <sz val="11"/>
        <color theme="1"/>
        <rFont val="Consolas"/>
        <charset val="134"/>
      </rPr>
      <t>)</t>
    </r>
    <r>
      <rPr>
        <b/>
        <sz val="11"/>
        <color rgb="FF7030A0"/>
        <rFont val="Consolas"/>
        <charset val="134"/>
      </rPr>
      <t>---</t>
    </r>
    <r>
      <rPr>
        <b/>
        <sz val="11"/>
        <color rgb="FF7030A0"/>
        <rFont val="宋体"/>
        <charset val="134"/>
      </rPr>
      <t>无论上调电压和下调电压，电流均未出现异常情况</t>
    </r>
    <r>
      <rPr>
        <sz val="11"/>
        <color theme="1"/>
        <rFont val="Consolas"/>
        <charset val="134"/>
      </rPr>
      <t xml:space="preserve">
BOR Release:</t>
    </r>
    <r>
      <rPr>
        <sz val="11"/>
        <color theme="1"/>
        <rFont val="宋体"/>
        <charset val="134"/>
      </rPr>
      <t>在</t>
    </r>
    <r>
      <rPr>
        <sz val="11"/>
        <color theme="1"/>
        <rFont val="Consolas"/>
        <charset val="134"/>
      </rPr>
      <t>uA</t>
    </r>
    <r>
      <rPr>
        <sz val="11"/>
        <color theme="1"/>
        <rFont val="宋体"/>
        <charset val="134"/>
      </rPr>
      <t>电流的</t>
    </r>
    <r>
      <rPr>
        <sz val="11"/>
        <color theme="1"/>
        <rFont val="Consolas"/>
        <charset val="134"/>
      </rPr>
      <t>BOR</t>
    </r>
    <r>
      <rPr>
        <sz val="11"/>
        <color theme="1"/>
        <rFont val="宋体"/>
        <charset val="134"/>
      </rPr>
      <t>电压基础上，按</t>
    </r>
    <r>
      <rPr>
        <sz val="11"/>
        <color theme="1"/>
        <rFont val="Consolas"/>
        <charset val="134"/>
      </rPr>
      <t>step 0.01V</t>
    </r>
    <r>
      <rPr>
        <sz val="11"/>
        <color theme="1"/>
        <rFont val="宋体"/>
        <charset val="134"/>
      </rPr>
      <t>升高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上的电压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当电流恢复</t>
    </r>
    <r>
      <rPr>
        <sz val="11"/>
        <color theme="1"/>
        <rFont val="Consolas"/>
        <charset val="134"/>
      </rPr>
      <t>mA</t>
    </r>
    <r>
      <rPr>
        <sz val="11"/>
        <color theme="1"/>
        <rFont val="宋体"/>
        <charset val="134"/>
      </rPr>
      <t>时记录此时的电压</t>
    </r>
    <r>
      <rPr>
        <sz val="11"/>
        <color theme="1"/>
        <rFont val="Consolas"/>
        <charset val="134"/>
      </rPr>
      <t xml:space="preserve">
2. </t>
    </r>
    <r>
      <rPr>
        <sz val="11"/>
        <color theme="1"/>
        <rFont val="宋体"/>
        <charset val="134"/>
      </rPr>
      <t>将万用表置电流档，串进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管脚，稳压源给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>3.3V
POR Release:</t>
    </r>
    <r>
      <rPr>
        <sz val="11"/>
        <color theme="1"/>
        <rFont val="宋体"/>
        <charset val="134"/>
      </rPr>
      <t>稳压源固定一路给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</t>
    </r>
    <r>
      <rPr>
        <sz val="11"/>
        <color theme="1"/>
        <rFont val="Consolas"/>
        <charset val="134"/>
      </rPr>
      <t>3.3V</t>
    </r>
    <r>
      <rPr>
        <sz val="11"/>
        <color theme="1"/>
        <rFont val="宋体"/>
        <charset val="134"/>
      </rPr>
      <t>电压，另外一路连接</t>
    </r>
    <r>
      <rPr>
        <sz val="11"/>
        <color theme="1"/>
        <rFont val="Consolas"/>
        <charset val="134"/>
      </rPr>
      <t>Reset</t>
    </r>
    <r>
      <rPr>
        <sz val="11"/>
        <color theme="1"/>
        <rFont val="宋体"/>
        <charset val="134"/>
      </rPr>
      <t>到芯片的</t>
    </r>
    <r>
      <rPr>
        <sz val="11"/>
        <color theme="1"/>
        <rFont val="Consolas"/>
        <charset val="134"/>
      </rPr>
      <t>C53</t>
    </r>
    <r>
      <rPr>
        <sz val="11"/>
        <color theme="1"/>
        <rFont val="宋体"/>
        <charset val="134"/>
      </rPr>
      <t>电容正极，从</t>
    </r>
    <r>
      <rPr>
        <sz val="11"/>
        <color theme="1"/>
        <rFont val="Consolas"/>
        <charset val="134"/>
      </rPr>
      <t>0v</t>
    </r>
    <r>
      <rPr>
        <sz val="11"/>
        <color theme="1"/>
        <rFont val="宋体"/>
        <charset val="134"/>
      </rPr>
      <t>开始按</t>
    </r>
    <r>
      <rPr>
        <sz val="11"/>
        <color theme="1"/>
        <rFont val="Consolas"/>
        <charset val="134"/>
      </rPr>
      <t>step 0.01V</t>
    </r>
    <r>
      <rPr>
        <sz val="11"/>
        <color theme="1"/>
        <rFont val="宋体"/>
        <charset val="134"/>
      </rPr>
      <t>升高</t>
    </r>
    <r>
      <rPr>
        <sz val="11"/>
        <color theme="1"/>
        <rFont val="Consolas"/>
        <charset val="134"/>
      </rPr>
      <t>C53</t>
    </r>
    <r>
      <rPr>
        <sz val="11"/>
        <color theme="1"/>
        <rFont val="宋体"/>
        <charset val="134"/>
      </rPr>
      <t>电容上的电压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当电流变化较大时记录此时的电压</t>
    </r>
    <r>
      <rPr>
        <sz val="11"/>
        <color theme="1"/>
        <rFont val="Consolas"/>
        <charset val="134"/>
      </rPr>
      <t xml:space="preserve">
POR:POR Release</t>
    </r>
    <r>
      <rPr>
        <sz val="11"/>
        <color theme="1"/>
        <rFont val="宋体"/>
        <charset val="134"/>
      </rPr>
      <t>电压基础上，按</t>
    </r>
    <r>
      <rPr>
        <sz val="11"/>
        <color theme="1"/>
        <rFont val="Consolas"/>
        <charset val="134"/>
      </rPr>
      <t>step 0.01V</t>
    </r>
    <r>
      <rPr>
        <sz val="11"/>
        <color theme="1"/>
        <rFont val="宋体"/>
        <charset val="134"/>
      </rPr>
      <t>降低</t>
    </r>
    <r>
      <rPr>
        <sz val="11"/>
        <color theme="1"/>
        <rFont val="Consolas"/>
        <charset val="134"/>
      </rPr>
      <t>C53</t>
    </r>
    <r>
      <rPr>
        <sz val="11"/>
        <color theme="1"/>
        <rFont val="宋体"/>
        <charset val="134"/>
      </rPr>
      <t>电容上的电压至电流变化较大时记录此时的电压</t>
    </r>
  </si>
  <si>
    <t>POR Release:0.6*VDD
POR:0.3*VDD</t>
  </si>
  <si>
    <r>
      <rPr>
        <sz val="11"/>
        <color theme="1"/>
        <rFont val="Consolas"/>
        <charset val="134"/>
      </rPr>
      <t>POR:Power On Reset(</t>
    </r>
    <r>
      <rPr>
        <sz val="11"/>
        <color theme="1"/>
        <rFont val="宋体"/>
        <charset val="134"/>
      </rPr>
      <t>上电复位</t>
    </r>
    <r>
      <rPr>
        <sz val="11"/>
        <color theme="1"/>
        <rFont val="Consolas"/>
        <charset val="134"/>
      </rPr>
      <t>)
BOR:Brown Out Reset(</t>
    </r>
    <r>
      <rPr>
        <sz val="11"/>
        <color theme="1"/>
        <rFont val="宋体"/>
        <charset val="134"/>
      </rPr>
      <t>欠压复位</t>
    </r>
    <r>
      <rPr>
        <sz val="11"/>
        <color theme="1"/>
        <rFont val="Consolas"/>
        <charset val="134"/>
      </rPr>
      <t>)</t>
    </r>
  </si>
  <si>
    <t>VBAT Vol(v)</t>
  </si>
  <si>
    <t>Test Case</t>
  </si>
  <si>
    <t>#1</t>
  </si>
  <si>
    <t>#2</t>
  </si>
  <si>
    <t>#3</t>
  </si>
  <si>
    <t>Vol(v)</t>
  </si>
  <si>
    <t>Current(mA)</t>
  </si>
  <si>
    <t>Por Release</t>
  </si>
  <si>
    <t>Por</t>
  </si>
  <si>
    <t>Bor release</t>
  </si>
  <si>
    <t>3.15(mA)</t>
  </si>
  <si>
    <t>3.04(mA)</t>
  </si>
  <si>
    <t>3.50(mA)</t>
  </si>
  <si>
    <t>Bor</t>
  </si>
  <si>
    <t>0.39(uA)</t>
  </si>
  <si>
    <t>0.38(uA)</t>
  </si>
  <si>
    <t>0.42(uA)</t>
  </si>
  <si>
    <r>
      <rPr>
        <sz val="11"/>
        <color theme="1"/>
        <rFont val="宋体"/>
        <charset val="134"/>
      </rPr>
      <t>测试芯片在</t>
    </r>
    <r>
      <rPr>
        <sz val="11"/>
        <color theme="1"/>
        <rFont val="Consolas"/>
        <charset val="134"/>
      </rPr>
      <t>deep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suspend</t>
    </r>
    <r>
      <rPr>
        <sz val="11"/>
        <color theme="1"/>
        <rFont val="宋体"/>
        <charset val="134"/>
      </rPr>
      <t>下，各个管脚的电压</t>
    </r>
  </si>
  <si>
    <r>
      <rPr>
        <sz val="11"/>
        <color theme="1"/>
        <rFont val="宋体"/>
        <charset val="134"/>
      </rPr>
      <t>测试芯片在</t>
    </r>
    <r>
      <rPr>
        <sz val="11"/>
        <color theme="1"/>
        <rFont val="Consolas"/>
        <charset val="134"/>
      </rPr>
      <t>deepret</t>
    </r>
    <r>
      <rPr>
        <sz val="11"/>
        <color theme="1"/>
        <rFont val="宋体"/>
        <charset val="134"/>
      </rPr>
      <t>下</t>
    </r>
    <r>
      <rPr>
        <sz val="11"/>
        <color theme="1"/>
        <rFont val="Consolas"/>
        <charset val="134"/>
      </rPr>
      <t>tirm</t>
    </r>
    <r>
      <rPr>
        <sz val="11"/>
        <color theme="1"/>
        <rFont val="宋体"/>
        <charset val="134"/>
      </rPr>
      <t>后的</t>
    </r>
    <r>
      <rPr>
        <sz val="11"/>
        <color theme="1"/>
        <rFont val="Consolas"/>
        <charset val="134"/>
      </rPr>
      <t>ret ram</t>
    </r>
    <r>
      <rPr>
        <sz val="11"/>
        <color theme="1"/>
        <rFont val="宋体"/>
        <charset val="134"/>
      </rPr>
      <t>电压和</t>
    </r>
    <r>
      <rPr>
        <sz val="11"/>
        <color theme="1"/>
        <rFont val="Consolas"/>
        <charset val="134"/>
      </rPr>
      <t>suspend</t>
    </r>
    <r>
      <rPr>
        <sz val="11"/>
        <color theme="1"/>
        <rFont val="宋体"/>
        <charset val="134"/>
      </rPr>
      <t>下</t>
    </r>
    <r>
      <rPr>
        <sz val="11"/>
        <color theme="1"/>
        <rFont val="Consolas"/>
        <charset val="134"/>
      </rPr>
      <t>tirm</t>
    </r>
    <r>
      <rPr>
        <sz val="11"/>
        <color theme="1"/>
        <rFont val="宋体"/>
        <charset val="134"/>
      </rPr>
      <t>后的</t>
    </r>
    <r>
      <rPr>
        <sz val="11"/>
        <color theme="1"/>
        <rFont val="Consolas"/>
        <charset val="134"/>
      </rPr>
      <t>core</t>
    </r>
    <r>
      <rPr>
        <sz val="11"/>
        <color theme="1"/>
        <rFont val="宋体"/>
        <charset val="134"/>
      </rPr>
      <t>电压</t>
    </r>
  </si>
  <si>
    <r>
      <rPr>
        <sz val="11"/>
        <color theme="1"/>
        <rFont val="宋体"/>
        <charset val="134"/>
      </rPr>
      <t>将万用表置电流档，串进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管脚，</t>
    </r>
    <r>
      <rPr>
        <sz val="11"/>
        <color theme="1"/>
        <rFont val="Consolas"/>
        <charset val="134"/>
      </rPr>
      <t>Burning evk</t>
    </r>
    <r>
      <rPr>
        <sz val="11"/>
        <color theme="1"/>
        <rFont val="宋体"/>
        <charset val="134"/>
      </rPr>
      <t>接上</t>
    </r>
    <r>
      <rPr>
        <sz val="11"/>
        <color theme="1"/>
        <rFont val="Consolas"/>
        <charset val="134"/>
      </rPr>
      <t>SWS</t>
    </r>
    <r>
      <rPr>
        <sz val="11"/>
        <color theme="1"/>
        <rFont val="宋体"/>
        <charset val="134"/>
      </rPr>
      <t>后运行以下脚本待芯片进入</t>
    </r>
    <r>
      <rPr>
        <sz val="11"/>
        <color theme="1"/>
        <rFont val="Consolas"/>
        <charset val="134"/>
      </rPr>
      <t>deep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suspend</t>
    </r>
    <r>
      <rPr>
        <sz val="11"/>
        <color theme="1"/>
        <rFont val="宋体"/>
        <charset val="134"/>
      </rPr>
      <t>后，使用另外一台万用表测试各个管脚的电压</t>
    </r>
    <r>
      <rPr>
        <sz val="11"/>
        <color theme="1"/>
        <rFont val="Consolas"/>
        <charset val="134"/>
      </rPr>
      <t xml:space="preserve">
deepsleep: sleep_mode -d x 2 0   -m spi
suspend: sleep_mode -d x 1 0   -m spi</t>
    </r>
  </si>
  <si>
    <r>
      <rPr>
        <sz val="11"/>
        <color theme="1"/>
        <rFont val="宋体"/>
        <charset val="134"/>
      </rPr>
      <t>将万用表置电流档，串进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管脚，</t>
    </r>
    <r>
      <rPr>
        <sz val="11"/>
        <color theme="1"/>
        <rFont val="Consolas"/>
        <charset val="134"/>
      </rPr>
      <t>Burning evk</t>
    </r>
    <r>
      <rPr>
        <sz val="11"/>
        <color theme="1"/>
        <rFont val="宋体"/>
        <charset val="134"/>
      </rPr>
      <t>接上</t>
    </r>
    <r>
      <rPr>
        <sz val="11"/>
        <color theme="1"/>
        <rFont val="Consolas"/>
        <charset val="134"/>
      </rPr>
      <t>SWS</t>
    </r>
    <r>
      <rPr>
        <sz val="11"/>
        <color theme="1"/>
        <rFont val="宋体"/>
        <charset val="134"/>
      </rPr>
      <t>后运行以下脚本待芯片进入</t>
    </r>
    <r>
      <rPr>
        <sz val="11"/>
        <color theme="1"/>
        <rFont val="Consolas"/>
        <charset val="134"/>
      </rPr>
      <t>deepret 64k</t>
    </r>
    <r>
      <rPr>
        <sz val="11"/>
        <color theme="1"/>
        <rFont val="宋体"/>
        <charset val="134"/>
      </rPr>
      <t>、</t>
    </r>
    <r>
      <rPr>
        <sz val="11"/>
        <color theme="1"/>
        <rFont val="Consolas"/>
        <charset val="134"/>
      </rPr>
      <t>suspend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trim</t>
    </r>
    <r>
      <rPr>
        <sz val="11"/>
        <color theme="1"/>
        <rFont val="宋体"/>
        <charset val="134"/>
      </rPr>
      <t>后，使用另外一台万用表测试</t>
    </r>
    <r>
      <rPr>
        <sz val="11"/>
        <color theme="1"/>
        <rFont val="Consolas"/>
        <charset val="134"/>
      </rPr>
      <t>PC3</t>
    </r>
    <r>
      <rPr>
        <sz val="11"/>
        <color theme="1"/>
        <rFont val="宋体"/>
        <charset val="134"/>
      </rPr>
      <t>管脚的电压</t>
    </r>
    <r>
      <rPr>
        <sz val="11"/>
        <color theme="1"/>
        <rFont val="Consolas"/>
        <charset val="134"/>
      </rPr>
      <t xml:space="preserve">
deepret 64k: sleep_mode -d x 3 64 -m spi
suspend: sleep_mode -d x 1 0   -m spi
</t>
    </r>
    <r>
      <rPr>
        <sz val="11"/>
        <color theme="1"/>
        <rFont val="宋体"/>
        <charset val="134"/>
      </rPr>
      <t>在</t>
    </r>
    <r>
      <rPr>
        <sz val="11"/>
        <color theme="1"/>
        <rFont val="Consolas"/>
        <charset val="134"/>
      </rPr>
      <t>ret64k_iowk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suspend_iow</t>
    </r>
    <r>
      <rPr>
        <sz val="11"/>
        <color theme="1"/>
        <rFont val="宋体"/>
        <charset val="134"/>
      </rPr>
      <t>脚本里增加了</t>
    </r>
    <r>
      <rPr>
        <sz val="11"/>
        <color theme="1"/>
        <rFont val="Consolas"/>
        <charset val="134"/>
      </rPr>
      <t>spi_wr_reg(0x11, 0x15) //Trim ldo to PC3</t>
    </r>
    <r>
      <rPr>
        <sz val="11"/>
        <color theme="1"/>
        <rFont val="宋体"/>
        <charset val="134"/>
      </rPr>
      <t>这条指令将测试管脚引到</t>
    </r>
    <r>
      <rPr>
        <sz val="11"/>
        <color theme="1"/>
        <rFont val="Consolas"/>
        <charset val="134"/>
      </rPr>
      <t>PC3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 xml:space="preserve">
</t>
    </r>
    <r>
      <rPr>
        <sz val="11"/>
        <color theme="1"/>
        <rFont val="宋体"/>
        <charset val="134"/>
      </rPr>
      <t>运行</t>
    </r>
    <r>
      <rPr>
        <sz val="11"/>
        <color theme="1"/>
        <rFont val="Consolas"/>
        <charset val="134"/>
      </rPr>
      <t>ret64k_iowk</t>
    </r>
    <r>
      <rPr>
        <sz val="11"/>
        <color theme="1"/>
        <rFont val="宋体"/>
        <charset val="134"/>
      </rPr>
      <t>脚本时，需将里面的这条命令</t>
    </r>
    <r>
      <rPr>
        <sz val="11"/>
        <color theme="1"/>
        <rFont val="Consolas"/>
        <charset val="134"/>
      </rPr>
      <t>if(ret_mode=1) then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sub_wr_ana(0x0f, 1, 2,0) //ret_ldo_trim</t>
    </r>
    <r>
      <rPr>
        <sz val="11"/>
        <color theme="1"/>
        <rFont val="宋体"/>
        <charset val="134"/>
      </rPr>
      <t>不要注释掉</t>
    </r>
    <r>
      <rPr>
        <sz val="11"/>
        <color theme="1"/>
        <rFont val="Consolas"/>
        <charset val="134"/>
      </rPr>
      <t xml:space="preserve">
</t>
    </r>
    <r>
      <rPr>
        <sz val="11"/>
        <color theme="1"/>
        <rFont val="宋体"/>
        <charset val="134"/>
      </rPr>
      <t>运行</t>
    </r>
    <r>
      <rPr>
        <sz val="11"/>
        <color theme="1"/>
        <rFont val="Consolas"/>
        <charset val="134"/>
      </rPr>
      <t>suspend_iow</t>
    </r>
    <r>
      <rPr>
        <sz val="11"/>
        <color theme="1"/>
        <rFont val="宋体"/>
        <charset val="134"/>
      </rPr>
      <t>脚本时，需将里面的这条命令</t>
    </r>
    <r>
      <rPr>
        <sz val="11"/>
        <color theme="1"/>
        <rFont val="Consolas"/>
        <charset val="134"/>
      </rPr>
      <t>if(suspend_mode=1) then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sub_wr_ana(0x0e, 1, 2,0) //suspend_ldo_trim 0.572V</t>
    </r>
    <r>
      <rPr>
        <sz val="11"/>
        <color theme="1"/>
        <rFont val="宋体"/>
        <charset val="134"/>
      </rPr>
      <t>不要注释掉</t>
    </r>
    <r>
      <rPr>
        <sz val="11"/>
        <color theme="1"/>
        <rFont val="Consolas"/>
        <charset val="134"/>
      </rPr>
      <t xml:space="preserve">
ret64k_iowk</t>
    </r>
    <r>
      <rPr>
        <sz val="11"/>
        <color theme="1"/>
        <rFont val="宋体"/>
        <charset val="134"/>
      </rPr>
      <t>脚本里需要修改</t>
    </r>
    <r>
      <rPr>
        <sz val="11"/>
        <color theme="1"/>
        <rFont val="Consolas"/>
        <charset val="134"/>
      </rPr>
      <t>ana 0x0f</t>
    </r>
    <r>
      <rPr>
        <sz val="11"/>
        <color theme="1"/>
        <rFont val="宋体"/>
        <charset val="134"/>
      </rPr>
      <t>的写入值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从</t>
    </r>
    <r>
      <rPr>
        <sz val="11"/>
        <color theme="1"/>
        <rFont val="Consolas"/>
        <charset val="134"/>
      </rPr>
      <t>sub_wr_ana(0x0f, 0, 2,0)</t>
    </r>
    <r>
      <rPr>
        <sz val="11"/>
        <color theme="1"/>
        <rFont val="宋体"/>
        <charset val="134"/>
      </rPr>
      <t>到</t>
    </r>
    <r>
      <rPr>
        <sz val="11"/>
        <color theme="1"/>
        <rFont val="Consolas"/>
        <charset val="134"/>
      </rPr>
      <t>sub_wr_ana(0x0f, 7, 2,0)--default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a4
suspend_iowk</t>
    </r>
    <r>
      <rPr>
        <sz val="11"/>
        <color theme="1"/>
        <rFont val="宋体"/>
        <charset val="134"/>
      </rPr>
      <t>脚本里需要修改</t>
    </r>
    <r>
      <rPr>
        <sz val="11"/>
        <color theme="1"/>
        <rFont val="Consolas"/>
        <charset val="134"/>
      </rPr>
      <t>ana 0x0e</t>
    </r>
    <r>
      <rPr>
        <sz val="11"/>
        <color theme="1"/>
        <rFont val="宋体"/>
        <charset val="134"/>
      </rPr>
      <t>的写入值，从</t>
    </r>
    <r>
      <rPr>
        <sz val="11"/>
        <color theme="1"/>
        <rFont val="Consolas"/>
        <charset val="134"/>
      </rPr>
      <t>sub_wr_ana(0x0e, 0, 2,0)</t>
    </r>
    <r>
      <rPr>
        <sz val="11"/>
        <color theme="1"/>
        <rFont val="宋体"/>
        <charset val="134"/>
      </rPr>
      <t>到</t>
    </r>
    <r>
      <rPr>
        <sz val="11"/>
        <color theme="1"/>
        <rFont val="Consolas"/>
        <charset val="134"/>
      </rPr>
      <t>sub_wr_ana(0x0e, 7, 2,0)--default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 xml:space="preserve">34
</t>
    </r>
    <r>
      <rPr>
        <sz val="11"/>
        <color theme="1"/>
        <rFont val="宋体"/>
        <charset val="134"/>
      </rPr>
      <t>以上</t>
    </r>
    <r>
      <rPr>
        <sz val="11"/>
        <color theme="1"/>
        <rFont val="Consolas"/>
        <charset val="134"/>
      </rPr>
      <t>2</t>
    </r>
    <r>
      <rPr>
        <sz val="11"/>
        <color theme="1"/>
        <rFont val="宋体"/>
        <charset val="134"/>
      </rPr>
      <t>个地址，都是从</t>
    </r>
    <r>
      <rPr>
        <sz val="11"/>
        <color theme="1"/>
        <rFont val="Consolas"/>
        <charset val="134"/>
      </rPr>
      <t>bit0~bit2</t>
    </r>
    <r>
      <rPr>
        <sz val="11"/>
        <color theme="1"/>
        <rFont val="宋体"/>
        <charset val="134"/>
      </rPr>
      <t>依次写为</t>
    </r>
    <r>
      <rPr>
        <sz val="11"/>
        <color theme="1"/>
        <rFont val="Consolas"/>
        <charset val="134"/>
      </rPr>
      <t>000,001,010,011,100,101,110,111,</t>
    </r>
    <r>
      <rPr>
        <sz val="11"/>
        <color theme="1"/>
        <rFont val="宋体"/>
        <charset val="134"/>
      </rPr>
      <t>共</t>
    </r>
    <r>
      <rPr>
        <sz val="11"/>
        <color theme="1"/>
        <rFont val="Consolas"/>
        <charset val="134"/>
      </rPr>
      <t>8</t>
    </r>
    <r>
      <rPr>
        <sz val="11"/>
        <color theme="1"/>
        <rFont val="宋体"/>
        <charset val="134"/>
      </rPr>
      <t>组，转换成</t>
    </r>
    <r>
      <rPr>
        <sz val="11"/>
        <color theme="1"/>
        <rFont val="Consolas"/>
        <charset val="134"/>
      </rPr>
      <t>16</t>
    </r>
    <r>
      <rPr>
        <sz val="11"/>
        <color theme="1"/>
        <rFont val="宋体"/>
        <charset val="134"/>
      </rPr>
      <t>进制就是</t>
    </r>
    <r>
      <rPr>
        <sz val="11"/>
        <color theme="1"/>
        <rFont val="Consolas"/>
        <charset val="134"/>
      </rPr>
      <t>0~7</t>
    </r>
  </si>
  <si>
    <t>Deep Vol(V)</t>
  </si>
  <si>
    <t>Suspend Vol(V)</t>
  </si>
  <si>
    <t>0x0f</t>
  </si>
  <si>
    <t>deepret 64k Ret ram Vol(v)</t>
  </si>
  <si>
    <t>0x0e</t>
  </si>
  <si>
    <t>suspend Core Vol(V)</t>
  </si>
  <si>
    <t>A0</t>
  </si>
  <si>
    <t>A1</t>
  </si>
  <si>
    <t>A2</t>
  </si>
  <si>
    <t>A3</t>
  </si>
  <si>
    <t>A4</t>
  </si>
  <si>
    <t>A5</t>
  </si>
  <si>
    <t>A6</t>
  </si>
  <si>
    <t>A7</t>
  </si>
  <si>
    <r>
      <rPr>
        <sz val="11"/>
        <color theme="1"/>
        <rFont val="宋体"/>
        <charset val="134"/>
      </rPr>
      <t>电子负载、万用表</t>
    </r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</si>
  <si>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LDO</t>
    </r>
    <r>
      <rPr>
        <sz val="11"/>
        <color theme="1"/>
        <rFont val="宋体"/>
        <charset val="134"/>
      </rPr>
      <t>模式下的各个管脚的带载能力</t>
    </r>
  </si>
  <si>
    <r>
      <rPr>
        <sz val="11"/>
        <color theme="1"/>
        <rFont val="宋体"/>
        <charset val="134"/>
      </rPr>
      <t>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、</t>
    </r>
    <r>
      <rPr>
        <sz val="11"/>
        <color theme="1"/>
        <rFont val="Consolas"/>
        <charset val="134"/>
      </rPr>
      <t>TL_VBUS</t>
    </r>
    <r>
      <rPr>
        <sz val="11"/>
        <color theme="1"/>
        <rFont val="宋体"/>
        <charset val="134"/>
      </rPr>
      <t>供电</t>
    </r>
  </si>
  <si>
    <r>
      <rPr>
        <sz val="11"/>
        <color theme="1"/>
        <rFont val="宋体"/>
        <charset val="134"/>
      </rPr>
      <t>将需要测试的管脚接电子负载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使用稳压源给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、</t>
    </r>
    <r>
      <rPr>
        <sz val="11"/>
        <color theme="1"/>
        <rFont val="Consolas"/>
        <charset val="134"/>
      </rPr>
      <t>TL_VBUS</t>
    </r>
    <r>
      <rPr>
        <sz val="11"/>
        <color theme="1"/>
        <rFont val="宋体"/>
        <charset val="134"/>
      </rPr>
      <t>供电后上电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分别记录不同负载下的测试管脚的电压值</t>
    </r>
  </si>
  <si>
    <r>
      <rPr>
        <sz val="11"/>
        <rFont val="宋体"/>
        <charset val="134"/>
      </rPr>
      <t>以下各个管脚的负载能力标准：</t>
    </r>
    <r>
      <rPr>
        <sz val="11"/>
        <rFont val="Consolas"/>
        <charset val="134"/>
      </rPr>
      <t>≤10%
TL_VBUS</t>
    </r>
    <r>
      <rPr>
        <sz val="11"/>
        <rFont val="宋体"/>
        <charset val="134"/>
      </rPr>
      <t>供电时需要将</t>
    </r>
    <r>
      <rPr>
        <sz val="11"/>
        <rFont val="Consolas"/>
        <charset val="134"/>
      </rPr>
      <t>VDDO3</t>
    </r>
    <r>
      <rPr>
        <sz val="11"/>
        <rFont val="宋体"/>
        <charset val="134"/>
      </rPr>
      <t>和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短接</t>
    </r>
  </si>
  <si>
    <r>
      <rPr>
        <sz val="11"/>
        <color theme="1"/>
        <rFont val="宋体"/>
        <charset val="134"/>
      </rPr>
      <t>供电模式</t>
    </r>
  </si>
  <si>
    <t>VDDF(v)</t>
  </si>
  <si>
    <t>VDD1P25(v)</t>
  </si>
  <si>
    <t>TLVDDO3(v)</t>
  </si>
  <si>
    <t>CORE(v)</t>
  </si>
  <si>
    <t>loading_0mA</t>
  </si>
  <si>
    <t>loading_15mA</t>
  </si>
  <si>
    <t>loading_30mA</t>
  </si>
  <si>
    <t>loading_50mA</t>
  </si>
  <si>
    <t>loading_20mA</t>
  </si>
  <si>
    <t>TL_VBUS</t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</si>
  <si>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模式下的各个管脚的带载能力</t>
    </r>
  </si>
  <si>
    <r>
      <rPr>
        <sz val="11"/>
        <color theme="1"/>
        <rFont val="Consolas"/>
        <charset val="134"/>
      </rPr>
      <t>1.</t>
    </r>
    <r>
      <rPr>
        <sz val="11"/>
        <color theme="1"/>
        <rFont val="宋体"/>
        <charset val="134"/>
      </rPr>
      <t>运行</t>
    </r>
    <r>
      <rPr>
        <sz val="11"/>
        <color theme="1"/>
        <rFont val="Consolas"/>
        <charset val="134"/>
      </rPr>
      <t>system on-&gt;disable_gpio_ie-&gt;system_dis -m spi
2.ana 0x0a:0xc0(default)-&gt;0xc3</t>
    </r>
    <r>
      <rPr>
        <sz val="11"/>
        <color theme="1"/>
        <rFont val="宋体"/>
        <charset val="134"/>
      </rPr>
      <t>（切到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</t>
    </r>
    <r>
      <rPr>
        <sz val="11"/>
        <color theme="1"/>
        <rFont val="Consolas"/>
        <charset val="134"/>
      </rPr>
      <t>,1.25v DCDC/1.8v DCDC</t>
    </r>
    <r>
      <rPr>
        <sz val="11"/>
        <color theme="1"/>
        <rFont val="宋体"/>
        <charset val="134"/>
      </rPr>
      <t>）</t>
    </r>
    <r>
      <rPr>
        <sz val="11"/>
        <color theme="1"/>
        <rFont val="Consolas"/>
        <charset val="134"/>
      </rPr>
      <t xml:space="preserve">
3.ana 0x02:0x83(default)-&gt;0x82</t>
    </r>
    <r>
      <rPr>
        <sz val="11"/>
        <color theme="1"/>
        <rFont val="宋体"/>
        <charset val="134"/>
      </rPr>
      <t>（关闭校准）</t>
    </r>
    <r>
      <rPr>
        <sz val="11"/>
        <color theme="1"/>
        <rFont val="Consolas"/>
        <charset val="134"/>
      </rPr>
      <t xml:space="preserve">
4.</t>
    </r>
    <r>
      <rPr>
        <sz val="11"/>
        <color theme="1"/>
        <rFont val="宋体"/>
        <charset val="134"/>
      </rPr>
      <t>将需要测试的管脚接电子负载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使用稳压源给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供电后上电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分别记录不同负载下的测试管脚的电压值</t>
    </r>
  </si>
  <si>
    <r>
      <rPr>
        <sz val="11"/>
        <rFont val="宋体"/>
        <charset val="134"/>
      </rPr>
      <t>以下各个管脚的负载能力标准：</t>
    </r>
    <r>
      <rPr>
        <sz val="11"/>
        <rFont val="Consolas"/>
        <charset val="134"/>
      </rPr>
      <t>≤10%</t>
    </r>
  </si>
  <si>
    <r>
      <rPr>
        <sz val="11"/>
        <color theme="1"/>
        <rFont val="宋体"/>
        <charset val="134"/>
      </rPr>
      <t>万用表、稳压源、示波器</t>
    </r>
  </si>
  <si>
    <r>
      <rPr>
        <sz val="11"/>
        <color theme="1"/>
        <rFont val="宋体"/>
        <charset val="134"/>
      </rPr>
      <t>测试芯片的内外部晶振频率</t>
    </r>
  </si>
  <si>
    <r>
      <rPr>
        <sz val="11"/>
        <color theme="1"/>
        <rFont val="Consolas"/>
        <charset val="134"/>
      </rPr>
      <t>24mRC Cal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spi-&gt;probe_rc_24m -m spi-&gt;rc_24M_cal -m spi
32kRC Cal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spi-&gt;probe_rc_32k -m spi-&gt;rc_32k_cal_fine -m spi
24mRC No Cal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spi-&gt;probe_rc_24m -m spi
32kRC No Cal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spi-&gt;probe_rc_32k -m spi
24mXtal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spi-&gt;probe_xtl_24m -m spi
32kXtal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spi-&gt;probe_xtl_32k_kick -m spi
PLL</t>
    </r>
    <r>
      <rPr>
        <sz val="11"/>
        <color theme="1"/>
        <rFont val="宋体"/>
        <charset val="134"/>
      </rPr>
      <t>：</t>
    </r>
    <r>
      <rPr>
        <sz val="11"/>
        <color theme="1"/>
        <rFont val="Consolas"/>
        <charset val="134"/>
      </rPr>
      <t>system on-&gt;disable_gpio_ie -m spi-&gt;probe_clkpll -m spi</t>
    </r>
  </si>
  <si>
    <r>
      <rPr>
        <sz val="11"/>
        <rFont val="Consolas"/>
        <charset val="134"/>
      </rPr>
      <t>24mRC(Cal)/24mXtal/32kXtal</t>
    </r>
    <r>
      <rPr>
        <sz val="11"/>
        <rFont val="宋体"/>
        <charset val="134"/>
      </rPr>
      <t>精度</t>
    </r>
    <r>
      <rPr>
        <sz val="11"/>
        <rFont val="Consolas"/>
        <charset val="134"/>
      </rPr>
      <t>:≤1%
32kRC(Cal)</t>
    </r>
    <r>
      <rPr>
        <sz val="11"/>
        <rFont val="宋体"/>
        <charset val="134"/>
      </rPr>
      <t>精度</t>
    </r>
    <r>
      <rPr>
        <sz val="11"/>
        <rFont val="Consolas"/>
        <charset val="134"/>
      </rPr>
      <t>:≤0.1%
24mRC(No Cal)</t>
    </r>
    <r>
      <rPr>
        <sz val="11"/>
        <rFont val="宋体"/>
        <charset val="134"/>
      </rPr>
      <t>和</t>
    </r>
    <r>
      <rPr>
        <sz val="11"/>
        <rFont val="Consolas"/>
        <charset val="134"/>
      </rPr>
      <t>32kRC(No Cal)</t>
    </r>
    <r>
      <rPr>
        <sz val="11"/>
        <rFont val="宋体"/>
        <charset val="134"/>
      </rPr>
      <t>精度和文峰确认暂时无需关注，以实际测试结果为准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示波器接</t>
    </r>
    <r>
      <rPr>
        <sz val="11"/>
        <rFont val="Consolas"/>
        <charset val="134"/>
      </rPr>
      <t>PA0</t>
    </r>
    <r>
      <rPr>
        <sz val="11"/>
        <rFont val="宋体"/>
        <charset val="134"/>
      </rPr>
      <t>管脚测试，每项测试每个电压下都需要断电上电运行脚本，</t>
    </r>
    <r>
      <rPr>
        <sz val="11"/>
        <rFont val="Consolas"/>
        <charset val="134"/>
      </rPr>
      <t>SWS</t>
    </r>
    <r>
      <rPr>
        <sz val="11"/>
        <rFont val="宋体"/>
        <charset val="134"/>
      </rPr>
      <t>拔掉后在读取示波器上的数据</t>
    </r>
    <r>
      <rPr>
        <sz val="11"/>
        <rFont val="Consolas"/>
        <charset val="134"/>
      </rPr>
      <t xml:space="preserve">
TL_VBUS</t>
    </r>
    <r>
      <rPr>
        <sz val="11"/>
        <rFont val="宋体"/>
        <charset val="134"/>
      </rPr>
      <t>供电时需要将</t>
    </r>
    <r>
      <rPr>
        <sz val="11"/>
        <rFont val="Consolas"/>
        <charset val="134"/>
      </rPr>
      <t>VDDO3</t>
    </r>
    <r>
      <rPr>
        <sz val="11"/>
        <rFont val="宋体"/>
        <charset val="134"/>
      </rPr>
      <t>和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短接</t>
    </r>
  </si>
  <si>
    <t>24mRC(No Cal)</t>
  </si>
  <si>
    <t>24mRC(Cal)</t>
  </si>
  <si>
    <t>32kRC(No Cal)</t>
  </si>
  <si>
    <t>32kRC(Cal)</t>
  </si>
  <si>
    <t>24mXtal</t>
  </si>
  <si>
    <t>32kXtal</t>
  </si>
  <si>
    <t>PLL(Mhz)</t>
  </si>
  <si>
    <t>Value</t>
  </si>
  <si>
    <r>
      <rPr>
        <sz val="11"/>
        <color theme="1"/>
        <rFont val="宋体"/>
        <charset val="134"/>
      </rPr>
      <t>实测精度</t>
    </r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</si>
  <si>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模式下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管脚的带载能力</t>
    </r>
  </si>
  <si>
    <r>
      <rPr>
        <sz val="11"/>
        <color theme="1"/>
        <rFont val="Consolas"/>
        <charset val="134"/>
      </rPr>
      <t>1.</t>
    </r>
    <r>
      <rPr>
        <sz val="11"/>
        <color theme="1"/>
        <rFont val="宋体"/>
        <charset val="134"/>
      </rPr>
      <t>运行</t>
    </r>
    <r>
      <rPr>
        <sz val="11"/>
        <color theme="1"/>
        <rFont val="Consolas"/>
        <charset val="134"/>
      </rPr>
      <t>system on-&gt;disable_gpio_ie-&gt;system_dis -m spi
2.ana 0x0a:0xc0(default)-&gt;0xc1</t>
    </r>
    <r>
      <rPr>
        <sz val="11"/>
        <color theme="1"/>
        <rFont val="宋体"/>
        <charset val="134"/>
      </rPr>
      <t>（切到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</t>
    </r>
    <r>
      <rPr>
        <sz val="11"/>
        <color theme="1"/>
        <rFont val="Consolas"/>
        <charset val="134"/>
      </rPr>
      <t>,1.25v DCDC/1.8v LDO</t>
    </r>
    <r>
      <rPr>
        <sz val="11"/>
        <color theme="1"/>
        <rFont val="宋体"/>
        <charset val="134"/>
      </rPr>
      <t>）</t>
    </r>
    <r>
      <rPr>
        <sz val="11"/>
        <color theme="1"/>
        <rFont val="Consolas"/>
        <charset val="134"/>
      </rPr>
      <t xml:space="preserve">
3.ana 0x02:0x83(default)-&gt;0x82</t>
    </r>
    <r>
      <rPr>
        <sz val="11"/>
        <color theme="1"/>
        <rFont val="宋体"/>
        <charset val="134"/>
      </rPr>
      <t>（关闭校准）</t>
    </r>
    <r>
      <rPr>
        <sz val="11"/>
        <color theme="1"/>
        <rFont val="Consolas"/>
        <charset val="134"/>
      </rPr>
      <t xml:space="preserve">
4.</t>
    </r>
    <r>
      <rPr>
        <sz val="11"/>
        <color theme="1"/>
        <rFont val="宋体"/>
        <charset val="134"/>
      </rPr>
      <t>将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管脚接电子负载</t>
    </r>
    <r>
      <rPr>
        <sz val="11"/>
        <color theme="1"/>
        <rFont val="Consolas"/>
        <charset val="134"/>
      </rPr>
      <t>(VDDF</t>
    </r>
    <r>
      <rPr>
        <sz val="11"/>
        <color theme="1"/>
        <rFont val="宋体"/>
        <charset val="134"/>
      </rPr>
      <t>管脚不接负载</t>
    </r>
    <r>
      <rPr>
        <sz val="11"/>
        <color theme="1"/>
        <rFont val="Consolas"/>
        <charset val="134"/>
      </rPr>
      <t>),</t>
    </r>
    <r>
      <rPr>
        <sz val="11"/>
        <color theme="1"/>
        <rFont val="宋体"/>
        <charset val="134"/>
      </rPr>
      <t>使用稳压源给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供电后上电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分别记录不同负载下的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管脚的电压值</t>
    </r>
  </si>
  <si>
    <r>
      <rPr>
        <sz val="11"/>
        <color theme="1"/>
        <rFont val="Consolas"/>
        <charset val="134"/>
      </rPr>
      <t>1.25v DCDC</t>
    </r>
    <r>
      <rPr>
        <sz val="11"/>
        <color theme="1"/>
        <rFont val="宋体"/>
        <charset val="134"/>
      </rPr>
      <t>对应</t>
    </r>
    <r>
      <rPr>
        <sz val="11"/>
        <color theme="1"/>
        <rFont val="Consolas"/>
        <charset val="134"/>
      </rPr>
      <t>EVK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>VDD1P25
1P25_curr</t>
    </r>
    <r>
      <rPr>
        <sz val="11"/>
        <color theme="1"/>
        <rFont val="宋体"/>
        <charset val="134"/>
      </rPr>
      <t>为负载仪输出电流（串联万用表测量出来的）</t>
    </r>
    <r>
      <rPr>
        <sz val="11"/>
        <color theme="1"/>
        <rFont val="Consolas"/>
        <charset val="134"/>
      </rPr>
      <t xml:space="preserve">
all_curr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上的总电流</t>
    </r>
    <r>
      <rPr>
        <sz val="11"/>
        <color theme="1"/>
        <rFont val="Consolas"/>
        <charset val="134"/>
      </rPr>
      <t xml:space="preserve">
1P25_vol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管脚上的电压</t>
    </r>
  </si>
  <si>
    <t>0mA</t>
  </si>
  <si>
    <t>15mA</t>
  </si>
  <si>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效率</t>
    </r>
  </si>
  <si>
    <t>AVG</t>
  </si>
  <si>
    <t>VBAT(V)</t>
  </si>
  <si>
    <t>all_curr(mA)</t>
  </si>
  <si>
    <t>1P25_vol(V)</t>
  </si>
  <si>
    <t>1P25_curr(mA)</t>
  </si>
  <si>
    <r>
      <rPr>
        <sz val="11"/>
        <rFont val="Consolas"/>
        <charset val="134"/>
      </rPr>
      <t>0x0a</t>
    </r>
    <r>
      <rPr>
        <sz val="11"/>
        <rFont val="宋体"/>
        <charset val="134"/>
      </rPr>
      <t>配置为</t>
    </r>
    <r>
      <rPr>
        <sz val="11"/>
        <rFont val="Consolas"/>
        <charset val="134"/>
      </rPr>
      <t>0xd1</t>
    </r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</si>
  <si>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模式下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管脚的带载能力</t>
    </r>
  </si>
  <si>
    <r>
      <rPr>
        <sz val="11"/>
        <color theme="1"/>
        <rFont val="Consolas"/>
        <charset val="134"/>
      </rPr>
      <t>1.</t>
    </r>
    <r>
      <rPr>
        <sz val="11"/>
        <color theme="1"/>
        <rFont val="宋体"/>
        <charset val="134"/>
      </rPr>
      <t>运行</t>
    </r>
    <r>
      <rPr>
        <sz val="11"/>
        <color theme="1"/>
        <rFont val="Consolas"/>
        <charset val="134"/>
      </rPr>
      <t>system on-&gt;disable_gpio_ie-&gt;system_dis -m spi
2.ana 0x0a:0xc0(default)-&gt;0xc3</t>
    </r>
    <r>
      <rPr>
        <sz val="11"/>
        <color theme="1"/>
        <rFont val="宋体"/>
        <charset val="134"/>
      </rPr>
      <t>（切到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</t>
    </r>
    <r>
      <rPr>
        <sz val="11"/>
        <color theme="1"/>
        <rFont val="Consolas"/>
        <charset val="134"/>
      </rPr>
      <t>,1.25v DCDC/1.8v DCDC</t>
    </r>
    <r>
      <rPr>
        <sz val="11"/>
        <color theme="1"/>
        <rFont val="宋体"/>
        <charset val="134"/>
      </rPr>
      <t>）</t>
    </r>
    <r>
      <rPr>
        <sz val="11"/>
        <color theme="1"/>
        <rFont val="Consolas"/>
        <charset val="134"/>
      </rPr>
      <t xml:space="preserve">
3.ana 0x02:0x83(default)-&gt;0x82</t>
    </r>
    <r>
      <rPr>
        <sz val="11"/>
        <color theme="1"/>
        <rFont val="宋体"/>
        <charset val="134"/>
      </rPr>
      <t>（关闭校准）</t>
    </r>
    <r>
      <rPr>
        <sz val="11"/>
        <color theme="1"/>
        <rFont val="Consolas"/>
        <charset val="134"/>
      </rPr>
      <t xml:space="preserve">
4.</t>
    </r>
    <r>
      <rPr>
        <sz val="11"/>
        <color theme="1"/>
        <rFont val="宋体"/>
        <charset val="134"/>
      </rPr>
      <t>将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管脚接电子负载（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管脚不接负载</t>
    </r>
    <r>
      <rPr>
        <sz val="11"/>
        <color theme="1"/>
        <rFont val="Consolas"/>
        <charset val="134"/>
      </rPr>
      <t>),</t>
    </r>
    <r>
      <rPr>
        <sz val="11"/>
        <color theme="1"/>
        <rFont val="宋体"/>
        <charset val="134"/>
      </rPr>
      <t>使用稳压源给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供电后上电</t>
    </r>
    <r>
      <rPr>
        <sz val="11"/>
        <color theme="1"/>
        <rFont val="Consolas"/>
        <charset val="134"/>
      </rPr>
      <t>,</t>
    </r>
    <r>
      <rPr>
        <sz val="11"/>
        <color theme="1"/>
        <rFont val="宋体"/>
        <charset val="134"/>
      </rPr>
      <t>分别记录不同负载下的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管脚的电压值</t>
    </r>
  </si>
  <si>
    <r>
      <rPr>
        <sz val="11"/>
        <color theme="1"/>
        <rFont val="Consolas"/>
        <charset val="134"/>
      </rPr>
      <t>1.8v DCDC</t>
    </r>
    <r>
      <rPr>
        <sz val="11"/>
        <color theme="1"/>
        <rFont val="宋体"/>
        <charset val="134"/>
      </rPr>
      <t>对应</t>
    </r>
    <r>
      <rPr>
        <sz val="11"/>
        <color theme="1"/>
        <rFont val="Consolas"/>
        <charset val="134"/>
      </rPr>
      <t>EVK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>VDDF
VDDF_curr</t>
    </r>
    <r>
      <rPr>
        <sz val="11"/>
        <color theme="1"/>
        <rFont val="宋体"/>
        <charset val="134"/>
      </rPr>
      <t>为负载仪输出电流（串联万用表测量出来的）</t>
    </r>
    <r>
      <rPr>
        <sz val="11"/>
        <color theme="1"/>
        <rFont val="Consolas"/>
        <charset val="134"/>
      </rPr>
      <t xml:space="preserve">
all_curr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上的总电流</t>
    </r>
    <r>
      <rPr>
        <sz val="11"/>
        <color theme="1"/>
        <rFont val="Consolas"/>
        <charset val="134"/>
      </rPr>
      <t xml:space="preserve">
VDDF_vol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管脚上的电压</t>
    </r>
  </si>
  <si>
    <t>VDDF_vol(V)</t>
  </si>
  <si>
    <t>VDDF_curr(mA)</t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</si>
  <si>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模式保持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管脚带载时，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管脚的带载能力</t>
    </r>
  </si>
  <si>
    <r>
      <rPr>
        <sz val="11"/>
        <rFont val="Consolas"/>
        <charset val="134"/>
      </rPr>
      <t>1.</t>
    </r>
    <r>
      <rPr>
        <sz val="11"/>
        <rFont val="宋体"/>
        <charset val="134"/>
      </rPr>
      <t>运行</t>
    </r>
    <r>
      <rPr>
        <sz val="11"/>
        <rFont val="Consolas"/>
        <charset val="134"/>
      </rPr>
      <t>system on-&gt;disable_gpio_ie-&gt;system_dis -m spi
2.ana 0x0a:0xc0(default)-&gt;0xc3</t>
    </r>
    <r>
      <rPr>
        <sz val="11"/>
        <rFont val="宋体"/>
        <charset val="134"/>
      </rPr>
      <t>（切到</t>
    </r>
    <r>
      <rPr>
        <sz val="11"/>
        <rFont val="Consolas"/>
        <charset val="134"/>
      </rPr>
      <t>DCDC</t>
    </r>
    <r>
      <rPr>
        <sz val="11"/>
        <rFont val="宋体"/>
        <charset val="134"/>
      </rPr>
      <t>模式</t>
    </r>
    <r>
      <rPr>
        <sz val="11"/>
        <rFont val="Consolas"/>
        <charset val="134"/>
      </rPr>
      <t>,1.25v DCDC/1.8v DCDC</t>
    </r>
    <r>
      <rPr>
        <sz val="11"/>
        <rFont val="宋体"/>
        <charset val="134"/>
      </rPr>
      <t>）</t>
    </r>
    <r>
      <rPr>
        <sz val="11"/>
        <rFont val="Consolas"/>
        <charset val="134"/>
      </rPr>
      <t xml:space="preserve">
3.ana 0x02:0x83(default)-&gt;0x82</t>
    </r>
    <r>
      <rPr>
        <sz val="11"/>
        <rFont val="宋体"/>
        <charset val="134"/>
      </rPr>
      <t>（关闭校准）</t>
    </r>
    <r>
      <rPr>
        <sz val="11"/>
        <rFont val="Consolas"/>
        <charset val="134"/>
      </rPr>
      <t xml:space="preserve">
4.</t>
    </r>
    <r>
      <rPr>
        <b/>
        <sz val="11"/>
        <rFont val="宋体"/>
        <charset val="134"/>
      </rPr>
      <t>在</t>
    </r>
    <r>
      <rPr>
        <b/>
        <sz val="11"/>
        <rFont val="Consolas"/>
        <charset val="134"/>
      </rPr>
      <t>VDD1P25</t>
    </r>
    <r>
      <rPr>
        <b/>
        <sz val="11"/>
        <rFont val="宋体"/>
        <charset val="134"/>
      </rPr>
      <t>管脚加载</t>
    </r>
    <r>
      <rPr>
        <b/>
        <sz val="11"/>
        <rFont val="Consolas"/>
        <charset val="134"/>
      </rPr>
      <t>10mA</t>
    </r>
    <r>
      <rPr>
        <b/>
        <sz val="11"/>
        <rFont val="宋体"/>
        <charset val="134"/>
      </rPr>
      <t>负载保持不动，然后将</t>
    </r>
    <r>
      <rPr>
        <b/>
        <sz val="11"/>
        <rFont val="Consolas"/>
        <charset val="134"/>
      </rPr>
      <t>VDDF</t>
    </r>
    <r>
      <rPr>
        <b/>
        <sz val="11"/>
        <rFont val="宋体"/>
        <charset val="134"/>
      </rPr>
      <t>管脚加载对应负载后分别记录</t>
    </r>
    <r>
      <rPr>
        <b/>
        <sz val="11"/>
        <rFont val="Consolas"/>
        <charset val="134"/>
      </rPr>
      <t>1P25_vol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1P25_cur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1V8_vol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1V8_curr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all_curr</t>
    </r>
    <r>
      <rPr>
        <b/>
        <sz val="11"/>
        <rFont val="宋体"/>
        <charset val="134"/>
      </rPr>
      <t>等电压和电流值</t>
    </r>
  </si>
  <si>
    <r>
      <rPr>
        <sz val="11"/>
        <color theme="1"/>
        <rFont val="Consolas"/>
        <charset val="134"/>
      </rPr>
      <t>1.8v DCDC</t>
    </r>
    <r>
      <rPr>
        <sz val="11"/>
        <color theme="1"/>
        <rFont val="宋体"/>
        <charset val="134"/>
      </rPr>
      <t>对应</t>
    </r>
    <r>
      <rPr>
        <sz val="11"/>
        <color theme="1"/>
        <rFont val="Consolas"/>
        <charset val="134"/>
      </rPr>
      <t>EVK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>VDDF
VDDF_curr</t>
    </r>
    <r>
      <rPr>
        <sz val="11"/>
        <color theme="1"/>
        <rFont val="宋体"/>
        <charset val="134"/>
      </rPr>
      <t>为负载仪输出电流（串联万用表测量出来的）</t>
    </r>
    <r>
      <rPr>
        <sz val="11"/>
        <color theme="1"/>
        <rFont val="Consolas"/>
        <charset val="134"/>
      </rPr>
      <t xml:space="preserve">
all_curr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上的总电流</t>
    </r>
    <r>
      <rPr>
        <sz val="11"/>
        <color theme="1"/>
        <rFont val="Consolas"/>
        <charset val="134"/>
      </rPr>
      <t xml:space="preserve">
1P25_vol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管脚上的电压</t>
    </r>
    <r>
      <rPr>
        <sz val="11"/>
        <color theme="1"/>
        <rFont val="Consolas"/>
        <charset val="134"/>
      </rPr>
      <t xml:space="preserve">
1V8_vol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管脚上的电压</t>
    </r>
    <r>
      <rPr>
        <sz val="11"/>
        <color theme="1"/>
        <rFont val="Consolas"/>
        <charset val="134"/>
      </rPr>
      <t xml:space="preserve">
1V8_curr</t>
    </r>
    <r>
      <rPr>
        <sz val="11"/>
        <color theme="1"/>
        <rFont val="宋体"/>
        <charset val="134"/>
      </rPr>
      <t>为负载仪输出电流</t>
    </r>
    <r>
      <rPr>
        <sz val="11"/>
        <color theme="1"/>
        <rFont val="Consolas"/>
        <charset val="134"/>
      </rPr>
      <t>(</t>
    </r>
    <r>
      <rPr>
        <sz val="11"/>
        <color theme="1"/>
        <rFont val="宋体"/>
        <charset val="134"/>
      </rPr>
      <t>串联万用表测量出来的</t>
    </r>
    <r>
      <rPr>
        <sz val="11"/>
        <color theme="1"/>
        <rFont val="Consolas"/>
        <charset val="134"/>
      </rPr>
      <t>)
Loading_1P25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管脚上的输入负载</t>
    </r>
    <r>
      <rPr>
        <sz val="11"/>
        <color theme="1"/>
        <rFont val="Consolas"/>
        <charset val="134"/>
      </rPr>
      <t xml:space="preserve">
Loading_1V8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管脚上的输入负载</t>
    </r>
  </si>
  <si>
    <t>Loading_1V8(mA)</t>
  </si>
  <si>
    <t>1V8_vol(V)</t>
  </si>
  <si>
    <t>1V8_cur(mA)</t>
  </si>
  <si>
    <t>10% decrease</t>
  </si>
  <si>
    <t>Loading_1P25(mA)</t>
  </si>
  <si>
    <t>0FF</t>
  </si>
  <si>
    <t>init</t>
  </si>
  <si>
    <r>
      <rPr>
        <sz val="11"/>
        <color theme="1"/>
        <rFont val="宋体"/>
        <charset val="134"/>
      </rPr>
      <t>测试芯片的</t>
    </r>
    <r>
      <rPr>
        <sz val="11"/>
        <color theme="1"/>
        <rFont val="Consolas"/>
        <charset val="134"/>
      </rPr>
      <t>DCDC</t>
    </r>
    <r>
      <rPr>
        <sz val="11"/>
        <color theme="1"/>
        <rFont val="宋体"/>
        <charset val="134"/>
      </rPr>
      <t>模式保持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管脚带载时，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管脚的带载能力</t>
    </r>
  </si>
  <si>
    <r>
      <rPr>
        <sz val="11"/>
        <rFont val="Consolas"/>
        <charset val="134"/>
      </rPr>
      <t>1.</t>
    </r>
    <r>
      <rPr>
        <sz val="11"/>
        <rFont val="宋体"/>
        <charset val="134"/>
      </rPr>
      <t>运行</t>
    </r>
    <r>
      <rPr>
        <sz val="11"/>
        <rFont val="Consolas"/>
        <charset val="134"/>
      </rPr>
      <t>system on-&gt;disable_gpio_ie-&gt;system_dis -m spi
2.ana 0x0a:0xc0(default)-&gt;0xc3</t>
    </r>
    <r>
      <rPr>
        <sz val="11"/>
        <rFont val="宋体"/>
        <charset val="134"/>
      </rPr>
      <t>（切到</t>
    </r>
    <r>
      <rPr>
        <sz val="11"/>
        <rFont val="Consolas"/>
        <charset val="134"/>
      </rPr>
      <t>DCDC</t>
    </r>
    <r>
      <rPr>
        <sz val="11"/>
        <rFont val="宋体"/>
        <charset val="134"/>
      </rPr>
      <t>模式</t>
    </r>
    <r>
      <rPr>
        <sz val="11"/>
        <rFont val="Consolas"/>
        <charset val="134"/>
      </rPr>
      <t>,1.25v DCDC/1.8v DCDC</t>
    </r>
    <r>
      <rPr>
        <sz val="11"/>
        <rFont val="宋体"/>
        <charset val="134"/>
      </rPr>
      <t>）</t>
    </r>
    <r>
      <rPr>
        <sz val="11"/>
        <rFont val="Consolas"/>
        <charset val="134"/>
      </rPr>
      <t xml:space="preserve">
3.ana 0x02:0x83(default)-&gt;0x82</t>
    </r>
    <r>
      <rPr>
        <sz val="11"/>
        <rFont val="宋体"/>
        <charset val="134"/>
      </rPr>
      <t>（关闭校准）</t>
    </r>
    <r>
      <rPr>
        <sz val="11"/>
        <rFont val="Consolas"/>
        <charset val="134"/>
      </rPr>
      <t xml:space="preserve">
4.</t>
    </r>
    <r>
      <rPr>
        <b/>
        <sz val="11"/>
        <rFont val="宋体"/>
        <charset val="134"/>
      </rPr>
      <t>在</t>
    </r>
    <r>
      <rPr>
        <b/>
        <sz val="11"/>
        <rFont val="Consolas"/>
        <charset val="134"/>
      </rPr>
      <t>VDDF</t>
    </r>
    <r>
      <rPr>
        <b/>
        <sz val="11"/>
        <rFont val="宋体"/>
        <charset val="134"/>
      </rPr>
      <t>管脚加载</t>
    </r>
    <r>
      <rPr>
        <b/>
        <sz val="11"/>
        <rFont val="Consolas"/>
        <charset val="134"/>
      </rPr>
      <t>10mA</t>
    </r>
    <r>
      <rPr>
        <b/>
        <sz val="11"/>
        <rFont val="宋体"/>
        <charset val="134"/>
      </rPr>
      <t>负载保持不动，然后将</t>
    </r>
    <r>
      <rPr>
        <b/>
        <sz val="11"/>
        <rFont val="Consolas"/>
        <charset val="134"/>
      </rPr>
      <t>VDD1P25</t>
    </r>
    <r>
      <rPr>
        <b/>
        <sz val="11"/>
        <rFont val="宋体"/>
        <charset val="134"/>
      </rPr>
      <t>管脚加载对应负载后分别记录</t>
    </r>
    <r>
      <rPr>
        <b/>
        <sz val="11"/>
        <rFont val="Consolas"/>
        <charset val="134"/>
      </rPr>
      <t>1P25_vol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1P25_cur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1V8_vol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1V8_curr</t>
    </r>
    <r>
      <rPr>
        <b/>
        <sz val="11"/>
        <rFont val="宋体"/>
        <charset val="134"/>
      </rPr>
      <t>、</t>
    </r>
    <r>
      <rPr>
        <b/>
        <sz val="11"/>
        <rFont val="Consolas"/>
        <charset val="134"/>
      </rPr>
      <t>all_curr</t>
    </r>
    <r>
      <rPr>
        <b/>
        <sz val="11"/>
        <rFont val="宋体"/>
        <charset val="134"/>
      </rPr>
      <t>等电压和电流值</t>
    </r>
  </si>
  <si>
    <r>
      <rPr>
        <sz val="11"/>
        <color theme="1"/>
        <rFont val="Consolas"/>
        <charset val="134"/>
      </rPr>
      <t>1.25v DCDC</t>
    </r>
    <r>
      <rPr>
        <sz val="11"/>
        <color theme="1"/>
        <rFont val="宋体"/>
        <charset val="134"/>
      </rPr>
      <t>对应</t>
    </r>
    <r>
      <rPr>
        <sz val="11"/>
        <color theme="1"/>
        <rFont val="Consolas"/>
        <charset val="134"/>
      </rPr>
      <t>EVK</t>
    </r>
    <r>
      <rPr>
        <sz val="11"/>
        <color theme="1"/>
        <rFont val="宋体"/>
        <charset val="134"/>
      </rPr>
      <t>管脚</t>
    </r>
    <r>
      <rPr>
        <sz val="11"/>
        <color theme="1"/>
        <rFont val="Consolas"/>
        <charset val="134"/>
      </rPr>
      <t>VDD1P25
1P25_curr</t>
    </r>
    <r>
      <rPr>
        <sz val="11"/>
        <color theme="1"/>
        <rFont val="宋体"/>
        <charset val="134"/>
      </rPr>
      <t>为负载仪输出电流</t>
    </r>
    <r>
      <rPr>
        <sz val="11"/>
        <color theme="1"/>
        <rFont val="Consolas"/>
        <charset val="134"/>
      </rPr>
      <t>(</t>
    </r>
    <r>
      <rPr>
        <sz val="11"/>
        <color theme="1"/>
        <rFont val="宋体"/>
        <charset val="134"/>
      </rPr>
      <t>串联万用表测量出来的</t>
    </r>
    <r>
      <rPr>
        <sz val="11"/>
        <color theme="1"/>
        <rFont val="Consolas"/>
        <charset val="134"/>
      </rPr>
      <t>)
all_curr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上的总电流</t>
    </r>
    <r>
      <rPr>
        <sz val="11"/>
        <color theme="1"/>
        <rFont val="Consolas"/>
        <charset val="134"/>
      </rPr>
      <t xml:space="preserve">
1P25_vol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管脚上的电压</t>
    </r>
    <r>
      <rPr>
        <sz val="11"/>
        <color theme="1"/>
        <rFont val="Consolas"/>
        <charset val="134"/>
      </rPr>
      <t xml:space="preserve">
1V8_vol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管脚上的电压</t>
    </r>
    <r>
      <rPr>
        <sz val="11"/>
        <color theme="1"/>
        <rFont val="Consolas"/>
        <charset val="134"/>
      </rPr>
      <t xml:space="preserve">
1V8_curr</t>
    </r>
    <r>
      <rPr>
        <sz val="11"/>
        <color theme="1"/>
        <rFont val="宋体"/>
        <charset val="134"/>
      </rPr>
      <t>为负载仪输出电流</t>
    </r>
    <r>
      <rPr>
        <sz val="11"/>
        <color theme="1"/>
        <rFont val="Consolas"/>
        <charset val="134"/>
      </rPr>
      <t>(</t>
    </r>
    <r>
      <rPr>
        <sz val="11"/>
        <color theme="1"/>
        <rFont val="宋体"/>
        <charset val="134"/>
      </rPr>
      <t>串联万用表测量出来的</t>
    </r>
    <r>
      <rPr>
        <sz val="11"/>
        <color theme="1"/>
        <rFont val="Consolas"/>
        <charset val="134"/>
      </rPr>
      <t>)
Loading_1V25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VDD1P25</t>
    </r>
    <r>
      <rPr>
        <sz val="11"/>
        <color theme="1"/>
        <rFont val="宋体"/>
        <charset val="134"/>
      </rPr>
      <t>管脚上的输入负载</t>
    </r>
    <r>
      <rPr>
        <sz val="11"/>
        <color theme="1"/>
        <rFont val="Consolas"/>
        <charset val="134"/>
      </rPr>
      <t xml:space="preserve">
Loading_1V8</t>
    </r>
    <r>
      <rPr>
        <sz val="11"/>
        <color theme="1"/>
        <rFont val="宋体"/>
        <charset val="134"/>
      </rPr>
      <t>为</t>
    </r>
    <r>
      <rPr>
        <sz val="11"/>
        <color theme="1"/>
        <rFont val="Consolas"/>
        <charset val="134"/>
      </rPr>
      <t>VDDF</t>
    </r>
    <r>
      <rPr>
        <sz val="11"/>
        <color theme="1"/>
        <rFont val="宋体"/>
        <charset val="134"/>
      </rPr>
      <t>管脚上的输入负载</t>
    </r>
  </si>
  <si>
    <t>1P25_cur(mA)</t>
  </si>
  <si>
    <t>1V8_curr(mA)</t>
  </si>
  <si>
    <t>测试仪器</t>
  </si>
  <si>
    <t>万用表、稳压源</t>
  </si>
  <si>
    <t>测试软件</t>
  </si>
  <si>
    <t>测试目的</t>
  </si>
  <si>
    <t>测试比较器的功能</t>
  </si>
  <si>
    <t>测试条件</t>
  </si>
  <si>
    <t>Burning evk给VBAT供电接sws和gnd,稳压源给需要测试的管脚1v供电(固定的1路也是1v供电)</t>
  </si>
  <si>
    <t>测试方法</t>
  </si>
  <si>
    <r>
      <rPr>
        <sz val="11"/>
        <color theme="1"/>
        <rFont val="Consolas"/>
        <charset val="134"/>
      </rPr>
      <t xml:space="preserve">1. </t>
    </r>
    <r>
      <rPr>
        <sz val="11"/>
        <color theme="1"/>
        <rFont val="宋体"/>
        <charset val="134"/>
      </rPr>
      <t>稳压源</t>
    </r>
    <r>
      <rPr>
        <sz val="11"/>
        <color theme="1"/>
        <rFont val="Consolas"/>
        <charset val="134"/>
      </rPr>
      <t>CH3</t>
    </r>
    <r>
      <rPr>
        <sz val="11"/>
        <color theme="1"/>
        <rFont val="宋体"/>
        <charset val="134"/>
      </rPr>
      <t>给固定一路</t>
    </r>
    <r>
      <rPr>
        <sz val="11"/>
        <color theme="1"/>
        <rFont val="Consolas"/>
        <charset val="134"/>
      </rPr>
      <t>B0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>1.0V,</t>
    </r>
    <r>
      <rPr>
        <sz val="11"/>
        <color theme="1"/>
        <rFont val="宋体"/>
        <charset val="134"/>
      </rPr>
      <t>另外一路在运行脚本</t>
    </r>
    <r>
      <rPr>
        <sz val="11"/>
        <color theme="1"/>
        <rFont val="Consolas"/>
        <charset val="134"/>
      </rPr>
      <t>system on-&gt;disable_gpio_ie -m spi-&gt;lc_comp -m spi -d 0</t>
    </r>
    <r>
      <rPr>
        <sz val="11"/>
        <color theme="1"/>
        <rFont val="宋体"/>
        <charset val="134"/>
      </rPr>
      <t>指定</t>
    </r>
    <r>
      <rPr>
        <sz val="11"/>
        <color theme="1"/>
        <rFont val="Consolas"/>
        <charset val="134"/>
      </rPr>
      <t>IO</t>
    </r>
    <r>
      <rPr>
        <sz val="11"/>
        <color theme="1"/>
        <rFont val="宋体"/>
        <charset val="134"/>
      </rPr>
      <t>口后，</t>
    </r>
    <r>
      <rPr>
        <sz val="11"/>
        <color theme="1"/>
        <rFont val="Consolas"/>
        <charset val="134"/>
      </rPr>
      <t>CH2</t>
    </r>
    <r>
      <rPr>
        <sz val="11"/>
        <color theme="1"/>
        <rFont val="宋体"/>
        <charset val="134"/>
      </rPr>
      <t>进行</t>
    </r>
    <r>
      <rPr>
        <sz val="11"/>
        <color theme="1"/>
        <rFont val="Consolas"/>
        <charset val="134"/>
      </rPr>
      <t>1.0v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 xml:space="preserve">
2. CH2</t>
    </r>
    <r>
      <rPr>
        <sz val="11"/>
        <color theme="1"/>
        <rFont val="宋体"/>
        <charset val="134"/>
      </rPr>
      <t>路按照</t>
    </r>
    <r>
      <rPr>
        <sz val="11"/>
        <color theme="1"/>
        <rFont val="Consolas"/>
        <charset val="134"/>
      </rPr>
      <t>step 0.001</t>
    </r>
    <r>
      <rPr>
        <sz val="11"/>
        <color theme="1"/>
        <rFont val="宋体"/>
        <charset val="134"/>
      </rPr>
      <t>往上微调电压，然后读取</t>
    </r>
    <r>
      <rPr>
        <sz val="11"/>
        <color theme="1"/>
        <rFont val="Consolas"/>
        <charset val="134"/>
      </rPr>
      <t>analog 0x88</t>
    </r>
    <r>
      <rPr>
        <sz val="11"/>
        <color theme="1"/>
        <rFont val="宋体"/>
        <charset val="134"/>
      </rPr>
      <t>位置的值，</t>
    </r>
    <r>
      <rPr>
        <sz val="11"/>
        <color rgb="FFFF0000"/>
        <rFont val="宋体"/>
        <charset val="134"/>
      </rPr>
      <t>连续读取</t>
    </r>
    <r>
      <rPr>
        <sz val="11"/>
        <color rgb="FFFF0000"/>
        <rFont val="Consolas"/>
        <charset val="134"/>
      </rPr>
      <t>10</t>
    </r>
    <r>
      <rPr>
        <sz val="11"/>
        <color rgb="FFFF0000"/>
        <rFont val="宋体"/>
        <charset val="134"/>
      </rPr>
      <t>次，至少</t>
    </r>
    <r>
      <rPr>
        <sz val="11"/>
        <color rgb="FFFF0000"/>
        <rFont val="Consolas"/>
        <charset val="134"/>
      </rPr>
      <t>9</t>
    </r>
    <r>
      <rPr>
        <sz val="11"/>
        <color rgb="FFFF0000"/>
        <rFont val="宋体"/>
        <charset val="134"/>
      </rPr>
      <t>次第</t>
    </r>
    <r>
      <rPr>
        <sz val="11"/>
        <color rgb="FFFF0000"/>
        <rFont val="Consolas"/>
        <charset val="134"/>
      </rPr>
      <t>0bit</t>
    </r>
    <r>
      <rPr>
        <sz val="11"/>
        <color rgb="FFFF0000"/>
        <rFont val="宋体"/>
        <charset val="134"/>
      </rPr>
      <t>位发生反转时</t>
    </r>
    <r>
      <rPr>
        <sz val="11"/>
        <color theme="1"/>
        <rFont val="宋体"/>
        <charset val="134"/>
      </rPr>
      <t>，记录当前的电压值，然后减去初始值，写入以下表格</t>
    </r>
    <r>
      <rPr>
        <sz val="11"/>
        <color theme="1"/>
        <rFont val="Consolas"/>
        <charset val="134"/>
      </rPr>
      <t xml:space="preserve">
3. CH2</t>
    </r>
    <r>
      <rPr>
        <sz val="11"/>
        <color theme="1"/>
        <rFont val="宋体"/>
        <charset val="134"/>
      </rPr>
      <t>路按照</t>
    </r>
    <r>
      <rPr>
        <sz val="11"/>
        <color theme="1"/>
        <rFont val="Consolas"/>
        <charset val="134"/>
      </rPr>
      <t>step 0.001</t>
    </r>
    <r>
      <rPr>
        <sz val="11"/>
        <color theme="1"/>
        <rFont val="宋体"/>
        <charset val="134"/>
      </rPr>
      <t>往下微调电压，参照以上步骤操作</t>
    </r>
    <r>
      <rPr>
        <sz val="11"/>
        <color theme="1"/>
        <rFont val="Consolas"/>
        <charset val="134"/>
      </rPr>
      <t xml:space="preserve">
4. </t>
    </r>
    <r>
      <rPr>
        <sz val="11"/>
        <color theme="1"/>
        <rFont val="宋体"/>
        <charset val="134"/>
      </rPr>
      <t>脚本修改对应</t>
    </r>
    <r>
      <rPr>
        <sz val="11"/>
        <color theme="1"/>
        <rFont val="Consolas"/>
        <charset val="134"/>
      </rPr>
      <t>IO</t>
    </r>
    <r>
      <rPr>
        <sz val="11"/>
        <color theme="1"/>
        <rFont val="宋体"/>
        <charset val="134"/>
      </rPr>
      <t>口如下</t>
    </r>
    <r>
      <rPr>
        <sz val="11"/>
        <color theme="1"/>
        <rFont val="Consolas"/>
        <charset val="134"/>
      </rPr>
      <t>:
sub_wr_ana(0x0d, 1, 2, 0) //vin = PB&lt;1&gt;
sub_wr_ana(0x0d, 2, 2, 0) //vin = PB&lt;2&gt;
sub_wr_ana(0x0d, 3, 2, 0) //vin = PB&lt;3&gt;
sub_wr_ana(0x0d, 4, 2, 0) //vin = PB&lt;4&gt;
sub_wr_ana(0x0d, 5, 2, 0) //vin = PB&lt;5&gt;
sub_wr_ana(0x0d, 6, 2, 0) //vin = PB&lt;6&gt;
sub_wr_ana(0x0d, 7, 2, 0) //vin = PB&lt;7&gt;</t>
    </r>
  </si>
  <si>
    <t>注意事项</t>
  </si>
  <si>
    <r>
      <rPr>
        <sz val="11"/>
        <rFont val="宋体"/>
        <charset val="134"/>
      </rPr>
      <t>读取</t>
    </r>
    <r>
      <rPr>
        <sz val="11"/>
        <rFont val="Consolas"/>
        <charset val="134"/>
      </rPr>
      <t>analog 0x88</t>
    </r>
    <r>
      <rPr>
        <sz val="11"/>
        <rFont val="宋体"/>
        <charset val="134"/>
      </rPr>
      <t>的值后，要确认是否是因为第</t>
    </r>
    <r>
      <rPr>
        <sz val="11"/>
        <rFont val="Consolas"/>
        <charset val="134"/>
      </rPr>
      <t>0bit</t>
    </r>
    <r>
      <rPr>
        <sz val="11"/>
        <rFont val="宋体"/>
        <charset val="134"/>
      </rPr>
      <t>位反转导致</t>
    </r>
    <r>
      <rPr>
        <sz val="11"/>
        <rFont val="Consolas"/>
        <charset val="134"/>
      </rPr>
      <t xml:space="preserve">(06/07)
</t>
    </r>
    <r>
      <rPr>
        <sz val="11"/>
        <rFont val="宋体"/>
        <charset val="134"/>
      </rPr>
      <t>运行脚本后，再给</t>
    </r>
    <r>
      <rPr>
        <sz val="11"/>
        <rFont val="Consolas"/>
        <charset val="134"/>
      </rPr>
      <t>I0</t>
    </r>
    <r>
      <rPr>
        <sz val="11"/>
        <rFont val="宋体"/>
        <charset val="134"/>
      </rPr>
      <t>管脚上电</t>
    </r>
  </si>
  <si>
    <t>VBAT_VOL(v)</t>
  </si>
  <si>
    <t>IO</t>
  </si>
  <si>
    <t>Vol(mv)</t>
  </si>
  <si>
    <t>备注</t>
  </si>
  <si>
    <t>B1</t>
  </si>
  <si>
    <t>-2/1</t>
  </si>
  <si>
    <r>
      <rPr>
        <sz val="11"/>
        <rFont val="Consolas"/>
        <charset val="134"/>
      </rPr>
      <t xml:space="preserve">1. </t>
    </r>
    <r>
      <rPr>
        <sz val="11"/>
        <rFont val="宋体"/>
        <charset val="134"/>
      </rPr>
      <t>表格里的</t>
    </r>
    <r>
      <rPr>
        <sz val="11"/>
        <rFont val="Consolas"/>
        <charset val="134"/>
      </rPr>
      <t>0/-3</t>
    </r>
    <r>
      <rPr>
        <sz val="11"/>
        <rFont val="宋体"/>
        <charset val="134"/>
      </rPr>
      <t>，其中</t>
    </r>
    <r>
      <rPr>
        <sz val="11"/>
        <rFont val="Consolas"/>
        <charset val="134"/>
      </rPr>
      <t>0</t>
    </r>
    <r>
      <rPr>
        <sz val="11"/>
        <rFont val="宋体"/>
        <charset val="134"/>
      </rPr>
      <t>表示上调电压反转后的电压值减去初始值</t>
    </r>
    <r>
      <rPr>
        <sz val="11"/>
        <rFont val="Consolas"/>
        <charset val="134"/>
      </rPr>
      <t>(1000mv),-3</t>
    </r>
    <r>
      <rPr>
        <sz val="11"/>
        <rFont val="宋体"/>
        <charset val="134"/>
      </rPr>
      <t>表示下调电压反转后的电压值减去初始值</t>
    </r>
    <r>
      <rPr>
        <sz val="11"/>
        <rFont val="Consolas"/>
        <charset val="134"/>
      </rPr>
      <t xml:space="preserve">(1000mv)
2. </t>
    </r>
    <r>
      <rPr>
        <sz val="11"/>
        <rFont val="宋体"/>
        <charset val="134"/>
      </rPr>
      <t>固定的</t>
    </r>
    <r>
      <rPr>
        <sz val="11"/>
        <rFont val="Consolas"/>
        <charset val="134"/>
      </rPr>
      <t>IO</t>
    </r>
    <r>
      <rPr>
        <sz val="11"/>
        <rFont val="宋体"/>
        <charset val="134"/>
      </rPr>
      <t>口和测试</t>
    </r>
    <r>
      <rPr>
        <sz val="11"/>
        <rFont val="Consolas"/>
        <charset val="134"/>
      </rPr>
      <t>IO</t>
    </r>
    <r>
      <rPr>
        <sz val="11"/>
        <rFont val="宋体"/>
        <charset val="134"/>
      </rPr>
      <t>口，都需要并联</t>
    </r>
    <r>
      <rPr>
        <sz val="11"/>
        <rFont val="Consolas"/>
        <charset val="134"/>
      </rPr>
      <t>100uf</t>
    </r>
    <r>
      <rPr>
        <sz val="11"/>
        <rFont val="宋体"/>
        <charset val="134"/>
      </rPr>
      <t>钽电容</t>
    </r>
  </si>
  <si>
    <t>B2</t>
  </si>
  <si>
    <t>--</t>
  </si>
  <si>
    <t>B3</t>
  </si>
  <si>
    <t>B4</t>
  </si>
  <si>
    <t>B5</t>
  </si>
  <si>
    <t>B6</t>
  </si>
  <si>
    <t>B7</t>
  </si>
  <si>
    <r>
      <rPr>
        <sz val="11"/>
        <color theme="1"/>
        <rFont val="宋体"/>
        <charset val="134"/>
      </rPr>
      <t>万用表</t>
    </r>
  </si>
  <si>
    <r>
      <rPr>
        <sz val="11"/>
        <color theme="1"/>
        <rFont val="宋体"/>
        <charset val="134"/>
      </rPr>
      <t>测试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charset val="134"/>
      </rPr>
      <t>TL_VBUS</t>
    </r>
    <r>
      <rPr>
        <sz val="11"/>
        <color theme="1"/>
        <rFont val="宋体"/>
        <charset val="134"/>
      </rPr>
      <t>供电模式下，各个管脚的电压</t>
    </r>
  </si>
  <si>
    <r>
      <rPr>
        <sz val="11"/>
        <color theme="1"/>
        <rFont val="Consolas"/>
        <charset val="134"/>
      </rPr>
      <t>VBAT:Burning evk 3.3v</t>
    </r>
    <r>
      <rPr>
        <sz val="11"/>
        <color theme="1"/>
        <rFont val="宋体"/>
        <charset val="134"/>
      </rPr>
      <t>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 xml:space="preserve">
TL_VBUS:Burning evk 5v</t>
    </r>
    <r>
      <rPr>
        <sz val="11"/>
        <color theme="1"/>
        <rFont val="宋体"/>
        <charset val="134"/>
      </rPr>
      <t>给</t>
    </r>
    <r>
      <rPr>
        <sz val="11"/>
        <color theme="1"/>
        <rFont val="Consolas"/>
        <charset val="134"/>
      </rPr>
      <t>TLvbus</t>
    </r>
    <r>
      <rPr>
        <sz val="11"/>
        <color theme="1"/>
        <rFont val="宋体"/>
        <charset val="134"/>
      </rPr>
      <t>供电</t>
    </r>
  </si>
  <si>
    <r>
      <rPr>
        <sz val="11"/>
        <color theme="1"/>
        <rFont val="Consolas"/>
        <charset val="134"/>
      </rPr>
      <t>Burning evk</t>
    </r>
    <r>
      <rPr>
        <sz val="11"/>
        <color theme="1"/>
        <rFont val="宋体"/>
        <charset val="134"/>
      </rPr>
      <t>给</t>
    </r>
    <r>
      <rPr>
        <sz val="11"/>
        <color theme="1"/>
        <rFont val="Consolas"/>
        <charset val="134"/>
      </rPr>
      <t>VBAT\TL_VBUS</t>
    </r>
    <r>
      <rPr>
        <sz val="11"/>
        <color theme="1"/>
        <rFont val="宋体"/>
        <charset val="134"/>
      </rPr>
      <t>供电，然后将万用表置电压档，空片状态下上电后测量各个管脚的电压</t>
    </r>
  </si>
  <si>
    <r>
      <rPr>
        <sz val="11"/>
        <color theme="1"/>
        <rFont val="宋体"/>
        <charset val="134"/>
      </rPr>
      <t>使用</t>
    </r>
    <r>
      <rPr>
        <sz val="11"/>
        <color theme="1"/>
        <rFont val="Consolas"/>
        <charset val="134"/>
      </rPr>
      <t>#1</t>
    </r>
    <r>
      <rPr>
        <sz val="11"/>
        <color theme="1"/>
        <rFont val="宋体"/>
        <charset val="134"/>
      </rPr>
      <t>号</t>
    </r>
    <r>
      <rPr>
        <sz val="11"/>
        <color theme="1"/>
        <rFont val="Consolas"/>
        <charset val="134"/>
      </rPr>
      <t>evk</t>
    </r>
    <r>
      <rPr>
        <sz val="11"/>
        <color theme="1"/>
        <rFont val="宋体"/>
        <charset val="134"/>
      </rPr>
      <t>测试</t>
    </r>
  </si>
  <si>
    <t>IO_Vol(v)</t>
  </si>
  <si>
    <t>VBAT_3.3v</t>
  </si>
  <si>
    <t>TLVBUS_5v</t>
  </si>
  <si>
    <t>VBUS</t>
  </si>
  <si>
    <t>3V3</t>
  </si>
  <si>
    <t>TLVBUS</t>
  </si>
  <si>
    <t>AVDD1P25</t>
  </si>
  <si>
    <t>VDD3DCDC</t>
  </si>
  <si>
    <t>AVDD3</t>
  </si>
  <si>
    <t>VDDCORE</t>
  </si>
  <si>
    <t>SWS</t>
  </si>
  <si>
    <t>PE0</t>
  </si>
  <si>
    <t>PE1</t>
  </si>
  <si>
    <t>PA1</t>
  </si>
  <si>
    <t>PE7</t>
  </si>
  <si>
    <t>PD5</t>
  </si>
  <si>
    <t>PE2</t>
  </si>
  <si>
    <t>PE3</t>
  </si>
  <si>
    <t>PA0</t>
  </si>
  <si>
    <t>PA2</t>
  </si>
  <si>
    <t>PA3</t>
  </si>
  <si>
    <t>PA4</t>
  </si>
  <si>
    <t>PA5</t>
  </si>
  <si>
    <t>PA6</t>
  </si>
  <si>
    <t>PE4</t>
  </si>
  <si>
    <t>PE5</t>
  </si>
  <si>
    <t>PE6</t>
  </si>
  <si>
    <t>SDMN1</t>
  </si>
  <si>
    <t>SDMP1</t>
  </si>
  <si>
    <t>SDMN0</t>
  </si>
  <si>
    <t>DMICDAT</t>
  </si>
  <si>
    <t>DMICCK1</t>
  </si>
  <si>
    <t>DMICCK2</t>
  </si>
  <si>
    <t>DM</t>
  </si>
  <si>
    <t>DP</t>
  </si>
  <si>
    <t>PC4</t>
  </si>
  <si>
    <t>PC5</t>
  </si>
  <si>
    <t>PC6</t>
  </si>
  <si>
    <t>PC7</t>
  </si>
  <si>
    <t>PD0</t>
  </si>
  <si>
    <t>PB0</t>
  </si>
  <si>
    <t>PB1</t>
  </si>
  <si>
    <t>PB2</t>
  </si>
  <si>
    <t>PB3</t>
  </si>
  <si>
    <t>PB5</t>
  </si>
  <si>
    <t>PB6</t>
  </si>
  <si>
    <t>PB7</t>
  </si>
  <si>
    <t>PB4</t>
  </si>
  <si>
    <t>PC0</t>
  </si>
  <si>
    <t>PC1</t>
  </si>
  <si>
    <t>IPEX</t>
  </si>
  <si>
    <t>IR</t>
  </si>
  <si>
    <t>PC2</t>
  </si>
  <si>
    <t>PC3</t>
  </si>
  <si>
    <t>LEDW</t>
  </si>
  <si>
    <t>LEDG</t>
  </si>
  <si>
    <t>LEDR</t>
  </si>
  <si>
    <t>LEDB</t>
  </si>
  <si>
    <t>KEY1</t>
  </si>
  <si>
    <t>KEY2</t>
  </si>
  <si>
    <t>KEY3</t>
  </si>
  <si>
    <t>KEY4</t>
  </si>
  <si>
    <t>BIAS</t>
  </si>
  <si>
    <t>MIC_P</t>
  </si>
  <si>
    <t>LINE_P</t>
  </si>
  <si>
    <t>MIC_N</t>
  </si>
  <si>
    <t>LINE_N</t>
  </si>
  <si>
    <r>
      <rPr>
        <sz val="11"/>
        <color theme="1"/>
        <rFont val="宋体"/>
        <charset val="134"/>
      </rPr>
      <t>示波器、稳压源</t>
    </r>
  </si>
  <si>
    <r>
      <rPr>
        <sz val="11"/>
        <color theme="1"/>
        <rFont val="宋体"/>
        <charset val="134"/>
      </rPr>
      <t>抓取各个管脚的上下电波形</t>
    </r>
  </si>
  <si>
    <r>
      <rPr>
        <sz val="11"/>
        <color theme="1"/>
        <rFont val="Consolas"/>
        <charset val="134"/>
      </rPr>
      <t>Burning evk 3.3v</t>
    </r>
    <r>
      <rPr>
        <sz val="11"/>
        <color theme="1"/>
        <rFont val="宋体"/>
        <charset val="134"/>
      </rPr>
      <t>给</t>
    </r>
    <r>
      <rPr>
        <sz val="11"/>
        <color theme="1"/>
        <rFont val="Consolas"/>
        <charset val="134"/>
      </rPr>
      <t>VBAT</t>
    </r>
    <r>
      <rPr>
        <sz val="11"/>
        <color theme="1"/>
        <rFont val="宋体"/>
        <charset val="134"/>
      </rPr>
      <t>供电</t>
    </r>
    <r>
      <rPr>
        <sz val="11"/>
        <color theme="1"/>
        <rFont val="Consolas"/>
        <charset val="134"/>
      </rPr>
      <t xml:space="preserve">
Burning evk 5v</t>
    </r>
    <r>
      <rPr>
        <sz val="11"/>
        <color theme="1"/>
        <rFont val="宋体"/>
        <charset val="134"/>
      </rPr>
      <t>给</t>
    </r>
    <r>
      <rPr>
        <sz val="11"/>
        <color theme="1"/>
        <rFont val="Consolas"/>
        <charset val="134"/>
      </rPr>
      <t>TL_VBUS</t>
    </r>
    <r>
      <rPr>
        <sz val="11"/>
        <color theme="1"/>
        <rFont val="宋体"/>
        <charset val="134"/>
      </rPr>
      <t>供电</t>
    </r>
  </si>
  <si>
    <r>
      <rPr>
        <sz val="11"/>
        <color theme="1"/>
        <rFont val="宋体"/>
        <charset val="134"/>
      </rPr>
      <t>示波器同时接</t>
    </r>
    <r>
      <rPr>
        <sz val="11"/>
        <color theme="1"/>
        <rFont val="Consolas"/>
        <charset val="134"/>
      </rPr>
      <t>4</t>
    </r>
    <r>
      <rPr>
        <sz val="11"/>
        <color theme="1"/>
        <rFont val="宋体"/>
        <charset val="134"/>
      </rPr>
      <t>个需要测试的管脚，然后抓取上电波形</t>
    </r>
  </si>
  <si>
    <r>
      <rPr>
        <sz val="11"/>
        <rFont val="Consolas"/>
        <charset val="134"/>
      </rPr>
      <t>1.Burning</t>
    </r>
    <r>
      <rPr>
        <sz val="11"/>
        <rFont val="宋体"/>
        <charset val="134"/>
      </rPr>
      <t>供电测试时需要先将</t>
    </r>
    <r>
      <rPr>
        <sz val="11"/>
        <rFont val="Consolas"/>
        <charset val="134"/>
      </rPr>
      <t>EVK</t>
    </r>
    <r>
      <rPr>
        <sz val="11"/>
        <rFont val="宋体"/>
        <charset val="134"/>
      </rPr>
      <t>短接放电</t>
    </r>
    <r>
      <rPr>
        <sz val="11"/>
        <rFont val="Consolas"/>
        <charset val="134"/>
      </rPr>
      <t xml:space="preserve">
2.Vbus</t>
    </r>
    <r>
      <rPr>
        <sz val="11"/>
        <rFont val="宋体"/>
        <charset val="134"/>
      </rPr>
      <t>供电时需要将</t>
    </r>
    <r>
      <rPr>
        <sz val="11"/>
        <rFont val="Consolas"/>
        <charset val="134"/>
      </rPr>
      <t>VDDO3</t>
    </r>
    <r>
      <rPr>
        <sz val="11"/>
        <rFont val="宋体"/>
        <charset val="134"/>
      </rPr>
      <t>和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短接</t>
    </r>
  </si>
  <si>
    <r>
      <rPr>
        <sz val="10"/>
        <rFont val="宋体"/>
        <charset val="134"/>
      </rPr>
      <t>使用的是</t>
    </r>
    <r>
      <rPr>
        <sz val="10"/>
        <rFont val="Consolas"/>
        <charset val="134"/>
      </rPr>
      <t>#1</t>
    </r>
    <r>
      <rPr>
        <sz val="10"/>
        <rFont val="宋体"/>
        <charset val="134"/>
      </rPr>
      <t>号芯片</t>
    </r>
  </si>
  <si>
    <r>
      <rPr>
        <sz val="11"/>
        <rFont val="Consolas"/>
        <charset val="134"/>
      </rPr>
      <t>Burning evk 3.3V_VBAT</t>
    </r>
    <r>
      <rPr>
        <sz val="11"/>
        <rFont val="宋体"/>
        <charset val="134"/>
      </rPr>
      <t>供电上电时序</t>
    </r>
  </si>
  <si>
    <r>
      <rPr>
        <sz val="10"/>
        <rFont val="Consolas"/>
        <charset val="134"/>
      </rPr>
      <t>VBAT</t>
    </r>
    <r>
      <rPr>
        <sz val="10"/>
        <rFont val="宋体"/>
        <charset val="134"/>
      </rPr>
      <t>上电到</t>
    </r>
    <r>
      <rPr>
        <sz val="10"/>
        <rFont val="Consolas"/>
        <charset val="134"/>
      </rPr>
      <t>BOR release</t>
    </r>
    <r>
      <rPr>
        <sz val="10"/>
        <rFont val="宋体"/>
        <charset val="134"/>
      </rPr>
      <t>时间</t>
    </r>
    <r>
      <rPr>
        <sz val="10"/>
        <rFont val="Consolas"/>
        <charset val="134"/>
      </rPr>
      <t>35.2us</t>
    </r>
  </si>
  <si>
    <r>
      <rPr>
        <sz val="10"/>
        <rFont val="Consolas"/>
        <charset val="134"/>
      </rPr>
      <t>BOR release</t>
    </r>
    <r>
      <rPr>
        <sz val="10"/>
        <rFont val="宋体"/>
        <charset val="134"/>
      </rPr>
      <t>到</t>
    </r>
    <r>
      <rPr>
        <sz val="10"/>
        <rFont val="Consolas"/>
        <charset val="134"/>
      </rPr>
      <t>VDDF</t>
    </r>
    <r>
      <rPr>
        <sz val="10"/>
        <rFont val="宋体"/>
        <charset val="134"/>
      </rPr>
      <t>电压正常的时间</t>
    </r>
    <r>
      <rPr>
        <sz val="10"/>
        <rFont val="Consolas"/>
        <charset val="134"/>
      </rPr>
      <t>2.0436ms</t>
    </r>
  </si>
  <si>
    <r>
      <rPr>
        <sz val="10"/>
        <rFont val="Consolas"/>
        <charset val="134"/>
      </rPr>
      <t>BOR release</t>
    </r>
    <r>
      <rPr>
        <sz val="10"/>
        <rFont val="宋体"/>
        <charset val="134"/>
      </rPr>
      <t>到</t>
    </r>
    <r>
      <rPr>
        <sz val="10"/>
        <rFont val="Consolas"/>
        <charset val="134"/>
      </rPr>
      <t>CORE</t>
    </r>
    <r>
      <rPr>
        <sz val="10"/>
        <rFont val="宋体"/>
        <charset val="134"/>
      </rPr>
      <t>电压正常的时间</t>
    </r>
    <r>
      <rPr>
        <sz val="10"/>
        <rFont val="Consolas"/>
        <charset val="134"/>
      </rPr>
      <t>9.484ms</t>
    </r>
  </si>
  <si>
    <r>
      <rPr>
        <sz val="10"/>
        <rFont val="Consolas"/>
        <charset val="134"/>
      </rPr>
      <t>BOR release</t>
    </r>
    <r>
      <rPr>
        <sz val="10"/>
        <rFont val="宋体"/>
        <charset val="134"/>
      </rPr>
      <t>到</t>
    </r>
    <r>
      <rPr>
        <sz val="10"/>
        <rFont val="Consolas"/>
        <charset val="134"/>
      </rPr>
      <t>POR release</t>
    </r>
    <r>
      <rPr>
        <sz val="10"/>
        <rFont val="宋体"/>
        <charset val="134"/>
      </rPr>
      <t>时间</t>
    </r>
    <r>
      <rPr>
        <sz val="10"/>
        <rFont val="Consolas"/>
        <charset val="134"/>
      </rPr>
      <t>49.48ms</t>
    </r>
  </si>
  <si>
    <r>
      <rPr>
        <sz val="10"/>
        <rFont val="Consolas"/>
        <charset val="134"/>
      </rPr>
      <t>VDDF</t>
    </r>
    <r>
      <rPr>
        <sz val="10"/>
        <rFont val="宋体"/>
        <charset val="134"/>
      </rPr>
      <t>电压开始上升到</t>
    </r>
    <r>
      <rPr>
        <sz val="10"/>
        <rFont val="Consolas"/>
        <charset val="134"/>
      </rPr>
      <t>POR release</t>
    </r>
    <r>
      <rPr>
        <sz val="10"/>
        <rFont val="宋体"/>
        <charset val="134"/>
      </rPr>
      <t>时间</t>
    </r>
    <r>
      <rPr>
        <sz val="10"/>
        <rFont val="Consolas"/>
        <charset val="134"/>
      </rPr>
      <t>49ms</t>
    </r>
  </si>
  <si>
    <r>
      <rPr>
        <sz val="10"/>
        <rFont val="Consolas"/>
        <charset val="134"/>
      </rPr>
      <t>CORE</t>
    </r>
    <r>
      <rPr>
        <sz val="10"/>
        <rFont val="宋体"/>
        <charset val="134"/>
      </rPr>
      <t>电压开始上升到</t>
    </r>
    <r>
      <rPr>
        <sz val="10"/>
        <rFont val="Consolas"/>
        <charset val="134"/>
      </rPr>
      <t>POR release</t>
    </r>
    <r>
      <rPr>
        <sz val="10"/>
        <rFont val="宋体"/>
        <charset val="134"/>
      </rPr>
      <t>时间</t>
    </r>
    <r>
      <rPr>
        <sz val="10"/>
        <rFont val="Consolas"/>
        <charset val="134"/>
      </rPr>
      <t>48.98ms</t>
    </r>
  </si>
  <si>
    <r>
      <rPr>
        <sz val="10"/>
        <rFont val="Consolas"/>
        <charset val="134"/>
      </rPr>
      <t>POR release</t>
    </r>
    <r>
      <rPr>
        <sz val="10"/>
        <rFont val="宋体"/>
        <charset val="134"/>
      </rPr>
      <t>到晶振起振的时间</t>
    </r>
    <r>
      <rPr>
        <sz val="10"/>
        <rFont val="Consolas"/>
        <charset val="134"/>
      </rPr>
      <t>9.55ms</t>
    </r>
  </si>
  <si>
    <r>
      <rPr>
        <sz val="10"/>
        <rFont val="Consolas"/>
        <charset val="134"/>
      </rPr>
      <t>BOR release</t>
    </r>
    <r>
      <rPr>
        <sz val="10"/>
        <rFont val="宋体"/>
        <charset val="134"/>
      </rPr>
      <t>到晶振起振的时间</t>
    </r>
    <r>
      <rPr>
        <sz val="10"/>
        <rFont val="Consolas"/>
        <charset val="134"/>
      </rPr>
      <t>57.75ms</t>
    </r>
  </si>
  <si>
    <r>
      <rPr>
        <sz val="10"/>
        <rFont val="Consolas"/>
        <charset val="134"/>
      </rPr>
      <t>VDDF</t>
    </r>
    <r>
      <rPr>
        <sz val="10"/>
        <rFont val="宋体"/>
        <charset val="134"/>
      </rPr>
      <t>电压开始上升到晶振起振的时间</t>
    </r>
    <r>
      <rPr>
        <sz val="10"/>
        <rFont val="Consolas"/>
        <charset val="134"/>
      </rPr>
      <t>57.26ms</t>
    </r>
  </si>
  <si>
    <r>
      <rPr>
        <sz val="10"/>
        <rFont val="Consolas"/>
        <charset val="134"/>
      </rPr>
      <t>CORE</t>
    </r>
    <r>
      <rPr>
        <sz val="10"/>
        <rFont val="宋体"/>
        <charset val="134"/>
      </rPr>
      <t>电压开始上升到晶振起振的时间</t>
    </r>
    <r>
      <rPr>
        <sz val="10"/>
        <rFont val="Consolas"/>
        <charset val="134"/>
      </rPr>
      <t>54.86ms</t>
    </r>
  </si>
  <si>
    <r>
      <rPr>
        <sz val="10"/>
        <rFont val="Consolas"/>
        <charset val="134"/>
      </rPr>
      <t>1P25</t>
    </r>
    <r>
      <rPr>
        <sz val="10"/>
        <rFont val="宋体"/>
        <charset val="134"/>
      </rPr>
      <t>电压开始上升到晶振起振的时间</t>
    </r>
    <r>
      <rPr>
        <sz val="10"/>
        <rFont val="Consolas"/>
        <charset val="134"/>
      </rPr>
      <t>57.7ms</t>
    </r>
  </si>
  <si>
    <r>
      <rPr>
        <sz val="11"/>
        <rFont val="Consolas"/>
        <charset val="134"/>
      </rPr>
      <t>Burning evk 3.3V_VBAT</t>
    </r>
    <r>
      <rPr>
        <sz val="11"/>
        <rFont val="宋体"/>
        <charset val="134"/>
      </rPr>
      <t>供电各管脚下电波形</t>
    </r>
  </si>
  <si>
    <r>
      <rPr>
        <sz val="11"/>
        <rFont val="Consolas"/>
        <charset val="134"/>
      </rPr>
      <t>Burning evk 5V_TL_VBUS</t>
    </r>
    <r>
      <rPr>
        <sz val="11"/>
        <rFont val="宋体"/>
        <charset val="134"/>
      </rPr>
      <t>供电各管脚上电波形</t>
    </r>
  </si>
  <si>
    <r>
      <rPr>
        <sz val="11"/>
        <rFont val="Consolas"/>
        <charset val="134"/>
      </rPr>
      <t>Burning evk 5V_TL_VBUS</t>
    </r>
    <r>
      <rPr>
        <sz val="11"/>
        <rFont val="宋体"/>
        <charset val="134"/>
      </rPr>
      <t>供电各管脚下电波形</t>
    </r>
  </si>
  <si>
    <r>
      <rPr>
        <sz val="11"/>
        <rFont val="宋体"/>
        <charset val="134"/>
      </rPr>
      <t>锂电池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供电各管脚上电波形（实测</t>
    </r>
    <r>
      <rPr>
        <sz val="11"/>
        <rFont val="Consolas"/>
        <charset val="134"/>
      </rPr>
      <t>4.21v)</t>
    </r>
  </si>
  <si>
    <r>
      <rPr>
        <sz val="10"/>
        <rFont val="Consolas"/>
        <charset val="134"/>
      </rPr>
      <t>FLASH</t>
    </r>
    <r>
      <rPr>
        <sz val="10"/>
        <rFont val="宋体"/>
        <charset val="134"/>
      </rPr>
      <t>上电后抬高到</t>
    </r>
    <r>
      <rPr>
        <sz val="10"/>
        <rFont val="Consolas"/>
        <charset val="134"/>
      </rPr>
      <t>3.9v</t>
    </r>
  </si>
  <si>
    <r>
      <rPr>
        <sz val="10"/>
        <rFont val="Consolas"/>
        <charset val="134"/>
      </rPr>
      <t>1P25</t>
    </r>
    <r>
      <rPr>
        <sz val="10"/>
        <rFont val="宋体"/>
        <charset val="134"/>
      </rPr>
      <t>上电后抬高到</t>
    </r>
    <r>
      <rPr>
        <sz val="10"/>
        <rFont val="Consolas"/>
        <charset val="134"/>
      </rPr>
      <t>2.16v</t>
    </r>
  </si>
  <si>
    <r>
      <rPr>
        <sz val="10"/>
        <rFont val="Consolas"/>
        <charset val="134"/>
      </rPr>
      <t>VDDO3</t>
    </r>
    <r>
      <rPr>
        <sz val="10"/>
        <rFont val="宋体"/>
        <charset val="134"/>
      </rPr>
      <t>上电后抬高到</t>
    </r>
    <r>
      <rPr>
        <sz val="10"/>
        <rFont val="Consolas"/>
        <charset val="134"/>
      </rPr>
      <t>4.24v</t>
    </r>
  </si>
  <si>
    <r>
      <rPr>
        <sz val="11"/>
        <rFont val="宋体"/>
        <charset val="134"/>
      </rPr>
      <t>锂电池</t>
    </r>
    <r>
      <rPr>
        <sz val="11"/>
        <rFont val="Consolas"/>
        <charset val="134"/>
      </rPr>
      <t>VBAT</t>
    </r>
    <r>
      <rPr>
        <sz val="11"/>
        <rFont val="宋体"/>
        <charset val="134"/>
      </rPr>
      <t>供电各管脚下电波形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</si>
</sst>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"/>
    <numFmt numFmtId="178" formatCode="0.0"/>
    <numFmt numFmtId="179" formatCode="0.00_ "/>
    <numFmt numFmtId="180" formatCode="0.0%"/>
    <numFmt numFmtId="181" formatCode="0.0_ "/>
    <numFmt numFmtId="182" formatCode="0.00_);[Red]\(0.00\)"/>
    <numFmt numFmtId="183" formatCode="0.0000"/>
    <numFmt numFmtId="184" formatCode="0.000%"/>
    <numFmt numFmtId="185" formatCode="0.0000_ "/>
    <numFmt numFmtId="186" formatCode="0_ "/>
  </numFmts>
  <fonts count="47">
    <font>
      <sz val="10"/>
      <name val="Arial"/>
      <charset val="134"/>
    </font>
    <font>
      <sz val="10"/>
      <name val="Consolas"/>
      <charset val="134"/>
    </font>
    <font>
      <sz val="11"/>
      <color theme="1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Consolas"/>
      <charset val="134"/>
    </font>
    <font>
      <b/>
      <sz val="11"/>
      <color rgb="FFFF0000"/>
      <name val="Consolas"/>
      <charset val="134"/>
    </font>
    <font>
      <sz val="10"/>
      <name val="宋体"/>
      <charset val="134"/>
    </font>
    <font>
      <sz val="11"/>
      <color theme="1"/>
      <name val="等线"/>
      <charset val="134"/>
    </font>
    <font>
      <b/>
      <sz val="10"/>
      <name val="Consolas"/>
      <charset val="134"/>
    </font>
    <font>
      <sz val="11"/>
      <color theme="1"/>
      <name val="宋体"/>
      <charset val="134"/>
      <scheme val="minor"/>
    </font>
    <font>
      <u/>
      <sz val="10"/>
      <color rgb="FF800080"/>
      <name val="Consolas"/>
      <charset val="134"/>
    </font>
    <font>
      <u/>
      <sz val="9"/>
      <color rgb="FF800080"/>
      <name val="Consolas"/>
      <charset val="134"/>
    </font>
    <font>
      <u/>
      <sz val="10"/>
      <color rgb="FF800080"/>
      <name val="Arial"/>
      <charset val="134"/>
    </font>
    <font>
      <sz val="11"/>
      <color theme="5"/>
      <name val="Consolas"/>
      <charset val="134"/>
    </font>
    <font>
      <sz val="11"/>
      <color rgb="FF7030A0"/>
      <name val="宋体"/>
      <charset val="134"/>
    </font>
    <font>
      <u/>
      <sz val="10"/>
      <color theme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等线"/>
      <charset val="134"/>
    </font>
    <font>
      <sz val="11"/>
      <color rgb="FFFF0000"/>
      <name val="宋体"/>
      <charset val="134"/>
    </font>
    <font>
      <sz val="11"/>
      <color rgb="FFFF0000"/>
      <name val="Consolas"/>
      <charset val="134"/>
    </font>
    <font>
      <sz val="11"/>
      <color rgb="FF7030A0"/>
      <name val="Consolas"/>
      <charset val="134"/>
    </font>
    <font>
      <u/>
      <sz val="9"/>
      <color rgb="FF800080"/>
      <name val="宋体"/>
      <charset val="134"/>
    </font>
    <font>
      <u/>
      <sz val="10"/>
      <color rgb="FF800080"/>
      <name val="宋体"/>
      <charset val="134"/>
    </font>
    <font>
      <b/>
      <sz val="11"/>
      <color theme="1"/>
      <name val="Consolas"/>
      <charset val="134"/>
    </font>
    <font>
      <b/>
      <sz val="11"/>
      <color theme="1"/>
      <name val="宋体"/>
      <charset val="134"/>
    </font>
    <font>
      <b/>
      <sz val="11"/>
      <color rgb="FF7030A0"/>
      <name val="Consolas"/>
      <charset val="134"/>
    </font>
    <font>
      <b/>
      <sz val="11"/>
      <color rgb="FF7030A0"/>
      <name val="宋体"/>
      <charset val="134"/>
    </font>
    <font>
      <b/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15" applyNumberFormat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20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5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8" fontId="2" fillId="4" borderId="4" xfId="0" applyNumberFormat="1" applyFont="1" applyFill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81" fontId="3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2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81" fontId="3" fillId="0" borderId="7" xfId="0" applyNumberFormat="1" applyFont="1" applyBorder="1" applyAlignment="1">
      <alignment horizontal="center" vertical="center" wrapText="1"/>
    </xf>
    <xf numFmtId="181" fontId="3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0" fontId="3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83" fontId="2" fillId="2" borderId="6" xfId="0" applyNumberFormat="1" applyFont="1" applyFill="1" applyBorder="1" applyAlignment="1">
      <alignment horizontal="center" vertical="center"/>
    </xf>
    <xf numFmtId="184" fontId="2" fillId="2" borderId="6" xfId="0" applyNumberFormat="1" applyFont="1" applyFill="1" applyBorder="1" applyAlignment="1">
      <alignment horizontal="center" vertical="center"/>
    </xf>
    <xf numFmtId="181" fontId="3" fillId="0" borderId="4" xfId="0" applyNumberFormat="1" applyFont="1" applyBorder="1" applyAlignment="1">
      <alignment horizontal="center" vertical="center" wrapText="1"/>
    </xf>
    <xf numFmtId="183" fontId="2" fillId="0" borderId="1" xfId="0" applyNumberFormat="1" applyFont="1" applyFill="1" applyBorder="1" applyAlignment="1">
      <alignment horizontal="center" vertical="center" wrapText="1"/>
    </xf>
    <xf numFmtId="184" fontId="2" fillId="0" borderId="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83" fontId="3" fillId="0" borderId="1" xfId="0" applyNumberFormat="1" applyFont="1" applyFill="1" applyBorder="1" applyAlignment="1">
      <alignment horizontal="center" vertical="center" wrapText="1"/>
    </xf>
    <xf numFmtId="185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2" fillId="7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86" fontId="2" fillId="7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81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 wrapText="1"/>
    </xf>
    <xf numFmtId="49" fontId="1" fillId="10" borderId="5" xfId="0" applyNumberFormat="1" applyFont="1" applyFill="1" applyBorder="1" applyAlignment="1">
      <alignment horizontal="center" vertical="center" wrapText="1"/>
    </xf>
    <xf numFmtId="49" fontId="1" fillId="10" borderId="7" xfId="0" applyNumberFormat="1" applyFont="1" applyFill="1" applyBorder="1" applyAlignment="1">
      <alignment horizontal="center" vertical="center" wrapText="1"/>
    </xf>
    <xf numFmtId="49" fontId="1" fillId="10" borderId="6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11" borderId="1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0" borderId="1" xfId="6" applyFont="1" applyFill="1" applyBorder="1" applyAlignment="1">
      <alignment horizontal="left" vertical="center"/>
    </xf>
    <xf numFmtId="0" fontId="14" fillId="0" borderId="1" xfId="6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7" Type="http://schemas.openxmlformats.org/officeDocument/2006/relationships/image" Target="../media/image28.png"/><Relationship Id="rId26" Type="http://schemas.openxmlformats.org/officeDocument/2006/relationships/image" Target="../media/image27.png"/><Relationship Id="rId25" Type="http://schemas.openxmlformats.org/officeDocument/2006/relationships/image" Target="../media/image26.png"/><Relationship Id="rId24" Type="http://schemas.openxmlformats.org/officeDocument/2006/relationships/image" Target="../media/image25.png"/><Relationship Id="rId23" Type="http://schemas.openxmlformats.org/officeDocument/2006/relationships/image" Target="../media/image24.png"/><Relationship Id="rId22" Type="http://schemas.openxmlformats.org/officeDocument/2006/relationships/image" Target="../media/image23.png"/><Relationship Id="rId21" Type="http://schemas.openxmlformats.org/officeDocument/2006/relationships/image" Target="../media/image22.png"/><Relationship Id="rId20" Type="http://schemas.openxmlformats.org/officeDocument/2006/relationships/image" Target="../media/image21.png"/><Relationship Id="rId2" Type="http://schemas.openxmlformats.org/officeDocument/2006/relationships/image" Target="../media/image3.png"/><Relationship Id="rId19" Type="http://schemas.openxmlformats.org/officeDocument/2006/relationships/image" Target="../media/image20.png"/><Relationship Id="rId18" Type="http://schemas.openxmlformats.org/officeDocument/2006/relationships/image" Target="../media/image19.png"/><Relationship Id="rId17" Type="http://schemas.openxmlformats.org/officeDocument/2006/relationships/image" Target="../media/image18.png"/><Relationship Id="rId16" Type="http://schemas.openxmlformats.org/officeDocument/2006/relationships/image" Target="../media/image17.png"/><Relationship Id="rId15" Type="http://schemas.openxmlformats.org/officeDocument/2006/relationships/image" Target="../media/image16.png"/><Relationship Id="rId14" Type="http://schemas.openxmlformats.org/officeDocument/2006/relationships/image" Target="../media/image15.png"/><Relationship Id="rId13" Type="http://schemas.openxmlformats.org/officeDocument/2006/relationships/image" Target="../media/image14.png"/><Relationship Id="rId12" Type="http://schemas.openxmlformats.org/officeDocument/2006/relationships/image" Target="../media/image1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365125</xdr:colOff>
      <xdr:row>4</xdr:row>
      <xdr:rowOff>30480</xdr:rowOff>
    </xdr:from>
    <xdr:to>
      <xdr:col>15</xdr:col>
      <xdr:colOff>1360805</xdr:colOff>
      <xdr:row>4</xdr:row>
      <xdr:rowOff>1701165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0975" y="773430"/>
          <a:ext cx="4877435" cy="16706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10</xdr:row>
      <xdr:rowOff>15240</xdr:rowOff>
    </xdr:from>
    <xdr:to>
      <xdr:col>4</xdr:col>
      <xdr:colOff>0</xdr:colOff>
      <xdr:row>22</xdr:row>
      <xdr:rowOff>68580</xdr:rowOff>
    </xdr:to>
    <xdr:pic>
      <xdr:nvPicPr>
        <xdr:cNvPr id="3" name="图片 2" descr="tek000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2202815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</xdr:colOff>
      <xdr:row>10</xdr:row>
      <xdr:rowOff>15240</xdr:rowOff>
    </xdr:from>
    <xdr:to>
      <xdr:col>9</xdr:col>
      <xdr:colOff>0</xdr:colOff>
      <xdr:row>22</xdr:row>
      <xdr:rowOff>68580</xdr:rowOff>
    </xdr:to>
    <xdr:pic>
      <xdr:nvPicPr>
        <xdr:cNvPr id="4" name="图片 3" descr="TEK000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35755" y="2202815"/>
          <a:ext cx="4131310" cy="199644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10</xdr:row>
      <xdr:rowOff>15240</xdr:rowOff>
    </xdr:from>
    <xdr:to>
      <xdr:col>16</xdr:col>
      <xdr:colOff>12700</xdr:colOff>
      <xdr:row>22</xdr:row>
      <xdr:rowOff>68580</xdr:rowOff>
    </xdr:to>
    <xdr:pic>
      <xdr:nvPicPr>
        <xdr:cNvPr id="5" name="图片 4" descr="TEK000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89925" y="2202815"/>
          <a:ext cx="4122420" cy="19964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24</xdr:row>
      <xdr:rowOff>15240</xdr:rowOff>
    </xdr:from>
    <xdr:to>
      <xdr:col>4</xdr:col>
      <xdr:colOff>0</xdr:colOff>
      <xdr:row>36</xdr:row>
      <xdr:rowOff>68580</xdr:rowOff>
    </xdr:to>
    <xdr:pic>
      <xdr:nvPicPr>
        <xdr:cNvPr id="6" name="图片 5" descr="TEK00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" y="4469765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24</xdr:row>
      <xdr:rowOff>15240</xdr:rowOff>
    </xdr:from>
    <xdr:to>
      <xdr:col>9</xdr:col>
      <xdr:colOff>0</xdr:colOff>
      <xdr:row>36</xdr:row>
      <xdr:rowOff>60960</xdr:rowOff>
    </xdr:to>
    <xdr:pic>
      <xdr:nvPicPr>
        <xdr:cNvPr id="7" name="图片 6" descr="TEK000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48455" y="4469765"/>
          <a:ext cx="4118610" cy="19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24</xdr:row>
      <xdr:rowOff>15240</xdr:rowOff>
    </xdr:from>
    <xdr:to>
      <xdr:col>16</xdr:col>
      <xdr:colOff>0</xdr:colOff>
      <xdr:row>36</xdr:row>
      <xdr:rowOff>64770</xdr:rowOff>
    </xdr:to>
    <xdr:pic>
      <xdr:nvPicPr>
        <xdr:cNvPr id="8" name="图片 7" descr="TEK000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282305" y="4469765"/>
          <a:ext cx="4117340" cy="199263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66</xdr:row>
      <xdr:rowOff>30480</xdr:rowOff>
    </xdr:from>
    <xdr:to>
      <xdr:col>4</xdr:col>
      <xdr:colOff>0</xdr:colOff>
      <xdr:row>78</xdr:row>
      <xdr:rowOff>83820</xdr:rowOff>
    </xdr:to>
    <xdr:pic>
      <xdr:nvPicPr>
        <xdr:cNvPr id="9" name="图片 8" descr="TEK00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20" y="11314430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38</xdr:row>
      <xdr:rowOff>15240</xdr:rowOff>
    </xdr:from>
    <xdr:to>
      <xdr:col>4</xdr:col>
      <xdr:colOff>0</xdr:colOff>
      <xdr:row>50</xdr:row>
      <xdr:rowOff>68580</xdr:rowOff>
    </xdr:to>
    <xdr:pic>
      <xdr:nvPicPr>
        <xdr:cNvPr id="10" name="图片 9" descr="tek0000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20" y="6736715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38</xdr:row>
      <xdr:rowOff>15240</xdr:rowOff>
    </xdr:from>
    <xdr:to>
      <xdr:col>9</xdr:col>
      <xdr:colOff>0</xdr:colOff>
      <xdr:row>50</xdr:row>
      <xdr:rowOff>60960</xdr:rowOff>
    </xdr:to>
    <xdr:pic>
      <xdr:nvPicPr>
        <xdr:cNvPr id="11" name="图片 10" descr="TEK0000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148455" y="6736715"/>
          <a:ext cx="4118610" cy="19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38</xdr:row>
      <xdr:rowOff>15240</xdr:rowOff>
    </xdr:from>
    <xdr:to>
      <xdr:col>16</xdr:col>
      <xdr:colOff>0</xdr:colOff>
      <xdr:row>50</xdr:row>
      <xdr:rowOff>60960</xdr:rowOff>
    </xdr:to>
    <xdr:pic>
      <xdr:nvPicPr>
        <xdr:cNvPr id="12" name="图片 11" descr="TEK0000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82305" y="6736715"/>
          <a:ext cx="4117340" cy="19888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52</xdr:row>
      <xdr:rowOff>15240</xdr:rowOff>
    </xdr:from>
    <xdr:to>
      <xdr:col>4</xdr:col>
      <xdr:colOff>0</xdr:colOff>
      <xdr:row>64</xdr:row>
      <xdr:rowOff>72390</xdr:rowOff>
    </xdr:to>
    <xdr:pic>
      <xdr:nvPicPr>
        <xdr:cNvPr id="13" name="图片 12" descr="TEK0000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620" y="9003665"/>
          <a:ext cx="4125595" cy="200025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52</xdr:row>
      <xdr:rowOff>22860</xdr:rowOff>
    </xdr:from>
    <xdr:to>
      <xdr:col>9</xdr:col>
      <xdr:colOff>0</xdr:colOff>
      <xdr:row>64</xdr:row>
      <xdr:rowOff>68580</xdr:rowOff>
    </xdr:to>
    <xdr:pic>
      <xdr:nvPicPr>
        <xdr:cNvPr id="14" name="图片 13" descr="TEK0000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48455" y="9011285"/>
          <a:ext cx="4118610" cy="19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52</xdr:row>
      <xdr:rowOff>22860</xdr:rowOff>
    </xdr:from>
    <xdr:to>
      <xdr:col>16</xdr:col>
      <xdr:colOff>0</xdr:colOff>
      <xdr:row>64</xdr:row>
      <xdr:rowOff>68580</xdr:rowOff>
    </xdr:to>
    <xdr:pic>
      <xdr:nvPicPr>
        <xdr:cNvPr id="15" name="图片 14" descr="TEK0000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282305" y="9011285"/>
          <a:ext cx="4117340" cy="19888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66</xdr:row>
      <xdr:rowOff>30480</xdr:rowOff>
    </xdr:from>
    <xdr:to>
      <xdr:col>9</xdr:col>
      <xdr:colOff>0</xdr:colOff>
      <xdr:row>78</xdr:row>
      <xdr:rowOff>73025</xdr:rowOff>
    </xdr:to>
    <xdr:pic>
      <xdr:nvPicPr>
        <xdr:cNvPr id="16" name="图片 15" descr="TEK0000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156075" y="11314430"/>
          <a:ext cx="4110990" cy="198564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66</xdr:row>
      <xdr:rowOff>22860</xdr:rowOff>
    </xdr:from>
    <xdr:to>
      <xdr:col>16</xdr:col>
      <xdr:colOff>0</xdr:colOff>
      <xdr:row>78</xdr:row>
      <xdr:rowOff>68580</xdr:rowOff>
    </xdr:to>
    <xdr:pic>
      <xdr:nvPicPr>
        <xdr:cNvPr id="17" name="图片 16" descr="tek0000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282305" y="11306810"/>
          <a:ext cx="4117340" cy="19888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81</xdr:row>
      <xdr:rowOff>15240</xdr:rowOff>
    </xdr:from>
    <xdr:to>
      <xdr:col>4</xdr:col>
      <xdr:colOff>0</xdr:colOff>
      <xdr:row>93</xdr:row>
      <xdr:rowOff>68580</xdr:rowOff>
    </xdr:to>
    <xdr:pic>
      <xdr:nvPicPr>
        <xdr:cNvPr id="18" name="图片 17" descr="TEK0000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620" y="13756640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</xdr:colOff>
      <xdr:row>95</xdr:row>
      <xdr:rowOff>22860</xdr:rowOff>
    </xdr:from>
    <xdr:to>
      <xdr:col>4</xdr:col>
      <xdr:colOff>4445</xdr:colOff>
      <xdr:row>107</xdr:row>
      <xdr:rowOff>76200</xdr:rowOff>
    </xdr:to>
    <xdr:pic>
      <xdr:nvPicPr>
        <xdr:cNvPr id="20" name="图片 19" descr="TEK000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430" y="16059785"/>
          <a:ext cx="4126230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81</xdr:row>
      <xdr:rowOff>15240</xdr:rowOff>
    </xdr:from>
    <xdr:to>
      <xdr:col>9</xdr:col>
      <xdr:colOff>0</xdr:colOff>
      <xdr:row>93</xdr:row>
      <xdr:rowOff>61595</xdr:rowOff>
    </xdr:to>
    <xdr:pic>
      <xdr:nvPicPr>
        <xdr:cNvPr id="21" name="图片 20" descr="TEK0000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44645" y="13756640"/>
          <a:ext cx="4122420" cy="198945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81</xdr:row>
      <xdr:rowOff>22860</xdr:rowOff>
    </xdr:from>
    <xdr:to>
      <xdr:col>15</xdr:col>
      <xdr:colOff>568325</xdr:colOff>
      <xdr:row>93</xdr:row>
      <xdr:rowOff>60960</xdr:rowOff>
    </xdr:to>
    <xdr:pic>
      <xdr:nvPicPr>
        <xdr:cNvPr id="23" name="图片 22" descr="TEK00004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289925" y="13764260"/>
          <a:ext cx="4107815" cy="198120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</xdr:colOff>
      <xdr:row>95</xdr:row>
      <xdr:rowOff>22860</xdr:rowOff>
    </xdr:from>
    <xdr:to>
      <xdr:col>8</xdr:col>
      <xdr:colOff>702945</xdr:colOff>
      <xdr:row>107</xdr:row>
      <xdr:rowOff>75565</xdr:rowOff>
    </xdr:to>
    <xdr:pic>
      <xdr:nvPicPr>
        <xdr:cNvPr id="25" name="图片 24" descr="TEK0000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153535" y="16059785"/>
          <a:ext cx="4112895" cy="199580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109</xdr:row>
      <xdr:rowOff>22860</xdr:rowOff>
    </xdr:from>
    <xdr:to>
      <xdr:col>4</xdr:col>
      <xdr:colOff>0</xdr:colOff>
      <xdr:row>121</xdr:row>
      <xdr:rowOff>72390</xdr:rowOff>
    </xdr:to>
    <xdr:pic>
      <xdr:nvPicPr>
        <xdr:cNvPr id="32" name="图片 31" descr="tek0000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620" y="18355310"/>
          <a:ext cx="4125595" cy="199263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137</xdr:row>
      <xdr:rowOff>15240</xdr:rowOff>
    </xdr:from>
    <xdr:to>
      <xdr:col>4</xdr:col>
      <xdr:colOff>0</xdr:colOff>
      <xdr:row>149</xdr:row>
      <xdr:rowOff>68580</xdr:rowOff>
    </xdr:to>
    <xdr:pic>
      <xdr:nvPicPr>
        <xdr:cNvPr id="33" name="图片 32" descr="TEK0000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620" y="22910165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109</xdr:row>
      <xdr:rowOff>22860</xdr:rowOff>
    </xdr:from>
    <xdr:to>
      <xdr:col>9</xdr:col>
      <xdr:colOff>0</xdr:colOff>
      <xdr:row>121</xdr:row>
      <xdr:rowOff>68580</xdr:rowOff>
    </xdr:to>
    <xdr:pic>
      <xdr:nvPicPr>
        <xdr:cNvPr id="35" name="图片 34" descr="TEK0000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144645" y="18355310"/>
          <a:ext cx="4122420" cy="19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109</xdr:row>
      <xdr:rowOff>22860</xdr:rowOff>
    </xdr:from>
    <xdr:to>
      <xdr:col>16</xdr:col>
      <xdr:colOff>0</xdr:colOff>
      <xdr:row>121</xdr:row>
      <xdr:rowOff>68580</xdr:rowOff>
    </xdr:to>
    <xdr:pic>
      <xdr:nvPicPr>
        <xdr:cNvPr id="36" name="图片 35" descr="TEK0000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282305" y="18355310"/>
          <a:ext cx="4117340" cy="198882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137</xdr:row>
      <xdr:rowOff>22860</xdr:rowOff>
    </xdr:from>
    <xdr:to>
      <xdr:col>9</xdr:col>
      <xdr:colOff>6350</xdr:colOff>
      <xdr:row>149</xdr:row>
      <xdr:rowOff>76200</xdr:rowOff>
    </xdr:to>
    <xdr:pic>
      <xdr:nvPicPr>
        <xdr:cNvPr id="38" name="图片 37" descr="tek0000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148455" y="22917785"/>
          <a:ext cx="4124960" cy="19964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123</xdr:row>
      <xdr:rowOff>22860</xdr:rowOff>
    </xdr:from>
    <xdr:to>
      <xdr:col>4</xdr:col>
      <xdr:colOff>0</xdr:colOff>
      <xdr:row>135</xdr:row>
      <xdr:rowOff>76200</xdr:rowOff>
    </xdr:to>
    <xdr:pic>
      <xdr:nvPicPr>
        <xdr:cNvPr id="39" name="图片 38" descr="tek00000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620" y="20622260"/>
          <a:ext cx="4125595" cy="199644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137</xdr:row>
      <xdr:rowOff>22860</xdr:rowOff>
    </xdr:from>
    <xdr:to>
      <xdr:col>15</xdr:col>
      <xdr:colOff>569595</xdr:colOff>
      <xdr:row>149</xdr:row>
      <xdr:rowOff>67945</xdr:rowOff>
    </xdr:to>
    <xdr:pic>
      <xdr:nvPicPr>
        <xdr:cNvPr id="40" name="图片 39" descr="TEK0000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289925" y="22917785"/>
          <a:ext cx="4109085" cy="1988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70" zoomScaleNormal="70" topLeftCell="A15" workbookViewId="0">
      <selection activeCell="L22" sqref="L22"/>
    </sheetView>
  </sheetViews>
  <sheetFormatPr defaultColWidth="9.09523809523809" defaultRowHeight="12.75"/>
  <cols>
    <col min="1" max="1" width="13.1714285714286" style="177" customWidth="1"/>
    <col min="2" max="2" width="16.8857142857143" style="177" customWidth="1"/>
    <col min="3" max="3" width="25.0761904761905" style="177" customWidth="1"/>
    <col min="4" max="4" width="15.6666666666667" style="177" customWidth="1"/>
    <col min="5" max="5" width="11.8857142857143" style="177" customWidth="1"/>
    <col min="6" max="6" width="5.88571428571429" style="177" customWidth="1"/>
    <col min="7" max="7" width="11.8857142857143" style="177" customWidth="1"/>
    <col min="8" max="8" width="20.3238095238095" style="177" customWidth="1"/>
    <col min="9" max="9" width="7.88571428571429" style="177" customWidth="1"/>
    <col min="10" max="10" width="47.1333333333333" style="177" customWidth="1"/>
    <col min="11" max="11" width="11.8857142857143" style="177" customWidth="1"/>
    <col min="12" max="12" width="100" style="177" customWidth="1"/>
    <col min="13" max="16383" width="9.09523809523809" style="177"/>
    <col min="16384" max="16384" width="9.09523809523809" style="1"/>
  </cols>
  <sheetData>
    <row r="1" ht="15" spans="1:12">
      <c r="A1" s="178" t="s">
        <v>0</v>
      </c>
      <c r="B1" s="179" t="s">
        <v>1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</row>
    <row r="2" ht="15" spans="1:12">
      <c r="A2" s="178" t="s">
        <v>2</v>
      </c>
      <c r="B2" s="179" t="s">
        <v>3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</row>
    <row r="3" ht="15" spans="1:12">
      <c r="A3" s="180" t="s">
        <v>4</v>
      </c>
      <c r="B3" s="179" t="s">
        <v>5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ht="15" spans="1:12">
      <c r="A4" s="178" t="s">
        <v>6</v>
      </c>
      <c r="B4" s="181" t="s">
        <v>7</v>
      </c>
      <c r="C4" s="182"/>
      <c r="D4" s="182"/>
      <c r="E4" s="182"/>
      <c r="F4" s="182"/>
      <c r="G4" s="182"/>
      <c r="H4" s="182"/>
      <c r="I4" s="182"/>
      <c r="J4" s="182"/>
      <c r="K4" s="182"/>
      <c r="L4" s="194"/>
    </row>
    <row r="5" ht="15" spans="1:12">
      <c r="A5" s="178" t="s">
        <v>8</v>
      </c>
      <c r="B5" s="179" t="s">
        <v>9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</row>
    <row r="6" ht="31" customHeight="1" spans="1:12">
      <c r="A6" s="178" t="s">
        <v>10</v>
      </c>
      <c r="B6" s="5" t="s">
        <v>11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ht="15" spans="1:12">
      <c r="A7" s="183" t="s">
        <v>12</v>
      </c>
      <c r="B7" s="184" t="s">
        <v>13</v>
      </c>
      <c r="C7" s="185"/>
      <c r="D7" s="186" t="s">
        <v>14</v>
      </c>
      <c r="E7" s="186" t="s">
        <v>15</v>
      </c>
      <c r="F7" s="186" t="s">
        <v>16</v>
      </c>
      <c r="G7" s="186"/>
      <c r="H7" s="186" t="s">
        <v>17</v>
      </c>
      <c r="I7" s="186" t="s">
        <v>18</v>
      </c>
      <c r="J7" s="186" t="s">
        <v>19</v>
      </c>
      <c r="K7" s="186" t="s">
        <v>20</v>
      </c>
      <c r="L7" s="185" t="s">
        <v>21</v>
      </c>
    </row>
    <row r="8" ht="15" spans="1:12">
      <c r="A8" s="40">
        <v>1</v>
      </c>
      <c r="B8" s="187" t="s">
        <v>22</v>
      </c>
      <c r="C8" s="188" t="s">
        <v>23</v>
      </c>
      <c r="D8" s="138" t="s">
        <v>24</v>
      </c>
      <c r="E8" s="187" t="s">
        <v>25</v>
      </c>
      <c r="F8" s="187" t="s">
        <v>26</v>
      </c>
      <c r="G8" s="187" t="s">
        <v>27</v>
      </c>
      <c r="H8" s="189" t="s">
        <v>28</v>
      </c>
      <c r="I8" s="138">
        <v>3</v>
      </c>
      <c r="J8" s="5" t="s">
        <v>29</v>
      </c>
      <c r="K8" s="122" t="s">
        <v>30</v>
      </c>
      <c r="L8" s="188"/>
    </row>
    <row r="9" ht="15" spans="1:12">
      <c r="A9" s="40">
        <v>2</v>
      </c>
      <c r="B9" s="190"/>
      <c r="C9" s="188" t="s">
        <v>31</v>
      </c>
      <c r="D9" s="142"/>
      <c r="E9" s="190"/>
      <c r="F9" s="191"/>
      <c r="G9" s="191"/>
      <c r="H9" s="189"/>
      <c r="I9" s="142"/>
      <c r="J9" s="5" t="s">
        <v>32</v>
      </c>
      <c r="K9" s="122" t="s">
        <v>30</v>
      </c>
      <c r="L9" s="188"/>
    </row>
    <row r="10" ht="15" spans="1:12">
      <c r="A10" s="40">
        <v>3</v>
      </c>
      <c r="B10" s="190"/>
      <c r="C10" s="188" t="s">
        <v>33</v>
      </c>
      <c r="D10" s="138" t="s">
        <v>24</v>
      </c>
      <c r="E10" s="190"/>
      <c r="F10" s="187" t="s">
        <v>26</v>
      </c>
      <c r="G10" s="187" t="s">
        <v>27</v>
      </c>
      <c r="H10" s="192" t="s">
        <v>34</v>
      </c>
      <c r="I10" s="138">
        <v>3</v>
      </c>
      <c r="J10" s="5" t="s">
        <v>35</v>
      </c>
      <c r="K10" s="122" t="s">
        <v>30</v>
      </c>
      <c r="L10" s="188"/>
    </row>
    <row r="11" ht="15" spans="1:12">
      <c r="A11" s="40"/>
      <c r="B11" s="190"/>
      <c r="C11" s="188" t="s">
        <v>36</v>
      </c>
      <c r="D11" s="141"/>
      <c r="E11" s="190"/>
      <c r="F11" s="190"/>
      <c r="G11" s="190"/>
      <c r="H11" s="192"/>
      <c r="I11" s="141"/>
      <c r="J11" s="5" t="s">
        <v>37</v>
      </c>
      <c r="K11" s="122" t="s">
        <v>30</v>
      </c>
      <c r="L11" s="188"/>
    </row>
    <row r="12" ht="15" spans="1:12">
      <c r="A12" s="40">
        <v>4</v>
      </c>
      <c r="B12" s="190"/>
      <c r="C12" s="188" t="s">
        <v>38</v>
      </c>
      <c r="D12" s="141"/>
      <c r="E12" s="190"/>
      <c r="F12" s="190"/>
      <c r="G12" s="190"/>
      <c r="H12" s="192"/>
      <c r="I12" s="141"/>
      <c r="J12" s="5" t="s">
        <v>39</v>
      </c>
      <c r="K12" s="122" t="s">
        <v>30</v>
      </c>
      <c r="L12" s="188"/>
    </row>
    <row r="13" ht="15" spans="1:12">
      <c r="A13" s="40">
        <v>5</v>
      </c>
      <c r="B13" s="190"/>
      <c r="C13" s="188" t="s">
        <v>40</v>
      </c>
      <c r="D13" s="141"/>
      <c r="E13" s="190"/>
      <c r="F13" s="190"/>
      <c r="G13" s="190"/>
      <c r="H13" s="192"/>
      <c r="I13" s="141"/>
      <c r="J13" s="5" t="s">
        <v>41</v>
      </c>
      <c r="K13" s="122" t="s">
        <v>30</v>
      </c>
      <c r="L13" s="188"/>
    </row>
    <row r="14" ht="15" spans="1:12">
      <c r="A14" s="40">
        <v>6</v>
      </c>
      <c r="B14" s="190"/>
      <c r="C14" s="188" t="s">
        <v>42</v>
      </c>
      <c r="D14" s="141"/>
      <c r="E14" s="190"/>
      <c r="F14" s="190"/>
      <c r="G14" s="190"/>
      <c r="H14" s="192"/>
      <c r="I14" s="141"/>
      <c r="J14" s="5" t="s">
        <v>43</v>
      </c>
      <c r="K14" s="122" t="s">
        <v>30</v>
      </c>
      <c r="L14" s="188"/>
    </row>
    <row r="15" ht="30" spans="1:12">
      <c r="A15" s="40">
        <v>7</v>
      </c>
      <c r="B15" s="190"/>
      <c r="C15" s="188" t="s">
        <v>44</v>
      </c>
      <c r="D15" s="141"/>
      <c r="E15" s="190"/>
      <c r="F15" s="190"/>
      <c r="G15" s="190"/>
      <c r="H15" s="192"/>
      <c r="I15" s="141"/>
      <c r="J15" s="5" t="s">
        <v>45</v>
      </c>
      <c r="K15" s="122" t="s">
        <v>30</v>
      </c>
      <c r="L15" s="188"/>
    </row>
    <row r="16" ht="30" spans="1:12">
      <c r="A16" s="40">
        <v>8</v>
      </c>
      <c r="B16" s="190"/>
      <c r="C16" s="188" t="s">
        <v>46</v>
      </c>
      <c r="D16" s="141"/>
      <c r="E16" s="190"/>
      <c r="F16" s="190"/>
      <c r="G16" s="190"/>
      <c r="H16" s="192"/>
      <c r="I16" s="141"/>
      <c r="J16" s="5" t="s">
        <v>47</v>
      </c>
      <c r="K16" s="122" t="s">
        <v>30</v>
      </c>
      <c r="L16" s="188"/>
    </row>
    <row r="17" ht="30" spans="1:12">
      <c r="A17" s="40">
        <v>9</v>
      </c>
      <c r="B17" s="190"/>
      <c r="C17" s="188" t="s">
        <v>48</v>
      </c>
      <c r="D17" s="141"/>
      <c r="E17" s="190"/>
      <c r="F17" s="190"/>
      <c r="G17" s="190"/>
      <c r="H17" s="192"/>
      <c r="I17" s="141"/>
      <c r="J17" s="5" t="s">
        <v>49</v>
      </c>
      <c r="K17" s="122" t="s">
        <v>30</v>
      </c>
      <c r="L17" s="188"/>
    </row>
    <row r="18" ht="60" spans="1:12">
      <c r="A18" s="40">
        <v>10</v>
      </c>
      <c r="B18" s="40" t="s">
        <v>50</v>
      </c>
      <c r="C18" s="188" t="s">
        <v>50</v>
      </c>
      <c r="D18" s="39" t="s">
        <v>24</v>
      </c>
      <c r="E18" s="190"/>
      <c r="F18" s="40" t="s">
        <v>26</v>
      </c>
      <c r="G18" s="40" t="s">
        <v>27</v>
      </c>
      <c r="H18" s="192" t="s">
        <v>51</v>
      </c>
      <c r="I18" s="40">
        <v>3</v>
      </c>
      <c r="J18" s="5" t="s">
        <v>52</v>
      </c>
      <c r="K18" s="122" t="s">
        <v>30</v>
      </c>
      <c r="L18" s="195" t="s">
        <v>53</v>
      </c>
    </row>
    <row r="19" ht="30" spans="1:12">
      <c r="A19" s="40">
        <v>11</v>
      </c>
      <c r="B19" s="40" t="s">
        <v>54</v>
      </c>
      <c r="C19" s="188" t="s">
        <v>55</v>
      </c>
      <c r="D19" s="39" t="s">
        <v>24</v>
      </c>
      <c r="E19" s="190"/>
      <c r="F19" s="40" t="s">
        <v>26</v>
      </c>
      <c r="G19" s="40" t="s">
        <v>27</v>
      </c>
      <c r="H19" s="192" t="s">
        <v>56</v>
      </c>
      <c r="I19" s="40">
        <v>3</v>
      </c>
      <c r="J19" s="5" t="s">
        <v>57</v>
      </c>
      <c r="K19" s="122" t="s">
        <v>30</v>
      </c>
      <c r="L19" s="5"/>
    </row>
    <row r="20" ht="30" spans="1:12">
      <c r="A20" s="40">
        <v>12</v>
      </c>
      <c r="B20" s="187" t="s">
        <v>58</v>
      </c>
      <c r="C20" s="188" t="s">
        <v>59</v>
      </c>
      <c r="D20" s="187" t="s">
        <v>60</v>
      </c>
      <c r="E20" s="190"/>
      <c r="F20" s="187" t="s">
        <v>26</v>
      </c>
      <c r="G20" s="138" t="s">
        <v>61</v>
      </c>
      <c r="H20" s="192" t="s">
        <v>62</v>
      </c>
      <c r="I20" s="138">
        <v>3</v>
      </c>
      <c r="J20" s="196" t="s">
        <v>63</v>
      </c>
      <c r="K20" s="122" t="s">
        <v>30</v>
      </c>
      <c r="L20" s="5"/>
    </row>
    <row r="21" ht="30" spans="1:12">
      <c r="A21" s="40">
        <v>13</v>
      </c>
      <c r="B21" s="190"/>
      <c r="C21" s="188" t="s">
        <v>64</v>
      </c>
      <c r="D21" s="190"/>
      <c r="E21" s="190"/>
      <c r="F21" s="190"/>
      <c r="G21" s="141"/>
      <c r="H21" s="192"/>
      <c r="I21" s="141"/>
      <c r="J21" s="196" t="s">
        <v>65</v>
      </c>
      <c r="K21" s="122" t="s">
        <v>30</v>
      </c>
      <c r="L21" s="197"/>
    </row>
    <row r="22" ht="30" spans="1:12">
      <c r="A22" s="40">
        <v>14</v>
      </c>
      <c r="B22" s="190"/>
      <c r="C22" s="188" t="s">
        <v>66</v>
      </c>
      <c r="D22" s="190"/>
      <c r="E22" s="190"/>
      <c r="F22" s="190"/>
      <c r="G22" s="141"/>
      <c r="H22" s="192"/>
      <c r="I22" s="141"/>
      <c r="J22" s="196" t="s">
        <v>67</v>
      </c>
      <c r="K22" s="122" t="s">
        <v>30</v>
      </c>
      <c r="L22" s="198"/>
    </row>
    <row r="23" ht="30" spans="1:12">
      <c r="A23" s="40">
        <v>15</v>
      </c>
      <c r="B23" s="190"/>
      <c r="C23" s="188" t="s">
        <v>68</v>
      </c>
      <c r="D23" s="191"/>
      <c r="E23" s="190"/>
      <c r="F23" s="191"/>
      <c r="G23" s="142"/>
      <c r="H23" s="192"/>
      <c r="I23" s="142"/>
      <c r="J23" s="196" t="s">
        <v>69</v>
      </c>
      <c r="K23" s="122" t="s">
        <v>30</v>
      </c>
      <c r="L23" s="198"/>
    </row>
    <row r="24" ht="15" spans="1:12">
      <c r="A24" s="40">
        <v>16</v>
      </c>
      <c r="B24" s="40" t="s">
        <v>70</v>
      </c>
      <c r="C24" s="188" t="s">
        <v>71</v>
      </c>
      <c r="D24" s="138"/>
      <c r="E24" s="190"/>
      <c r="F24" s="40" t="s">
        <v>72</v>
      </c>
      <c r="G24" s="40" t="s">
        <v>27</v>
      </c>
      <c r="H24" s="193" t="s">
        <v>73</v>
      </c>
      <c r="I24" s="138">
        <v>3</v>
      </c>
      <c r="J24" s="5"/>
      <c r="K24" s="122" t="s">
        <v>30</v>
      </c>
      <c r="L24" s="5"/>
    </row>
    <row r="25" ht="30" spans="1:12">
      <c r="A25" s="40">
        <v>17</v>
      </c>
      <c r="B25" s="40"/>
      <c r="C25" s="188" t="s">
        <v>74</v>
      </c>
      <c r="D25" s="141"/>
      <c r="E25" s="190"/>
      <c r="F25" s="190"/>
      <c r="G25" s="190"/>
      <c r="H25" s="189" t="s">
        <v>75</v>
      </c>
      <c r="I25" s="141">
        <v>3</v>
      </c>
      <c r="J25" s="32" t="s">
        <v>76</v>
      </c>
      <c r="K25" s="122" t="s">
        <v>30</v>
      </c>
      <c r="L25" s="5" t="s">
        <v>77</v>
      </c>
    </row>
    <row r="26" ht="15" spans="1:12">
      <c r="A26" s="40">
        <v>18</v>
      </c>
      <c r="B26" s="187" t="s">
        <v>78</v>
      </c>
      <c r="C26" s="179" t="s">
        <v>79</v>
      </c>
      <c r="D26" s="138" t="s">
        <v>60</v>
      </c>
      <c r="E26" s="190"/>
      <c r="F26" s="187" t="s">
        <v>26</v>
      </c>
      <c r="G26" s="138" t="s">
        <v>61</v>
      </c>
      <c r="H26" s="192" t="s">
        <v>80</v>
      </c>
      <c r="I26" s="187">
        <v>3</v>
      </c>
      <c r="J26" s="117" t="s">
        <v>81</v>
      </c>
      <c r="K26" s="122" t="s">
        <v>30</v>
      </c>
      <c r="L26" s="5"/>
    </row>
    <row r="27" ht="15" spans="1:12">
      <c r="A27" s="40">
        <v>19</v>
      </c>
      <c r="B27" s="190"/>
      <c r="C27" s="179" t="s">
        <v>82</v>
      </c>
      <c r="D27" s="141"/>
      <c r="E27" s="190"/>
      <c r="F27" s="190"/>
      <c r="G27" s="141"/>
      <c r="H27" s="192"/>
      <c r="I27" s="190"/>
      <c r="J27" s="5" t="s">
        <v>83</v>
      </c>
      <c r="K27" s="122" t="s">
        <v>30</v>
      </c>
      <c r="L27" s="5"/>
    </row>
    <row r="28" ht="15" spans="1:12">
      <c r="A28" s="40">
        <v>20</v>
      </c>
      <c r="B28" s="190"/>
      <c r="C28" s="179" t="s">
        <v>84</v>
      </c>
      <c r="D28" s="141"/>
      <c r="E28" s="190"/>
      <c r="F28" s="190"/>
      <c r="G28" s="141"/>
      <c r="H28" s="192"/>
      <c r="I28" s="190"/>
      <c r="J28" s="5"/>
      <c r="K28" s="122" t="s">
        <v>30</v>
      </c>
      <c r="L28" s="5"/>
    </row>
    <row r="29" ht="15" spans="1:12">
      <c r="A29" s="40">
        <v>21</v>
      </c>
      <c r="B29" s="190"/>
      <c r="C29" s="179" t="s">
        <v>85</v>
      </c>
      <c r="D29" s="141"/>
      <c r="E29" s="190"/>
      <c r="F29" s="190"/>
      <c r="G29" s="141"/>
      <c r="H29" s="192"/>
      <c r="I29" s="190"/>
      <c r="J29" s="5"/>
      <c r="K29" s="122" t="s">
        <v>30</v>
      </c>
      <c r="L29" s="5"/>
    </row>
    <row r="30" ht="15" spans="1:12">
      <c r="A30" s="40">
        <v>22</v>
      </c>
      <c r="B30" s="191"/>
      <c r="C30" s="179" t="s">
        <v>86</v>
      </c>
      <c r="D30" s="142"/>
      <c r="E30" s="190"/>
      <c r="F30" s="191"/>
      <c r="G30" s="142"/>
      <c r="H30" s="192"/>
      <c r="I30" s="191"/>
      <c r="J30" s="5"/>
      <c r="K30" s="122" t="s">
        <v>30</v>
      </c>
      <c r="L30" s="199"/>
    </row>
    <row r="31" ht="30" spans="1:12">
      <c r="A31" s="40">
        <v>23</v>
      </c>
      <c r="B31" s="40" t="s">
        <v>87</v>
      </c>
      <c r="C31" s="179" t="s">
        <v>87</v>
      </c>
      <c r="D31" s="39" t="s">
        <v>60</v>
      </c>
      <c r="E31" s="190"/>
      <c r="F31" s="40" t="s">
        <v>72</v>
      </c>
      <c r="G31" s="39" t="s">
        <v>61</v>
      </c>
      <c r="H31" s="192" t="s">
        <v>88</v>
      </c>
      <c r="I31" s="40">
        <v>1</v>
      </c>
      <c r="J31" s="5"/>
      <c r="K31" s="122" t="s">
        <v>89</v>
      </c>
      <c r="L31" s="200" t="s">
        <v>90</v>
      </c>
    </row>
    <row r="32" ht="15" spans="1:12">
      <c r="A32" s="40">
        <v>24</v>
      </c>
      <c r="B32" s="40" t="s">
        <v>91</v>
      </c>
      <c r="C32" s="188" t="s">
        <v>91</v>
      </c>
      <c r="D32" s="39" t="s">
        <v>60</v>
      </c>
      <c r="E32" s="190"/>
      <c r="F32" s="40" t="s">
        <v>72</v>
      </c>
      <c r="G32" s="40" t="s">
        <v>92</v>
      </c>
      <c r="H32" s="192" t="s">
        <v>91</v>
      </c>
      <c r="I32" s="40">
        <v>1</v>
      </c>
      <c r="J32" s="5"/>
      <c r="K32" s="122" t="s">
        <v>30</v>
      </c>
      <c r="L32" s="201"/>
    </row>
    <row r="33" ht="15" spans="1:12">
      <c r="A33" s="40">
        <v>25</v>
      </c>
      <c r="B33" s="40" t="s">
        <v>93</v>
      </c>
      <c r="C33" s="188" t="s">
        <v>93</v>
      </c>
      <c r="D33" s="39" t="s">
        <v>24</v>
      </c>
      <c r="E33" s="191"/>
      <c r="F33" s="40" t="s">
        <v>26</v>
      </c>
      <c r="G33" s="40" t="s">
        <v>27</v>
      </c>
      <c r="H33" s="192" t="s">
        <v>94</v>
      </c>
      <c r="I33" s="40">
        <v>1</v>
      </c>
      <c r="J33" s="5" t="s">
        <v>95</v>
      </c>
      <c r="K33" s="122" t="s">
        <v>30</v>
      </c>
      <c r="L33" s="198"/>
    </row>
  </sheetData>
  <mergeCells count="34">
    <mergeCell ref="B1:L1"/>
    <mergeCell ref="B2:L2"/>
    <mergeCell ref="B3:L3"/>
    <mergeCell ref="B4:L4"/>
    <mergeCell ref="B5:L5"/>
    <mergeCell ref="B6:L6"/>
    <mergeCell ref="B7:C7"/>
    <mergeCell ref="F7:G7"/>
    <mergeCell ref="B8:B17"/>
    <mergeCell ref="B20:B23"/>
    <mergeCell ref="B24:B25"/>
    <mergeCell ref="B26:B30"/>
    <mergeCell ref="D8:D9"/>
    <mergeCell ref="D10:D17"/>
    <mergeCell ref="D20:D23"/>
    <mergeCell ref="D26:D30"/>
    <mergeCell ref="E8:E33"/>
    <mergeCell ref="F8:F9"/>
    <mergeCell ref="F10:F17"/>
    <mergeCell ref="F20:F23"/>
    <mergeCell ref="F26:F30"/>
    <mergeCell ref="G8:G9"/>
    <mergeCell ref="G10:G17"/>
    <mergeCell ref="G20:G23"/>
    <mergeCell ref="G26:G30"/>
    <mergeCell ref="H8:H9"/>
    <mergeCell ref="H10:H17"/>
    <mergeCell ref="H20:H23"/>
    <mergeCell ref="H26:H30"/>
    <mergeCell ref="I8:I9"/>
    <mergeCell ref="I10:I17"/>
    <mergeCell ref="I20:I23"/>
    <mergeCell ref="I26:I30"/>
    <mergeCell ref="J27:J30"/>
  </mergeCells>
  <conditionalFormatting sqref="K8:K34">
    <cfRule type="cellIs" dxfId="0" priority="1" operator="equal">
      <formula>"NOT TEST"</formula>
    </cfRule>
    <cfRule type="cellIs" dxfId="1" priority="2" operator="equal">
      <formula>"FAIL"</formula>
    </cfRule>
    <cfRule type="cellIs" dxfId="2" priority="3" operator="equal">
      <formula>"PASS"</formula>
    </cfRule>
    <cfRule type="cellIs" dxfId="3" priority="4" operator="equal">
      <formula>"Open"</formula>
    </cfRule>
    <cfRule type="cellIs" dxfId="4" priority="5" operator="equal">
      <formula>"On going"</formula>
    </cfRule>
  </conditionalFormatting>
  <dataValidations count="1">
    <dataValidation type="list" allowBlank="1" showInputMessage="1" showErrorMessage="1" sqref="K8:K33">
      <formula1>"PASS,FAIL,NOT TEST"</formula1>
    </dataValidation>
  </dataValidations>
  <hyperlinks>
    <hyperlink ref="H10:H13" location="'deepsleep current &amp;suspend curr'!A1" display="system_deep_suspend_curr"/>
    <hyperlink ref="H26:H27" location="'Cal 24M &amp;cal32K'!A1" display="Cal 24M &amp;cal32K"/>
    <hyperlink ref="H33" location="'LC Comparator'!A1" display="LC Comparator"/>
    <hyperlink ref="H8" location="'RX data path &amp; TX data path'!A1" display="Rx&amp;Tx_cur"/>
    <hyperlink ref="H19" location="UVLO!A1" display="UVLO"/>
    <hyperlink ref="H20:H23" location="'LDO Voltage Nomal'!A1" display="LDO Voltage Nomal"/>
    <hyperlink ref="H10:H17" location="system_deep_suspend_curr!A1" display="system_deep_suspend_curr"/>
    <hyperlink ref="H31" location="上电波形!A1" display="上电波形"/>
    <hyperlink ref="H32" location="'GPIO VOL'!A1" display="GPIO VOL"/>
    <hyperlink ref="H18" location="'Low power LDO Voltage'!A1" display="Low power LDO Voltage"/>
    <hyperlink ref="H25" location="'1.25V单路DCDC'!A1" display="1.25V单路DCDC"/>
    <hyperlink ref="H8:H9" location="'Rx&amp;Tx_cur'!A1" display="Rx&amp;Tx_cur"/>
    <hyperlink ref="H8:H9" location="Summary!A1" display="Rx&amp;Tx_cur"/>
    <hyperlink ref="H8:H9" location="'Rx&amp;Tx_cur'!A1" display="Rx&amp;Tx_cur"/>
    <hyperlink ref="H24" location="'DCDC Voltage Nomal'!A1" display="DCDC Voltage Nomal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zoomScale="80" zoomScaleNormal="80" workbookViewId="0">
      <selection activeCell="J32" sqref="J32"/>
    </sheetView>
  </sheetViews>
  <sheetFormatPr defaultColWidth="9" defaultRowHeight="15"/>
  <cols>
    <col min="1" max="1" width="11.4571428571429" style="13" customWidth="1"/>
    <col min="2" max="2" width="9.72380952380952" style="13" customWidth="1"/>
    <col min="3" max="3" width="8.33333333333333" style="13" customWidth="1"/>
    <col min="4" max="5" width="9.45714285714286" style="13" customWidth="1"/>
    <col min="6" max="6" width="15.6285714285714" style="13" customWidth="1"/>
    <col min="7" max="7" width="14.447619047619" style="13" customWidth="1"/>
    <col min="8" max="8" width="9.45714285714286" style="13" customWidth="1"/>
    <col min="9" max="9" width="15.6666666666667" style="13" customWidth="1"/>
    <col min="10" max="10" width="14.447619047619" style="13" customWidth="1"/>
    <col min="11" max="11" width="16.8857142857143" style="13" customWidth="1"/>
    <col min="12" max="12" width="9.66666666666667" style="13" customWidth="1"/>
    <col min="13" max="13" width="9.44761904761905" style="13" customWidth="1"/>
    <col min="14" max="16384" width="9" style="13"/>
  </cols>
  <sheetData>
    <row r="1" spans="1:12">
      <c r="A1" s="2" t="s">
        <v>177</v>
      </c>
      <c r="B1" s="45" t="s">
        <v>238</v>
      </c>
      <c r="C1" s="46"/>
      <c r="D1" s="46"/>
      <c r="E1" s="46"/>
      <c r="F1" s="46"/>
      <c r="G1" s="46"/>
      <c r="H1" s="46"/>
      <c r="I1" s="46"/>
      <c r="J1" s="46"/>
      <c r="K1" s="46"/>
      <c r="L1" s="67"/>
    </row>
    <row r="2" spans="1:12">
      <c r="A2" s="2" t="s">
        <v>181</v>
      </c>
      <c r="B2" s="45" t="s">
        <v>7</v>
      </c>
      <c r="C2" s="46"/>
      <c r="D2" s="46"/>
      <c r="E2" s="46"/>
      <c r="F2" s="46"/>
      <c r="G2" s="46"/>
      <c r="H2" s="46"/>
      <c r="I2" s="46"/>
      <c r="J2" s="46"/>
      <c r="K2" s="46"/>
      <c r="L2" s="67"/>
    </row>
    <row r="3" spans="1:12">
      <c r="A3" s="2" t="s">
        <v>179</v>
      </c>
      <c r="B3" s="45" t="s">
        <v>270</v>
      </c>
      <c r="C3" s="46"/>
      <c r="D3" s="46"/>
      <c r="E3" s="46"/>
      <c r="F3" s="46"/>
      <c r="G3" s="46"/>
      <c r="H3" s="46"/>
      <c r="I3" s="46"/>
      <c r="J3" s="46"/>
      <c r="K3" s="46"/>
      <c r="L3" s="67"/>
    </row>
    <row r="4" spans="1:12">
      <c r="A4" s="2" t="s">
        <v>182</v>
      </c>
      <c r="B4" s="45" t="s">
        <v>149</v>
      </c>
      <c r="C4" s="46"/>
      <c r="D4" s="46"/>
      <c r="E4" s="46"/>
      <c r="F4" s="46"/>
      <c r="G4" s="46"/>
      <c r="H4" s="46"/>
      <c r="I4" s="46"/>
      <c r="J4" s="46"/>
      <c r="K4" s="46"/>
      <c r="L4" s="67"/>
    </row>
    <row r="5" ht="69" customHeight="1" spans="1:12">
      <c r="A5" s="47" t="s">
        <v>183</v>
      </c>
      <c r="B5" s="50" t="s">
        <v>271</v>
      </c>
      <c r="C5" s="51"/>
      <c r="D5" s="51"/>
      <c r="E5" s="51"/>
      <c r="F5" s="51"/>
      <c r="G5" s="51"/>
      <c r="H5" s="51"/>
      <c r="I5" s="51"/>
      <c r="J5" s="51"/>
      <c r="K5" s="51"/>
      <c r="L5" s="69"/>
    </row>
    <row r="6" ht="65" customHeight="1" spans="1:12">
      <c r="A6" s="4" t="s">
        <v>185</v>
      </c>
      <c r="B6" s="50" t="s">
        <v>272</v>
      </c>
      <c r="C6" s="51"/>
      <c r="D6" s="51"/>
      <c r="E6" s="51"/>
      <c r="F6" s="51"/>
      <c r="G6" s="51"/>
      <c r="H6" s="51"/>
      <c r="I6" s="51"/>
      <c r="J6" s="51"/>
      <c r="K6" s="51"/>
      <c r="L6" s="69"/>
    </row>
    <row r="7" spans="1:13">
      <c r="A7" s="33" t="s">
        <v>154</v>
      </c>
      <c r="B7" s="38" t="s">
        <v>243</v>
      </c>
      <c r="C7" s="34" t="s">
        <v>155</v>
      </c>
      <c r="D7" s="35" t="s">
        <v>156</v>
      </c>
      <c r="E7" s="81" t="s">
        <v>273</v>
      </c>
      <c r="F7" s="82"/>
      <c r="G7" s="82"/>
      <c r="H7" s="81" t="s">
        <v>274</v>
      </c>
      <c r="I7" s="82"/>
      <c r="J7" s="82"/>
      <c r="K7" s="52"/>
      <c r="L7" s="70" t="s">
        <v>275</v>
      </c>
      <c r="M7" s="70" t="s">
        <v>276</v>
      </c>
    </row>
    <row r="8" spans="1:13">
      <c r="A8" s="33"/>
      <c r="B8" s="21"/>
      <c r="C8" s="83"/>
      <c r="D8" s="84"/>
      <c r="E8" s="53" t="s">
        <v>277</v>
      </c>
      <c r="F8" s="53" t="s">
        <v>278</v>
      </c>
      <c r="G8" s="53" t="s">
        <v>279</v>
      </c>
      <c r="H8" s="53" t="s">
        <v>277</v>
      </c>
      <c r="I8" s="53" t="s">
        <v>278</v>
      </c>
      <c r="J8" s="53" t="s">
        <v>279</v>
      </c>
      <c r="K8" s="53" t="s">
        <v>280</v>
      </c>
      <c r="L8" s="84"/>
      <c r="M8" s="84"/>
    </row>
    <row r="9" spans="1:13">
      <c r="A9" s="39">
        <v>25</v>
      </c>
      <c r="B9" s="85" t="s">
        <v>24</v>
      </c>
      <c r="C9" s="91">
        <v>4.2</v>
      </c>
      <c r="D9" s="87">
        <v>1</v>
      </c>
      <c r="E9" s="87">
        <v>4.2</v>
      </c>
      <c r="F9" s="93">
        <v>0.87</v>
      </c>
      <c r="G9" s="89">
        <v>1.213</v>
      </c>
      <c r="H9" s="87">
        <v>4.2</v>
      </c>
      <c r="I9" s="93">
        <v>6.14</v>
      </c>
      <c r="J9" s="28">
        <v>1.212</v>
      </c>
      <c r="K9" s="93">
        <v>15.59</v>
      </c>
      <c r="L9" s="95">
        <f t="shared" ref="L9:L17" si="0">(J9*K9)/(H9*I9-E9*F9)</f>
        <v>0.853667660612632</v>
      </c>
      <c r="M9" s="96">
        <f>AVERAGE(L9:L11)</f>
        <v>0.853809356113968</v>
      </c>
    </row>
    <row r="10" spans="1:13">
      <c r="A10" s="39"/>
      <c r="B10" s="85"/>
      <c r="C10" s="91"/>
      <c r="D10" s="87">
        <v>2</v>
      </c>
      <c r="E10" s="87">
        <v>4.2</v>
      </c>
      <c r="F10" s="93">
        <v>0.84</v>
      </c>
      <c r="G10" s="89">
        <v>1.191</v>
      </c>
      <c r="H10" s="87">
        <v>4.2</v>
      </c>
      <c r="I10" s="93">
        <v>6.01</v>
      </c>
      <c r="J10" s="28">
        <v>1.192</v>
      </c>
      <c r="K10" s="93">
        <v>15.56</v>
      </c>
      <c r="L10" s="95">
        <f t="shared" si="0"/>
        <v>0.85417334438611</v>
      </c>
      <c r="M10" s="96"/>
    </row>
    <row r="11" spans="1:13">
      <c r="A11" s="39"/>
      <c r="B11" s="85"/>
      <c r="C11" s="91"/>
      <c r="D11" s="87">
        <v>3</v>
      </c>
      <c r="E11" s="87">
        <v>4.2</v>
      </c>
      <c r="F11" s="93">
        <v>0.86</v>
      </c>
      <c r="G11" s="89">
        <v>1.241</v>
      </c>
      <c r="H11" s="87">
        <v>4.2</v>
      </c>
      <c r="I11" s="93">
        <v>6.19</v>
      </c>
      <c r="J11" s="28">
        <v>1.24</v>
      </c>
      <c r="K11" s="93">
        <v>15.41</v>
      </c>
      <c r="L11" s="95">
        <f t="shared" si="0"/>
        <v>0.853587063343161</v>
      </c>
      <c r="M11" s="96"/>
    </row>
    <row r="12" spans="1:13">
      <c r="A12" s="39"/>
      <c r="B12" s="85"/>
      <c r="C12" s="91">
        <v>3.3</v>
      </c>
      <c r="D12" s="87">
        <v>1</v>
      </c>
      <c r="E12" s="92">
        <v>3.3</v>
      </c>
      <c r="F12" s="93">
        <v>0.95</v>
      </c>
      <c r="G12" s="89">
        <v>1.213</v>
      </c>
      <c r="H12" s="92">
        <v>3.3</v>
      </c>
      <c r="I12" s="93">
        <v>7.56</v>
      </c>
      <c r="J12" s="26">
        <v>1.212</v>
      </c>
      <c r="K12" s="93">
        <v>15.58</v>
      </c>
      <c r="L12" s="95">
        <f t="shared" si="0"/>
        <v>0.865674597716958</v>
      </c>
      <c r="M12" s="96">
        <f>AVERAGE(L12:L14)</f>
        <v>0.863295036912751</v>
      </c>
    </row>
    <row r="13" spans="1:13">
      <c r="A13" s="39"/>
      <c r="B13" s="85"/>
      <c r="C13" s="91"/>
      <c r="D13" s="87">
        <v>2</v>
      </c>
      <c r="E13" s="92">
        <v>3.3</v>
      </c>
      <c r="F13" s="93">
        <v>0.92</v>
      </c>
      <c r="G13" s="89">
        <v>1.192</v>
      </c>
      <c r="H13" s="92">
        <v>3.3</v>
      </c>
      <c r="I13" s="93">
        <v>7.41</v>
      </c>
      <c r="J13" s="26">
        <v>1.191</v>
      </c>
      <c r="K13" s="93">
        <v>15.51</v>
      </c>
      <c r="L13" s="95">
        <f t="shared" si="0"/>
        <v>0.86251155624037</v>
      </c>
      <c r="M13" s="96"/>
    </row>
    <row r="14" spans="1:13">
      <c r="A14" s="39"/>
      <c r="B14" s="85"/>
      <c r="C14" s="91"/>
      <c r="D14" s="87">
        <v>3</v>
      </c>
      <c r="E14" s="92">
        <v>3.3</v>
      </c>
      <c r="F14" s="93">
        <v>0.94</v>
      </c>
      <c r="G14" s="89">
        <v>1.241</v>
      </c>
      <c r="H14" s="92">
        <v>3.3</v>
      </c>
      <c r="I14" s="93">
        <v>7.65</v>
      </c>
      <c r="J14" s="26">
        <v>1.239</v>
      </c>
      <c r="K14" s="93">
        <v>15.4</v>
      </c>
      <c r="L14" s="95">
        <f t="shared" si="0"/>
        <v>0.861698956780924</v>
      </c>
      <c r="M14" s="96"/>
    </row>
    <row r="15" spans="1:13">
      <c r="A15" s="39"/>
      <c r="B15" s="85"/>
      <c r="C15" s="91">
        <v>1.8</v>
      </c>
      <c r="D15" s="87">
        <v>1</v>
      </c>
      <c r="E15" s="87">
        <v>1.8</v>
      </c>
      <c r="F15" s="93">
        <v>1.59</v>
      </c>
      <c r="G15" s="89">
        <v>1.231</v>
      </c>
      <c r="H15" s="87">
        <v>1.8</v>
      </c>
      <c r="I15" s="93">
        <v>16.35</v>
      </c>
      <c r="J15" s="26">
        <v>1.24</v>
      </c>
      <c r="K15" s="93">
        <v>15.58</v>
      </c>
      <c r="L15" s="99">
        <f t="shared" si="0"/>
        <v>0.72716049382716</v>
      </c>
      <c r="M15" s="96">
        <f>AVERAGE(L15:L17)</f>
        <v>0.751999058825756</v>
      </c>
    </row>
    <row r="16" spans="1:13">
      <c r="A16" s="39"/>
      <c r="B16" s="85"/>
      <c r="C16" s="91"/>
      <c r="D16" s="87">
        <v>2</v>
      </c>
      <c r="E16" s="87">
        <v>1.8</v>
      </c>
      <c r="F16" s="93">
        <v>1.49</v>
      </c>
      <c r="G16" s="89">
        <v>1.201</v>
      </c>
      <c r="H16" s="87">
        <v>1.8</v>
      </c>
      <c r="I16" s="93">
        <v>15.37</v>
      </c>
      <c r="J16" s="26">
        <v>1.205</v>
      </c>
      <c r="K16" s="93">
        <v>15.47</v>
      </c>
      <c r="L16" s="99">
        <f t="shared" si="0"/>
        <v>0.746131524175472</v>
      </c>
      <c r="M16" s="96"/>
    </row>
    <row r="17" spans="1:13">
      <c r="A17" s="39"/>
      <c r="B17" s="85"/>
      <c r="C17" s="91"/>
      <c r="D17" s="87">
        <v>3</v>
      </c>
      <c r="E17" s="87">
        <v>1.8</v>
      </c>
      <c r="F17" s="93">
        <v>1.66</v>
      </c>
      <c r="G17" s="97">
        <v>1.408</v>
      </c>
      <c r="H17" s="87">
        <v>1.8</v>
      </c>
      <c r="I17" s="93">
        <v>17.19</v>
      </c>
      <c r="J17" s="100">
        <v>1.418</v>
      </c>
      <c r="K17" s="93">
        <v>15.43</v>
      </c>
      <c r="L17" s="99">
        <f t="shared" si="0"/>
        <v>0.782705158474637</v>
      </c>
      <c r="M17" s="96"/>
    </row>
    <row r="19" spans="3:13">
      <c r="C19" s="91">
        <v>1.8</v>
      </c>
      <c r="D19" s="87">
        <v>3</v>
      </c>
      <c r="E19" s="87">
        <v>1.8</v>
      </c>
      <c r="F19" s="93">
        <v>1.41</v>
      </c>
      <c r="G19" s="89">
        <v>1.237</v>
      </c>
      <c r="H19" s="87">
        <v>1.8</v>
      </c>
      <c r="I19" s="93">
        <v>13.6</v>
      </c>
      <c r="J19" s="26">
        <v>1.236</v>
      </c>
      <c r="K19" s="93">
        <v>15.43</v>
      </c>
      <c r="L19" s="95">
        <f>(J19*K19)/(H19*I19-E19*F19)</f>
        <v>0.869176920973476</v>
      </c>
      <c r="M19" s="96">
        <f>AVERAGE(L19:L19)</f>
        <v>0.869176920973476</v>
      </c>
    </row>
    <row r="20" spans="3:13">
      <c r="C20" s="98" t="s">
        <v>281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</row>
  </sheetData>
  <mergeCells count="23">
    <mergeCell ref="B1:L1"/>
    <mergeCell ref="B2:L2"/>
    <mergeCell ref="B3:L3"/>
    <mergeCell ref="B4:L4"/>
    <mergeCell ref="B5:L5"/>
    <mergeCell ref="B6:L6"/>
    <mergeCell ref="E7:G7"/>
    <mergeCell ref="H7:K7"/>
    <mergeCell ref="C20:M20"/>
    <mergeCell ref="A7:A8"/>
    <mergeCell ref="A9:A17"/>
    <mergeCell ref="B7:B8"/>
    <mergeCell ref="B9:B17"/>
    <mergeCell ref="C7:C8"/>
    <mergeCell ref="C9:C11"/>
    <mergeCell ref="C12:C14"/>
    <mergeCell ref="C15:C17"/>
    <mergeCell ref="D7:D8"/>
    <mergeCell ref="L7:L8"/>
    <mergeCell ref="M7:M8"/>
    <mergeCell ref="M9:M11"/>
    <mergeCell ref="M12:M14"/>
    <mergeCell ref="M15:M17"/>
  </mergeCells>
  <pageMargins left="0.7" right="0.7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80" zoomScaleNormal="80" workbookViewId="0">
      <selection activeCell="A9" sqref="A9:A17"/>
    </sheetView>
  </sheetViews>
  <sheetFormatPr defaultColWidth="9" defaultRowHeight="15"/>
  <cols>
    <col min="1" max="1" width="11.4571428571429" style="13" customWidth="1"/>
    <col min="2" max="2" width="9.72380952380952" style="13" customWidth="1"/>
    <col min="3" max="3" width="8.33333333333333" style="13" customWidth="1"/>
    <col min="4" max="5" width="9.45714285714286" style="13" customWidth="1"/>
    <col min="6" max="6" width="15.6666666666667" style="13" customWidth="1"/>
    <col min="7" max="7" width="14.447619047619" style="13" customWidth="1"/>
    <col min="8" max="8" width="9.45714285714286" style="13" customWidth="1"/>
    <col min="9" max="9" width="15.6666666666667" style="13" customWidth="1"/>
    <col min="10" max="10" width="14.447619047619" style="13" customWidth="1"/>
    <col min="11" max="11" width="16.8857142857143" style="13" customWidth="1"/>
    <col min="12" max="12" width="9.66666666666667" style="13" customWidth="1"/>
    <col min="13" max="13" width="9.44761904761905" style="13" customWidth="1"/>
    <col min="14" max="16384" width="9" style="13"/>
  </cols>
  <sheetData>
    <row r="1" spans="1:12">
      <c r="A1" s="2" t="s">
        <v>177</v>
      </c>
      <c r="B1" s="45" t="s">
        <v>238</v>
      </c>
      <c r="C1" s="46"/>
      <c r="D1" s="46"/>
      <c r="E1" s="46"/>
      <c r="F1" s="46"/>
      <c r="G1" s="46"/>
      <c r="H1" s="46"/>
      <c r="I1" s="46"/>
      <c r="J1" s="46"/>
      <c r="K1" s="46"/>
      <c r="L1" s="67"/>
    </row>
    <row r="2" spans="1:12">
      <c r="A2" s="2" t="s">
        <v>181</v>
      </c>
      <c r="B2" s="45" t="s">
        <v>7</v>
      </c>
      <c r="C2" s="46"/>
      <c r="D2" s="46"/>
      <c r="E2" s="46"/>
      <c r="F2" s="46"/>
      <c r="G2" s="46"/>
      <c r="H2" s="46"/>
      <c r="I2" s="46"/>
      <c r="J2" s="46"/>
      <c r="K2" s="46"/>
      <c r="L2" s="67"/>
    </row>
    <row r="3" spans="1:12">
      <c r="A3" s="2" t="s">
        <v>179</v>
      </c>
      <c r="B3" s="45" t="s">
        <v>282</v>
      </c>
      <c r="C3" s="46"/>
      <c r="D3" s="46"/>
      <c r="E3" s="46"/>
      <c r="F3" s="46"/>
      <c r="G3" s="46"/>
      <c r="H3" s="46"/>
      <c r="I3" s="46"/>
      <c r="J3" s="46"/>
      <c r="K3" s="46"/>
      <c r="L3" s="67"/>
    </row>
    <row r="4" spans="1:12">
      <c r="A4" s="2" t="s">
        <v>182</v>
      </c>
      <c r="B4" s="45" t="s">
        <v>149</v>
      </c>
      <c r="C4" s="46"/>
      <c r="D4" s="46"/>
      <c r="E4" s="46"/>
      <c r="F4" s="46"/>
      <c r="G4" s="46"/>
      <c r="H4" s="46"/>
      <c r="I4" s="46"/>
      <c r="J4" s="46"/>
      <c r="K4" s="46"/>
      <c r="L4" s="67"/>
    </row>
    <row r="5" ht="69" customHeight="1" spans="1:12">
      <c r="A5" s="47" t="s">
        <v>183</v>
      </c>
      <c r="B5" s="50" t="s">
        <v>283</v>
      </c>
      <c r="C5" s="51"/>
      <c r="D5" s="51"/>
      <c r="E5" s="51"/>
      <c r="F5" s="51"/>
      <c r="G5" s="51"/>
      <c r="H5" s="51"/>
      <c r="I5" s="51"/>
      <c r="J5" s="51"/>
      <c r="K5" s="51"/>
      <c r="L5" s="69"/>
    </row>
    <row r="6" ht="65" customHeight="1" spans="1:12">
      <c r="A6" s="4" t="s">
        <v>185</v>
      </c>
      <c r="B6" s="50" t="s">
        <v>284</v>
      </c>
      <c r="C6" s="51"/>
      <c r="D6" s="51"/>
      <c r="E6" s="51"/>
      <c r="F6" s="51"/>
      <c r="G6" s="51"/>
      <c r="H6" s="51"/>
      <c r="I6" s="51"/>
      <c r="J6" s="51"/>
      <c r="K6" s="51"/>
      <c r="L6" s="69"/>
    </row>
    <row r="7" spans="1:13">
      <c r="A7" s="33" t="s">
        <v>154</v>
      </c>
      <c r="B7" s="38" t="s">
        <v>243</v>
      </c>
      <c r="C7" s="34" t="s">
        <v>155</v>
      </c>
      <c r="D7" s="35" t="s">
        <v>156</v>
      </c>
      <c r="E7" s="81" t="s">
        <v>273</v>
      </c>
      <c r="F7" s="82"/>
      <c r="G7" s="82"/>
      <c r="H7" s="81" t="s">
        <v>274</v>
      </c>
      <c r="I7" s="82"/>
      <c r="J7" s="82"/>
      <c r="K7" s="52"/>
      <c r="L7" s="70" t="s">
        <v>275</v>
      </c>
      <c r="M7" s="70" t="s">
        <v>276</v>
      </c>
    </row>
    <row r="8" spans="1:13">
      <c r="A8" s="33"/>
      <c r="B8" s="21"/>
      <c r="C8" s="83"/>
      <c r="D8" s="84"/>
      <c r="E8" s="53" t="s">
        <v>277</v>
      </c>
      <c r="F8" s="53" t="s">
        <v>278</v>
      </c>
      <c r="G8" s="53" t="s">
        <v>285</v>
      </c>
      <c r="H8" s="53" t="s">
        <v>277</v>
      </c>
      <c r="I8" s="53" t="s">
        <v>278</v>
      </c>
      <c r="J8" s="53" t="s">
        <v>285</v>
      </c>
      <c r="K8" s="53" t="s">
        <v>286</v>
      </c>
      <c r="L8" s="84"/>
      <c r="M8" s="84"/>
    </row>
    <row r="9" spans="1:13">
      <c r="A9" s="39">
        <v>25</v>
      </c>
      <c r="B9" s="85" t="s">
        <v>24</v>
      </c>
      <c r="C9" s="86">
        <v>4.2</v>
      </c>
      <c r="D9" s="87">
        <v>1</v>
      </c>
      <c r="E9" s="87">
        <v>4.2</v>
      </c>
      <c r="F9" s="88">
        <v>0.86</v>
      </c>
      <c r="G9" s="89">
        <v>1.834</v>
      </c>
      <c r="H9" s="87">
        <v>4.2</v>
      </c>
      <c r="I9" s="93">
        <v>8.71</v>
      </c>
      <c r="J9" s="28">
        <v>1.831</v>
      </c>
      <c r="K9" s="94">
        <v>15.54</v>
      </c>
      <c r="L9" s="95">
        <f t="shared" ref="L9:L17" si="0">(J9*K9)/(H9*I9-E9*F9)</f>
        <v>0.863019108280255</v>
      </c>
      <c r="M9" s="96">
        <f>AVERAGE(L9:L11)</f>
        <v>0.863572085699242</v>
      </c>
    </row>
    <row r="10" spans="1:13">
      <c r="A10" s="39"/>
      <c r="B10" s="85"/>
      <c r="C10" s="90"/>
      <c r="D10" s="87">
        <v>2</v>
      </c>
      <c r="E10" s="87">
        <v>4.2</v>
      </c>
      <c r="F10" s="88">
        <v>0.83</v>
      </c>
      <c r="G10" s="89">
        <v>1.795</v>
      </c>
      <c r="H10" s="87">
        <v>4.2</v>
      </c>
      <c r="I10" s="93">
        <v>8.49</v>
      </c>
      <c r="J10" s="28">
        <v>1.792</v>
      </c>
      <c r="K10" s="94">
        <v>15.47</v>
      </c>
      <c r="L10" s="95">
        <f t="shared" si="0"/>
        <v>0.861688424717145</v>
      </c>
      <c r="M10" s="96"/>
    </row>
    <row r="11" spans="1:13">
      <c r="A11" s="39"/>
      <c r="B11" s="85"/>
      <c r="C11" s="90"/>
      <c r="D11" s="87">
        <v>3</v>
      </c>
      <c r="E11" s="87">
        <v>4.2</v>
      </c>
      <c r="F11" s="88">
        <v>0.85</v>
      </c>
      <c r="G11" s="89">
        <v>1.854</v>
      </c>
      <c r="H11" s="87">
        <v>4.2</v>
      </c>
      <c r="I11" s="93">
        <v>8.71</v>
      </c>
      <c r="J11" s="28">
        <v>1.854</v>
      </c>
      <c r="K11" s="94">
        <v>15.42</v>
      </c>
      <c r="L11" s="95">
        <f t="shared" si="0"/>
        <v>0.866008724100327</v>
      </c>
      <c r="M11" s="96"/>
    </row>
    <row r="12" spans="1:13">
      <c r="A12" s="39"/>
      <c r="B12" s="85"/>
      <c r="C12" s="91">
        <v>3.3</v>
      </c>
      <c r="D12" s="87">
        <v>1</v>
      </c>
      <c r="E12" s="92">
        <v>3.3</v>
      </c>
      <c r="F12" s="88">
        <v>0.94</v>
      </c>
      <c r="G12" s="89">
        <v>1.833</v>
      </c>
      <c r="H12" s="92">
        <v>3.3</v>
      </c>
      <c r="I12" s="93">
        <v>10.71</v>
      </c>
      <c r="J12" s="28">
        <v>1.83</v>
      </c>
      <c r="K12" s="94">
        <v>15.53</v>
      </c>
      <c r="L12" s="95">
        <f t="shared" si="0"/>
        <v>0.881483204615241</v>
      </c>
      <c r="M12" s="96">
        <f>AVERAGE(L12:L14)</f>
        <v>0.879957098275753</v>
      </c>
    </row>
    <row r="13" spans="1:13">
      <c r="A13" s="39"/>
      <c r="B13" s="85"/>
      <c r="C13" s="91"/>
      <c r="D13" s="87">
        <v>2</v>
      </c>
      <c r="E13" s="92">
        <v>3.3</v>
      </c>
      <c r="F13" s="88">
        <v>0.91</v>
      </c>
      <c r="G13" s="89">
        <v>1.795</v>
      </c>
      <c r="H13" s="92">
        <v>3.3</v>
      </c>
      <c r="I13" s="93">
        <v>10.48</v>
      </c>
      <c r="J13" s="28">
        <v>1.791</v>
      </c>
      <c r="K13" s="94">
        <v>15.46</v>
      </c>
      <c r="L13" s="95">
        <f t="shared" si="0"/>
        <v>0.876756910800798</v>
      </c>
      <c r="M13" s="96"/>
    </row>
    <row r="14" spans="1:13">
      <c r="A14" s="39"/>
      <c r="B14" s="85"/>
      <c r="C14" s="91"/>
      <c r="D14" s="87">
        <v>3</v>
      </c>
      <c r="E14" s="92">
        <v>3.3</v>
      </c>
      <c r="F14" s="88">
        <v>0.93</v>
      </c>
      <c r="G14" s="89">
        <v>1.855</v>
      </c>
      <c r="H14" s="92">
        <v>3.3</v>
      </c>
      <c r="I14" s="93">
        <v>10.75</v>
      </c>
      <c r="J14" s="28">
        <v>1.854</v>
      </c>
      <c r="K14" s="94">
        <v>15.41</v>
      </c>
      <c r="L14" s="95">
        <f t="shared" si="0"/>
        <v>0.88163117941122</v>
      </c>
      <c r="M14" s="96"/>
    </row>
    <row r="15" spans="1:13">
      <c r="A15" s="39"/>
      <c r="B15" s="85"/>
      <c r="C15" s="91">
        <v>1.8</v>
      </c>
      <c r="D15" s="87">
        <v>1</v>
      </c>
      <c r="E15" s="87">
        <v>1.8</v>
      </c>
      <c r="F15" s="88">
        <v>2.03</v>
      </c>
      <c r="G15" s="89">
        <v>1.737</v>
      </c>
      <c r="H15" s="87">
        <v>1.8</v>
      </c>
      <c r="I15" s="93">
        <v>17.03</v>
      </c>
      <c r="J15" s="28">
        <v>1.67</v>
      </c>
      <c r="K15" s="94">
        <v>15.53</v>
      </c>
      <c r="L15" s="95">
        <f t="shared" si="0"/>
        <v>0.960559259259259</v>
      </c>
      <c r="M15" s="96">
        <f>AVERAGE(L15:L17)</f>
        <v>0.956370488425233</v>
      </c>
    </row>
    <row r="16" spans="1:13">
      <c r="A16" s="39"/>
      <c r="B16" s="85"/>
      <c r="C16" s="91"/>
      <c r="D16" s="87">
        <v>2</v>
      </c>
      <c r="E16" s="87">
        <v>1.8</v>
      </c>
      <c r="F16" s="88">
        <v>1.88</v>
      </c>
      <c r="G16" s="89">
        <v>1.737</v>
      </c>
      <c r="H16" s="87">
        <v>1.8</v>
      </c>
      <c r="I16" s="93">
        <v>16.9</v>
      </c>
      <c r="J16" s="28">
        <v>1.661</v>
      </c>
      <c r="K16" s="94">
        <v>15.49</v>
      </c>
      <c r="L16" s="95">
        <f t="shared" si="0"/>
        <v>0.951652981210238</v>
      </c>
      <c r="M16" s="96"/>
    </row>
    <row r="17" spans="1:13">
      <c r="A17" s="39"/>
      <c r="B17" s="85"/>
      <c r="C17" s="91"/>
      <c r="D17" s="87">
        <v>3</v>
      </c>
      <c r="E17" s="87">
        <v>1.8</v>
      </c>
      <c r="F17" s="88">
        <v>1.95</v>
      </c>
      <c r="G17" s="89">
        <v>1.749</v>
      </c>
      <c r="H17" s="87">
        <v>1.8</v>
      </c>
      <c r="I17" s="93">
        <v>17</v>
      </c>
      <c r="J17" s="28">
        <v>1.68</v>
      </c>
      <c r="K17" s="94">
        <v>15.43</v>
      </c>
      <c r="L17" s="95">
        <f t="shared" si="0"/>
        <v>0.956899224806201</v>
      </c>
      <c r="M17" s="96"/>
    </row>
  </sheetData>
  <mergeCells count="22">
    <mergeCell ref="B1:L1"/>
    <mergeCell ref="B2:L2"/>
    <mergeCell ref="B3:L3"/>
    <mergeCell ref="B4:L4"/>
    <mergeCell ref="B5:L5"/>
    <mergeCell ref="B6:L6"/>
    <mergeCell ref="E7:G7"/>
    <mergeCell ref="H7:K7"/>
    <mergeCell ref="A7:A8"/>
    <mergeCell ref="A9:A17"/>
    <mergeCell ref="B7:B8"/>
    <mergeCell ref="B9:B17"/>
    <mergeCell ref="C7:C8"/>
    <mergeCell ref="C9:C11"/>
    <mergeCell ref="C12:C14"/>
    <mergeCell ref="C15:C17"/>
    <mergeCell ref="D7:D8"/>
    <mergeCell ref="L7:L8"/>
    <mergeCell ref="M7:M8"/>
    <mergeCell ref="M9:M11"/>
    <mergeCell ref="M12:M14"/>
    <mergeCell ref="M15:M17"/>
  </mergeCells>
  <pageMargins left="0.7" right="0.7" top="0.75" bottom="0.75" header="0.3" footer="0.3"/>
  <pageSetup paperSize="9" orientation="portrait" horizontalDpi="1200" verticalDpi="12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zoomScale="80" zoomScaleNormal="80" workbookViewId="0">
      <selection activeCell="I22" sqref="I22"/>
    </sheetView>
  </sheetViews>
  <sheetFormatPr defaultColWidth="9" defaultRowHeight="12.75"/>
  <cols>
    <col min="1" max="1" width="11.4571428571429" customWidth="1"/>
    <col min="2" max="2" width="9.66666666666667" customWidth="1"/>
    <col min="3" max="4" width="9.45714285714286" customWidth="1"/>
    <col min="5" max="5" width="15.6666666666667" customWidth="1"/>
    <col min="6" max="6" width="19.447619047619" customWidth="1"/>
    <col min="7" max="7" width="13.1142857142857" customWidth="1"/>
    <col min="8" max="8" width="14.447619047619" customWidth="1"/>
    <col min="9" max="9" width="15.6666666666667" customWidth="1"/>
    <col min="10" max="10" width="20.6666666666667" customWidth="1"/>
    <col min="11" max="11" width="14.447619047619" customWidth="1"/>
    <col min="12" max="12" width="16.8857142857143" customWidth="1"/>
    <col min="13" max="13" width="15.6666666666667" customWidth="1"/>
    <col min="14" max="14" width="9.66666666666667" customWidth="1"/>
    <col min="15" max="15" width="9.44761904761905" customWidth="1"/>
    <col min="16" max="19" width="14.4571428571429" customWidth="1"/>
  </cols>
  <sheetData>
    <row r="1" ht="15" spans="1:16">
      <c r="A1" s="2" t="s">
        <v>177</v>
      </c>
      <c r="B1" s="45" t="s">
        <v>238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7"/>
      <c r="O1" s="13"/>
      <c r="P1" s="13"/>
    </row>
    <row r="2" ht="15" spans="1:16">
      <c r="A2" s="2" t="s">
        <v>181</v>
      </c>
      <c r="B2" s="45" t="s">
        <v>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67"/>
      <c r="O2" s="13"/>
      <c r="P2" s="13"/>
    </row>
    <row r="3" ht="15" spans="1:16">
      <c r="A3" s="2" t="s">
        <v>179</v>
      </c>
      <c r="B3" s="45" t="s">
        <v>287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67"/>
      <c r="O3" s="13"/>
      <c r="P3" s="13"/>
    </row>
    <row r="4" ht="15" spans="1:16">
      <c r="A4" s="2" t="s">
        <v>182</v>
      </c>
      <c r="B4" s="45" t="s">
        <v>149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67"/>
      <c r="O4" s="13"/>
      <c r="P4" s="13"/>
    </row>
    <row r="5" ht="69" customHeight="1" spans="1:16">
      <c r="A5" s="47" t="s">
        <v>183</v>
      </c>
      <c r="B5" s="48" t="s">
        <v>288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68"/>
      <c r="O5" s="13"/>
      <c r="P5" s="13"/>
    </row>
    <row r="6" ht="125" customHeight="1" spans="1:16">
      <c r="A6" s="4" t="s">
        <v>185</v>
      </c>
      <c r="B6" s="3" t="s">
        <v>289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3"/>
      <c r="P6" s="13"/>
    </row>
    <row r="7" ht="15" spans="1:16">
      <c r="A7" s="33" t="s">
        <v>154</v>
      </c>
      <c r="B7" s="35" t="s">
        <v>243</v>
      </c>
      <c r="C7" s="35" t="s">
        <v>156</v>
      </c>
      <c r="D7" s="52" t="s">
        <v>277</v>
      </c>
      <c r="E7" s="53" t="s">
        <v>278</v>
      </c>
      <c r="F7" s="53" t="s">
        <v>290</v>
      </c>
      <c r="G7" s="53" t="s">
        <v>291</v>
      </c>
      <c r="H7" s="53" t="s">
        <v>292</v>
      </c>
      <c r="I7" s="53" t="s">
        <v>293</v>
      </c>
      <c r="J7" s="53" t="s">
        <v>294</v>
      </c>
      <c r="K7" s="53" t="s">
        <v>279</v>
      </c>
      <c r="L7" s="53" t="s">
        <v>280</v>
      </c>
      <c r="M7" s="53" t="s">
        <v>293</v>
      </c>
      <c r="N7" s="70" t="s">
        <v>275</v>
      </c>
      <c r="O7" s="53" t="s">
        <v>276</v>
      </c>
      <c r="P7" s="13"/>
    </row>
    <row r="8" ht="15" spans="1:16">
      <c r="A8" s="39">
        <v>25</v>
      </c>
      <c r="B8" s="54" t="s">
        <v>24</v>
      </c>
      <c r="C8" s="41">
        <v>1</v>
      </c>
      <c r="D8" s="55">
        <v>4.2</v>
      </c>
      <c r="E8" s="56">
        <v>0.86</v>
      </c>
      <c r="F8" s="57" t="s">
        <v>295</v>
      </c>
      <c r="G8" s="58">
        <v>1.835</v>
      </c>
      <c r="H8" s="56">
        <v>0</v>
      </c>
      <c r="I8" s="71">
        <f t="shared" ref="I8:I12" si="0">$G$8*0.9</f>
        <v>1.6515</v>
      </c>
      <c r="J8" s="57" t="s">
        <v>295</v>
      </c>
      <c r="K8" s="58">
        <v>1.213</v>
      </c>
      <c r="L8" s="56">
        <v>0</v>
      </c>
      <c r="M8" s="72">
        <f t="shared" ref="M8:M12" si="1">$K$8*0.9</f>
        <v>1.0917</v>
      </c>
      <c r="N8" s="73" t="s">
        <v>296</v>
      </c>
      <c r="O8" s="74">
        <f>AVERAGE(N9:N12)</f>
        <v>0.857911902976155</v>
      </c>
      <c r="P8" s="13"/>
    </row>
    <row r="9" ht="15" spans="1:16">
      <c r="A9" s="39"/>
      <c r="B9" s="54"/>
      <c r="C9" s="41"/>
      <c r="D9" s="59">
        <v>4.2</v>
      </c>
      <c r="E9" s="62">
        <v>4.5</v>
      </c>
      <c r="F9" s="41">
        <v>1</v>
      </c>
      <c r="G9" s="63">
        <v>1.835</v>
      </c>
      <c r="H9" s="62">
        <v>1.02</v>
      </c>
      <c r="I9" s="75">
        <f t="shared" si="0"/>
        <v>1.6515</v>
      </c>
      <c r="J9" s="41">
        <v>10</v>
      </c>
      <c r="K9" s="63">
        <v>1.212</v>
      </c>
      <c r="L9" s="62">
        <v>9.24</v>
      </c>
      <c r="M9" s="76">
        <f t="shared" si="1"/>
        <v>1.0917</v>
      </c>
      <c r="N9" s="77">
        <f t="shared" ref="N9:N12" si="2">((G9*H9-$G$8*$H$8)+(K9*L9-$K$8*$L$8))/(D9*E9-$D$8*$E$8)</f>
        <v>0.8549568288854</v>
      </c>
      <c r="O9" s="74"/>
      <c r="P9" s="13"/>
    </row>
    <row r="10" ht="15" spans="1:16">
      <c r="A10" s="39"/>
      <c r="B10" s="54"/>
      <c r="C10" s="41"/>
      <c r="D10" s="59">
        <v>4.2</v>
      </c>
      <c r="E10" s="62">
        <v>6.62</v>
      </c>
      <c r="F10" s="41">
        <v>5</v>
      </c>
      <c r="G10" s="63">
        <v>1.837</v>
      </c>
      <c r="H10" s="62">
        <v>5.17</v>
      </c>
      <c r="I10" s="75">
        <f t="shared" si="0"/>
        <v>1.6515</v>
      </c>
      <c r="J10" s="41">
        <v>10</v>
      </c>
      <c r="K10" s="63">
        <v>1.212</v>
      </c>
      <c r="L10" s="62">
        <v>9.31</v>
      </c>
      <c r="M10" s="76">
        <f t="shared" si="1"/>
        <v>1.0917</v>
      </c>
      <c r="N10" s="77">
        <f t="shared" si="2"/>
        <v>0.859003389550265</v>
      </c>
      <c r="O10" s="74"/>
      <c r="P10" s="13"/>
    </row>
    <row r="11" ht="15" spans="1:16">
      <c r="A11" s="39"/>
      <c r="B11" s="54"/>
      <c r="C11" s="41"/>
      <c r="D11" s="59">
        <v>4.2</v>
      </c>
      <c r="E11" s="62">
        <v>9.22</v>
      </c>
      <c r="F11" s="41">
        <v>10</v>
      </c>
      <c r="G11" s="63">
        <v>1.833</v>
      </c>
      <c r="H11" s="62">
        <v>10.3</v>
      </c>
      <c r="I11" s="75">
        <f t="shared" si="0"/>
        <v>1.6515</v>
      </c>
      <c r="J11" s="41">
        <v>10</v>
      </c>
      <c r="K11" s="63">
        <v>1.212</v>
      </c>
      <c r="L11" s="62">
        <v>9.29</v>
      </c>
      <c r="M11" s="76">
        <f t="shared" si="1"/>
        <v>1.0917</v>
      </c>
      <c r="N11" s="77">
        <f t="shared" si="2"/>
        <v>0.858378332194122</v>
      </c>
      <c r="O11" s="74"/>
      <c r="P11" s="13"/>
    </row>
    <row r="12" ht="15" spans="1:16">
      <c r="A12" s="39"/>
      <c r="B12" s="54"/>
      <c r="C12" s="41"/>
      <c r="D12" s="59">
        <v>4.2</v>
      </c>
      <c r="E12" s="62">
        <v>11.67</v>
      </c>
      <c r="F12" s="41">
        <v>15</v>
      </c>
      <c r="G12" s="63">
        <v>1.831</v>
      </c>
      <c r="H12" s="62">
        <v>15.17</v>
      </c>
      <c r="I12" s="75">
        <f t="shared" si="0"/>
        <v>1.6515</v>
      </c>
      <c r="J12" s="41">
        <v>10</v>
      </c>
      <c r="K12" s="63">
        <v>1.211</v>
      </c>
      <c r="L12" s="62">
        <v>9.28</v>
      </c>
      <c r="M12" s="76">
        <f t="shared" si="1"/>
        <v>1.0917</v>
      </c>
      <c r="N12" s="77">
        <f t="shared" si="2"/>
        <v>0.859309061274834</v>
      </c>
      <c r="O12" s="74"/>
      <c r="P12" s="13"/>
    </row>
    <row r="13" ht="15" spans="1:16">
      <c r="A13" s="39"/>
      <c r="B13" s="54"/>
      <c r="C13" s="41"/>
      <c r="D13" s="65">
        <v>3.3</v>
      </c>
      <c r="E13" s="56">
        <v>0.94</v>
      </c>
      <c r="F13" s="57" t="s">
        <v>295</v>
      </c>
      <c r="G13" s="58">
        <v>1.835</v>
      </c>
      <c r="H13" s="56">
        <v>0</v>
      </c>
      <c r="I13" s="71">
        <f t="shared" ref="I13:I17" si="3">$G$13*0.9</f>
        <v>1.6515</v>
      </c>
      <c r="J13" s="57" t="s">
        <v>295</v>
      </c>
      <c r="K13" s="58">
        <v>1.213</v>
      </c>
      <c r="L13" s="56">
        <v>0</v>
      </c>
      <c r="M13" s="72">
        <f t="shared" ref="M13:M17" si="4">$K$13*0.9</f>
        <v>1.0917</v>
      </c>
      <c r="N13" s="73" t="s">
        <v>296</v>
      </c>
      <c r="O13" s="74">
        <f>AVERAGE(N14:N17)</f>
        <v>0.872496501070592</v>
      </c>
      <c r="P13" s="13"/>
    </row>
    <row r="14" ht="15" spans="1:16">
      <c r="A14" s="39"/>
      <c r="B14" s="54"/>
      <c r="C14" s="41"/>
      <c r="D14" s="66">
        <v>3.3</v>
      </c>
      <c r="E14" s="62">
        <v>5.5</v>
      </c>
      <c r="F14" s="41">
        <v>1</v>
      </c>
      <c r="G14" s="63">
        <v>1.835</v>
      </c>
      <c r="H14" s="62">
        <v>1.04</v>
      </c>
      <c r="I14" s="75">
        <f t="shared" si="3"/>
        <v>1.6515</v>
      </c>
      <c r="J14" s="41">
        <v>10</v>
      </c>
      <c r="K14" s="63">
        <v>1.212</v>
      </c>
      <c r="L14" s="62">
        <v>9.28</v>
      </c>
      <c r="M14" s="76">
        <f t="shared" si="4"/>
        <v>1.0917</v>
      </c>
      <c r="N14" s="77">
        <f t="shared" ref="N14:N17" si="5">((G14*H14-$G$13*$H$13)+(K14*L14-$K$13*$L$13))/(D14*E14-$D$13*$E$13)</f>
        <v>0.874253056884636</v>
      </c>
      <c r="O14" s="74"/>
      <c r="P14" s="13"/>
    </row>
    <row r="15" ht="15" spans="1:16">
      <c r="A15" s="39"/>
      <c r="B15" s="54"/>
      <c r="C15" s="41"/>
      <c r="D15" s="66">
        <v>3.3</v>
      </c>
      <c r="E15" s="62">
        <v>8.15</v>
      </c>
      <c r="F15" s="41">
        <v>5</v>
      </c>
      <c r="G15" s="63">
        <v>1.837</v>
      </c>
      <c r="H15" s="62">
        <v>5.17</v>
      </c>
      <c r="I15" s="75">
        <f t="shared" si="3"/>
        <v>1.6515</v>
      </c>
      <c r="J15" s="41">
        <v>10</v>
      </c>
      <c r="K15" s="63">
        <v>1.212</v>
      </c>
      <c r="L15" s="62">
        <v>9.3</v>
      </c>
      <c r="M15" s="76">
        <f t="shared" si="4"/>
        <v>1.0917</v>
      </c>
      <c r="N15" s="77">
        <f t="shared" si="5"/>
        <v>0.872899172025386</v>
      </c>
      <c r="O15" s="74"/>
      <c r="P15" s="13"/>
    </row>
    <row r="16" ht="15" spans="1:16">
      <c r="A16" s="39"/>
      <c r="B16" s="54"/>
      <c r="C16" s="41"/>
      <c r="D16" s="66">
        <v>3.3</v>
      </c>
      <c r="E16" s="62">
        <v>11.4</v>
      </c>
      <c r="F16" s="41">
        <v>10</v>
      </c>
      <c r="G16" s="63">
        <v>1.832</v>
      </c>
      <c r="H16" s="62">
        <v>10.26</v>
      </c>
      <c r="I16" s="75">
        <f t="shared" si="3"/>
        <v>1.6515</v>
      </c>
      <c r="J16" s="41">
        <v>10</v>
      </c>
      <c r="K16" s="63">
        <v>1.211</v>
      </c>
      <c r="L16" s="62">
        <v>9.29</v>
      </c>
      <c r="M16" s="76">
        <f t="shared" si="4"/>
        <v>1.0917</v>
      </c>
      <c r="N16" s="77">
        <f t="shared" si="5"/>
        <v>0.870459180717307</v>
      </c>
      <c r="O16" s="74"/>
      <c r="P16" s="13"/>
    </row>
    <row r="17" ht="15" spans="1:16">
      <c r="A17" s="39"/>
      <c r="B17" s="54"/>
      <c r="C17" s="41"/>
      <c r="D17" s="66">
        <v>3.3</v>
      </c>
      <c r="E17" s="62">
        <v>14.49</v>
      </c>
      <c r="F17" s="41">
        <v>15</v>
      </c>
      <c r="G17" s="63">
        <v>1.829</v>
      </c>
      <c r="H17" s="62">
        <v>15.17</v>
      </c>
      <c r="I17" s="75">
        <f t="shared" si="3"/>
        <v>1.6515</v>
      </c>
      <c r="J17" s="41">
        <v>10</v>
      </c>
      <c r="K17" s="63">
        <v>1.211</v>
      </c>
      <c r="L17" s="62">
        <v>9.3</v>
      </c>
      <c r="M17" s="76">
        <f t="shared" si="4"/>
        <v>1.0917</v>
      </c>
      <c r="N17" s="77">
        <f t="shared" si="5"/>
        <v>0.872374594655037</v>
      </c>
      <c r="O17" s="74"/>
      <c r="P17" s="13"/>
    </row>
    <row r="18" ht="15" spans="1:16">
      <c r="A18" s="39"/>
      <c r="B18" s="54"/>
      <c r="C18" s="41"/>
      <c r="D18" s="65">
        <v>1.8</v>
      </c>
      <c r="E18" s="56">
        <v>2.04</v>
      </c>
      <c r="F18" s="57" t="s">
        <v>295</v>
      </c>
      <c r="G18" s="58">
        <v>1.737</v>
      </c>
      <c r="H18" s="56">
        <v>0</v>
      </c>
      <c r="I18" s="71">
        <f t="shared" ref="I18:I22" si="6">$G$18*0.9</f>
        <v>1.5633</v>
      </c>
      <c r="J18" s="57" t="s">
        <v>295</v>
      </c>
      <c r="K18" s="58">
        <v>1.375</v>
      </c>
      <c r="L18" s="56">
        <v>0</v>
      </c>
      <c r="M18" s="72">
        <f t="shared" ref="M18:M22" si="7">$K$18*0.9</f>
        <v>1.2375</v>
      </c>
      <c r="N18" s="73" t="s">
        <v>296</v>
      </c>
      <c r="O18" s="74">
        <f>AVERAGE(N19:N22)</f>
        <v>0.846744192652799</v>
      </c>
      <c r="P18" s="13"/>
    </row>
    <row r="19" ht="15" spans="1:16">
      <c r="A19" s="39"/>
      <c r="B19" s="54"/>
      <c r="C19" s="41"/>
      <c r="D19" s="66">
        <v>1.8</v>
      </c>
      <c r="E19" s="62">
        <v>12.26</v>
      </c>
      <c r="F19" s="41">
        <v>1</v>
      </c>
      <c r="G19" s="63">
        <v>1.73</v>
      </c>
      <c r="H19" s="62">
        <v>1.04</v>
      </c>
      <c r="I19" s="75">
        <f t="shared" si="6"/>
        <v>1.5633</v>
      </c>
      <c r="J19" s="41">
        <v>10</v>
      </c>
      <c r="K19" s="63">
        <v>1.387</v>
      </c>
      <c r="L19" s="62">
        <v>9.28</v>
      </c>
      <c r="M19" s="76">
        <f t="shared" si="7"/>
        <v>1.2375</v>
      </c>
      <c r="N19" s="80">
        <f t="shared" ref="N19:N22" si="8">((G19*H19-$G$18*$H$18)+(K19*L19-$K$18*$L$18))/(D19*E19-$D$18*$E$18)</f>
        <v>0.79748641008915</v>
      </c>
      <c r="O19" s="74"/>
      <c r="P19" s="13"/>
    </row>
    <row r="20" ht="15" spans="1:16">
      <c r="A20" s="39"/>
      <c r="B20" s="54"/>
      <c r="C20" s="41"/>
      <c r="D20" s="66">
        <v>1.8</v>
      </c>
      <c r="E20" s="62">
        <v>16.22</v>
      </c>
      <c r="F20" s="41">
        <v>5</v>
      </c>
      <c r="G20" s="63">
        <v>1.698</v>
      </c>
      <c r="H20" s="62">
        <v>5.21</v>
      </c>
      <c r="I20" s="75">
        <f t="shared" si="6"/>
        <v>1.5633</v>
      </c>
      <c r="J20" s="41">
        <v>10</v>
      </c>
      <c r="K20" s="63">
        <v>1.387</v>
      </c>
      <c r="L20" s="62">
        <v>9.3</v>
      </c>
      <c r="M20" s="76">
        <f t="shared" si="7"/>
        <v>1.2375</v>
      </c>
      <c r="N20" s="77">
        <f t="shared" si="8"/>
        <v>0.851969910672309</v>
      </c>
      <c r="O20" s="74"/>
      <c r="P20" s="13"/>
    </row>
    <row r="21" ht="15" spans="1:16">
      <c r="A21" s="39"/>
      <c r="B21" s="54"/>
      <c r="C21" s="41"/>
      <c r="D21" s="66">
        <v>1.8</v>
      </c>
      <c r="E21" s="62">
        <v>21.25</v>
      </c>
      <c r="F21" s="41">
        <v>10</v>
      </c>
      <c r="G21" s="63">
        <v>1.661</v>
      </c>
      <c r="H21" s="62">
        <v>10.3</v>
      </c>
      <c r="I21" s="75">
        <f t="shared" si="6"/>
        <v>1.5633</v>
      </c>
      <c r="J21" s="41">
        <v>10</v>
      </c>
      <c r="K21" s="63">
        <v>1.388</v>
      </c>
      <c r="L21" s="62">
        <v>9.3</v>
      </c>
      <c r="M21" s="76">
        <f t="shared" si="7"/>
        <v>1.2375</v>
      </c>
      <c r="N21" s="77">
        <f t="shared" si="8"/>
        <v>0.868086644687373</v>
      </c>
      <c r="O21" s="74"/>
      <c r="P21" s="13"/>
    </row>
    <row r="22" ht="15" spans="1:16">
      <c r="A22" s="39"/>
      <c r="B22" s="54"/>
      <c r="C22" s="41"/>
      <c r="D22" s="66">
        <v>1.8</v>
      </c>
      <c r="E22" s="62">
        <v>26.06</v>
      </c>
      <c r="F22" s="41">
        <v>15</v>
      </c>
      <c r="G22" s="63">
        <v>1.624</v>
      </c>
      <c r="H22" s="62">
        <v>15.19</v>
      </c>
      <c r="I22" s="75">
        <f t="shared" si="6"/>
        <v>1.5633</v>
      </c>
      <c r="J22" s="41">
        <v>10</v>
      </c>
      <c r="K22" s="63">
        <v>1.388</v>
      </c>
      <c r="L22" s="62">
        <v>9.31</v>
      </c>
      <c r="M22" s="76">
        <f t="shared" si="7"/>
        <v>1.2375</v>
      </c>
      <c r="N22" s="77">
        <f t="shared" si="8"/>
        <v>0.869433805162365</v>
      </c>
      <c r="O22" s="74"/>
      <c r="P22" s="13"/>
    </row>
    <row r="23" ht="15" spans="1:16">
      <c r="A23" s="39"/>
      <c r="B23" s="54"/>
      <c r="C23" s="41">
        <v>2</v>
      </c>
      <c r="D23" s="55">
        <v>4.2</v>
      </c>
      <c r="E23" s="56">
        <v>0.83</v>
      </c>
      <c r="F23" s="57" t="s">
        <v>295</v>
      </c>
      <c r="G23" s="58">
        <v>1.795</v>
      </c>
      <c r="H23" s="56">
        <v>0</v>
      </c>
      <c r="I23" s="71">
        <f t="shared" ref="I23:I27" si="9">$G$23*0.9</f>
        <v>1.6155</v>
      </c>
      <c r="J23" s="57" t="s">
        <v>295</v>
      </c>
      <c r="K23" s="58">
        <v>1.19</v>
      </c>
      <c r="L23" s="56">
        <v>0</v>
      </c>
      <c r="M23" s="72">
        <f t="shared" ref="M23:M27" si="10">$K$23*0.9</f>
        <v>1.071</v>
      </c>
      <c r="N23" s="73" t="s">
        <v>296</v>
      </c>
      <c r="O23" s="74">
        <f>AVERAGE(N24:N27)</f>
        <v>0.855963264487388</v>
      </c>
      <c r="P23" s="13"/>
    </row>
    <row r="24" ht="15" spans="1:16">
      <c r="A24" s="39"/>
      <c r="B24" s="54"/>
      <c r="C24" s="41"/>
      <c r="D24" s="59">
        <v>4.2</v>
      </c>
      <c r="E24" s="62">
        <v>4.44</v>
      </c>
      <c r="F24" s="41">
        <v>1</v>
      </c>
      <c r="G24" s="63">
        <v>1.796</v>
      </c>
      <c r="H24" s="62">
        <v>1.04</v>
      </c>
      <c r="I24" s="75">
        <f t="shared" si="9"/>
        <v>1.6155</v>
      </c>
      <c r="J24" s="41">
        <v>10</v>
      </c>
      <c r="K24" s="63">
        <v>1.19</v>
      </c>
      <c r="L24" s="62">
        <v>9.34</v>
      </c>
      <c r="M24" s="76">
        <f t="shared" si="10"/>
        <v>1.071</v>
      </c>
      <c r="N24" s="80">
        <f t="shared" ref="N24:N27" si="11">((G24*H24-$G$23*$H$23)+(K24*L24-$K$23*$L$23))/(D24*E24-$D$23*$E$23)</f>
        <v>0.856248516026909</v>
      </c>
      <c r="O24" s="74"/>
      <c r="P24" s="13"/>
    </row>
    <row r="25" ht="15" spans="1:16">
      <c r="A25" s="39"/>
      <c r="B25" s="54"/>
      <c r="C25" s="41"/>
      <c r="D25" s="59">
        <v>4.2</v>
      </c>
      <c r="E25" s="62">
        <v>6.53</v>
      </c>
      <c r="F25" s="41">
        <v>5</v>
      </c>
      <c r="G25" s="63">
        <v>1.798</v>
      </c>
      <c r="H25" s="62">
        <v>5.2</v>
      </c>
      <c r="I25" s="75">
        <f t="shared" si="9"/>
        <v>1.6155</v>
      </c>
      <c r="J25" s="41">
        <v>10</v>
      </c>
      <c r="K25" s="63">
        <v>1.19</v>
      </c>
      <c r="L25" s="62">
        <v>9.37</v>
      </c>
      <c r="M25" s="76">
        <f t="shared" si="10"/>
        <v>1.071</v>
      </c>
      <c r="N25" s="80">
        <f t="shared" si="11"/>
        <v>0.856303258145363</v>
      </c>
      <c r="O25" s="74"/>
      <c r="P25" s="13"/>
    </row>
    <row r="26" ht="15" spans="1:16">
      <c r="A26" s="39"/>
      <c r="B26" s="54"/>
      <c r="C26" s="41"/>
      <c r="D26" s="59">
        <v>4.2</v>
      </c>
      <c r="E26" s="62">
        <v>9.05</v>
      </c>
      <c r="F26" s="41">
        <v>10</v>
      </c>
      <c r="G26" s="63">
        <v>1.795</v>
      </c>
      <c r="H26" s="62">
        <v>10.28</v>
      </c>
      <c r="I26" s="75">
        <f t="shared" si="9"/>
        <v>1.6155</v>
      </c>
      <c r="J26" s="41">
        <v>10</v>
      </c>
      <c r="K26" s="63">
        <v>1.188</v>
      </c>
      <c r="L26" s="62">
        <v>9.34</v>
      </c>
      <c r="M26" s="76">
        <f t="shared" si="10"/>
        <v>1.071</v>
      </c>
      <c r="N26" s="80">
        <f t="shared" si="11"/>
        <v>0.855883443401691</v>
      </c>
      <c r="O26" s="74"/>
      <c r="P26" s="13"/>
    </row>
    <row r="27" ht="15" spans="1:16">
      <c r="A27" s="39"/>
      <c r="B27" s="54"/>
      <c r="C27" s="41"/>
      <c r="D27" s="59">
        <v>4.2</v>
      </c>
      <c r="E27" s="62">
        <v>11.48</v>
      </c>
      <c r="F27" s="41">
        <v>15</v>
      </c>
      <c r="G27" s="63">
        <v>1.792</v>
      </c>
      <c r="H27" s="62">
        <v>15.18</v>
      </c>
      <c r="I27" s="75">
        <f t="shared" si="9"/>
        <v>1.6155</v>
      </c>
      <c r="J27" s="41">
        <v>10</v>
      </c>
      <c r="K27" s="63">
        <v>1.188</v>
      </c>
      <c r="L27" s="62">
        <v>9.31</v>
      </c>
      <c r="M27" s="76">
        <f t="shared" si="10"/>
        <v>1.071</v>
      </c>
      <c r="N27" s="80">
        <f t="shared" si="11"/>
        <v>0.855417840375587</v>
      </c>
      <c r="O27" s="74"/>
      <c r="P27" s="13"/>
    </row>
    <row r="28" ht="15" spans="1:16">
      <c r="A28" s="39"/>
      <c r="B28" s="54"/>
      <c r="C28" s="41"/>
      <c r="D28" s="65">
        <v>3.3</v>
      </c>
      <c r="E28" s="56">
        <v>0.91</v>
      </c>
      <c r="F28" s="57" t="s">
        <v>295</v>
      </c>
      <c r="G28" s="58">
        <v>1.795</v>
      </c>
      <c r="H28" s="56">
        <v>0</v>
      </c>
      <c r="I28" s="71">
        <f t="shared" ref="I28:I32" si="12">$G$28*0.9</f>
        <v>1.6155</v>
      </c>
      <c r="J28" s="57" t="s">
        <v>295</v>
      </c>
      <c r="K28" s="58">
        <v>1.19</v>
      </c>
      <c r="L28" s="56">
        <v>0</v>
      </c>
      <c r="M28" s="72">
        <f t="shared" ref="M28:M32" si="13">$K$28*0.9</f>
        <v>1.071</v>
      </c>
      <c r="N28" s="73" t="s">
        <v>296</v>
      </c>
      <c r="O28" s="74">
        <f>AVERAGE(N29:N32)</f>
        <v>0.868158737823278</v>
      </c>
      <c r="P28" s="13"/>
    </row>
    <row r="29" ht="15" spans="1:16">
      <c r="A29" s="39"/>
      <c r="B29" s="54"/>
      <c r="C29" s="41"/>
      <c r="D29" s="66">
        <v>3.3</v>
      </c>
      <c r="E29" s="62">
        <v>5.48</v>
      </c>
      <c r="F29" s="41">
        <v>1</v>
      </c>
      <c r="G29" s="63">
        <v>1.796</v>
      </c>
      <c r="H29" s="62">
        <v>1.08</v>
      </c>
      <c r="I29" s="75">
        <f t="shared" si="12"/>
        <v>1.6155</v>
      </c>
      <c r="J29" s="41">
        <v>10</v>
      </c>
      <c r="K29" s="63">
        <v>1.191</v>
      </c>
      <c r="L29" s="62">
        <v>9.33</v>
      </c>
      <c r="M29" s="76">
        <f t="shared" si="13"/>
        <v>1.071</v>
      </c>
      <c r="N29" s="77">
        <f t="shared" ref="N29:N32" si="14">((G29*H29-$G$28*$H$28)+(K29*L29-$K$28*$L$28))/(D29*E29-$D$28*$E$28)</f>
        <v>0.865440620648498</v>
      </c>
      <c r="O29" s="74"/>
      <c r="P29" s="13"/>
    </row>
    <row r="30" ht="15" spans="1:16">
      <c r="A30" s="39"/>
      <c r="B30" s="54"/>
      <c r="C30" s="41"/>
      <c r="D30" s="66">
        <v>3.3</v>
      </c>
      <c r="E30" s="62">
        <v>8.05</v>
      </c>
      <c r="F30" s="41">
        <v>5</v>
      </c>
      <c r="G30" s="63">
        <v>1.798</v>
      </c>
      <c r="H30" s="62">
        <v>5.2</v>
      </c>
      <c r="I30" s="75">
        <f t="shared" si="12"/>
        <v>1.6155</v>
      </c>
      <c r="J30" s="41">
        <v>10</v>
      </c>
      <c r="K30" s="63">
        <v>1.19</v>
      </c>
      <c r="L30" s="62">
        <v>9.34</v>
      </c>
      <c r="M30" s="76">
        <f t="shared" si="13"/>
        <v>1.071</v>
      </c>
      <c r="N30" s="77">
        <f t="shared" si="14"/>
        <v>0.868525592055004</v>
      </c>
      <c r="O30" s="74"/>
      <c r="P30" s="13"/>
    </row>
    <row r="31" ht="15" spans="1:16">
      <c r="A31" s="39"/>
      <c r="B31" s="54"/>
      <c r="C31" s="41"/>
      <c r="D31" s="66">
        <v>3.3</v>
      </c>
      <c r="E31" s="62">
        <v>11.2</v>
      </c>
      <c r="F31" s="41">
        <v>10</v>
      </c>
      <c r="G31" s="63">
        <v>1.794</v>
      </c>
      <c r="H31" s="62">
        <v>10.29</v>
      </c>
      <c r="I31" s="75">
        <f t="shared" si="12"/>
        <v>1.6155</v>
      </c>
      <c r="J31" s="41">
        <v>10</v>
      </c>
      <c r="K31" s="63">
        <v>1.19</v>
      </c>
      <c r="L31" s="62">
        <v>9.33</v>
      </c>
      <c r="M31" s="76">
        <f t="shared" si="13"/>
        <v>1.071</v>
      </c>
      <c r="N31" s="77">
        <f t="shared" si="14"/>
        <v>0.870599876314162</v>
      </c>
      <c r="O31" s="74"/>
      <c r="P31" s="13"/>
    </row>
    <row r="32" ht="15" spans="1:16">
      <c r="A32" s="39"/>
      <c r="B32" s="54"/>
      <c r="C32" s="41"/>
      <c r="D32" s="66">
        <v>3.3</v>
      </c>
      <c r="E32" s="62">
        <v>14.27</v>
      </c>
      <c r="F32" s="41">
        <v>15</v>
      </c>
      <c r="G32" s="63">
        <v>1.791</v>
      </c>
      <c r="H32" s="62">
        <v>15.18</v>
      </c>
      <c r="I32" s="75">
        <f t="shared" si="12"/>
        <v>1.6155</v>
      </c>
      <c r="J32" s="41">
        <v>10</v>
      </c>
      <c r="K32" s="63">
        <v>1.188</v>
      </c>
      <c r="L32" s="62">
        <v>9.33</v>
      </c>
      <c r="M32" s="76">
        <f t="shared" si="13"/>
        <v>1.071</v>
      </c>
      <c r="N32" s="77">
        <f t="shared" si="14"/>
        <v>0.868068862275449</v>
      </c>
      <c r="O32" s="74"/>
      <c r="P32" s="13"/>
    </row>
    <row r="33" ht="15" spans="1:16">
      <c r="A33" s="39"/>
      <c r="B33" s="54"/>
      <c r="C33" s="41"/>
      <c r="D33" s="65">
        <v>1.8</v>
      </c>
      <c r="E33" s="56">
        <v>1.91</v>
      </c>
      <c r="F33" s="57" t="s">
        <v>295</v>
      </c>
      <c r="G33" s="58">
        <v>1.737</v>
      </c>
      <c r="H33" s="56">
        <v>0</v>
      </c>
      <c r="I33" s="71">
        <f t="shared" ref="I33:I37" si="15">$G$33*0.9</f>
        <v>1.5633</v>
      </c>
      <c r="J33" s="57" t="s">
        <v>295</v>
      </c>
      <c r="K33" s="58">
        <v>1.196</v>
      </c>
      <c r="L33" s="56">
        <v>0</v>
      </c>
      <c r="M33" s="72">
        <f t="shared" ref="M33:M37" si="16">$K$33*0.9</f>
        <v>1.0764</v>
      </c>
      <c r="N33" s="73" t="s">
        <v>296</v>
      </c>
      <c r="O33" s="74">
        <f>AVERAGE(N34:N37)</f>
        <v>0.825571770219972</v>
      </c>
      <c r="P33" s="13"/>
    </row>
    <row r="34" ht="15" spans="1:16">
      <c r="A34" s="39"/>
      <c r="B34" s="54"/>
      <c r="C34" s="41"/>
      <c r="D34" s="66">
        <v>1.8</v>
      </c>
      <c r="E34" s="62">
        <v>12.17</v>
      </c>
      <c r="F34" s="41">
        <v>1</v>
      </c>
      <c r="G34" s="63">
        <v>1.717</v>
      </c>
      <c r="H34" s="62">
        <v>1.05</v>
      </c>
      <c r="I34" s="75">
        <f t="shared" si="15"/>
        <v>1.5633</v>
      </c>
      <c r="J34" s="41">
        <v>10</v>
      </c>
      <c r="K34" s="63">
        <v>1.305</v>
      </c>
      <c r="L34" s="62">
        <v>9.35</v>
      </c>
      <c r="M34" s="76">
        <f t="shared" si="16"/>
        <v>1.0764</v>
      </c>
      <c r="N34" s="80">
        <f t="shared" ref="N34:N37" si="17">((G34*H34-$G$33*$H$33)+(K34*L34-$K$33*$L$33))/(D34*E34-$D$33*$E$33)</f>
        <v>0.758317089018843</v>
      </c>
      <c r="O34" s="74"/>
      <c r="P34" s="13"/>
    </row>
    <row r="35" ht="15" spans="1:16">
      <c r="A35" s="39"/>
      <c r="B35" s="54"/>
      <c r="C35" s="41"/>
      <c r="D35" s="66">
        <v>1.8</v>
      </c>
      <c r="E35" s="62">
        <v>16.23</v>
      </c>
      <c r="F35" s="41">
        <v>5</v>
      </c>
      <c r="G35" s="63">
        <v>1.688</v>
      </c>
      <c r="H35" s="62">
        <v>5.18</v>
      </c>
      <c r="I35" s="75">
        <f t="shared" si="15"/>
        <v>1.5633</v>
      </c>
      <c r="J35" s="41">
        <v>10</v>
      </c>
      <c r="K35" s="63">
        <v>1.367</v>
      </c>
      <c r="L35" s="62">
        <v>9.34</v>
      </c>
      <c r="M35" s="76">
        <f t="shared" si="16"/>
        <v>1.0764</v>
      </c>
      <c r="N35" s="77">
        <f t="shared" si="17"/>
        <v>0.834560055865922</v>
      </c>
      <c r="O35" s="74"/>
      <c r="P35" s="13"/>
    </row>
    <row r="36" ht="15" spans="1:16">
      <c r="A36" s="39"/>
      <c r="B36" s="54"/>
      <c r="C36" s="41"/>
      <c r="D36" s="66">
        <v>1.8</v>
      </c>
      <c r="E36" s="62">
        <v>21.21</v>
      </c>
      <c r="F36" s="41">
        <v>10</v>
      </c>
      <c r="G36" s="63">
        <v>1.644</v>
      </c>
      <c r="H36" s="62">
        <v>10.3</v>
      </c>
      <c r="I36" s="75">
        <f t="shared" si="15"/>
        <v>1.5633</v>
      </c>
      <c r="J36" s="41">
        <v>10</v>
      </c>
      <c r="K36" s="63">
        <v>1.367</v>
      </c>
      <c r="L36" s="62">
        <v>9.33</v>
      </c>
      <c r="M36" s="76">
        <f t="shared" si="16"/>
        <v>1.0764</v>
      </c>
      <c r="N36" s="77">
        <f t="shared" si="17"/>
        <v>0.854556994818653</v>
      </c>
      <c r="O36" s="74"/>
      <c r="P36" s="13"/>
    </row>
    <row r="37" ht="15" spans="1:16">
      <c r="A37" s="39"/>
      <c r="B37" s="54"/>
      <c r="C37" s="41"/>
      <c r="D37" s="66">
        <v>1.8</v>
      </c>
      <c r="E37" s="62">
        <v>26.05</v>
      </c>
      <c r="F37" s="41">
        <v>15</v>
      </c>
      <c r="G37" s="63">
        <v>1.603</v>
      </c>
      <c r="H37" s="62">
        <v>15.21</v>
      </c>
      <c r="I37" s="75">
        <f t="shared" si="15"/>
        <v>1.5633</v>
      </c>
      <c r="J37" s="41">
        <v>10</v>
      </c>
      <c r="K37" s="63">
        <v>1.368</v>
      </c>
      <c r="L37" s="62">
        <v>9.33</v>
      </c>
      <c r="M37" s="76">
        <f t="shared" si="16"/>
        <v>1.0764</v>
      </c>
      <c r="N37" s="77">
        <f t="shared" si="17"/>
        <v>0.854852941176471</v>
      </c>
      <c r="O37" s="74"/>
      <c r="P37" s="13"/>
    </row>
    <row r="38" ht="15" spans="1:16">
      <c r="A38" s="39"/>
      <c r="B38" s="54"/>
      <c r="C38" s="41">
        <v>3</v>
      </c>
      <c r="D38" s="55">
        <v>4.2</v>
      </c>
      <c r="E38" s="56">
        <v>0.85</v>
      </c>
      <c r="F38" s="57" t="s">
        <v>295</v>
      </c>
      <c r="G38" s="58">
        <v>1.854</v>
      </c>
      <c r="H38" s="56">
        <v>0</v>
      </c>
      <c r="I38" s="71">
        <f t="shared" ref="I38:I42" si="18">$G$8*0.9</f>
        <v>1.6515</v>
      </c>
      <c r="J38" s="57" t="s">
        <v>295</v>
      </c>
      <c r="K38" s="58">
        <v>1.238</v>
      </c>
      <c r="L38" s="56">
        <v>0</v>
      </c>
      <c r="M38" s="72">
        <f t="shared" ref="M38:M42" si="19">$K$38*0.9</f>
        <v>1.1142</v>
      </c>
      <c r="N38" s="73" t="s">
        <v>296</v>
      </c>
      <c r="O38" s="74">
        <f>AVERAGE(N39:N42)</f>
        <v>0.861743862838442</v>
      </c>
      <c r="P38" s="13"/>
    </row>
    <row r="39" ht="15" spans="1:16">
      <c r="A39" s="39"/>
      <c r="B39" s="54"/>
      <c r="C39" s="41"/>
      <c r="D39" s="59">
        <v>4.2</v>
      </c>
      <c r="E39" s="62">
        <v>4.99</v>
      </c>
      <c r="F39" s="41">
        <v>1</v>
      </c>
      <c r="G39" s="63">
        <v>1.855</v>
      </c>
      <c r="H39" s="62">
        <v>1.24</v>
      </c>
      <c r="I39" s="75">
        <f t="shared" si="18"/>
        <v>1.6515</v>
      </c>
      <c r="J39" s="41">
        <v>10</v>
      </c>
      <c r="K39" s="63">
        <v>1.237</v>
      </c>
      <c r="L39" s="62">
        <v>10.16</v>
      </c>
      <c r="M39" s="76">
        <f t="shared" si="19"/>
        <v>1.1142</v>
      </c>
      <c r="N39" s="77">
        <f t="shared" ref="N39:N42" si="20">((G39*H39-$G$38*$H$38)+(K39*L39-$K$38*$L$38))/(D39*E39-$D$38*$E$38)</f>
        <v>0.855079365079365</v>
      </c>
      <c r="O39" s="74"/>
      <c r="P39" s="13"/>
    </row>
    <row r="40" ht="15" spans="1:16">
      <c r="A40" s="39"/>
      <c r="B40" s="54"/>
      <c r="C40" s="41"/>
      <c r="D40" s="59">
        <v>4.2</v>
      </c>
      <c r="E40" s="62">
        <v>7.09</v>
      </c>
      <c r="F40" s="41">
        <v>5</v>
      </c>
      <c r="G40" s="63">
        <v>1.859</v>
      </c>
      <c r="H40" s="62">
        <v>5.4</v>
      </c>
      <c r="I40" s="75">
        <f t="shared" si="18"/>
        <v>1.6515</v>
      </c>
      <c r="J40" s="41">
        <v>10</v>
      </c>
      <c r="K40" s="63">
        <v>1.238</v>
      </c>
      <c r="L40" s="62">
        <v>10.18</v>
      </c>
      <c r="M40" s="76">
        <f t="shared" si="19"/>
        <v>1.1142</v>
      </c>
      <c r="N40" s="77">
        <f t="shared" si="20"/>
        <v>0.863913308913309</v>
      </c>
      <c r="O40" s="74"/>
      <c r="P40" s="13"/>
    </row>
    <row r="41" ht="15" spans="1:16">
      <c r="A41" s="39"/>
      <c r="B41" s="54"/>
      <c r="C41" s="41"/>
      <c r="D41" s="59">
        <v>4.2</v>
      </c>
      <c r="E41" s="62">
        <v>9.66</v>
      </c>
      <c r="F41" s="41">
        <v>10</v>
      </c>
      <c r="G41" s="63">
        <v>1.856</v>
      </c>
      <c r="H41" s="62">
        <v>10.46</v>
      </c>
      <c r="I41" s="75">
        <f t="shared" si="18"/>
        <v>1.6515</v>
      </c>
      <c r="J41" s="41">
        <v>10</v>
      </c>
      <c r="K41" s="63">
        <v>1.237</v>
      </c>
      <c r="L41" s="62">
        <v>10.16</v>
      </c>
      <c r="M41" s="76">
        <f t="shared" si="19"/>
        <v>1.1142</v>
      </c>
      <c r="N41" s="77">
        <f t="shared" si="20"/>
        <v>0.86432300956705</v>
      </c>
      <c r="O41" s="74"/>
      <c r="P41" s="13"/>
    </row>
    <row r="42" ht="15" spans="1:16">
      <c r="A42" s="39"/>
      <c r="B42" s="54"/>
      <c r="C42" s="41"/>
      <c r="D42" s="59">
        <v>4.2</v>
      </c>
      <c r="E42" s="62">
        <v>12.17</v>
      </c>
      <c r="F42" s="41">
        <v>15</v>
      </c>
      <c r="G42" s="63">
        <v>1.852</v>
      </c>
      <c r="H42" s="62">
        <v>15.38</v>
      </c>
      <c r="I42" s="75">
        <f t="shared" si="18"/>
        <v>1.6515</v>
      </c>
      <c r="J42" s="41">
        <v>10</v>
      </c>
      <c r="K42" s="63">
        <v>1.238</v>
      </c>
      <c r="L42" s="62">
        <v>10.16</v>
      </c>
      <c r="M42" s="76">
        <f t="shared" si="19"/>
        <v>1.1142</v>
      </c>
      <c r="N42" s="77">
        <f t="shared" si="20"/>
        <v>0.863659767794043</v>
      </c>
      <c r="O42" s="74"/>
      <c r="P42" s="13"/>
    </row>
    <row r="43" ht="15" spans="1:16">
      <c r="A43" s="39"/>
      <c r="B43" s="54"/>
      <c r="C43" s="41"/>
      <c r="D43" s="65">
        <v>3.3</v>
      </c>
      <c r="E43" s="56">
        <v>0.93</v>
      </c>
      <c r="F43" s="57" t="s">
        <v>295</v>
      </c>
      <c r="G43" s="58">
        <v>1.855</v>
      </c>
      <c r="H43" s="56">
        <v>0</v>
      </c>
      <c r="I43" s="71">
        <f t="shared" ref="I43:I47" si="21">$G$43*0.9</f>
        <v>1.6695</v>
      </c>
      <c r="J43" s="57" t="s">
        <v>295</v>
      </c>
      <c r="K43" s="58">
        <v>1.238</v>
      </c>
      <c r="L43" s="56">
        <v>0</v>
      </c>
      <c r="M43" s="72">
        <f t="shared" ref="M43:M47" si="22">$K$43*0.9</f>
        <v>1.1142</v>
      </c>
      <c r="N43" s="73" t="s">
        <v>296</v>
      </c>
      <c r="O43" s="74">
        <f>AVERAGE(N44:N47)</f>
        <v>0.873908980045205</v>
      </c>
      <c r="P43" s="13"/>
    </row>
    <row r="44" ht="15" spans="1:16">
      <c r="A44" s="39"/>
      <c r="B44" s="54"/>
      <c r="C44" s="41"/>
      <c r="D44" s="66">
        <v>3.3</v>
      </c>
      <c r="E44" s="62">
        <v>6.05</v>
      </c>
      <c r="F44" s="41">
        <v>1</v>
      </c>
      <c r="G44" s="63">
        <v>1.855</v>
      </c>
      <c r="H44" s="62">
        <v>1.23</v>
      </c>
      <c r="I44" s="75">
        <f t="shared" si="21"/>
        <v>1.6695</v>
      </c>
      <c r="J44" s="41">
        <v>10</v>
      </c>
      <c r="K44" s="63">
        <v>1.238</v>
      </c>
      <c r="L44" s="62">
        <v>10.03</v>
      </c>
      <c r="M44" s="76">
        <f t="shared" si="22"/>
        <v>1.1142</v>
      </c>
      <c r="N44" s="77">
        <f t="shared" ref="N44:N47" si="23">((G44*H44-$G$43*$H$43)+(K44*L44-$K$43*$L$43))/(D44*E44-$D$43*$E$43)</f>
        <v>0.869956794507576</v>
      </c>
      <c r="O44" s="74"/>
      <c r="P44" s="13"/>
    </row>
    <row r="45" ht="15" spans="1:16">
      <c r="A45" s="39"/>
      <c r="B45" s="54"/>
      <c r="C45" s="41"/>
      <c r="D45" s="66">
        <v>3.3</v>
      </c>
      <c r="E45" s="62">
        <v>8.7</v>
      </c>
      <c r="F45" s="41">
        <v>5</v>
      </c>
      <c r="G45" s="63">
        <v>1.86</v>
      </c>
      <c r="H45" s="62">
        <v>5.39</v>
      </c>
      <c r="I45" s="75">
        <f t="shared" si="21"/>
        <v>1.6695</v>
      </c>
      <c r="J45" s="41">
        <v>10</v>
      </c>
      <c r="K45" s="63">
        <v>1.238</v>
      </c>
      <c r="L45" s="62">
        <v>10.02</v>
      </c>
      <c r="M45" s="76">
        <f t="shared" si="22"/>
        <v>1.1142</v>
      </c>
      <c r="N45" s="77">
        <f t="shared" si="23"/>
        <v>0.874777114777115</v>
      </c>
      <c r="O45" s="74"/>
      <c r="P45" s="13"/>
    </row>
    <row r="46" ht="15" spans="1:16">
      <c r="A46" s="39"/>
      <c r="B46" s="54"/>
      <c r="C46" s="41"/>
      <c r="D46" s="66">
        <v>3.3</v>
      </c>
      <c r="E46" s="62">
        <v>11.95</v>
      </c>
      <c r="F46" s="41">
        <v>10</v>
      </c>
      <c r="G46" s="63">
        <v>1.855</v>
      </c>
      <c r="H46" s="62">
        <v>10.46</v>
      </c>
      <c r="I46" s="75">
        <f t="shared" si="21"/>
        <v>1.6695</v>
      </c>
      <c r="J46" s="41">
        <v>10</v>
      </c>
      <c r="K46" s="63">
        <v>1.238</v>
      </c>
      <c r="L46" s="62">
        <v>10.05</v>
      </c>
      <c r="M46" s="76">
        <f t="shared" si="22"/>
        <v>1.1142</v>
      </c>
      <c r="N46" s="77">
        <f t="shared" si="23"/>
        <v>0.875686080404774</v>
      </c>
      <c r="O46" s="74"/>
      <c r="P46" s="13"/>
    </row>
    <row r="47" ht="15" spans="1:16">
      <c r="A47" s="39"/>
      <c r="B47" s="54"/>
      <c r="C47" s="41"/>
      <c r="D47" s="66">
        <v>3.3</v>
      </c>
      <c r="E47" s="62">
        <v>15.09</v>
      </c>
      <c r="F47" s="41">
        <v>15</v>
      </c>
      <c r="G47" s="63">
        <v>1.852</v>
      </c>
      <c r="H47" s="62">
        <v>15.37</v>
      </c>
      <c r="I47" s="75">
        <f t="shared" si="21"/>
        <v>1.6695</v>
      </c>
      <c r="J47" s="41">
        <v>10</v>
      </c>
      <c r="K47" s="63">
        <v>1.237</v>
      </c>
      <c r="L47" s="62">
        <v>10.05</v>
      </c>
      <c r="M47" s="76">
        <f t="shared" si="22"/>
        <v>1.1142</v>
      </c>
      <c r="N47" s="77">
        <f t="shared" si="23"/>
        <v>0.875215930491354</v>
      </c>
      <c r="O47" s="74"/>
      <c r="P47" s="13"/>
    </row>
    <row r="48" ht="15" spans="1:16">
      <c r="A48" s="39"/>
      <c r="B48" s="54"/>
      <c r="C48" s="41"/>
      <c r="D48" s="65">
        <v>1.8</v>
      </c>
      <c r="E48" s="56">
        <v>1.95</v>
      </c>
      <c r="F48" s="57" t="s">
        <v>295</v>
      </c>
      <c r="G48" s="58">
        <v>1.749</v>
      </c>
      <c r="H48" s="56">
        <v>0</v>
      </c>
      <c r="I48" s="71">
        <f t="shared" ref="I48:I52" si="24">$G$48*0.9</f>
        <v>1.5741</v>
      </c>
      <c r="J48" s="57" t="s">
        <v>295</v>
      </c>
      <c r="K48" s="58">
        <v>1.402</v>
      </c>
      <c r="L48" s="56">
        <v>0</v>
      </c>
      <c r="M48" s="72">
        <f t="shared" ref="M48:M52" si="25">$K$48*0.9</f>
        <v>1.2618</v>
      </c>
      <c r="N48" s="73" t="s">
        <v>296</v>
      </c>
      <c r="O48" s="74">
        <f>AVERAGE(N49:N52)</f>
        <v>0.854436337597999</v>
      </c>
      <c r="P48" s="13"/>
    </row>
    <row r="49" ht="15" spans="1:16">
      <c r="A49" s="39"/>
      <c r="B49" s="54"/>
      <c r="C49" s="41"/>
      <c r="D49" s="66">
        <v>1.8</v>
      </c>
      <c r="E49" s="62">
        <v>13.07</v>
      </c>
      <c r="F49" s="41">
        <v>1</v>
      </c>
      <c r="G49" s="63">
        <v>1.742</v>
      </c>
      <c r="H49" s="62">
        <v>1.24</v>
      </c>
      <c r="I49" s="75">
        <f t="shared" si="24"/>
        <v>1.5741</v>
      </c>
      <c r="J49" s="41">
        <v>10</v>
      </c>
      <c r="K49" s="63">
        <v>1.409</v>
      </c>
      <c r="L49" s="62">
        <v>10</v>
      </c>
      <c r="M49" s="76">
        <f t="shared" si="25"/>
        <v>1.2618</v>
      </c>
      <c r="N49" s="80">
        <f t="shared" ref="N49:N52" si="26">((G49*H49-$G$48*$H$48)+(K49*L49-$K$48*$L$48))/(D49*E49-$D$48*$E$48)</f>
        <v>0.811854516386891</v>
      </c>
      <c r="O49" s="74"/>
      <c r="P49" s="13"/>
    </row>
    <row r="50" ht="15" spans="1:16">
      <c r="A50" s="39"/>
      <c r="B50" s="54"/>
      <c r="C50" s="41"/>
      <c r="D50" s="66">
        <v>1.8</v>
      </c>
      <c r="E50" s="62">
        <v>17.08</v>
      </c>
      <c r="F50" s="41">
        <v>5</v>
      </c>
      <c r="G50" s="63">
        <v>1.715</v>
      </c>
      <c r="H50" s="62">
        <v>5.36</v>
      </c>
      <c r="I50" s="75">
        <f t="shared" si="24"/>
        <v>1.5741</v>
      </c>
      <c r="J50" s="41">
        <v>10</v>
      </c>
      <c r="K50" s="63">
        <v>1.409</v>
      </c>
      <c r="L50" s="62">
        <v>10</v>
      </c>
      <c r="M50" s="76">
        <f t="shared" si="25"/>
        <v>1.2618</v>
      </c>
      <c r="N50" s="77">
        <f t="shared" si="26"/>
        <v>0.854901960784314</v>
      </c>
      <c r="O50" s="74"/>
      <c r="P50" s="13"/>
    </row>
    <row r="51" ht="15" spans="1:16">
      <c r="A51" s="39"/>
      <c r="B51" s="54"/>
      <c r="C51" s="41"/>
      <c r="D51" s="66">
        <v>1.8</v>
      </c>
      <c r="E51" s="62">
        <v>22.1</v>
      </c>
      <c r="F51" s="41">
        <v>10</v>
      </c>
      <c r="G51" s="63">
        <v>1.682</v>
      </c>
      <c r="H51" s="62">
        <v>10.47</v>
      </c>
      <c r="I51" s="75">
        <f t="shared" si="24"/>
        <v>1.5741</v>
      </c>
      <c r="J51" s="41">
        <v>10</v>
      </c>
      <c r="K51" s="63">
        <v>1.408</v>
      </c>
      <c r="L51" s="62">
        <v>10</v>
      </c>
      <c r="M51" s="76">
        <f t="shared" si="25"/>
        <v>1.2618</v>
      </c>
      <c r="N51" s="77">
        <f t="shared" si="26"/>
        <v>0.873739729804246</v>
      </c>
      <c r="O51" s="74"/>
      <c r="P51" s="13"/>
    </row>
    <row r="52" ht="15" spans="1:16">
      <c r="A52" s="39"/>
      <c r="B52" s="54"/>
      <c r="C52" s="41"/>
      <c r="D52" s="66">
        <v>1.8</v>
      </c>
      <c r="E52" s="62">
        <v>26.92</v>
      </c>
      <c r="F52" s="41">
        <v>15</v>
      </c>
      <c r="G52" s="63">
        <v>1.65</v>
      </c>
      <c r="H52" s="62">
        <v>15.38</v>
      </c>
      <c r="I52" s="75">
        <f t="shared" si="24"/>
        <v>1.5741</v>
      </c>
      <c r="J52" s="41">
        <v>10</v>
      </c>
      <c r="K52" s="63">
        <v>1.408</v>
      </c>
      <c r="L52" s="62">
        <v>9.98</v>
      </c>
      <c r="M52" s="76">
        <f t="shared" si="25"/>
        <v>1.2618</v>
      </c>
      <c r="N52" s="77">
        <f t="shared" si="26"/>
        <v>0.877249143416544</v>
      </c>
      <c r="O52" s="74"/>
      <c r="P52" s="13"/>
    </row>
  </sheetData>
  <mergeCells count="20">
    <mergeCell ref="B1:N1"/>
    <mergeCell ref="B2:N2"/>
    <mergeCell ref="B3:N3"/>
    <mergeCell ref="B4:N4"/>
    <mergeCell ref="B5:N5"/>
    <mergeCell ref="B6:N6"/>
    <mergeCell ref="A8:A52"/>
    <mergeCell ref="B8:B52"/>
    <mergeCell ref="C8:C22"/>
    <mergeCell ref="C23:C37"/>
    <mergeCell ref="C38:C52"/>
    <mergeCell ref="O8:O12"/>
    <mergeCell ref="O13:O17"/>
    <mergeCell ref="O18:O22"/>
    <mergeCell ref="O23:O27"/>
    <mergeCell ref="O28:O32"/>
    <mergeCell ref="O33:O37"/>
    <mergeCell ref="O38:O42"/>
    <mergeCell ref="O43:O47"/>
    <mergeCell ref="O48:O52"/>
  </mergeCells>
  <pageMargins left="0.7" right="0.7" top="0.75" bottom="0.75" header="0.3" footer="0.3"/>
  <pageSetup paperSize="9" orientation="portrait" horizontalDpi="1200" verticalDpi="12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zoomScale="80" zoomScaleNormal="80" workbookViewId="0">
      <selection activeCell="L13" sqref="L13"/>
    </sheetView>
  </sheetViews>
  <sheetFormatPr defaultColWidth="9" defaultRowHeight="12.75"/>
  <cols>
    <col min="1" max="1" width="11.4571428571429" style="1" customWidth="1"/>
    <col min="2" max="2" width="9.66666666666667" style="1" customWidth="1"/>
    <col min="3" max="3" width="9.45714285714286" style="1" customWidth="1"/>
    <col min="4" max="4" width="9.44761904761905" style="1" customWidth="1"/>
    <col min="5" max="5" width="15.6666666666667" style="1" customWidth="1"/>
    <col min="6" max="6" width="20.6666666666667" style="1" customWidth="1"/>
    <col min="7" max="7" width="14.447619047619" style="1" customWidth="1"/>
    <col min="8" max="9" width="15.6666666666667" style="1" customWidth="1"/>
    <col min="10" max="10" width="19.447619047619" style="1" customWidth="1"/>
    <col min="11" max="11" width="13.1142857142857" style="1" customWidth="1"/>
    <col min="12" max="13" width="15.6666666666667" style="1" customWidth="1"/>
    <col min="14" max="14" width="9.66666666666667" style="1" customWidth="1"/>
    <col min="15" max="15" width="9.44761904761905" style="1" customWidth="1"/>
    <col min="16" max="18" width="14.4571428571429" style="1" customWidth="1"/>
    <col min="19" max="16384" width="9" style="1"/>
  </cols>
  <sheetData>
    <row r="1" ht="15" spans="1:16">
      <c r="A1" s="2" t="s">
        <v>177</v>
      </c>
      <c r="B1" s="45" t="s">
        <v>238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7"/>
      <c r="O1" s="13"/>
      <c r="P1" s="13"/>
    </row>
    <row r="2" ht="15" spans="1:16">
      <c r="A2" s="2" t="s">
        <v>181</v>
      </c>
      <c r="B2" s="45" t="s">
        <v>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67"/>
      <c r="O2" s="13"/>
      <c r="P2" s="13"/>
    </row>
    <row r="3" ht="15" spans="1:16">
      <c r="A3" s="2" t="s">
        <v>179</v>
      </c>
      <c r="B3" s="45" t="s">
        <v>297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67"/>
      <c r="O3" s="13"/>
      <c r="P3" s="13"/>
    </row>
    <row r="4" ht="15" spans="1:16">
      <c r="A4" s="2" t="s">
        <v>182</v>
      </c>
      <c r="B4" s="45" t="s">
        <v>149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67"/>
      <c r="O4" s="13"/>
      <c r="P4" s="13"/>
    </row>
    <row r="5" ht="69" customHeight="1" spans="1:16">
      <c r="A5" s="47" t="s">
        <v>183</v>
      </c>
      <c r="B5" s="48" t="s">
        <v>298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68"/>
      <c r="O5" s="13"/>
      <c r="P5" s="13"/>
    </row>
    <row r="6" ht="125" customHeight="1" spans="1:16">
      <c r="A6" s="4" t="s">
        <v>185</v>
      </c>
      <c r="B6" s="50" t="s">
        <v>299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69"/>
      <c r="O6" s="13"/>
      <c r="P6" s="13"/>
    </row>
    <row r="7" ht="15" spans="1:16">
      <c r="A7" s="33" t="s">
        <v>154</v>
      </c>
      <c r="B7" s="35" t="s">
        <v>243</v>
      </c>
      <c r="C7" s="35" t="s">
        <v>156</v>
      </c>
      <c r="D7" s="52" t="s">
        <v>277</v>
      </c>
      <c r="E7" s="53" t="s">
        <v>278</v>
      </c>
      <c r="F7" s="53" t="s">
        <v>294</v>
      </c>
      <c r="G7" s="53" t="s">
        <v>279</v>
      </c>
      <c r="H7" s="53" t="s">
        <v>300</v>
      </c>
      <c r="I7" s="53" t="s">
        <v>293</v>
      </c>
      <c r="J7" s="53" t="s">
        <v>290</v>
      </c>
      <c r="K7" s="53" t="s">
        <v>291</v>
      </c>
      <c r="L7" s="53" t="s">
        <v>301</v>
      </c>
      <c r="M7" s="53" t="s">
        <v>293</v>
      </c>
      <c r="N7" s="70" t="s">
        <v>275</v>
      </c>
      <c r="O7" s="53" t="s">
        <v>276</v>
      </c>
      <c r="P7" s="13"/>
    </row>
    <row r="8" ht="15" spans="1:16">
      <c r="A8" s="39">
        <v>25</v>
      </c>
      <c r="B8" s="54" t="s">
        <v>24</v>
      </c>
      <c r="C8" s="41">
        <v>1</v>
      </c>
      <c r="D8" s="55">
        <v>4.2</v>
      </c>
      <c r="E8" s="56">
        <v>0.86</v>
      </c>
      <c r="F8" s="57" t="s">
        <v>295</v>
      </c>
      <c r="G8" s="58">
        <v>1.213</v>
      </c>
      <c r="H8" s="56">
        <v>0</v>
      </c>
      <c r="I8" s="71">
        <f t="shared" ref="I8:I12" si="0">$G$8*0.9</f>
        <v>1.0917</v>
      </c>
      <c r="J8" s="57" t="s">
        <v>295</v>
      </c>
      <c r="K8" s="58">
        <v>1.835</v>
      </c>
      <c r="L8" s="56">
        <v>0</v>
      </c>
      <c r="M8" s="72">
        <f t="shared" ref="M8:M12" si="1">$K$8*0.9</f>
        <v>1.6515</v>
      </c>
      <c r="N8" s="73" t="s">
        <v>296</v>
      </c>
      <c r="O8" s="74">
        <f>AVERAGE(N9:N12)</f>
        <v>0.859600691730986</v>
      </c>
      <c r="P8" s="13"/>
    </row>
    <row r="9" ht="15" spans="1:16">
      <c r="A9" s="39"/>
      <c r="B9" s="54"/>
      <c r="C9" s="41"/>
      <c r="D9" s="59">
        <v>4.2</v>
      </c>
      <c r="E9" s="60">
        <v>6.17</v>
      </c>
      <c r="F9" s="41">
        <v>1</v>
      </c>
      <c r="G9" s="61">
        <v>1.213</v>
      </c>
      <c r="H9" s="60">
        <v>0.3</v>
      </c>
      <c r="I9" s="75">
        <f t="shared" si="0"/>
        <v>1.0917</v>
      </c>
      <c r="J9" s="41">
        <v>10</v>
      </c>
      <c r="K9" s="61">
        <v>1.835</v>
      </c>
      <c r="L9" s="60">
        <v>10.3</v>
      </c>
      <c r="M9" s="76">
        <f t="shared" si="1"/>
        <v>1.6515</v>
      </c>
      <c r="N9" s="77">
        <f t="shared" ref="N9:N12" si="2">((G9*H9-$G$8*$H$8)+(K9*L9-$K$8*$L$8))/(D9*E9-$D$8*$E$8)</f>
        <v>0.863796968881715</v>
      </c>
      <c r="O9" s="74"/>
      <c r="P9" s="13"/>
    </row>
    <row r="10" ht="15" spans="1:16">
      <c r="A10" s="39"/>
      <c r="B10" s="54"/>
      <c r="C10" s="41"/>
      <c r="D10" s="59">
        <v>4.2</v>
      </c>
      <c r="E10" s="62">
        <v>7.61</v>
      </c>
      <c r="F10" s="41">
        <v>5</v>
      </c>
      <c r="G10" s="63">
        <v>1.212</v>
      </c>
      <c r="H10" s="62">
        <v>4.51</v>
      </c>
      <c r="I10" s="78">
        <f t="shared" si="0"/>
        <v>1.0917</v>
      </c>
      <c r="J10" s="41">
        <v>10</v>
      </c>
      <c r="K10" s="63">
        <v>1.834</v>
      </c>
      <c r="L10" s="62">
        <v>10.3</v>
      </c>
      <c r="M10" s="76">
        <f t="shared" si="1"/>
        <v>1.6515</v>
      </c>
      <c r="N10" s="77">
        <f t="shared" si="2"/>
        <v>0.859129453262787</v>
      </c>
      <c r="O10" s="74"/>
      <c r="P10" s="13"/>
    </row>
    <row r="11" ht="15" spans="1:16">
      <c r="A11" s="39"/>
      <c r="B11" s="54"/>
      <c r="C11" s="41"/>
      <c r="D11" s="59">
        <v>4.2</v>
      </c>
      <c r="E11" s="60">
        <v>9.22</v>
      </c>
      <c r="F11" s="41">
        <v>10</v>
      </c>
      <c r="G11" s="61">
        <v>1.212</v>
      </c>
      <c r="H11" s="60">
        <v>9.28</v>
      </c>
      <c r="I11" s="75">
        <f t="shared" si="0"/>
        <v>1.0917</v>
      </c>
      <c r="J11" s="41">
        <v>10</v>
      </c>
      <c r="K11" s="61">
        <v>1.833</v>
      </c>
      <c r="L11" s="60">
        <v>10.31</v>
      </c>
      <c r="M11" s="76">
        <f t="shared" si="1"/>
        <v>1.6515</v>
      </c>
      <c r="N11" s="77">
        <f t="shared" si="2"/>
        <v>0.858555194805195</v>
      </c>
      <c r="O11" s="74"/>
      <c r="P11" s="13"/>
    </row>
    <row r="12" ht="15" spans="1:16">
      <c r="A12" s="39"/>
      <c r="B12" s="54"/>
      <c r="C12" s="41"/>
      <c r="D12" s="64">
        <v>4.2</v>
      </c>
      <c r="E12" s="62">
        <v>11.03</v>
      </c>
      <c r="F12" s="41">
        <v>15</v>
      </c>
      <c r="G12" s="63">
        <v>1.211</v>
      </c>
      <c r="H12" s="62">
        <v>14.63</v>
      </c>
      <c r="I12" s="78">
        <f t="shared" si="0"/>
        <v>1.0917</v>
      </c>
      <c r="J12" s="41">
        <v>10</v>
      </c>
      <c r="K12" s="63">
        <v>1.83</v>
      </c>
      <c r="L12" s="62">
        <v>10.32</v>
      </c>
      <c r="M12" s="79">
        <f t="shared" si="1"/>
        <v>1.6515</v>
      </c>
      <c r="N12" s="80">
        <f t="shared" si="2"/>
        <v>0.856921149974247</v>
      </c>
      <c r="O12" s="74"/>
      <c r="P12" s="13"/>
    </row>
    <row r="13" ht="15" spans="1:16">
      <c r="A13" s="39"/>
      <c r="B13" s="54"/>
      <c r="C13" s="41"/>
      <c r="D13" s="65">
        <v>3.3</v>
      </c>
      <c r="E13" s="56">
        <v>0.94</v>
      </c>
      <c r="F13" s="57" t="s">
        <v>295</v>
      </c>
      <c r="G13" s="58">
        <v>1.213</v>
      </c>
      <c r="H13" s="56">
        <v>0</v>
      </c>
      <c r="I13" s="71">
        <f t="shared" ref="I13:I17" si="3">$G$13*0.9</f>
        <v>1.0917</v>
      </c>
      <c r="J13" s="57" t="s">
        <v>295</v>
      </c>
      <c r="K13" s="58">
        <v>1.834</v>
      </c>
      <c r="L13" s="56">
        <v>0</v>
      </c>
      <c r="M13" s="72">
        <f t="shared" ref="M13:M17" si="4">$K$13*0.9</f>
        <v>1.6506</v>
      </c>
      <c r="N13" s="73" t="s">
        <v>296</v>
      </c>
      <c r="O13" s="74">
        <f>AVERAGE(N14:N17)</f>
        <v>0.872722036001929</v>
      </c>
      <c r="P13" s="13"/>
    </row>
    <row r="14" ht="15" spans="1:16">
      <c r="A14" s="39"/>
      <c r="B14" s="54"/>
      <c r="C14" s="41"/>
      <c r="D14" s="66">
        <v>3.3</v>
      </c>
      <c r="E14" s="60">
        <v>7.59</v>
      </c>
      <c r="F14" s="41">
        <v>1</v>
      </c>
      <c r="G14" s="61">
        <v>1.213</v>
      </c>
      <c r="H14" s="60">
        <v>0.3</v>
      </c>
      <c r="I14" s="75">
        <f t="shared" si="3"/>
        <v>1.0917</v>
      </c>
      <c r="J14" s="41">
        <v>10</v>
      </c>
      <c r="K14" s="61">
        <v>1.835</v>
      </c>
      <c r="L14" s="60">
        <v>10.31</v>
      </c>
      <c r="M14" s="76">
        <f t="shared" si="4"/>
        <v>1.6506</v>
      </c>
      <c r="N14" s="77">
        <f t="shared" ref="N14:N17" si="5">((G14*H14-$G$13*$H$13)+(K14*L14-$K$13*$L$13))/(D14*E14-$D$13*$E$13)</f>
        <v>0.878685349737981</v>
      </c>
      <c r="O14" s="74"/>
      <c r="P14" s="13"/>
    </row>
    <row r="15" ht="15" spans="1:16">
      <c r="A15" s="39"/>
      <c r="B15" s="54"/>
      <c r="C15" s="41"/>
      <c r="D15" s="66">
        <v>3.3</v>
      </c>
      <c r="E15" s="60">
        <v>9.39</v>
      </c>
      <c r="F15" s="41">
        <v>5</v>
      </c>
      <c r="G15" s="61">
        <v>1.212</v>
      </c>
      <c r="H15" s="60">
        <v>4.5</v>
      </c>
      <c r="I15" s="75">
        <f t="shared" si="3"/>
        <v>1.0917</v>
      </c>
      <c r="J15" s="41">
        <v>10</v>
      </c>
      <c r="K15" s="61">
        <v>1.833</v>
      </c>
      <c r="L15" s="60">
        <v>10.3</v>
      </c>
      <c r="M15" s="76">
        <f t="shared" si="4"/>
        <v>1.6506</v>
      </c>
      <c r="N15" s="77">
        <f t="shared" si="5"/>
        <v>0.872651963421194</v>
      </c>
      <c r="O15" s="74"/>
      <c r="P15" s="13"/>
    </row>
    <row r="16" ht="15" spans="1:16">
      <c r="A16" s="39"/>
      <c r="B16" s="54"/>
      <c r="C16" s="41"/>
      <c r="D16" s="66">
        <v>3.3</v>
      </c>
      <c r="E16" s="60">
        <v>11.42</v>
      </c>
      <c r="F16" s="41">
        <v>10</v>
      </c>
      <c r="G16" s="61">
        <v>1.211</v>
      </c>
      <c r="H16" s="60">
        <v>9.28</v>
      </c>
      <c r="I16" s="75">
        <f t="shared" si="3"/>
        <v>1.0917</v>
      </c>
      <c r="J16" s="41">
        <v>10</v>
      </c>
      <c r="K16" s="61">
        <v>1.832</v>
      </c>
      <c r="L16" s="60">
        <v>10.29</v>
      </c>
      <c r="M16" s="76">
        <f t="shared" si="4"/>
        <v>1.6506</v>
      </c>
      <c r="N16" s="77">
        <f t="shared" si="5"/>
        <v>0.870037011334721</v>
      </c>
      <c r="O16" s="74"/>
      <c r="P16" s="13"/>
    </row>
    <row r="17" ht="15" spans="1:16">
      <c r="A17" s="39"/>
      <c r="B17" s="54"/>
      <c r="C17" s="41"/>
      <c r="D17" s="66">
        <v>3.3</v>
      </c>
      <c r="E17" s="60">
        <v>13.68</v>
      </c>
      <c r="F17" s="41">
        <v>15</v>
      </c>
      <c r="G17" s="61">
        <v>1.211</v>
      </c>
      <c r="H17" s="60">
        <v>14.62</v>
      </c>
      <c r="I17" s="75">
        <f t="shared" si="3"/>
        <v>1.0917</v>
      </c>
      <c r="J17" s="41">
        <v>10</v>
      </c>
      <c r="K17" s="61">
        <v>1.832</v>
      </c>
      <c r="L17" s="60">
        <v>10.29</v>
      </c>
      <c r="M17" s="76">
        <f t="shared" si="4"/>
        <v>1.6506</v>
      </c>
      <c r="N17" s="77">
        <f t="shared" si="5"/>
        <v>0.869513819513819</v>
      </c>
      <c r="O17" s="74"/>
      <c r="P17" s="13"/>
    </row>
    <row r="18" ht="15" spans="1:16">
      <c r="A18" s="39"/>
      <c r="B18" s="54"/>
      <c r="C18" s="41"/>
      <c r="D18" s="65">
        <v>1.8</v>
      </c>
      <c r="E18" s="56">
        <v>2.04</v>
      </c>
      <c r="F18" s="57" t="s">
        <v>295</v>
      </c>
      <c r="G18" s="58">
        <v>1.378</v>
      </c>
      <c r="H18" s="56">
        <v>0</v>
      </c>
      <c r="I18" s="71">
        <f t="shared" ref="I18:I22" si="6">$G$18*0.9</f>
        <v>1.2402</v>
      </c>
      <c r="J18" s="57" t="s">
        <v>295</v>
      </c>
      <c r="K18" s="58">
        <v>1.737</v>
      </c>
      <c r="L18" s="56">
        <v>0</v>
      </c>
      <c r="M18" s="72">
        <f t="shared" ref="M18:M22" si="7">$K$18*0.9</f>
        <v>1.5633</v>
      </c>
      <c r="N18" s="73" t="s">
        <v>296</v>
      </c>
      <c r="O18" s="74">
        <f>AVERAGE(N19:N22)</f>
        <v>0.894959599305483</v>
      </c>
      <c r="P18" s="13"/>
    </row>
    <row r="19" ht="15" spans="1:16">
      <c r="A19" s="39"/>
      <c r="B19" s="54"/>
      <c r="C19" s="41"/>
      <c r="D19" s="66">
        <v>1.8</v>
      </c>
      <c r="E19" s="60">
        <v>12.3</v>
      </c>
      <c r="F19" s="41">
        <v>1</v>
      </c>
      <c r="G19" s="63">
        <v>1.381</v>
      </c>
      <c r="H19" s="60">
        <v>0.32</v>
      </c>
      <c r="I19" s="75">
        <f t="shared" si="6"/>
        <v>1.2402</v>
      </c>
      <c r="J19" s="41">
        <v>10</v>
      </c>
      <c r="K19" s="61">
        <v>1.684</v>
      </c>
      <c r="L19" s="60">
        <v>10.28</v>
      </c>
      <c r="M19" s="76">
        <f t="shared" si="7"/>
        <v>1.5633</v>
      </c>
      <c r="N19" s="77">
        <f t="shared" ref="N19:N22" si="8">((G19*H19-$G$18*$H$18)+(K19*L19-$K$18*$L$18))/(D19*E19-$D$18*$E$18)</f>
        <v>0.961308208793589</v>
      </c>
      <c r="O19" s="74"/>
      <c r="P19" s="13"/>
    </row>
    <row r="20" ht="15" spans="1:16">
      <c r="A20" s="39"/>
      <c r="B20" s="54"/>
      <c r="C20" s="41"/>
      <c r="D20" s="66">
        <v>1.8</v>
      </c>
      <c r="E20" s="60">
        <v>16.49</v>
      </c>
      <c r="F20" s="41">
        <v>5</v>
      </c>
      <c r="G20" s="63">
        <v>1.385</v>
      </c>
      <c r="H20" s="60">
        <v>4.53</v>
      </c>
      <c r="I20" s="75">
        <f t="shared" si="6"/>
        <v>1.2402</v>
      </c>
      <c r="J20" s="41">
        <v>10</v>
      </c>
      <c r="K20" s="61">
        <v>1.674</v>
      </c>
      <c r="L20" s="60">
        <v>10.29</v>
      </c>
      <c r="M20" s="76">
        <f t="shared" si="7"/>
        <v>1.5633</v>
      </c>
      <c r="N20" s="77">
        <f t="shared" si="8"/>
        <v>0.903479815455594</v>
      </c>
      <c r="O20" s="74"/>
      <c r="P20" s="13"/>
    </row>
    <row r="21" ht="15" spans="1:16">
      <c r="A21" s="39"/>
      <c r="B21" s="54"/>
      <c r="C21" s="41"/>
      <c r="D21" s="66">
        <v>1.8</v>
      </c>
      <c r="E21" s="60">
        <v>21.25</v>
      </c>
      <c r="F21" s="41">
        <v>10</v>
      </c>
      <c r="G21" s="63">
        <v>1.387</v>
      </c>
      <c r="H21" s="60">
        <v>9.31</v>
      </c>
      <c r="I21" s="75">
        <f t="shared" si="6"/>
        <v>1.2402</v>
      </c>
      <c r="J21" s="41">
        <v>10</v>
      </c>
      <c r="K21" s="61">
        <v>1.66</v>
      </c>
      <c r="L21" s="60">
        <v>10.3</v>
      </c>
      <c r="M21" s="76">
        <f t="shared" si="7"/>
        <v>1.5633</v>
      </c>
      <c r="N21" s="80">
        <f t="shared" si="8"/>
        <v>0.867920932384753</v>
      </c>
      <c r="O21" s="74"/>
      <c r="P21" s="13"/>
    </row>
    <row r="22" ht="15" spans="1:16">
      <c r="A22" s="39"/>
      <c r="B22" s="54"/>
      <c r="C22" s="41"/>
      <c r="D22" s="66">
        <v>1.8</v>
      </c>
      <c r="E22" s="60">
        <v>26.53</v>
      </c>
      <c r="F22" s="41">
        <v>15</v>
      </c>
      <c r="G22" s="63">
        <v>1.393</v>
      </c>
      <c r="H22" s="60">
        <v>14.64</v>
      </c>
      <c r="I22" s="75">
        <f t="shared" si="6"/>
        <v>1.2402</v>
      </c>
      <c r="J22" s="41">
        <v>10</v>
      </c>
      <c r="K22" s="61">
        <v>1.644</v>
      </c>
      <c r="L22" s="60">
        <v>10.31</v>
      </c>
      <c r="M22" s="76">
        <f t="shared" si="7"/>
        <v>1.5633</v>
      </c>
      <c r="N22" s="80">
        <f t="shared" si="8"/>
        <v>0.847129440587995</v>
      </c>
      <c r="O22" s="74"/>
      <c r="P22" s="13"/>
    </row>
    <row r="23" ht="15" spans="1:16">
      <c r="A23" s="39"/>
      <c r="B23" s="54"/>
      <c r="C23" s="41">
        <v>2</v>
      </c>
      <c r="D23" s="55">
        <v>4.2</v>
      </c>
      <c r="E23" s="56">
        <v>0.83</v>
      </c>
      <c r="F23" s="57" t="s">
        <v>295</v>
      </c>
      <c r="G23" s="58">
        <v>1.19</v>
      </c>
      <c r="H23" s="56">
        <v>0</v>
      </c>
      <c r="I23" s="71">
        <f t="shared" ref="I23:I27" si="9">$G$23*0.9</f>
        <v>1.071</v>
      </c>
      <c r="J23" s="57" t="s">
        <v>295</v>
      </c>
      <c r="K23" s="58">
        <v>1.795</v>
      </c>
      <c r="L23" s="56">
        <v>0</v>
      </c>
      <c r="M23" s="72">
        <f t="shared" ref="M23:M27" si="10">$K$23*0.9</f>
        <v>1.6155</v>
      </c>
      <c r="N23" s="73" t="s">
        <v>296</v>
      </c>
      <c r="O23" s="74">
        <f>AVERAGE(N24:N27)</f>
        <v>0.860144149881755</v>
      </c>
      <c r="P23" s="13"/>
    </row>
    <row r="24" ht="15" spans="1:16">
      <c r="A24" s="39"/>
      <c r="B24" s="54"/>
      <c r="C24" s="41"/>
      <c r="D24" s="59">
        <v>4.2</v>
      </c>
      <c r="E24" s="60">
        <v>6.07</v>
      </c>
      <c r="F24" s="41">
        <v>1</v>
      </c>
      <c r="G24" s="61">
        <v>1.189</v>
      </c>
      <c r="H24" s="60">
        <v>0.34</v>
      </c>
      <c r="I24" s="75">
        <f t="shared" si="9"/>
        <v>1.071</v>
      </c>
      <c r="J24" s="41">
        <v>10</v>
      </c>
      <c r="K24" s="61">
        <v>1.796</v>
      </c>
      <c r="L24" s="60">
        <v>10.33</v>
      </c>
      <c r="M24" s="76">
        <f t="shared" si="10"/>
        <v>1.6155</v>
      </c>
      <c r="N24" s="80">
        <f t="shared" ref="N24:N27" si="11">((G24*H24-$G$23*$H$23)+(K24*L24-$K$23*$L$23))/(D24*E24-$D$23*$E$23)</f>
        <v>0.86136586695747</v>
      </c>
      <c r="O24" s="74"/>
      <c r="P24" s="13"/>
    </row>
    <row r="25" ht="15" spans="1:16">
      <c r="A25" s="39"/>
      <c r="B25" s="54"/>
      <c r="C25" s="41"/>
      <c r="D25" s="59">
        <v>4.2</v>
      </c>
      <c r="E25" s="60">
        <v>7.48</v>
      </c>
      <c r="F25" s="41">
        <v>5</v>
      </c>
      <c r="G25" s="61">
        <v>1.189</v>
      </c>
      <c r="H25" s="60">
        <v>4.61</v>
      </c>
      <c r="I25" s="75">
        <f t="shared" si="9"/>
        <v>1.071</v>
      </c>
      <c r="J25" s="41">
        <v>10</v>
      </c>
      <c r="K25" s="61">
        <v>1.795</v>
      </c>
      <c r="L25" s="60">
        <v>10.34</v>
      </c>
      <c r="M25" s="76">
        <f t="shared" si="10"/>
        <v>1.6155</v>
      </c>
      <c r="N25" s="80">
        <f t="shared" si="11"/>
        <v>0.860780164697458</v>
      </c>
      <c r="O25" s="74"/>
      <c r="P25" s="13"/>
    </row>
    <row r="26" ht="15" spans="1:16">
      <c r="A26" s="39"/>
      <c r="B26" s="54"/>
      <c r="C26" s="41"/>
      <c r="D26" s="59">
        <v>4.2</v>
      </c>
      <c r="E26" s="60">
        <v>9.04</v>
      </c>
      <c r="F26" s="41">
        <v>10</v>
      </c>
      <c r="G26" s="61">
        <v>1.188</v>
      </c>
      <c r="H26" s="60">
        <v>9.31</v>
      </c>
      <c r="I26" s="75">
        <f t="shared" si="9"/>
        <v>1.071</v>
      </c>
      <c r="J26" s="41">
        <v>10</v>
      </c>
      <c r="K26" s="61">
        <v>1.794</v>
      </c>
      <c r="L26" s="60">
        <v>10.33</v>
      </c>
      <c r="M26" s="76">
        <f t="shared" si="10"/>
        <v>1.6155</v>
      </c>
      <c r="N26" s="80">
        <f t="shared" si="11"/>
        <v>0.858195580302767</v>
      </c>
      <c r="O26" s="74"/>
      <c r="P26" s="13"/>
    </row>
    <row r="27" ht="15" spans="1:16">
      <c r="A27" s="39"/>
      <c r="B27" s="54"/>
      <c r="C27" s="41"/>
      <c r="D27" s="59">
        <v>4.2</v>
      </c>
      <c r="E27" s="60">
        <v>10.79</v>
      </c>
      <c r="F27" s="41">
        <v>15</v>
      </c>
      <c r="G27" s="61">
        <v>1.189</v>
      </c>
      <c r="H27" s="60">
        <v>14.69</v>
      </c>
      <c r="I27" s="75">
        <f t="shared" si="9"/>
        <v>1.071</v>
      </c>
      <c r="J27" s="41">
        <v>10</v>
      </c>
      <c r="K27" s="61">
        <v>1.791</v>
      </c>
      <c r="L27" s="60">
        <v>10.34</v>
      </c>
      <c r="M27" s="76">
        <f t="shared" si="10"/>
        <v>1.6155</v>
      </c>
      <c r="N27" s="80">
        <f t="shared" si="11"/>
        <v>0.860234987569325</v>
      </c>
      <c r="O27" s="74"/>
      <c r="P27" s="13"/>
    </row>
    <row r="28" ht="15" spans="1:16">
      <c r="A28" s="39"/>
      <c r="B28" s="54"/>
      <c r="C28" s="41"/>
      <c r="D28" s="65">
        <v>3.3</v>
      </c>
      <c r="E28" s="56">
        <v>0.91</v>
      </c>
      <c r="F28" s="57" t="s">
        <v>295</v>
      </c>
      <c r="G28" s="58">
        <v>1.19</v>
      </c>
      <c r="H28" s="56">
        <v>0</v>
      </c>
      <c r="I28" s="71">
        <f t="shared" ref="I28:I32" si="12">$G$28*0.9</f>
        <v>1.071</v>
      </c>
      <c r="J28" s="57" t="s">
        <v>295</v>
      </c>
      <c r="K28" s="58">
        <v>1.795</v>
      </c>
      <c r="L28" s="56">
        <v>0</v>
      </c>
      <c r="M28" s="72">
        <f t="shared" ref="M28:M32" si="13">$K$28*0.9</f>
        <v>1.6155</v>
      </c>
      <c r="N28" s="73" t="s">
        <v>296</v>
      </c>
      <c r="O28" s="74">
        <f>AVERAGE(N29:N32)</f>
        <v>0.874258248688672</v>
      </c>
      <c r="P28" s="13"/>
    </row>
    <row r="29" ht="15" spans="1:16">
      <c r="A29" s="39"/>
      <c r="B29" s="54"/>
      <c r="C29" s="41"/>
      <c r="D29" s="66">
        <v>3.3</v>
      </c>
      <c r="E29" s="60">
        <v>7.46</v>
      </c>
      <c r="F29" s="41">
        <v>1</v>
      </c>
      <c r="G29" s="61">
        <v>1.19</v>
      </c>
      <c r="H29" s="60">
        <v>0.35</v>
      </c>
      <c r="I29" s="75">
        <f t="shared" si="12"/>
        <v>1.071</v>
      </c>
      <c r="J29" s="41">
        <v>10</v>
      </c>
      <c r="K29" s="61">
        <v>1.796</v>
      </c>
      <c r="L29" s="60">
        <v>10.31</v>
      </c>
      <c r="M29" s="76">
        <f t="shared" si="13"/>
        <v>1.6155</v>
      </c>
      <c r="N29" s="77">
        <f t="shared" ref="N29:N32" si="14">((G29*H29-$G$28*$H$28)+(K29*L29-$K$28*$L$28))/(D29*E29-$D$28*$E$28)</f>
        <v>0.875931529030766</v>
      </c>
      <c r="O29" s="74"/>
      <c r="P29" s="13"/>
    </row>
    <row r="30" ht="15" spans="1:16">
      <c r="A30" s="39"/>
      <c r="B30" s="54"/>
      <c r="C30" s="41"/>
      <c r="D30" s="66">
        <v>3.3</v>
      </c>
      <c r="E30" s="60">
        <v>9.21</v>
      </c>
      <c r="F30" s="41">
        <v>5</v>
      </c>
      <c r="G30" s="61">
        <v>1.189</v>
      </c>
      <c r="H30" s="60">
        <v>4.59</v>
      </c>
      <c r="I30" s="75">
        <f t="shared" si="12"/>
        <v>1.071</v>
      </c>
      <c r="J30" s="41">
        <v>10</v>
      </c>
      <c r="K30" s="61">
        <v>1.796</v>
      </c>
      <c r="L30" s="60">
        <v>10.32</v>
      </c>
      <c r="M30" s="76">
        <f t="shared" si="13"/>
        <v>1.6155</v>
      </c>
      <c r="N30" s="77">
        <f t="shared" si="14"/>
        <v>0.87594852135816</v>
      </c>
      <c r="O30" s="74"/>
      <c r="P30" s="13"/>
    </row>
    <row r="31" ht="15" spans="1:16">
      <c r="A31" s="39"/>
      <c r="B31" s="54"/>
      <c r="C31" s="41"/>
      <c r="D31" s="66">
        <v>3.3</v>
      </c>
      <c r="E31" s="60">
        <v>11.18</v>
      </c>
      <c r="F31" s="41">
        <v>10</v>
      </c>
      <c r="G31" s="61">
        <v>1.19</v>
      </c>
      <c r="H31" s="60">
        <v>9.3</v>
      </c>
      <c r="I31" s="75">
        <f t="shared" si="12"/>
        <v>1.071</v>
      </c>
      <c r="J31" s="41">
        <v>10</v>
      </c>
      <c r="K31" s="61">
        <v>1.794</v>
      </c>
      <c r="L31" s="60">
        <v>10.32</v>
      </c>
      <c r="M31" s="76">
        <f t="shared" si="13"/>
        <v>1.6155</v>
      </c>
      <c r="N31" s="77">
        <f t="shared" si="14"/>
        <v>0.872829954855271</v>
      </c>
      <c r="O31" s="74"/>
      <c r="P31" s="13"/>
    </row>
    <row r="32" ht="15" spans="1:16">
      <c r="A32" s="39"/>
      <c r="B32" s="54"/>
      <c r="C32" s="41"/>
      <c r="D32" s="66">
        <v>3.3</v>
      </c>
      <c r="E32" s="60">
        <v>13.39</v>
      </c>
      <c r="F32" s="41">
        <v>15</v>
      </c>
      <c r="G32" s="61">
        <v>1.189</v>
      </c>
      <c r="H32" s="60">
        <v>14.67</v>
      </c>
      <c r="I32" s="75">
        <f t="shared" si="12"/>
        <v>1.071</v>
      </c>
      <c r="J32" s="41">
        <v>10</v>
      </c>
      <c r="K32" s="61">
        <v>1.791</v>
      </c>
      <c r="L32" s="60">
        <v>10.32</v>
      </c>
      <c r="M32" s="76">
        <f t="shared" si="13"/>
        <v>1.6155</v>
      </c>
      <c r="N32" s="77">
        <f t="shared" si="14"/>
        <v>0.87232298951049</v>
      </c>
      <c r="O32" s="74"/>
      <c r="P32" s="13"/>
    </row>
    <row r="33" ht="15" spans="1:16">
      <c r="A33" s="39"/>
      <c r="B33" s="54"/>
      <c r="C33" s="41"/>
      <c r="D33" s="65">
        <v>1.8</v>
      </c>
      <c r="E33" s="56">
        <v>1.91</v>
      </c>
      <c r="F33" s="57" t="s">
        <v>295</v>
      </c>
      <c r="G33" s="58">
        <v>1.195</v>
      </c>
      <c r="H33" s="56">
        <v>0</v>
      </c>
      <c r="I33" s="71">
        <f t="shared" ref="I33:I37" si="15">$G$33*0.9</f>
        <v>1.0755</v>
      </c>
      <c r="J33" s="57" t="s">
        <v>295</v>
      </c>
      <c r="K33" s="58">
        <v>1.737</v>
      </c>
      <c r="L33" s="56">
        <v>0</v>
      </c>
      <c r="M33" s="72">
        <f t="shared" ref="M33:M37" si="16">$K$33*0.9</f>
        <v>1.5633</v>
      </c>
      <c r="N33" s="73" t="s">
        <v>296</v>
      </c>
      <c r="O33" s="74">
        <f>AVERAGE(N34:N37)</f>
        <v>0.881179097410212</v>
      </c>
      <c r="P33" s="13"/>
    </row>
    <row r="34" ht="15" spans="1:16">
      <c r="A34" s="39"/>
      <c r="B34" s="54"/>
      <c r="C34" s="41"/>
      <c r="D34" s="66">
        <v>1.8</v>
      </c>
      <c r="E34" s="60">
        <v>12.3</v>
      </c>
      <c r="F34" s="41">
        <v>1</v>
      </c>
      <c r="G34" s="61">
        <v>1.36</v>
      </c>
      <c r="H34" s="60">
        <v>0.38</v>
      </c>
      <c r="I34" s="75">
        <f t="shared" si="15"/>
        <v>1.0755</v>
      </c>
      <c r="J34" s="41">
        <v>10</v>
      </c>
      <c r="K34" s="61">
        <v>1.672</v>
      </c>
      <c r="L34" s="60">
        <v>10.33</v>
      </c>
      <c r="M34" s="76">
        <f t="shared" si="16"/>
        <v>1.5633</v>
      </c>
      <c r="N34" s="80">
        <f t="shared" ref="N34:N37" si="17">((G34*H34-$G$33*$H$33)+(K34*L34-$K$33*$L$33))/(D34*E34-$D$33*$E$33)</f>
        <v>0.951158164902149</v>
      </c>
      <c r="O34" s="74"/>
      <c r="P34" s="13"/>
    </row>
    <row r="35" ht="15" spans="1:16">
      <c r="A35" s="39"/>
      <c r="B35" s="54"/>
      <c r="C35" s="41"/>
      <c r="D35" s="66">
        <v>1.8</v>
      </c>
      <c r="E35" s="60">
        <v>16.49</v>
      </c>
      <c r="F35" s="41">
        <v>5</v>
      </c>
      <c r="G35" s="61">
        <v>1.365</v>
      </c>
      <c r="H35" s="60">
        <v>4.55</v>
      </c>
      <c r="I35" s="75">
        <f t="shared" si="15"/>
        <v>1.0755</v>
      </c>
      <c r="J35" s="41">
        <v>10</v>
      </c>
      <c r="K35" s="61">
        <v>1.659</v>
      </c>
      <c r="L35" s="60">
        <v>10.3</v>
      </c>
      <c r="M35" s="76">
        <f t="shared" si="16"/>
        <v>1.5633</v>
      </c>
      <c r="N35" s="80">
        <f t="shared" si="17"/>
        <v>0.887762917238226</v>
      </c>
      <c r="O35" s="74"/>
      <c r="P35" s="13"/>
    </row>
    <row r="36" ht="15" spans="1:16">
      <c r="A36" s="39"/>
      <c r="B36" s="54"/>
      <c r="C36" s="41"/>
      <c r="D36" s="66">
        <v>1.8</v>
      </c>
      <c r="E36" s="60">
        <v>21.23</v>
      </c>
      <c r="F36" s="41">
        <v>10</v>
      </c>
      <c r="G36" s="61">
        <v>1.367</v>
      </c>
      <c r="H36" s="60">
        <v>9.33</v>
      </c>
      <c r="I36" s="75">
        <f t="shared" si="15"/>
        <v>1.0755</v>
      </c>
      <c r="J36" s="41">
        <v>10</v>
      </c>
      <c r="K36" s="61">
        <v>1.644</v>
      </c>
      <c r="L36" s="60">
        <v>10.31</v>
      </c>
      <c r="M36" s="76">
        <f t="shared" si="16"/>
        <v>1.5633</v>
      </c>
      <c r="N36" s="80">
        <f t="shared" si="17"/>
        <v>0.854145100069013</v>
      </c>
      <c r="O36" s="74"/>
      <c r="P36" s="13"/>
    </row>
    <row r="37" ht="15" spans="1:16">
      <c r="A37" s="39"/>
      <c r="B37" s="54"/>
      <c r="C37" s="41"/>
      <c r="D37" s="66">
        <v>1.8</v>
      </c>
      <c r="E37" s="60">
        <v>26.55</v>
      </c>
      <c r="F37" s="41">
        <v>15</v>
      </c>
      <c r="G37" s="61">
        <v>1.373</v>
      </c>
      <c r="H37" s="60">
        <v>14.67</v>
      </c>
      <c r="I37" s="75">
        <f t="shared" si="15"/>
        <v>1.0755</v>
      </c>
      <c r="J37" s="41">
        <v>10</v>
      </c>
      <c r="K37" s="61">
        <v>1.624</v>
      </c>
      <c r="L37" s="60">
        <v>10.31</v>
      </c>
      <c r="M37" s="76">
        <f t="shared" si="16"/>
        <v>1.5633</v>
      </c>
      <c r="N37" s="80">
        <f t="shared" si="17"/>
        <v>0.831650207431458</v>
      </c>
      <c r="O37" s="74"/>
      <c r="P37" s="13"/>
    </row>
    <row r="38" ht="15" spans="1:16">
      <c r="A38" s="39"/>
      <c r="B38" s="54"/>
      <c r="C38" s="41">
        <v>3</v>
      </c>
      <c r="D38" s="55">
        <v>4.2</v>
      </c>
      <c r="E38" s="56">
        <v>0.85</v>
      </c>
      <c r="F38" s="57" t="s">
        <v>295</v>
      </c>
      <c r="G38" s="58">
        <v>1.239</v>
      </c>
      <c r="H38" s="56">
        <v>0</v>
      </c>
      <c r="I38" s="71">
        <f t="shared" ref="I38:I42" si="18">$G$38*0.9</f>
        <v>1.1151</v>
      </c>
      <c r="J38" s="57" t="s">
        <v>295</v>
      </c>
      <c r="K38" s="58">
        <v>1.855</v>
      </c>
      <c r="L38" s="56">
        <v>0</v>
      </c>
      <c r="M38" s="72">
        <f t="shared" ref="M38:M42" si="19">$K$38*0.9</f>
        <v>1.6695</v>
      </c>
      <c r="N38" s="73" t="s">
        <v>296</v>
      </c>
      <c r="O38" s="74">
        <f>AVERAGE(N39:N42)</f>
        <v>0.864304829028147</v>
      </c>
      <c r="P38" s="13"/>
    </row>
    <row r="39" ht="15" spans="1:16">
      <c r="A39" s="39"/>
      <c r="B39" s="54"/>
      <c r="C39" s="41"/>
      <c r="D39" s="59">
        <v>4.2</v>
      </c>
      <c r="E39" s="60">
        <v>6.5</v>
      </c>
      <c r="F39" s="41">
        <v>1</v>
      </c>
      <c r="G39" s="61">
        <v>1.239</v>
      </c>
      <c r="H39" s="60">
        <v>0.97</v>
      </c>
      <c r="I39" s="75">
        <f t="shared" si="18"/>
        <v>1.1151</v>
      </c>
      <c r="J39" s="41">
        <v>10</v>
      </c>
      <c r="K39" s="61">
        <v>1.857</v>
      </c>
      <c r="L39" s="60">
        <v>10.45</v>
      </c>
      <c r="M39" s="76">
        <f t="shared" si="19"/>
        <v>1.6695</v>
      </c>
      <c r="N39" s="77">
        <f t="shared" ref="N39:N42" si="20">((G39*H39-$G$38*$H$38)+(K39*L39-$K$38*$L$38))/(D39*E39-$D$38*$E$38)</f>
        <v>0.868414664981037</v>
      </c>
      <c r="O39" s="74"/>
      <c r="P39" s="13"/>
    </row>
    <row r="40" ht="15" spans="1:16">
      <c r="A40" s="39"/>
      <c r="B40" s="54"/>
      <c r="C40" s="41"/>
      <c r="D40" s="59">
        <v>4.2</v>
      </c>
      <c r="E40" s="60">
        <v>7.96</v>
      </c>
      <c r="F40" s="41">
        <v>5</v>
      </c>
      <c r="G40" s="61">
        <v>1.239</v>
      </c>
      <c r="H40" s="60">
        <v>5.19</v>
      </c>
      <c r="I40" s="75">
        <f t="shared" si="18"/>
        <v>1.1151</v>
      </c>
      <c r="J40" s="41">
        <v>10</v>
      </c>
      <c r="K40" s="61">
        <v>1.856</v>
      </c>
      <c r="L40" s="60">
        <v>10.44</v>
      </c>
      <c r="M40" s="76">
        <f t="shared" si="19"/>
        <v>1.6695</v>
      </c>
      <c r="N40" s="77">
        <f t="shared" si="20"/>
        <v>0.86421036769138</v>
      </c>
      <c r="O40" s="74"/>
      <c r="P40" s="13"/>
    </row>
    <row r="41" ht="15" spans="1:16">
      <c r="A41" s="39"/>
      <c r="B41" s="54"/>
      <c r="C41" s="41"/>
      <c r="D41" s="59">
        <v>4.2</v>
      </c>
      <c r="E41" s="60">
        <v>9.59</v>
      </c>
      <c r="F41" s="41">
        <v>10</v>
      </c>
      <c r="G41" s="61">
        <v>1.238</v>
      </c>
      <c r="H41" s="60">
        <v>9.93</v>
      </c>
      <c r="I41" s="75">
        <f t="shared" si="18"/>
        <v>1.1151</v>
      </c>
      <c r="J41" s="41">
        <v>10</v>
      </c>
      <c r="K41" s="61">
        <v>1.856</v>
      </c>
      <c r="L41" s="60">
        <v>10.45</v>
      </c>
      <c r="M41" s="76">
        <f t="shared" si="19"/>
        <v>1.6695</v>
      </c>
      <c r="N41" s="77">
        <f t="shared" si="20"/>
        <v>0.863259779884494</v>
      </c>
      <c r="O41" s="74"/>
      <c r="P41" s="13"/>
    </row>
    <row r="42" ht="15" spans="1:16">
      <c r="A42" s="39"/>
      <c r="B42" s="54"/>
      <c r="C42" s="41"/>
      <c r="D42" s="59">
        <v>4.2</v>
      </c>
      <c r="E42" s="60">
        <v>11.43</v>
      </c>
      <c r="F42" s="41">
        <v>15</v>
      </c>
      <c r="G42" s="61">
        <v>1.238</v>
      </c>
      <c r="H42" s="60">
        <v>15.26</v>
      </c>
      <c r="I42" s="75">
        <f t="shared" si="18"/>
        <v>1.1151</v>
      </c>
      <c r="J42" s="41">
        <v>10</v>
      </c>
      <c r="K42" s="61">
        <v>1.853</v>
      </c>
      <c r="L42" s="60">
        <v>10.46</v>
      </c>
      <c r="M42" s="76">
        <f t="shared" si="19"/>
        <v>1.6695</v>
      </c>
      <c r="N42" s="77">
        <f t="shared" si="20"/>
        <v>0.861334503555676</v>
      </c>
      <c r="O42" s="74"/>
      <c r="P42" s="13"/>
    </row>
    <row r="43" ht="15" spans="1:16">
      <c r="A43" s="39"/>
      <c r="B43" s="54"/>
      <c r="C43" s="41"/>
      <c r="D43" s="65">
        <v>3.3</v>
      </c>
      <c r="E43" s="56">
        <v>0.93</v>
      </c>
      <c r="F43" s="57" t="s">
        <v>295</v>
      </c>
      <c r="G43" s="58">
        <v>1.239</v>
      </c>
      <c r="H43" s="56">
        <v>0</v>
      </c>
      <c r="I43" s="71">
        <f t="shared" ref="I43:I47" si="21">$G$43*0.9</f>
        <v>1.1151</v>
      </c>
      <c r="J43" s="57" t="s">
        <v>295</v>
      </c>
      <c r="K43" s="58">
        <v>1.855</v>
      </c>
      <c r="L43" s="56">
        <v>0</v>
      </c>
      <c r="M43" s="72">
        <f t="shared" ref="M43:M47" si="22">$K$43*0.9</f>
        <v>1.6695</v>
      </c>
      <c r="N43" s="73" t="s">
        <v>296</v>
      </c>
      <c r="O43" s="74">
        <f>AVERAGE(N44:N47)</f>
        <v>0.877495408917715</v>
      </c>
      <c r="P43" s="13"/>
    </row>
    <row r="44" ht="15" spans="1:16">
      <c r="A44" s="39"/>
      <c r="B44" s="54"/>
      <c r="C44" s="41"/>
      <c r="D44" s="66">
        <v>3.3</v>
      </c>
      <c r="E44" s="60">
        <v>8</v>
      </c>
      <c r="F44" s="41">
        <v>1</v>
      </c>
      <c r="G44" s="61">
        <v>1.24</v>
      </c>
      <c r="H44" s="60">
        <v>0.92</v>
      </c>
      <c r="I44" s="75">
        <f t="shared" si="21"/>
        <v>1.1151</v>
      </c>
      <c r="J44" s="41">
        <v>10</v>
      </c>
      <c r="K44" s="61">
        <v>1.857</v>
      </c>
      <c r="L44" s="60">
        <v>10.47</v>
      </c>
      <c r="M44" s="76">
        <f t="shared" si="22"/>
        <v>1.6695</v>
      </c>
      <c r="N44" s="77">
        <f t="shared" ref="N44:N47" si="23">((G44*H44-$G$43*$H$43)+(K44*L44-$K$43*$L$43))/(D44*E44-$D$43*$E$43)</f>
        <v>0.882242081350992</v>
      </c>
      <c r="O44" s="74"/>
      <c r="P44" s="13"/>
    </row>
    <row r="45" ht="15" spans="1:16">
      <c r="A45" s="39"/>
      <c r="B45" s="54"/>
      <c r="C45" s="41"/>
      <c r="D45" s="66">
        <v>3.3</v>
      </c>
      <c r="E45" s="60">
        <v>9.84</v>
      </c>
      <c r="F45" s="41">
        <v>5</v>
      </c>
      <c r="G45" s="61">
        <v>1.239</v>
      </c>
      <c r="H45" s="60">
        <v>5.17</v>
      </c>
      <c r="I45" s="75">
        <f t="shared" si="21"/>
        <v>1.1151</v>
      </c>
      <c r="J45" s="41">
        <v>10</v>
      </c>
      <c r="K45" s="61">
        <v>1.856</v>
      </c>
      <c r="L45" s="60">
        <v>10.47</v>
      </c>
      <c r="M45" s="76">
        <f t="shared" si="22"/>
        <v>1.6695</v>
      </c>
      <c r="N45" s="77">
        <f t="shared" si="23"/>
        <v>0.878752168146107</v>
      </c>
      <c r="O45" s="74"/>
      <c r="P45" s="13"/>
    </row>
    <row r="46" ht="15" spans="1:16">
      <c r="A46" s="39"/>
      <c r="B46" s="54"/>
      <c r="C46" s="41"/>
      <c r="D46" s="66">
        <v>3.3</v>
      </c>
      <c r="E46" s="60">
        <v>11.89</v>
      </c>
      <c r="F46" s="41">
        <v>10</v>
      </c>
      <c r="G46" s="61">
        <v>1.238</v>
      </c>
      <c r="H46" s="60">
        <v>9.91</v>
      </c>
      <c r="I46" s="75">
        <f t="shared" si="21"/>
        <v>1.1151</v>
      </c>
      <c r="J46" s="41">
        <v>10</v>
      </c>
      <c r="K46" s="61">
        <v>1.855</v>
      </c>
      <c r="L46" s="60">
        <v>10.47</v>
      </c>
      <c r="M46" s="76">
        <f t="shared" si="22"/>
        <v>1.6695</v>
      </c>
      <c r="N46" s="77">
        <f t="shared" si="23"/>
        <v>0.876200785224508</v>
      </c>
      <c r="O46" s="74"/>
      <c r="P46" s="13"/>
    </row>
    <row r="47" ht="15" spans="1:16">
      <c r="A47" s="39"/>
      <c r="B47" s="54"/>
      <c r="C47" s="41"/>
      <c r="D47" s="66">
        <v>3.3</v>
      </c>
      <c r="E47" s="60">
        <v>14.21</v>
      </c>
      <c r="F47" s="41">
        <v>15</v>
      </c>
      <c r="G47" s="61">
        <v>1.237</v>
      </c>
      <c r="H47" s="60">
        <v>15.25</v>
      </c>
      <c r="I47" s="75">
        <f t="shared" si="21"/>
        <v>1.1151</v>
      </c>
      <c r="J47" s="41">
        <v>10</v>
      </c>
      <c r="K47" s="61">
        <v>1.855</v>
      </c>
      <c r="L47" s="60">
        <v>10.45</v>
      </c>
      <c r="M47" s="76">
        <f t="shared" si="22"/>
        <v>1.6695</v>
      </c>
      <c r="N47" s="77">
        <f t="shared" si="23"/>
        <v>0.872786600949252</v>
      </c>
      <c r="O47" s="74"/>
      <c r="P47" s="13"/>
    </row>
    <row r="48" ht="15" spans="1:16">
      <c r="A48" s="39"/>
      <c r="B48" s="54"/>
      <c r="C48" s="41"/>
      <c r="D48" s="65">
        <v>1.8</v>
      </c>
      <c r="E48" s="56">
        <v>1.95</v>
      </c>
      <c r="F48" s="57" t="s">
        <v>295</v>
      </c>
      <c r="G48" s="58">
        <v>1.401</v>
      </c>
      <c r="H48" s="56">
        <v>0</v>
      </c>
      <c r="I48" s="71">
        <f t="shared" ref="I48:I52" si="24">$G$48*0.9</f>
        <v>1.2609</v>
      </c>
      <c r="J48" s="57" t="s">
        <v>295</v>
      </c>
      <c r="K48" s="58">
        <v>1.749</v>
      </c>
      <c r="L48" s="56">
        <v>0</v>
      </c>
      <c r="M48" s="72">
        <f t="shared" ref="M48:M52" si="25">$K$48*0.9</f>
        <v>1.5741</v>
      </c>
      <c r="N48" s="73" t="s">
        <v>296</v>
      </c>
      <c r="O48" s="74">
        <f>AVERAGE(N49:N52)</f>
        <v>0.896068475005535</v>
      </c>
      <c r="P48" s="13"/>
    </row>
    <row r="49" ht="15" spans="1:16">
      <c r="A49" s="39"/>
      <c r="B49" s="54"/>
      <c r="C49" s="41"/>
      <c r="D49" s="66">
        <v>1.8</v>
      </c>
      <c r="E49" s="60">
        <v>13.08</v>
      </c>
      <c r="F49" s="41">
        <v>1</v>
      </c>
      <c r="G49" s="63">
        <v>1.404</v>
      </c>
      <c r="H49" s="60">
        <v>0.94</v>
      </c>
      <c r="I49" s="75">
        <f t="shared" si="24"/>
        <v>1.2609</v>
      </c>
      <c r="J49" s="41">
        <v>10</v>
      </c>
      <c r="K49" s="61">
        <v>1.701</v>
      </c>
      <c r="L49" s="60">
        <v>10.45</v>
      </c>
      <c r="M49" s="76">
        <f t="shared" si="25"/>
        <v>1.5741</v>
      </c>
      <c r="N49" s="77">
        <f t="shared" ref="N49:N52" si="26">((G49*H49-$G$48*$H$48)+(K49*L49-$K$48*$L$48))/(D49*E49-$D$48*$E$48)</f>
        <v>0.953140161725067</v>
      </c>
      <c r="O49" s="74"/>
      <c r="P49" s="13"/>
    </row>
    <row r="50" ht="15" spans="1:16">
      <c r="A50" s="39"/>
      <c r="B50" s="54"/>
      <c r="C50" s="41"/>
      <c r="D50" s="66">
        <v>1.8</v>
      </c>
      <c r="E50" s="60">
        <v>17.26</v>
      </c>
      <c r="F50" s="41">
        <v>5</v>
      </c>
      <c r="G50" s="63">
        <v>1.406</v>
      </c>
      <c r="H50" s="60">
        <v>5.13</v>
      </c>
      <c r="I50" s="75">
        <f t="shared" si="24"/>
        <v>1.2609</v>
      </c>
      <c r="J50" s="41">
        <v>10</v>
      </c>
      <c r="K50" s="61">
        <v>1.693</v>
      </c>
      <c r="L50" s="60">
        <v>10.43</v>
      </c>
      <c r="M50" s="76">
        <f t="shared" si="25"/>
        <v>1.5741</v>
      </c>
      <c r="N50" s="77">
        <f t="shared" si="26"/>
        <v>0.902488206691342</v>
      </c>
      <c r="O50" s="74"/>
      <c r="P50" s="13"/>
    </row>
    <row r="51" ht="15" spans="1:16">
      <c r="A51" s="39"/>
      <c r="B51" s="54"/>
      <c r="C51" s="41"/>
      <c r="D51" s="66">
        <v>1.8</v>
      </c>
      <c r="E51" s="60">
        <v>21.99</v>
      </c>
      <c r="F51" s="41">
        <v>10</v>
      </c>
      <c r="G51" s="63">
        <v>1.408</v>
      </c>
      <c r="H51" s="60">
        <v>9.9</v>
      </c>
      <c r="I51" s="75">
        <f t="shared" si="24"/>
        <v>1.2609</v>
      </c>
      <c r="J51" s="41">
        <v>10</v>
      </c>
      <c r="K51" s="61">
        <v>1.682</v>
      </c>
      <c r="L51" s="60">
        <v>10.48</v>
      </c>
      <c r="M51" s="76">
        <f t="shared" si="25"/>
        <v>1.5741</v>
      </c>
      <c r="N51" s="77">
        <f t="shared" si="26"/>
        <v>0.875098691505877</v>
      </c>
      <c r="O51" s="74"/>
      <c r="P51" s="13"/>
    </row>
    <row r="52" ht="15" spans="1:16">
      <c r="A52" s="39"/>
      <c r="B52" s="54"/>
      <c r="C52" s="41"/>
      <c r="D52" s="66">
        <v>1.8</v>
      </c>
      <c r="E52" s="60">
        <v>27.32</v>
      </c>
      <c r="F52" s="41">
        <v>15</v>
      </c>
      <c r="G52" s="63">
        <v>1.411</v>
      </c>
      <c r="H52" s="60">
        <v>15.24</v>
      </c>
      <c r="I52" s="75">
        <f t="shared" si="24"/>
        <v>1.2609</v>
      </c>
      <c r="J52" s="41">
        <v>10</v>
      </c>
      <c r="K52" s="61">
        <v>1.669</v>
      </c>
      <c r="L52" s="60">
        <v>10.47</v>
      </c>
      <c r="M52" s="76">
        <f t="shared" si="25"/>
        <v>1.5741</v>
      </c>
      <c r="N52" s="77">
        <f t="shared" si="26"/>
        <v>0.853546840099855</v>
      </c>
      <c r="O52" s="74"/>
      <c r="P52" s="13"/>
    </row>
  </sheetData>
  <mergeCells count="20">
    <mergeCell ref="B1:N1"/>
    <mergeCell ref="B2:N2"/>
    <mergeCell ref="B3:N3"/>
    <mergeCell ref="B4:N4"/>
    <mergeCell ref="B5:N5"/>
    <mergeCell ref="B6:N6"/>
    <mergeCell ref="A8:A52"/>
    <mergeCell ref="B8:B52"/>
    <mergeCell ref="C8:C22"/>
    <mergeCell ref="C23:C37"/>
    <mergeCell ref="C38:C52"/>
    <mergeCell ref="O8:O12"/>
    <mergeCell ref="O13:O17"/>
    <mergeCell ref="O18:O22"/>
    <mergeCell ref="O23:O27"/>
    <mergeCell ref="O28:O32"/>
    <mergeCell ref="O33:O37"/>
    <mergeCell ref="O38:O42"/>
    <mergeCell ref="O43:O47"/>
    <mergeCell ref="O48:O52"/>
  </mergeCells>
  <pageMargins left="0.7" right="0.7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80" zoomScaleNormal="80" workbookViewId="0">
      <selection activeCell="H5" sqref="H5"/>
    </sheetView>
  </sheetViews>
  <sheetFormatPr defaultColWidth="9.09523809523809" defaultRowHeight="12.75" outlineLevelCol="4"/>
  <cols>
    <col min="1" max="1" width="12.0952380952381" style="1" customWidth="1"/>
    <col min="2" max="2" width="14.4571428571429" style="1" customWidth="1"/>
    <col min="3" max="3" width="11.9047619047619" style="1" customWidth="1"/>
    <col min="4" max="4" width="12.8190476190476" style="1" customWidth="1"/>
    <col min="5" max="5" width="74.8190476190476" style="1" customWidth="1"/>
    <col min="6" max="16384" width="9.09523809523809" style="1"/>
  </cols>
  <sheetData>
    <row r="1" ht="13.5" spans="1:5">
      <c r="A1" s="30" t="s">
        <v>302</v>
      </c>
      <c r="B1" s="30" t="s">
        <v>303</v>
      </c>
      <c r="C1" s="30"/>
      <c r="D1" s="30"/>
      <c r="E1" s="30"/>
    </row>
    <row r="2" ht="15" spans="1:5">
      <c r="A2" s="30" t="s">
        <v>304</v>
      </c>
      <c r="B2" s="2" t="s">
        <v>7</v>
      </c>
      <c r="C2" s="2"/>
      <c r="D2" s="2"/>
      <c r="E2" s="2"/>
    </row>
    <row r="3" ht="13.5" spans="1:5">
      <c r="A3" s="30" t="s">
        <v>305</v>
      </c>
      <c r="B3" s="30" t="s">
        <v>306</v>
      </c>
      <c r="C3" s="30"/>
      <c r="D3" s="30"/>
      <c r="E3" s="30"/>
    </row>
    <row r="4" ht="15" spans="1:5">
      <c r="A4" s="30" t="s">
        <v>307</v>
      </c>
      <c r="B4" s="3" t="s">
        <v>308</v>
      </c>
      <c r="C4" s="3"/>
      <c r="D4" s="3"/>
      <c r="E4" s="3"/>
    </row>
    <row r="5" ht="190" customHeight="1" spans="1:5">
      <c r="A5" s="14" t="s">
        <v>309</v>
      </c>
      <c r="B5" s="3" t="s">
        <v>310</v>
      </c>
      <c r="C5" s="3"/>
      <c r="D5" s="3"/>
      <c r="E5" s="3"/>
    </row>
    <row r="6" ht="33" customHeight="1" spans="1:5">
      <c r="A6" s="31" t="s">
        <v>311</v>
      </c>
      <c r="B6" s="32" t="s">
        <v>312</v>
      </c>
      <c r="C6" s="32"/>
      <c r="D6" s="32"/>
      <c r="E6" s="32"/>
    </row>
    <row r="7" ht="15" spans="1:5">
      <c r="A7" s="33" t="s">
        <v>154</v>
      </c>
      <c r="B7" s="34" t="s">
        <v>313</v>
      </c>
      <c r="C7" s="35" t="s">
        <v>314</v>
      </c>
      <c r="D7" s="36" t="s">
        <v>315</v>
      </c>
      <c r="E7" s="37" t="s">
        <v>316</v>
      </c>
    </row>
    <row r="8" ht="15" spans="1:5">
      <c r="A8" s="33"/>
      <c r="B8" s="34"/>
      <c r="C8" s="35"/>
      <c r="D8" s="38" t="s">
        <v>205</v>
      </c>
      <c r="E8" s="36"/>
    </row>
    <row r="9" ht="15" spans="1:5">
      <c r="A9" s="39">
        <v>25</v>
      </c>
      <c r="B9" s="40">
        <v>3.3</v>
      </c>
      <c r="C9" s="41" t="s">
        <v>317</v>
      </c>
      <c r="D9" s="42" t="s">
        <v>318</v>
      </c>
      <c r="E9" s="43" t="s">
        <v>319</v>
      </c>
    </row>
    <row r="10" ht="15" spans="1:5">
      <c r="A10" s="39"/>
      <c r="B10" s="40"/>
      <c r="C10" s="41" t="s">
        <v>320</v>
      </c>
      <c r="D10" s="44" t="s">
        <v>321</v>
      </c>
      <c r="E10" s="43"/>
    </row>
    <row r="11" ht="15" spans="1:5">
      <c r="A11" s="39"/>
      <c r="B11" s="40"/>
      <c r="C11" s="41" t="s">
        <v>322</v>
      </c>
      <c r="D11" s="42" t="s">
        <v>318</v>
      </c>
      <c r="E11" s="43"/>
    </row>
    <row r="12" ht="15" spans="1:5">
      <c r="A12" s="39"/>
      <c r="B12" s="40"/>
      <c r="C12" s="41" t="s">
        <v>323</v>
      </c>
      <c r="D12" s="44" t="s">
        <v>321</v>
      </c>
      <c r="E12" s="43"/>
    </row>
    <row r="13" ht="15" spans="1:5">
      <c r="A13" s="39"/>
      <c r="B13" s="40"/>
      <c r="C13" s="41" t="s">
        <v>324</v>
      </c>
      <c r="D13" s="42" t="s">
        <v>318</v>
      </c>
      <c r="E13" s="43"/>
    </row>
    <row r="14" ht="15" spans="1:5">
      <c r="A14" s="39"/>
      <c r="B14" s="40"/>
      <c r="C14" s="41" t="s">
        <v>325</v>
      </c>
      <c r="D14" s="44" t="s">
        <v>321</v>
      </c>
      <c r="E14" s="43"/>
    </row>
    <row r="15" ht="15" spans="1:5">
      <c r="A15" s="39"/>
      <c r="B15" s="40"/>
      <c r="C15" s="41" t="s">
        <v>326</v>
      </c>
      <c r="D15" s="42" t="s">
        <v>318</v>
      </c>
      <c r="E15" s="43"/>
    </row>
  </sheetData>
  <mergeCells count="13">
    <mergeCell ref="B1:E1"/>
    <mergeCell ref="B2:E2"/>
    <mergeCell ref="B3:E3"/>
    <mergeCell ref="B4:E4"/>
    <mergeCell ref="B5:E5"/>
    <mergeCell ref="B6:E6"/>
    <mergeCell ref="A7:A8"/>
    <mergeCell ref="A9:A15"/>
    <mergeCell ref="B7:B8"/>
    <mergeCell ref="B9:B15"/>
    <mergeCell ref="C7:C8"/>
    <mergeCell ref="E7:E8"/>
    <mergeCell ref="E9:E15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zoomScale="90" zoomScaleNormal="90" topLeftCell="A5" workbookViewId="0">
      <selection activeCell="K16" sqref="K16"/>
    </sheetView>
  </sheetViews>
  <sheetFormatPr defaultColWidth="8.90476190476191" defaultRowHeight="15" outlineLevelCol="3"/>
  <cols>
    <col min="1" max="2" width="13.8190476190476" style="13" customWidth="1"/>
    <col min="3" max="3" width="11.8857142857143" style="13" customWidth="1"/>
    <col min="4" max="4" width="15.7809523809524" style="13" customWidth="1"/>
    <col min="5" max="16384" width="8.90476190476191" style="13"/>
  </cols>
  <sheetData>
    <row r="1" spans="1:4">
      <c r="A1" s="2" t="s">
        <v>177</v>
      </c>
      <c r="B1" s="4" t="s">
        <v>327</v>
      </c>
      <c r="C1" s="4"/>
      <c r="D1" s="4"/>
    </row>
    <row r="2" spans="1:4">
      <c r="A2" s="2" t="s">
        <v>181</v>
      </c>
      <c r="B2" s="2" t="s">
        <v>198</v>
      </c>
      <c r="C2" s="2"/>
      <c r="D2" s="2"/>
    </row>
    <row r="3" ht="35" customHeight="1" spans="1:4">
      <c r="A3" s="2" t="s">
        <v>179</v>
      </c>
      <c r="B3" s="14" t="s">
        <v>328</v>
      </c>
      <c r="C3" s="14"/>
      <c r="D3" s="14"/>
    </row>
    <row r="4" ht="32" customHeight="1" spans="1:4">
      <c r="A4" s="2" t="s">
        <v>182</v>
      </c>
      <c r="B4" s="3" t="s">
        <v>329</v>
      </c>
      <c r="C4" s="3"/>
      <c r="D4" s="3"/>
    </row>
    <row r="5" ht="49" customHeight="1" spans="1:4">
      <c r="A5" s="3" t="s">
        <v>183</v>
      </c>
      <c r="B5" s="3" t="s">
        <v>330</v>
      </c>
      <c r="C5" s="3"/>
      <c r="D5" s="3"/>
    </row>
    <row r="6" customHeight="1" spans="1:4">
      <c r="A6" s="15" t="s">
        <v>185</v>
      </c>
      <c r="B6" s="14" t="s">
        <v>331</v>
      </c>
      <c r="C6" s="14"/>
      <c r="D6" s="14"/>
    </row>
    <row r="7" spans="1:4">
      <c r="A7" s="16" t="s">
        <v>154</v>
      </c>
      <c r="B7" s="17" t="s">
        <v>314</v>
      </c>
      <c r="C7" s="18" t="s">
        <v>332</v>
      </c>
      <c r="D7" s="19"/>
    </row>
    <row r="8" spans="1:4">
      <c r="A8" s="20"/>
      <c r="B8" s="21"/>
      <c r="C8" s="22" t="s">
        <v>333</v>
      </c>
      <c r="D8" s="23" t="s">
        <v>334</v>
      </c>
    </row>
    <row r="9" spans="1:4">
      <c r="A9" s="24">
        <v>25</v>
      </c>
      <c r="B9" s="25" t="s">
        <v>335</v>
      </c>
      <c r="C9" s="26">
        <v>0.004</v>
      </c>
      <c r="D9" s="26">
        <v>0.023</v>
      </c>
    </row>
    <row r="10" spans="1:4">
      <c r="A10" s="24"/>
      <c r="B10" s="25" t="s">
        <v>336</v>
      </c>
      <c r="C10" s="26">
        <v>3.306</v>
      </c>
      <c r="D10" s="26">
        <v>3.299</v>
      </c>
    </row>
    <row r="11" spans="1:4">
      <c r="A11" s="24"/>
      <c r="B11" s="27" t="s">
        <v>59</v>
      </c>
      <c r="C11" s="26">
        <v>1.871</v>
      </c>
      <c r="D11" s="26">
        <v>1.872</v>
      </c>
    </row>
    <row r="12" spans="1:4">
      <c r="A12" s="24"/>
      <c r="B12" s="27" t="s">
        <v>66</v>
      </c>
      <c r="C12" s="26">
        <v>3.305</v>
      </c>
      <c r="D12" s="26">
        <v>3.3</v>
      </c>
    </row>
    <row r="13" spans="1:4">
      <c r="A13" s="24"/>
      <c r="B13" s="27" t="s">
        <v>337</v>
      </c>
      <c r="C13" s="26">
        <v>0.047</v>
      </c>
      <c r="D13" s="26">
        <v>4.73</v>
      </c>
    </row>
    <row r="14" spans="1:4">
      <c r="A14" s="24"/>
      <c r="B14" s="27" t="s">
        <v>24</v>
      </c>
      <c r="C14" s="26">
        <v>3.306</v>
      </c>
      <c r="D14" s="26">
        <v>3.3</v>
      </c>
    </row>
    <row r="15" spans="1:4">
      <c r="A15" s="24"/>
      <c r="B15" s="27" t="s">
        <v>338</v>
      </c>
      <c r="C15" s="26">
        <v>1.259</v>
      </c>
      <c r="D15" s="26">
        <v>1.259</v>
      </c>
    </row>
    <row r="16" spans="1:4">
      <c r="A16" s="24"/>
      <c r="B16" s="27" t="s">
        <v>339</v>
      </c>
      <c r="C16" s="26">
        <v>3.305</v>
      </c>
      <c r="D16" s="26">
        <v>3.3</v>
      </c>
    </row>
    <row r="17" spans="1:4">
      <c r="A17" s="24"/>
      <c r="B17" s="27" t="s">
        <v>340</v>
      </c>
      <c r="C17" s="26">
        <v>3.305</v>
      </c>
      <c r="D17" s="26">
        <v>3.3</v>
      </c>
    </row>
    <row r="18" spans="1:4">
      <c r="A18" s="24"/>
      <c r="B18" s="27" t="s">
        <v>341</v>
      </c>
      <c r="C18" s="26">
        <v>1.009</v>
      </c>
      <c r="D18" s="26">
        <v>1.01</v>
      </c>
    </row>
    <row r="19" spans="1:4">
      <c r="A19" s="24"/>
      <c r="B19" s="27" t="s">
        <v>342</v>
      </c>
      <c r="C19" s="26">
        <v>0.193</v>
      </c>
      <c r="D19" s="26">
        <v>0.084</v>
      </c>
    </row>
    <row r="20" spans="1:4">
      <c r="A20" s="24"/>
      <c r="B20" s="27" t="s">
        <v>343</v>
      </c>
      <c r="C20" s="26">
        <v>0.18</v>
      </c>
      <c r="D20" s="26">
        <v>0.08</v>
      </c>
    </row>
    <row r="21" spans="1:4">
      <c r="A21" s="24"/>
      <c r="B21" s="27" t="s">
        <v>344</v>
      </c>
      <c r="C21" s="26">
        <v>0.181</v>
      </c>
      <c r="D21" s="26">
        <v>0.08</v>
      </c>
    </row>
    <row r="22" spans="1:4">
      <c r="A22" s="24"/>
      <c r="B22" s="27" t="s">
        <v>345</v>
      </c>
      <c r="C22" s="26">
        <v>0.18</v>
      </c>
      <c r="D22" s="26">
        <v>0.081</v>
      </c>
    </row>
    <row r="23" spans="1:4">
      <c r="A23" s="24"/>
      <c r="B23" s="27" t="s">
        <v>346</v>
      </c>
      <c r="C23" s="26">
        <v>0.179</v>
      </c>
      <c r="D23" s="26">
        <v>0.078</v>
      </c>
    </row>
    <row r="24" spans="1:4">
      <c r="A24" s="24"/>
      <c r="B24" s="27" t="s">
        <v>347</v>
      </c>
      <c r="C24" s="26">
        <v>0.179</v>
      </c>
      <c r="D24" s="26">
        <v>0.083</v>
      </c>
    </row>
    <row r="25" spans="1:4">
      <c r="A25" s="24"/>
      <c r="B25" s="27" t="s">
        <v>348</v>
      </c>
      <c r="C25" s="26">
        <v>0.179</v>
      </c>
      <c r="D25" s="26">
        <v>0.08</v>
      </c>
    </row>
    <row r="26" spans="1:4">
      <c r="A26" s="24"/>
      <c r="B26" s="27" t="s">
        <v>349</v>
      </c>
      <c r="C26" s="26">
        <v>0.177</v>
      </c>
      <c r="D26" s="26">
        <v>0.081</v>
      </c>
    </row>
    <row r="27" spans="1:4">
      <c r="A27" s="24"/>
      <c r="B27" s="27" t="s">
        <v>350</v>
      </c>
      <c r="C27" s="26">
        <v>0.175</v>
      </c>
      <c r="D27" s="26">
        <v>0.081</v>
      </c>
    </row>
    <row r="28" spans="1:4">
      <c r="A28" s="24"/>
      <c r="B28" s="27" t="s">
        <v>351</v>
      </c>
      <c r="C28" s="26">
        <v>0.177</v>
      </c>
      <c r="D28" s="26">
        <v>0.082</v>
      </c>
    </row>
    <row r="29" spans="1:4">
      <c r="A29" s="24"/>
      <c r="B29" s="27" t="s">
        <v>352</v>
      </c>
      <c r="C29" s="26">
        <v>0.176</v>
      </c>
      <c r="D29" s="26">
        <v>0.081</v>
      </c>
    </row>
    <row r="30" spans="1:4">
      <c r="A30" s="24"/>
      <c r="B30" s="27" t="s">
        <v>353</v>
      </c>
      <c r="C30" s="26">
        <v>0.177</v>
      </c>
      <c r="D30" s="26">
        <v>0.082</v>
      </c>
    </row>
    <row r="31" spans="1:4">
      <c r="A31" s="24"/>
      <c r="B31" s="27" t="s">
        <v>354</v>
      </c>
      <c r="C31" s="26">
        <v>0.177</v>
      </c>
      <c r="D31" s="26">
        <v>0.082</v>
      </c>
    </row>
    <row r="32" spans="1:4">
      <c r="A32" s="24"/>
      <c r="B32" s="27" t="s">
        <v>355</v>
      </c>
      <c r="C32" s="26">
        <v>0.175</v>
      </c>
      <c r="D32" s="26">
        <v>0.081</v>
      </c>
    </row>
    <row r="33" spans="1:4">
      <c r="A33" s="24"/>
      <c r="B33" s="27" t="s">
        <v>356</v>
      </c>
      <c r="C33" s="28">
        <v>0.177</v>
      </c>
      <c r="D33" s="26">
        <v>0.08</v>
      </c>
    </row>
    <row r="34" spans="1:4">
      <c r="A34" s="24"/>
      <c r="B34" s="27" t="s">
        <v>357</v>
      </c>
      <c r="C34" s="26">
        <v>0.178</v>
      </c>
      <c r="D34" s="26">
        <v>0.082</v>
      </c>
    </row>
    <row r="35" spans="1:4">
      <c r="A35" s="24"/>
      <c r="B35" s="27" t="s">
        <v>358</v>
      </c>
      <c r="C35" s="26">
        <v>0.176</v>
      </c>
      <c r="D35" s="26">
        <v>0.082</v>
      </c>
    </row>
    <row r="36" spans="1:4">
      <c r="A36" s="24"/>
      <c r="B36" s="27" t="s">
        <v>359</v>
      </c>
      <c r="C36" s="26">
        <v>0</v>
      </c>
      <c r="D36" s="26">
        <v>0</v>
      </c>
    </row>
    <row r="37" spans="1:4">
      <c r="A37" s="24"/>
      <c r="B37" s="27" t="s">
        <v>360</v>
      </c>
      <c r="C37" s="26">
        <v>0</v>
      </c>
      <c r="D37" s="26">
        <v>0</v>
      </c>
    </row>
    <row r="38" spans="1:4">
      <c r="A38" s="24"/>
      <c r="B38" s="27" t="s">
        <v>361</v>
      </c>
      <c r="C38" s="26">
        <v>0</v>
      </c>
      <c r="D38" s="26">
        <v>0</v>
      </c>
    </row>
    <row r="39" spans="1:4">
      <c r="A39" s="24"/>
      <c r="B39" s="27" t="s">
        <v>362</v>
      </c>
      <c r="C39" s="26">
        <v>0.03</v>
      </c>
      <c r="D39" s="26">
        <v>0</v>
      </c>
    </row>
    <row r="40" spans="1:4">
      <c r="A40" s="24"/>
      <c r="B40" s="27" t="s">
        <v>363</v>
      </c>
      <c r="C40" s="26">
        <v>0</v>
      </c>
      <c r="D40" s="26">
        <v>0</v>
      </c>
    </row>
    <row r="41" spans="1:4">
      <c r="A41" s="24"/>
      <c r="B41" s="27" t="s">
        <v>364</v>
      </c>
      <c r="C41" s="26">
        <v>0</v>
      </c>
      <c r="D41" s="26">
        <v>0</v>
      </c>
    </row>
    <row r="42" spans="1:4">
      <c r="A42" s="24"/>
      <c r="B42" s="27" t="s">
        <v>365</v>
      </c>
      <c r="C42" s="26">
        <v>0</v>
      </c>
      <c r="D42" s="26">
        <v>0</v>
      </c>
    </row>
    <row r="43" spans="1:4">
      <c r="A43" s="24"/>
      <c r="B43" s="27" t="s">
        <v>366</v>
      </c>
      <c r="C43" s="26">
        <v>0</v>
      </c>
      <c r="D43" s="26">
        <v>0</v>
      </c>
    </row>
    <row r="44" spans="1:4">
      <c r="A44" s="24"/>
      <c r="B44" s="27" t="s">
        <v>367</v>
      </c>
      <c r="C44" s="26">
        <v>0.174</v>
      </c>
      <c r="D44" s="26">
        <v>0.101</v>
      </c>
    </row>
    <row r="45" spans="1:4">
      <c r="A45" s="24"/>
      <c r="B45" s="27" t="s">
        <v>368</v>
      </c>
      <c r="C45" s="26">
        <v>0.175</v>
      </c>
      <c r="D45" s="26">
        <v>0.105</v>
      </c>
    </row>
    <row r="46" spans="1:4">
      <c r="A46" s="24"/>
      <c r="B46" s="27" t="s">
        <v>369</v>
      </c>
      <c r="C46" s="26">
        <v>0.176</v>
      </c>
      <c r="D46" s="26">
        <v>0.105</v>
      </c>
    </row>
    <row r="47" spans="1:4">
      <c r="A47" s="24"/>
      <c r="B47" s="27" t="s">
        <v>370</v>
      </c>
      <c r="C47" s="26">
        <v>0.176</v>
      </c>
      <c r="D47" s="26">
        <v>0.116</v>
      </c>
    </row>
    <row r="48" spans="1:4">
      <c r="A48" s="24"/>
      <c r="B48" s="27" t="s">
        <v>371</v>
      </c>
      <c r="C48" s="26">
        <v>0.177</v>
      </c>
      <c r="D48" s="26">
        <v>0.128</v>
      </c>
    </row>
    <row r="49" spans="1:4">
      <c r="A49" s="24"/>
      <c r="B49" s="27" t="s">
        <v>372</v>
      </c>
      <c r="C49" s="26">
        <v>0.178</v>
      </c>
      <c r="D49" s="26">
        <v>0.132</v>
      </c>
    </row>
    <row r="50" spans="1:4">
      <c r="A50" s="24"/>
      <c r="B50" s="27" t="s">
        <v>373</v>
      </c>
      <c r="C50" s="26">
        <v>0.178</v>
      </c>
      <c r="D50" s="26">
        <v>0.138</v>
      </c>
    </row>
    <row r="51" spans="1:4">
      <c r="A51" s="24"/>
      <c r="B51" s="27" t="s">
        <v>374</v>
      </c>
      <c r="C51" s="26">
        <v>0.178</v>
      </c>
      <c r="D51" s="26">
        <v>0.127</v>
      </c>
    </row>
    <row r="52" spans="1:4">
      <c r="A52" s="24"/>
      <c r="B52" s="27" t="s">
        <v>375</v>
      </c>
      <c r="C52" s="26">
        <v>0.178</v>
      </c>
      <c r="D52" s="26">
        <v>0.126</v>
      </c>
    </row>
    <row r="53" spans="1:4">
      <c r="A53" s="24"/>
      <c r="B53" s="27" t="s">
        <v>376</v>
      </c>
      <c r="C53" s="26">
        <v>0.177</v>
      </c>
      <c r="D53" s="26">
        <v>0.125</v>
      </c>
    </row>
    <row r="54" spans="1:4">
      <c r="A54" s="24"/>
      <c r="B54" s="27" t="s">
        <v>377</v>
      </c>
      <c r="C54" s="26">
        <v>0.181</v>
      </c>
      <c r="D54" s="26">
        <v>0.125</v>
      </c>
    </row>
    <row r="55" spans="1:4">
      <c r="A55" s="24"/>
      <c r="B55" s="27" t="s">
        <v>378</v>
      </c>
      <c r="C55" s="26">
        <v>0.181</v>
      </c>
      <c r="D55" s="26">
        <v>0.125</v>
      </c>
    </row>
    <row r="56" spans="1:4">
      <c r="A56" s="24"/>
      <c r="B56" s="27" t="s">
        <v>379</v>
      </c>
      <c r="C56" s="26">
        <v>0.181</v>
      </c>
      <c r="D56" s="26">
        <v>0.128</v>
      </c>
    </row>
    <row r="57" spans="1:4">
      <c r="A57" s="24"/>
      <c r="B57" s="27" t="s">
        <v>380</v>
      </c>
      <c r="C57" s="26">
        <v>0.183</v>
      </c>
      <c r="D57" s="26">
        <v>0.132</v>
      </c>
    </row>
    <row r="58" spans="1:4">
      <c r="A58" s="24"/>
      <c r="B58" s="27" t="s">
        <v>381</v>
      </c>
      <c r="C58" s="26">
        <v>0.184</v>
      </c>
      <c r="D58" s="26">
        <v>0.134</v>
      </c>
    </row>
    <row r="59" spans="1:4">
      <c r="A59" s="24"/>
      <c r="B59" s="27" t="s">
        <v>382</v>
      </c>
      <c r="C59" s="26">
        <v>0.363</v>
      </c>
      <c r="D59" s="26">
        <v>0.303</v>
      </c>
    </row>
    <row r="60" spans="1:4">
      <c r="A60" s="24"/>
      <c r="B60" s="27" t="s">
        <v>383</v>
      </c>
      <c r="C60" s="26">
        <v>0.15</v>
      </c>
      <c r="D60" s="26">
        <v>0.088</v>
      </c>
    </row>
    <row r="61" spans="1:4">
      <c r="A61" s="24"/>
      <c r="B61" s="27" t="s">
        <v>384</v>
      </c>
      <c r="C61" s="26">
        <v>0.174</v>
      </c>
      <c r="D61" s="26">
        <v>0.126</v>
      </c>
    </row>
    <row r="62" spans="1:4">
      <c r="A62" s="24"/>
      <c r="B62" s="27" t="s">
        <v>385</v>
      </c>
      <c r="C62" s="26">
        <v>0.177</v>
      </c>
      <c r="D62" s="26">
        <v>0.132</v>
      </c>
    </row>
    <row r="63" spans="1:4">
      <c r="A63" s="24"/>
      <c r="B63" s="27" t="s">
        <v>386</v>
      </c>
      <c r="C63" s="26">
        <v>0</v>
      </c>
      <c r="D63" s="26">
        <v>0</v>
      </c>
    </row>
    <row r="64" spans="1:4">
      <c r="A64" s="24"/>
      <c r="B64" s="27" t="s">
        <v>387</v>
      </c>
      <c r="C64" s="26">
        <v>0</v>
      </c>
      <c r="D64" s="26">
        <v>0</v>
      </c>
    </row>
    <row r="65" spans="1:4">
      <c r="A65" s="24"/>
      <c r="B65" s="27" t="s">
        <v>388</v>
      </c>
      <c r="C65" s="26">
        <v>0</v>
      </c>
      <c r="D65" s="26">
        <v>0</v>
      </c>
    </row>
    <row r="66" spans="1:4">
      <c r="A66" s="24"/>
      <c r="B66" s="27" t="s">
        <v>389</v>
      </c>
      <c r="C66" s="26">
        <v>0</v>
      </c>
      <c r="D66" s="26">
        <v>0</v>
      </c>
    </row>
    <row r="67" spans="1:4">
      <c r="A67" s="24"/>
      <c r="B67" s="27" t="s">
        <v>390</v>
      </c>
      <c r="C67" s="26">
        <v>0</v>
      </c>
      <c r="D67" s="26">
        <v>0</v>
      </c>
    </row>
    <row r="68" spans="1:4">
      <c r="A68" s="24"/>
      <c r="B68" s="27" t="s">
        <v>391</v>
      </c>
      <c r="C68" s="26">
        <v>0</v>
      </c>
      <c r="D68" s="26">
        <v>0</v>
      </c>
    </row>
    <row r="69" spans="1:4">
      <c r="A69" s="24"/>
      <c r="B69" s="27" t="s">
        <v>392</v>
      </c>
      <c r="C69" s="26">
        <v>0</v>
      </c>
      <c r="D69" s="26">
        <v>0</v>
      </c>
    </row>
    <row r="70" spans="1:4">
      <c r="A70" s="24"/>
      <c r="B70" s="27" t="s">
        <v>393</v>
      </c>
      <c r="C70" s="26">
        <v>0</v>
      </c>
      <c r="D70" s="26">
        <v>0</v>
      </c>
    </row>
    <row r="71" spans="1:4">
      <c r="A71" s="24"/>
      <c r="B71" s="27" t="s">
        <v>394</v>
      </c>
      <c r="C71" s="26">
        <v>0</v>
      </c>
      <c r="D71" s="26">
        <v>0</v>
      </c>
    </row>
    <row r="72" spans="1:4">
      <c r="A72" s="24"/>
      <c r="B72" s="27" t="s">
        <v>395</v>
      </c>
      <c r="C72" s="26">
        <v>0</v>
      </c>
      <c r="D72" s="26">
        <v>0</v>
      </c>
    </row>
    <row r="73" spans="1:4">
      <c r="A73" s="24"/>
      <c r="B73" s="27" t="s">
        <v>396</v>
      </c>
      <c r="C73" s="26">
        <v>0</v>
      </c>
      <c r="D73" s="26">
        <v>0</v>
      </c>
    </row>
    <row r="74" spans="1:4">
      <c r="A74" s="24"/>
      <c r="B74" s="27" t="s">
        <v>397</v>
      </c>
      <c r="C74" s="26">
        <v>0</v>
      </c>
      <c r="D74" s="26">
        <v>0</v>
      </c>
    </row>
    <row r="75" spans="1:4">
      <c r="A75" s="24"/>
      <c r="B75" s="27" t="s">
        <v>398</v>
      </c>
      <c r="C75" s="26">
        <v>0</v>
      </c>
      <c r="D75" s="26">
        <v>0</v>
      </c>
    </row>
    <row r="76" spans="1:4">
      <c r="A76" s="29"/>
      <c r="B76" s="29"/>
      <c r="C76" s="29"/>
      <c r="D76" s="29"/>
    </row>
    <row r="77" spans="1:4">
      <c r="A77" s="29"/>
      <c r="B77" s="29"/>
      <c r="C77" s="29"/>
      <c r="D77" s="29"/>
    </row>
    <row r="78" spans="1:4">
      <c r="A78" s="29"/>
      <c r="B78" s="29"/>
      <c r="C78" s="29"/>
      <c r="D78" s="29"/>
    </row>
    <row r="79" spans="1:4">
      <c r="A79" s="29"/>
      <c r="B79" s="29"/>
      <c r="C79" s="29"/>
      <c r="D79" s="29"/>
    </row>
    <row r="80" spans="1:4">
      <c r="A80" s="29"/>
      <c r="B80" s="29"/>
      <c r="C80" s="29"/>
      <c r="D80" s="29"/>
    </row>
    <row r="81" spans="1:4">
      <c r="A81" s="29"/>
      <c r="B81" s="29"/>
      <c r="C81" s="29"/>
      <c r="D81" s="29"/>
    </row>
    <row r="82" spans="1:4">
      <c r="A82" s="29"/>
      <c r="B82" s="29"/>
      <c r="C82" s="29"/>
      <c r="D82" s="29"/>
    </row>
    <row r="83" spans="1:4">
      <c r="A83" s="29"/>
      <c r="B83" s="29"/>
      <c r="C83" s="29"/>
      <c r="D83" s="29"/>
    </row>
    <row r="84" spans="1:4">
      <c r="A84" s="29"/>
      <c r="B84" s="29"/>
      <c r="C84" s="29"/>
      <c r="D84" s="29"/>
    </row>
    <row r="85" spans="1:4">
      <c r="A85" s="29"/>
      <c r="B85" s="29"/>
      <c r="C85" s="29"/>
      <c r="D85" s="29"/>
    </row>
    <row r="86" spans="1:4">
      <c r="A86" s="29"/>
      <c r="B86" s="29"/>
      <c r="C86" s="29"/>
      <c r="D86" s="29"/>
    </row>
    <row r="87" spans="1:4">
      <c r="A87" s="29"/>
      <c r="B87" s="29"/>
      <c r="C87" s="29"/>
      <c r="D87" s="29"/>
    </row>
    <row r="88" spans="1:4">
      <c r="A88" s="29"/>
      <c r="B88" s="29"/>
      <c r="C88" s="29"/>
      <c r="D88" s="29"/>
    </row>
    <row r="89" spans="1:4">
      <c r="A89" s="29"/>
      <c r="B89" s="29"/>
      <c r="C89" s="29"/>
      <c r="D89" s="29"/>
    </row>
    <row r="90" spans="1:4">
      <c r="A90" s="29"/>
      <c r="B90" s="29"/>
      <c r="C90" s="29"/>
      <c r="D90" s="29"/>
    </row>
    <row r="91" spans="1:4">
      <c r="A91" s="29"/>
      <c r="B91" s="29"/>
      <c r="C91" s="29"/>
      <c r="D91" s="29"/>
    </row>
    <row r="92" spans="1:4">
      <c r="A92" s="29"/>
      <c r="B92" s="29"/>
      <c r="C92" s="29"/>
      <c r="D92" s="29"/>
    </row>
    <row r="93" spans="1:4">
      <c r="A93" s="29"/>
      <c r="B93" s="29"/>
      <c r="C93" s="29"/>
      <c r="D93" s="29"/>
    </row>
    <row r="94" spans="1:4">
      <c r="A94" s="29"/>
      <c r="B94" s="29"/>
      <c r="C94" s="29"/>
      <c r="D94" s="29"/>
    </row>
    <row r="95" spans="1:4">
      <c r="A95" s="29"/>
      <c r="B95" s="29"/>
      <c r="C95" s="29"/>
      <c r="D95" s="29"/>
    </row>
    <row r="96" spans="1:4">
      <c r="A96" s="29"/>
      <c r="B96" s="29"/>
      <c r="C96" s="29"/>
      <c r="D96" s="29"/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  <row r="110" spans="1:4">
      <c r="A110" s="29"/>
      <c r="B110" s="29"/>
      <c r="C110" s="29"/>
      <c r="D110" s="29"/>
    </row>
    <row r="111" spans="1:4">
      <c r="A111" s="29"/>
      <c r="B111" s="29"/>
      <c r="C111" s="29"/>
      <c r="D111" s="29"/>
    </row>
    <row r="112" spans="1:4">
      <c r="A112" s="29"/>
      <c r="B112" s="29"/>
      <c r="C112" s="29"/>
      <c r="D112" s="29"/>
    </row>
    <row r="113" spans="1:4">
      <c r="A113" s="29"/>
      <c r="B113" s="29"/>
      <c r="C113" s="29"/>
      <c r="D113" s="29"/>
    </row>
    <row r="114" spans="1:4">
      <c r="A114" s="29"/>
      <c r="B114" s="29"/>
      <c r="C114" s="29"/>
      <c r="D114" s="29"/>
    </row>
    <row r="115" spans="1:4">
      <c r="A115" s="29"/>
      <c r="B115" s="29"/>
      <c r="C115" s="29"/>
      <c r="D115" s="29"/>
    </row>
    <row r="116" spans="1:4">
      <c r="A116" s="29"/>
      <c r="B116" s="29"/>
      <c r="C116" s="29"/>
      <c r="D116" s="29"/>
    </row>
    <row r="117" spans="1:4">
      <c r="A117" s="29"/>
      <c r="B117" s="29"/>
      <c r="C117" s="29"/>
      <c r="D117" s="29"/>
    </row>
    <row r="118" spans="1:4">
      <c r="A118" s="29"/>
      <c r="B118" s="29"/>
      <c r="C118" s="29"/>
      <c r="D118" s="29"/>
    </row>
    <row r="119" spans="1:4">
      <c r="A119" s="29"/>
      <c r="B119" s="29"/>
      <c r="C119" s="29"/>
      <c r="D119" s="29"/>
    </row>
    <row r="120" spans="1:4">
      <c r="A120" s="29"/>
      <c r="B120" s="29"/>
      <c r="C120" s="29"/>
      <c r="D120" s="29"/>
    </row>
    <row r="121" spans="1:4">
      <c r="A121" s="29"/>
      <c r="B121" s="29"/>
      <c r="C121" s="29"/>
      <c r="D121" s="29"/>
    </row>
    <row r="122" spans="1:4">
      <c r="A122" s="29"/>
      <c r="B122" s="29"/>
      <c r="C122" s="29"/>
      <c r="D122" s="29"/>
    </row>
    <row r="123" spans="1:4">
      <c r="A123" s="29"/>
      <c r="B123" s="29"/>
      <c r="C123" s="29"/>
      <c r="D123" s="29"/>
    </row>
    <row r="124" spans="1:4">
      <c r="A124" s="29"/>
      <c r="B124" s="29"/>
      <c r="C124" s="29"/>
      <c r="D124" s="29"/>
    </row>
    <row r="125" spans="1:4">
      <c r="A125" s="29"/>
      <c r="B125" s="29"/>
      <c r="C125" s="29"/>
      <c r="D125" s="29"/>
    </row>
    <row r="126" spans="1:4">
      <c r="A126" s="29"/>
      <c r="B126" s="29"/>
      <c r="C126" s="29"/>
      <c r="D126" s="29"/>
    </row>
    <row r="127" spans="1:4">
      <c r="A127" s="29"/>
      <c r="B127" s="29"/>
      <c r="C127" s="29"/>
      <c r="D127" s="29"/>
    </row>
    <row r="128" spans="1:4">
      <c r="A128" s="29"/>
      <c r="B128" s="29"/>
      <c r="C128" s="29"/>
      <c r="D128" s="29"/>
    </row>
    <row r="129" spans="1:4">
      <c r="A129" s="29"/>
      <c r="B129" s="29"/>
      <c r="C129" s="29"/>
      <c r="D129" s="29"/>
    </row>
    <row r="130" spans="1:4">
      <c r="A130" s="29"/>
      <c r="B130" s="29"/>
      <c r="C130" s="29"/>
      <c r="D130" s="29"/>
    </row>
    <row r="131" spans="1:4">
      <c r="A131" s="29"/>
      <c r="B131" s="29"/>
      <c r="C131" s="29"/>
      <c r="D131" s="29"/>
    </row>
    <row r="132" spans="1:4">
      <c r="A132" s="29"/>
      <c r="B132" s="29"/>
      <c r="C132" s="29"/>
      <c r="D132" s="29"/>
    </row>
    <row r="133" spans="1:4">
      <c r="A133" s="29"/>
      <c r="B133" s="29"/>
      <c r="C133" s="29"/>
      <c r="D133" s="29"/>
    </row>
    <row r="134" spans="1:4">
      <c r="A134" s="29"/>
      <c r="B134" s="29"/>
      <c r="C134" s="29"/>
      <c r="D134" s="29"/>
    </row>
    <row r="135" spans="1:4">
      <c r="A135" s="29"/>
      <c r="B135" s="29"/>
      <c r="C135" s="29"/>
      <c r="D135" s="29"/>
    </row>
    <row r="136" spans="1:4">
      <c r="A136" s="29"/>
      <c r="B136" s="29"/>
      <c r="C136" s="29"/>
      <c r="D136" s="29"/>
    </row>
    <row r="137" spans="1:4">
      <c r="A137" s="29"/>
      <c r="B137" s="29"/>
      <c r="C137" s="29"/>
      <c r="D137" s="29"/>
    </row>
    <row r="138" spans="1:4">
      <c r="A138" s="29"/>
      <c r="B138" s="29"/>
      <c r="C138" s="29"/>
      <c r="D138" s="29"/>
    </row>
    <row r="139" spans="1:4">
      <c r="A139" s="29"/>
      <c r="B139" s="29"/>
      <c r="C139" s="29"/>
      <c r="D139" s="29"/>
    </row>
    <row r="140" spans="1:4">
      <c r="A140" s="29"/>
      <c r="B140" s="29"/>
      <c r="C140" s="29"/>
      <c r="D140" s="29"/>
    </row>
    <row r="141" spans="1:4">
      <c r="A141" s="29"/>
      <c r="B141" s="29"/>
      <c r="C141" s="29"/>
      <c r="D141" s="29"/>
    </row>
    <row r="142" spans="1:4">
      <c r="A142" s="29"/>
      <c r="B142" s="29"/>
      <c r="C142" s="29"/>
      <c r="D142" s="29"/>
    </row>
    <row r="143" spans="1:4">
      <c r="A143" s="29"/>
      <c r="B143" s="29"/>
      <c r="C143" s="29"/>
      <c r="D143" s="29"/>
    </row>
    <row r="144" spans="1:4">
      <c r="A144" s="29"/>
      <c r="B144" s="29"/>
      <c r="C144" s="29"/>
      <c r="D144" s="29"/>
    </row>
    <row r="145" spans="1:4">
      <c r="A145" s="29"/>
      <c r="B145" s="29"/>
      <c r="C145" s="29"/>
      <c r="D145" s="29"/>
    </row>
    <row r="146" spans="1:4">
      <c r="A146" s="29"/>
      <c r="B146" s="29"/>
      <c r="C146" s="29"/>
      <c r="D146" s="29"/>
    </row>
    <row r="147" spans="1:4">
      <c r="A147" s="29"/>
      <c r="B147" s="29"/>
      <c r="C147" s="29"/>
      <c r="D147" s="29"/>
    </row>
    <row r="148" spans="1:4">
      <c r="A148" s="29"/>
      <c r="B148" s="29"/>
      <c r="C148" s="29"/>
      <c r="D148" s="29"/>
    </row>
    <row r="149" spans="1:4">
      <c r="A149" s="29"/>
      <c r="B149" s="29"/>
      <c r="C149" s="29"/>
      <c r="D149" s="29"/>
    </row>
    <row r="150" spans="1:4">
      <c r="A150" s="29"/>
      <c r="B150" s="29"/>
      <c r="C150" s="29"/>
      <c r="D150" s="29"/>
    </row>
    <row r="151" spans="1:4">
      <c r="A151" s="29"/>
      <c r="B151" s="29"/>
      <c r="C151" s="29"/>
      <c r="D151" s="29"/>
    </row>
  </sheetData>
  <mergeCells count="10">
    <mergeCell ref="B1:D1"/>
    <mergeCell ref="B2:D2"/>
    <mergeCell ref="B3:D3"/>
    <mergeCell ref="B4:D4"/>
    <mergeCell ref="B5:D5"/>
    <mergeCell ref="B6:D6"/>
    <mergeCell ref="C7:D7"/>
    <mergeCell ref="A7:A8"/>
    <mergeCell ref="A9:A75"/>
    <mergeCell ref="B7:B8"/>
  </mergeCells>
  <conditionalFormatting sqref="B72">
    <cfRule type="duplicateValues" dxfId="6" priority="7"/>
  </conditionalFormatting>
  <conditionalFormatting sqref="B73">
    <cfRule type="duplicateValues" dxfId="6" priority="6"/>
  </conditionalFormatting>
  <conditionalFormatting sqref="B74">
    <cfRule type="duplicateValues" dxfId="6" priority="5"/>
  </conditionalFormatting>
  <conditionalFormatting sqref="B75">
    <cfRule type="duplicateValues" dxfId="6" priority="4"/>
  </conditionalFormatting>
  <conditionalFormatting sqref="B9:B71">
    <cfRule type="duplicateValues" dxfId="6" priority="8"/>
  </conditionalFormatting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H5" sqref="H5"/>
    </sheetView>
  </sheetViews>
  <sheetFormatPr defaultColWidth="8.90476190476191" defaultRowHeight="12.75"/>
  <cols>
    <col min="1" max="1" width="11.6285714285714" style="1" customWidth="1"/>
    <col min="2" max="3" width="16.8190476190476" style="1" customWidth="1"/>
    <col min="4" max="4" width="16.7238095238095" style="1" customWidth="1"/>
    <col min="5" max="6" width="16.8190476190476" style="1" customWidth="1"/>
    <col min="7" max="7" width="8.90476190476191" style="1" customWidth="1"/>
    <col min="8" max="8" width="8.90476190476191" style="1"/>
    <col min="9" max="9" width="10.552380952381" style="1" customWidth="1"/>
    <col min="10" max="15" width="8.90476190476191" style="1"/>
    <col min="16" max="16" width="8.55238095238095" style="1" customWidth="1"/>
    <col min="17" max="16384" width="8.90476190476191" style="1"/>
  </cols>
  <sheetData>
    <row r="1" ht="13.5" spans="1:6">
      <c r="A1" s="2" t="s">
        <v>177</v>
      </c>
      <c r="B1" s="2" t="s">
        <v>399</v>
      </c>
      <c r="C1" s="2"/>
      <c r="D1" s="2"/>
      <c r="E1" s="2"/>
      <c r="F1" s="2"/>
    </row>
    <row r="2" ht="15" spans="1:6">
      <c r="A2" s="2" t="s">
        <v>181</v>
      </c>
      <c r="B2" s="2" t="s">
        <v>198</v>
      </c>
      <c r="C2" s="2"/>
      <c r="D2" s="2"/>
      <c r="E2" s="2"/>
      <c r="F2" s="2"/>
    </row>
    <row r="3" ht="13.5" spans="1:6">
      <c r="A3" s="2" t="s">
        <v>179</v>
      </c>
      <c r="B3" s="2" t="s">
        <v>400</v>
      </c>
      <c r="C3" s="2"/>
      <c r="D3" s="2"/>
      <c r="E3" s="2"/>
      <c r="F3" s="2"/>
    </row>
    <row r="4" ht="31" customHeight="1" spans="1:6">
      <c r="A4" s="2" t="s">
        <v>243</v>
      </c>
      <c r="B4" s="3" t="s">
        <v>401</v>
      </c>
      <c r="C4" s="2"/>
      <c r="D4" s="2"/>
      <c r="E4" s="2"/>
      <c r="F4" s="2"/>
    </row>
    <row r="5" ht="15" spans="1:6">
      <c r="A5" s="3" t="s">
        <v>183</v>
      </c>
      <c r="B5" s="3" t="s">
        <v>402</v>
      </c>
      <c r="C5" s="3"/>
      <c r="D5" s="3"/>
      <c r="E5" s="3"/>
      <c r="F5" s="3"/>
    </row>
    <row r="6" ht="31" customHeight="1" spans="1:6">
      <c r="A6" s="4" t="s">
        <v>185</v>
      </c>
      <c r="B6" s="5" t="s">
        <v>403</v>
      </c>
      <c r="C6" s="5"/>
      <c r="D6" s="5"/>
      <c r="E6" s="5"/>
      <c r="F6" s="5"/>
    </row>
    <row r="7" spans="1:1">
      <c r="A7" s="1" t="s">
        <v>404</v>
      </c>
    </row>
    <row r="8" ht="15" spans="1:16">
      <c r="A8" s="6" t="s">
        <v>405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10" spans="1:16">
      <c r="A10" s="7" t="s">
        <v>406</v>
      </c>
      <c r="B10" s="7"/>
      <c r="C10" s="7"/>
      <c r="D10" s="7"/>
      <c r="E10" s="7" t="s">
        <v>407</v>
      </c>
      <c r="F10" s="7"/>
      <c r="G10" s="7"/>
      <c r="I10" s="7"/>
      <c r="J10" s="7" t="s">
        <v>408</v>
      </c>
      <c r="K10" s="7"/>
      <c r="L10" s="7"/>
      <c r="M10" s="7"/>
      <c r="N10" s="7"/>
      <c r="O10" s="7"/>
      <c r="P10" s="7"/>
    </row>
    <row r="24" spans="1:16">
      <c r="A24" s="7" t="s">
        <v>409</v>
      </c>
      <c r="B24" s="7"/>
      <c r="C24" s="7"/>
      <c r="D24" s="7"/>
      <c r="E24" s="7" t="s">
        <v>410</v>
      </c>
      <c r="F24" s="7"/>
      <c r="G24" s="7"/>
      <c r="I24" s="7"/>
      <c r="J24" s="7" t="s">
        <v>411</v>
      </c>
      <c r="K24" s="7"/>
      <c r="L24" s="7"/>
      <c r="M24" s="7"/>
      <c r="N24" s="7"/>
      <c r="O24" s="7"/>
      <c r="P24" s="7"/>
    </row>
    <row r="38" spans="1:12">
      <c r="A38" s="7" t="s">
        <v>412</v>
      </c>
      <c r="B38" s="7"/>
      <c r="C38" s="7"/>
      <c r="E38" s="7" t="s">
        <v>413</v>
      </c>
      <c r="F38" s="7"/>
      <c r="I38" s="7"/>
      <c r="J38" s="7" t="s">
        <v>414</v>
      </c>
      <c r="L38" s="7"/>
    </row>
    <row r="51" spans="1:1">
      <c r="A51" s="7"/>
    </row>
    <row r="52" spans="1:5">
      <c r="A52" s="7" t="s">
        <v>415</v>
      </c>
      <c r="E52" s="7" t="s">
        <v>416</v>
      </c>
    </row>
    <row r="66" ht="15" spans="1:16">
      <c r="A66" s="6" t="s">
        <v>417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81" ht="15" spans="1:16">
      <c r="A81" s="6" t="s">
        <v>418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95" ht="15" spans="1:16">
      <c r="A95" s="6" t="s">
        <v>419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109" ht="15" spans="1:16">
      <c r="A109" s="8" t="s">
        <v>420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23" spans="1:16">
      <c r="A123" s="9" t="s">
        <v>421</v>
      </c>
      <c r="B123" s="10"/>
      <c r="C123" s="10"/>
      <c r="D123" s="11"/>
      <c r="E123" s="12" t="s">
        <v>422</v>
      </c>
      <c r="F123" s="12"/>
      <c r="G123" s="12"/>
      <c r="H123" s="12"/>
      <c r="I123" s="12"/>
      <c r="J123" s="12" t="s">
        <v>423</v>
      </c>
      <c r="K123" s="12"/>
      <c r="L123" s="12"/>
      <c r="M123" s="12"/>
      <c r="N123" s="12"/>
      <c r="O123" s="12"/>
      <c r="P123" s="12"/>
    </row>
    <row r="137" ht="15" spans="1:16">
      <c r="A137" s="8" t="s">
        <v>424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</sheetData>
  <mergeCells count="21">
    <mergeCell ref="B1:F1"/>
    <mergeCell ref="B2:F2"/>
    <mergeCell ref="B3:F3"/>
    <mergeCell ref="B4:F4"/>
    <mergeCell ref="B5:F5"/>
    <mergeCell ref="B6:F6"/>
    <mergeCell ref="A8:P8"/>
    <mergeCell ref="A10:D10"/>
    <mergeCell ref="E10:G10"/>
    <mergeCell ref="J10:P10"/>
    <mergeCell ref="A24:D24"/>
    <mergeCell ref="E24:G24"/>
    <mergeCell ref="J24:P24"/>
    <mergeCell ref="A66:P66"/>
    <mergeCell ref="A81:P81"/>
    <mergeCell ref="A95:P95"/>
    <mergeCell ref="A109:P109"/>
    <mergeCell ref="A123:D123"/>
    <mergeCell ref="E123:I123"/>
    <mergeCell ref="J123:P123"/>
    <mergeCell ref="A137:P137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80" zoomScaleNormal="80" workbookViewId="0">
      <selection activeCell="I16" sqref="I16"/>
    </sheetView>
  </sheetViews>
  <sheetFormatPr defaultColWidth="8.90476190476191" defaultRowHeight="12.75" outlineLevelCol="4"/>
  <cols>
    <col min="3" max="3" width="20.8857142857143" customWidth="1"/>
    <col min="4" max="4" width="14.1142857142857" customWidth="1"/>
    <col min="5" max="5" width="19.7809523809524" customWidth="1"/>
  </cols>
  <sheetData>
    <row r="1" spans="1:1">
      <c r="A1" s="171" t="s">
        <v>96</v>
      </c>
    </row>
    <row r="2" ht="13.5" spans="1:5">
      <c r="A2" s="172" t="s">
        <v>97</v>
      </c>
      <c r="B2" s="173"/>
      <c r="C2" s="173"/>
      <c r="D2" s="174"/>
      <c r="E2" s="174"/>
    </row>
    <row r="3" ht="13.5" spans="1:5">
      <c r="A3" s="175" t="s">
        <v>98</v>
      </c>
      <c r="B3" s="175" t="s">
        <v>99</v>
      </c>
      <c r="C3" s="175" t="s">
        <v>100</v>
      </c>
      <c r="D3" s="175" t="s">
        <v>101</v>
      </c>
      <c r="E3" s="175" t="s">
        <v>102</v>
      </c>
    </row>
    <row r="4" ht="13.5" spans="1:5">
      <c r="A4" s="175" t="s">
        <v>103</v>
      </c>
      <c r="B4" s="175" t="s">
        <v>104</v>
      </c>
      <c r="C4" s="175" t="s">
        <v>105</v>
      </c>
      <c r="D4" s="176" t="s">
        <v>106</v>
      </c>
      <c r="E4" s="176" t="s">
        <v>107</v>
      </c>
    </row>
    <row r="5" ht="13.5" spans="1:5">
      <c r="A5" s="175" t="s">
        <v>108</v>
      </c>
      <c r="B5" s="175" t="s">
        <v>109</v>
      </c>
      <c r="C5" s="175" t="s">
        <v>110</v>
      </c>
      <c r="D5" s="176" t="s">
        <v>111</v>
      </c>
      <c r="E5" s="175" t="s">
        <v>110</v>
      </c>
    </row>
    <row r="6" ht="13.5" spans="1:5">
      <c r="A6" s="175" t="s">
        <v>112</v>
      </c>
      <c r="B6" s="175" t="s">
        <v>113</v>
      </c>
      <c r="C6" s="175" t="s">
        <v>114</v>
      </c>
      <c r="D6" s="176" t="s">
        <v>115</v>
      </c>
      <c r="E6" s="176" t="s">
        <v>116</v>
      </c>
    </row>
    <row r="7" ht="13.5" spans="1:5">
      <c r="A7" s="175" t="s">
        <v>117</v>
      </c>
      <c r="B7" s="175" t="s">
        <v>118</v>
      </c>
      <c r="C7" s="175" t="s">
        <v>119</v>
      </c>
      <c r="D7" s="176" t="s">
        <v>120</v>
      </c>
      <c r="E7" s="175" t="s">
        <v>121</v>
      </c>
    </row>
    <row r="8" ht="13.5" spans="1:5">
      <c r="A8" s="175" t="s">
        <v>122</v>
      </c>
      <c r="B8" s="175" t="s">
        <v>123</v>
      </c>
      <c r="C8" s="175" t="s">
        <v>119</v>
      </c>
      <c r="D8" s="176" t="s">
        <v>120</v>
      </c>
      <c r="E8" s="175" t="s">
        <v>124</v>
      </c>
    </row>
    <row r="9" ht="13.5" spans="1:5">
      <c r="A9" s="175"/>
      <c r="B9" s="175" t="s">
        <v>125</v>
      </c>
      <c r="C9" s="175" t="s">
        <v>119</v>
      </c>
      <c r="D9" s="176" t="s">
        <v>120</v>
      </c>
      <c r="E9" s="175" t="s">
        <v>124</v>
      </c>
    </row>
    <row r="10" ht="13.5" spans="1:5">
      <c r="A10" s="175" t="s">
        <v>58</v>
      </c>
      <c r="B10" s="175" t="s">
        <v>126</v>
      </c>
      <c r="C10" s="175" t="s">
        <v>119</v>
      </c>
      <c r="D10" s="176" t="s">
        <v>127</v>
      </c>
      <c r="E10" s="175" t="s">
        <v>128</v>
      </c>
    </row>
    <row r="11" ht="13.5" spans="1:5">
      <c r="A11" s="175" t="s">
        <v>129</v>
      </c>
      <c r="B11" s="175" t="s">
        <v>130</v>
      </c>
      <c r="C11" s="175" t="s">
        <v>131</v>
      </c>
      <c r="D11" s="175" t="s">
        <v>132</v>
      </c>
      <c r="E11" s="175" t="s">
        <v>133</v>
      </c>
    </row>
    <row r="12" ht="13.5" spans="1:5">
      <c r="A12" s="175"/>
      <c r="B12" s="175" t="s">
        <v>134</v>
      </c>
      <c r="C12" s="175" t="s">
        <v>119</v>
      </c>
      <c r="D12" s="175" t="s">
        <v>119</v>
      </c>
      <c r="E12" s="175" t="s">
        <v>119</v>
      </c>
    </row>
    <row r="13" ht="13.5" spans="1:5">
      <c r="A13" s="175"/>
      <c r="B13" s="175" t="s">
        <v>135</v>
      </c>
      <c r="C13" s="175" t="s">
        <v>136</v>
      </c>
      <c r="D13" s="175"/>
      <c r="E13" s="175"/>
    </row>
    <row r="14" ht="13.5" spans="1:5">
      <c r="A14" s="175"/>
      <c r="B14" s="175" t="s">
        <v>137</v>
      </c>
      <c r="C14" s="175" t="s">
        <v>138</v>
      </c>
      <c r="D14" s="175"/>
      <c r="E14" s="175"/>
    </row>
    <row r="15" ht="13.5" spans="1:5">
      <c r="A15" s="175"/>
      <c r="B15" s="175" t="s">
        <v>139</v>
      </c>
      <c r="C15" s="175" t="s">
        <v>140</v>
      </c>
      <c r="D15" s="175"/>
      <c r="E15" s="175"/>
    </row>
    <row r="16" ht="13.5" spans="1:5">
      <c r="A16" s="175"/>
      <c r="B16" s="175" t="s">
        <v>141</v>
      </c>
      <c r="C16" s="175" t="s">
        <v>119</v>
      </c>
      <c r="D16" s="175" t="s">
        <v>119</v>
      </c>
      <c r="E16" s="175" t="s">
        <v>119</v>
      </c>
    </row>
    <row r="18" spans="1:1">
      <c r="A18" s="149" t="s">
        <v>142</v>
      </c>
    </row>
  </sheetData>
  <mergeCells count="2">
    <mergeCell ref="A8:A9"/>
    <mergeCell ref="A11:A1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zoomScale="85" zoomScaleNormal="85" topLeftCell="A5" workbookViewId="0">
      <selection activeCell="AD23" sqref="AD23"/>
    </sheetView>
  </sheetViews>
  <sheetFormatPr defaultColWidth="8.90476190476191" defaultRowHeight="12.75"/>
  <cols>
    <col min="1" max="1" width="9.66666666666667" style="1" customWidth="1"/>
    <col min="2" max="2" width="8.33333333333333" style="1" customWidth="1"/>
    <col min="3" max="3" width="9.45714285714286" style="1" customWidth="1"/>
    <col min="4" max="7" width="12.7809523809524" style="1" customWidth="1"/>
    <col min="8" max="8" width="7.21904761904762" style="1" customWidth="1"/>
    <col min="9" max="9" width="9.44761904761905" style="1" customWidth="1"/>
    <col min="10" max="10" width="11.8857142857143" style="1" customWidth="1"/>
    <col min="11" max="11" width="7.66666666666667" style="1" customWidth="1"/>
    <col min="12" max="12" width="9.44761904761905" style="1" customWidth="1"/>
    <col min="13" max="13" width="11.8857142857143" style="1" customWidth="1"/>
    <col min="14" max="15" width="7.66666666666667" style="1" customWidth="1"/>
    <col min="16" max="16" width="7.21904761904762" style="1" customWidth="1"/>
    <col min="17" max="17" width="9.44761904761905" style="1" customWidth="1"/>
    <col min="18" max="18" width="11.8857142857143" style="1" customWidth="1"/>
    <col min="19" max="19" width="7.66666666666667" style="1" customWidth="1"/>
    <col min="20" max="20" width="9.44761904761905" style="1" customWidth="1"/>
    <col min="21" max="21" width="11.8857142857143" style="1" customWidth="1"/>
    <col min="22" max="22" width="7.66666666666667" style="1" customWidth="1"/>
    <col min="23" max="23" width="7.21904761904762" style="1" customWidth="1"/>
    <col min="24" max="24" width="9.44761904761905" style="1" customWidth="1"/>
    <col min="25" max="25" width="11.8857142857143" style="1" customWidth="1"/>
    <col min="26" max="26" width="7.66666666666667" style="1" customWidth="1"/>
    <col min="27" max="27" width="9.44761904761905" style="1" customWidth="1"/>
    <col min="28" max="28" width="11.8857142857143" style="1" customWidth="1"/>
    <col min="29" max="29" width="7.66666666666667" style="1" customWidth="1"/>
    <col min="30" max="30" width="7.21904761904762" style="1" customWidth="1"/>
    <col min="31" max="31" width="9.44761904761905" style="1" customWidth="1"/>
    <col min="32" max="32" width="11.8857142857143" style="1" customWidth="1"/>
    <col min="33" max="16384" width="8.90476190476191" style="1"/>
  </cols>
  <sheetData>
    <row r="1" ht="14.25" spans="1:32">
      <c r="A1" s="2" t="s">
        <v>143</v>
      </c>
      <c r="B1" s="2" t="s">
        <v>144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" spans="1:32">
      <c r="A2" s="2" t="s">
        <v>145</v>
      </c>
      <c r="B2" s="2" t="s">
        <v>146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5" spans="1:32">
      <c r="A3" s="2" t="s">
        <v>147</v>
      </c>
      <c r="B3" s="2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5" spans="1:32">
      <c r="A4" s="2" t="s">
        <v>148</v>
      </c>
      <c r="B4" s="50" t="s">
        <v>149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69"/>
    </row>
    <row r="5" ht="273" customHeight="1" spans="1:32">
      <c r="A5" s="3" t="s">
        <v>150</v>
      </c>
      <c r="B5" s="150" t="s">
        <v>151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</row>
    <row r="6" ht="36" customHeight="1" spans="1:32">
      <c r="A6" s="4" t="s">
        <v>152</v>
      </c>
      <c r="B6" s="3" t="s">
        <v>153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5" spans="1:32">
      <c r="A7" s="33" t="s">
        <v>154</v>
      </c>
      <c r="B7" s="34" t="s">
        <v>155</v>
      </c>
      <c r="C7" s="35" t="s">
        <v>156</v>
      </c>
      <c r="D7" s="20" t="s">
        <v>157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 t="s">
        <v>158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5" spans="1:32">
      <c r="A8" s="33"/>
      <c r="B8" s="34"/>
      <c r="C8" s="35"/>
      <c r="D8" s="127" t="s">
        <v>159</v>
      </c>
      <c r="E8" s="127"/>
      <c r="F8" s="127"/>
      <c r="G8" s="127"/>
      <c r="H8" s="127"/>
      <c r="I8" s="127"/>
      <c r="J8" s="162"/>
      <c r="K8" s="127" t="s">
        <v>160</v>
      </c>
      <c r="L8" s="127"/>
      <c r="M8" s="127"/>
      <c r="N8" s="127"/>
      <c r="O8" s="127"/>
      <c r="P8" s="127"/>
      <c r="Q8" s="127"/>
      <c r="R8" s="162"/>
      <c r="S8" s="127" t="s">
        <v>159</v>
      </c>
      <c r="T8" s="127"/>
      <c r="U8" s="127"/>
      <c r="V8" s="127"/>
      <c r="W8" s="127"/>
      <c r="X8" s="127"/>
      <c r="Y8" s="162"/>
      <c r="Z8" s="127" t="s">
        <v>160</v>
      </c>
      <c r="AA8" s="127"/>
      <c r="AB8" s="127"/>
      <c r="AC8" s="127"/>
      <c r="AD8" s="127"/>
      <c r="AE8" s="127"/>
      <c r="AF8" s="162"/>
    </row>
    <row r="9" ht="15" spans="1:32">
      <c r="A9" s="33"/>
      <c r="B9" s="34"/>
      <c r="C9" s="35"/>
      <c r="D9" s="127" t="s">
        <v>161</v>
      </c>
      <c r="E9" s="152"/>
      <c r="F9" s="153"/>
      <c r="G9" s="127" t="s">
        <v>162</v>
      </c>
      <c r="H9" s="127"/>
      <c r="I9" s="127"/>
      <c r="J9" s="162"/>
      <c r="K9" s="127" t="s">
        <v>161</v>
      </c>
      <c r="L9" s="127"/>
      <c r="M9" s="127"/>
      <c r="N9" s="101" t="s">
        <v>163</v>
      </c>
      <c r="O9" s="127" t="s">
        <v>162</v>
      </c>
      <c r="P9" s="127"/>
      <c r="Q9" s="127"/>
      <c r="R9" s="162"/>
      <c r="S9" s="127" t="s">
        <v>161</v>
      </c>
      <c r="T9" s="127"/>
      <c r="U9" s="162"/>
      <c r="V9" s="127" t="s">
        <v>162</v>
      </c>
      <c r="W9" s="127"/>
      <c r="X9" s="127"/>
      <c r="Y9" s="162"/>
      <c r="Z9" s="127" t="s">
        <v>161</v>
      </c>
      <c r="AA9" s="127"/>
      <c r="AB9" s="162"/>
      <c r="AC9" s="127" t="s">
        <v>162</v>
      </c>
      <c r="AD9" s="127"/>
      <c r="AE9" s="127"/>
      <c r="AF9" s="162"/>
    </row>
    <row r="10" ht="15" spans="1:32">
      <c r="A10" s="33"/>
      <c r="B10" s="34"/>
      <c r="C10" s="35"/>
      <c r="D10" s="101" t="s">
        <v>164</v>
      </c>
      <c r="E10" s="119" t="s">
        <v>24</v>
      </c>
      <c r="F10" s="119"/>
      <c r="G10" s="101" t="s">
        <v>164</v>
      </c>
      <c r="H10" s="119" t="s">
        <v>165</v>
      </c>
      <c r="I10" s="119" t="s">
        <v>24</v>
      </c>
      <c r="J10" s="119"/>
      <c r="K10" s="101" t="s">
        <v>164</v>
      </c>
      <c r="L10" s="119" t="s">
        <v>24</v>
      </c>
      <c r="M10" s="163"/>
      <c r="N10" s="101"/>
      <c r="O10" s="112" t="s">
        <v>164</v>
      </c>
      <c r="P10" s="119" t="s">
        <v>165</v>
      </c>
      <c r="Q10" s="119" t="s">
        <v>24</v>
      </c>
      <c r="R10" s="119"/>
      <c r="S10" s="101" t="s">
        <v>164</v>
      </c>
      <c r="T10" s="119" t="s">
        <v>24</v>
      </c>
      <c r="U10" s="119"/>
      <c r="V10" s="101" t="s">
        <v>164</v>
      </c>
      <c r="W10" s="119" t="s">
        <v>165</v>
      </c>
      <c r="X10" s="119" t="s">
        <v>24</v>
      </c>
      <c r="Y10" s="119"/>
      <c r="Z10" s="101" t="s">
        <v>164</v>
      </c>
      <c r="AA10" s="119" t="s">
        <v>24</v>
      </c>
      <c r="AB10" s="119"/>
      <c r="AC10" s="101" t="s">
        <v>164</v>
      </c>
      <c r="AD10" s="119" t="s">
        <v>165</v>
      </c>
      <c r="AE10" s="119" t="s">
        <v>24</v>
      </c>
      <c r="AF10" s="119"/>
    </row>
    <row r="11" ht="15" spans="1:32">
      <c r="A11" s="20"/>
      <c r="B11" s="83"/>
      <c r="C11" s="84"/>
      <c r="D11" s="101"/>
      <c r="E11" s="119" t="s">
        <v>166</v>
      </c>
      <c r="F11" s="119" t="s">
        <v>167</v>
      </c>
      <c r="G11" s="119"/>
      <c r="H11" s="119"/>
      <c r="I11" s="119" t="s">
        <v>166</v>
      </c>
      <c r="J11" s="119" t="s">
        <v>167</v>
      </c>
      <c r="K11" s="119"/>
      <c r="L11" s="119" t="s">
        <v>166</v>
      </c>
      <c r="M11" s="163" t="s">
        <v>167</v>
      </c>
      <c r="N11" s="101"/>
      <c r="O11" s="164"/>
      <c r="P11" s="119"/>
      <c r="Q11" s="119" t="s">
        <v>166</v>
      </c>
      <c r="R11" s="119" t="s">
        <v>167</v>
      </c>
      <c r="S11" s="119"/>
      <c r="T11" s="119" t="s">
        <v>166</v>
      </c>
      <c r="U11" s="119" t="s">
        <v>167</v>
      </c>
      <c r="V11" s="119"/>
      <c r="W11" s="119"/>
      <c r="X11" s="119" t="s">
        <v>166</v>
      </c>
      <c r="Y11" s="119" t="s">
        <v>167</v>
      </c>
      <c r="Z11" s="119"/>
      <c r="AA11" s="119" t="s">
        <v>166</v>
      </c>
      <c r="AB11" s="119" t="s">
        <v>167</v>
      </c>
      <c r="AC11" s="119"/>
      <c r="AD11" s="119"/>
      <c r="AE11" s="119" t="s">
        <v>166</v>
      </c>
      <c r="AF11" s="119" t="s">
        <v>167</v>
      </c>
    </row>
    <row r="12" ht="15" spans="1:32">
      <c r="A12" s="40">
        <v>25</v>
      </c>
      <c r="B12" s="107">
        <v>4.2</v>
      </c>
      <c r="C12" s="40">
        <v>1</v>
      </c>
      <c r="D12" s="154">
        <v>5.98</v>
      </c>
      <c r="E12" s="154">
        <v>15.45</v>
      </c>
      <c r="F12" s="154">
        <v>14.89</v>
      </c>
      <c r="G12" s="154">
        <v>-0.03</v>
      </c>
      <c r="H12" s="155">
        <v>23</v>
      </c>
      <c r="I12" s="154">
        <v>10</v>
      </c>
      <c r="J12" s="154">
        <v>9.44</v>
      </c>
      <c r="K12" s="154">
        <v>11.6</v>
      </c>
      <c r="L12" s="154">
        <v>24.91</v>
      </c>
      <c r="M12" s="154">
        <v>24.37</v>
      </c>
      <c r="N12" s="165">
        <v>10</v>
      </c>
      <c r="O12" s="154">
        <v>0.16</v>
      </c>
      <c r="P12" s="155">
        <v>14</v>
      </c>
      <c r="Q12" s="154">
        <v>10.05</v>
      </c>
      <c r="R12" s="154">
        <v>9.49</v>
      </c>
      <c r="S12" s="169">
        <v>5.47</v>
      </c>
      <c r="T12" s="154">
        <v>5.1</v>
      </c>
      <c r="U12" s="154">
        <v>4.91</v>
      </c>
      <c r="V12" s="155">
        <v>-0.04</v>
      </c>
      <c r="W12" s="155">
        <v>25</v>
      </c>
      <c r="X12" s="154">
        <v>3.49</v>
      </c>
      <c r="Y12" s="154">
        <v>3.3</v>
      </c>
      <c r="Z12" s="154">
        <v>11.35</v>
      </c>
      <c r="AA12" s="154">
        <v>20.66</v>
      </c>
      <c r="AB12" s="154">
        <v>20.49</v>
      </c>
      <c r="AC12" s="155">
        <v>0.09</v>
      </c>
      <c r="AD12" s="155">
        <v>14</v>
      </c>
      <c r="AE12" s="154">
        <v>6.91</v>
      </c>
      <c r="AF12" s="154">
        <v>6.72</v>
      </c>
    </row>
    <row r="13" ht="15" spans="1:32">
      <c r="A13" s="40"/>
      <c r="B13" s="156"/>
      <c r="C13" s="40">
        <v>2</v>
      </c>
      <c r="D13" s="154">
        <v>5.82</v>
      </c>
      <c r="E13" s="154">
        <v>15.38</v>
      </c>
      <c r="F13" s="154">
        <v>14.82</v>
      </c>
      <c r="G13" s="154">
        <v>0.15</v>
      </c>
      <c r="H13" s="155">
        <v>24</v>
      </c>
      <c r="I13" s="154">
        <v>10.09</v>
      </c>
      <c r="J13" s="154">
        <v>9.54</v>
      </c>
      <c r="K13" s="154">
        <v>11.5</v>
      </c>
      <c r="L13" s="154">
        <v>24.97</v>
      </c>
      <c r="M13" s="154">
        <v>24.45</v>
      </c>
      <c r="N13" s="155">
        <v>10</v>
      </c>
      <c r="O13" s="154">
        <v>0.16</v>
      </c>
      <c r="P13" s="155">
        <v>14</v>
      </c>
      <c r="Q13" s="154">
        <v>10.01</v>
      </c>
      <c r="R13" s="155">
        <v>9.46</v>
      </c>
      <c r="S13" s="169">
        <v>5.27</v>
      </c>
      <c r="T13" s="154">
        <v>4.98</v>
      </c>
      <c r="U13" s="154">
        <v>4.79</v>
      </c>
      <c r="V13" s="155">
        <v>0.09</v>
      </c>
      <c r="W13" s="155">
        <v>26</v>
      </c>
      <c r="X13" s="154">
        <v>3.45</v>
      </c>
      <c r="Y13" s="154">
        <v>3.26</v>
      </c>
      <c r="Z13" s="154">
        <v>11.15</v>
      </c>
      <c r="AA13" s="154">
        <v>20.38</v>
      </c>
      <c r="AB13" s="154">
        <v>20.22</v>
      </c>
      <c r="AC13" s="155">
        <v>0.03</v>
      </c>
      <c r="AD13" s="155">
        <v>14</v>
      </c>
      <c r="AE13" s="154">
        <v>6.91</v>
      </c>
      <c r="AF13" s="154">
        <v>6.73</v>
      </c>
    </row>
    <row r="14" ht="15" spans="1:32">
      <c r="A14" s="40"/>
      <c r="B14" s="156"/>
      <c r="C14" s="40">
        <v>3</v>
      </c>
      <c r="D14" s="154">
        <v>5.6</v>
      </c>
      <c r="E14" s="154">
        <v>15.4</v>
      </c>
      <c r="F14" s="154">
        <v>14.83</v>
      </c>
      <c r="G14" s="154">
        <v>0.05</v>
      </c>
      <c r="H14" s="155">
        <v>25</v>
      </c>
      <c r="I14" s="154">
        <v>10.27</v>
      </c>
      <c r="J14" s="154">
        <v>9.69</v>
      </c>
      <c r="K14" s="154">
        <v>11</v>
      </c>
      <c r="L14" s="154">
        <v>23.97</v>
      </c>
      <c r="M14" s="154">
        <v>23.43</v>
      </c>
      <c r="N14" s="155">
        <v>15</v>
      </c>
      <c r="O14" s="154">
        <v>-0.23</v>
      </c>
      <c r="P14" s="155">
        <v>14</v>
      </c>
      <c r="Q14" s="154">
        <v>9.88</v>
      </c>
      <c r="R14" s="155">
        <v>9.31</v>
      </c>
      <c r="S14" s="169">
        <v>5.74</v>
      </c>
      <c r="T14" s="154">
        <v>5.34</v>
      </c>
      <c r="U14" s="154">
        <v>5.14</v>
      </c>
      <c r="V14" s="155">
        <v>0.12</v>
      </c>
      <c r="W14" s="155">
        <v>25</v>
      </c>
      <c r="X14" s="154">
        <v>3.62</v>
      </c>
      <c r="Y14" s="154">
        <v>3.42</v>
      </c>
      <c r="Z14" s="154">
        <v>11.17</v>
      </c>
      <c r="AA14" s="154">
        <v>20.36</v>
      </c>
      <c r="AB14" s="154">
        <v>20.18</v>
      </c>
      <c r="AC14" s="155">
        <v>-0.28</v>
      </c>
      <c r="AD14" s="155">
        <v>14</v>
      </c>
      <c r="AE14" s="154">
        <v>6.83</v>
      </c>
      <c r="AF14" s="154">
        <v>6.63</v>
      </c>
    </row>
    <row r="15" ht="15" spans="1:32">
      <c r="A15" s="40"/>
      <c r="B15" s="107">
        <v>3.3</v>
      </c>
      <c r="C15" s="40">
        <v>1</v>
      </c>
      <c r="D15" s="154">
        <v>5.95</v>
      </c>
      <c r="E15" s="154">
        <v>15.38</v>
      </c>
      <c r="F15" s="154">
        <v>14.82</v>
      </c>
      <c r="G15" s="154">
        <v>-0.08</v>
      </c>
      <c r="H15" s="155">
        <v>23</v>
      </c>
      <c r="I15" s="154">
        <v>9.96</v>
      </c>
      <c r="J15" s="154">
        <v>9.39</v>
      </c>
      <c r="K15" s="154">
        <v>11.45</v>
      </c>
      <c r="L15" s="154">
        <v>24.31</v>
      </c>
      <c r="M15" s="154">
        <v>23.79</v>
      </c>
      <c r="N15" s="166" t="s">
        <v>168</v>
      </c>
      <c r="O15" s="154">
        <v>0.05</v>
      </c>
      <c r="P15" s="155">
        <v>14</v>
      </c>
      <c r="Q15" s="154">
        <v>9.96</v>
      </c>
      <c r="R15" s="154">
        <v>9.4</v>
      </c>
      <c r="S15" s="169">
        <v>5.47</v>
      </c>
      <c r="T15" s="154">
        <v>6.34</v>
      </c>
      <c r="U15" s="154">
        <v>6.1</v>
      </c>
      <c r="V15" s="155">
        <v>-0.05</v>
      </c>
      <c r="W15" s="155">
        <v>25</v>
      </c>
      <c r="X15" s="154">
        <v>4.31</v>
      </c>
      <c r="Y15" s="170">
        <v>4.07</v>
      </c>
      <c r="Z15" s="154">
        <v>11.21</v>
      </c>
      <c r="AA15" s="154">
        <v>20.61</v>
      </c>
      <c r="AB15" s="154">
        <v>20.4</v>
      </c>
      <c r="AC15" s="155">
        <v>0</v>
      </c>
      <c r="AD15" s="155">
        <v>14</v>
      </c>
      <c r="AE15" s="154">
        <v>7.23</v>
      </c>
      <c r="AF15" s="154">
        <v>6.99</v>
      </c>
    </row>
    <row r="16" ht="15" spans="1:32">
      <c r="A16" s="40"/>
      <c r="B16" s="156"/>
      <c r="C16" s="40">
        <v>2</v>
      </c>
      <c r="D16" s="154">
        <v>5.79</v>
      </c>
      <c r="E16" s="154">
        <v>15.32</v>
      </c>
      <c r="F16" s="154">
        <v>14.77</v>
      </c>
      <c r="G16" s="154">
        <v>0.12</v>
      </c>
      <c r="H16" s="155">
        <v>24</v>
      </c>
      <c r="I16" s="154">
        <v>10.05</v>
      </c>
      <c r="J16" s="154">
        <v>9.5</v>
      </c>
      <c r="K16" s="154">
        <v>11.37</v>
      </c>
      <c r="L16" s="154">
        <v>24.46</v>
      </c>
      <c r="M16" s="154">
        <v>23.95</v>
      </c>
      <c r="N16" s="167"/>
      <c r="O16" s="154">
        <v>0.09</v>
      </c>
      <c r="P16" s="155">
        <v>14</v>
      </c>
      <c r="Q16" s="154">
        <v>9.94</v>
      </c>
      <c r="R16" s="154">
        <v>9.4</v>
      </c>
      <c r="S16" s="169">
        <v>5.25</v>
      </c>
      <c r="T16" s="154">
        <v>6.19</v>
      </c>
      <c r="U16" s="154">
        <v>5.96</v>
      </c>
      <c r="V16" s="155">
        <v>0.09</v>
      </c>
      <c r="W16" s="155">
        <v>26</v>
      </c>
      <c r="X16" s="154">
        <v>4.27</v>
      </c>
      <c r="Y16" s="170">
        <v>4.04</v>
      </c>
      <c r="Z16" s="154">
        <v>11.05</v>
      </c>
      <c r="AA16" s="154">
        <v>20.38</v>
      </c>
      <c r="AB16" s="154">
        <v>20.17</v>
      </c>
      <c r="AC16" s="155">
        <v>-0.02</v>
      </c>
      <c r="AD16" s="155">
        <v>14</v>
      </c>
      <c r="AE16" s="154">
        <v>7.23</v>
      </c>
      <c r="AF16" s="154">
        <v>7</v>
      </c>
    </row>
    <row r="17" ht="15" spans="1:32">
      <c r="A17" s="40"/>
      <c r="B17" s="156"/>
      <c r="C17" s="40">
        <v>3</v>
      </c>
      <c r="D17" s="154">
        <v>5.58</v>
      </c>
      <c r="E17" s="154">
        <v>15.34</v>
      </c>
      <c r="F17" s="154">
        <v>14.76</v>
      </c>
      <c r="G17" s="154">
        <v>0</v>
      </c>
      <c r="H17" s="155">
        <v>25</v>
      </c>
      <c r="I17" s="154">
        <v>10.23</v>
      </c>
      <c r="J17" s="154">
        <v>9.65</v>
      </c>
      <c r="K17" s="154">
        <v>10.83</v>
      </c>
      <c r="L17" s="154">
        <v>23.47</v>
      </c>
      <c r="M17" s="154">
        <v>22.93</v>
      </c>
      <c r="N17" s="167"/>
      <c r="O17" s="154">
        <v>0.26</v>
      </c>
      <c r="P17" s="155">
        <v>15</v>
      </c>
      <c r="Q17" s="154">
        <v>10.15</v>
      </c>
      <c r="R17" s="155">
        <v>9.57</v>
      </c>
      <c r="S17" s="169">
        <v>5.72</v>
      </c>
      <c r="T17" s="154">
        <v>6.65</v>
      </c>
      <c r="U17" s="154">
        <v>6.4</v>
      </c>
      <c r="V17" s="155">
        <v>0.09</v>
      </c>
      <c r="W17" s="155">
        <v>25</v>
      </c>
      <c r="X17" s="154">
        <v>4.48</v>
      </c>
      <c r="Y17" s="170">
        <v>4.23</v>
      </c>
      <c r="Z17" s="154">
        <v>11.03</v>
      </c>
      <c r="AA17" s="154">
        <v>20.38</v>
      </c>
      <c r="AB17" s="154">
        <v>20.15</v>
      </c>
      <c r="AC17" s="155">
        <v>0.25</v>
      </c>
      <c r="AD17" s="155">
        <v>15</v>
      </c>
      <c r="AE17" s="154">
        <v>7.52</v>
      </c>
      <c r="AF17" s="154">
        <v>7.27</v>
      </c>
    </row>
    <row r="18" ht="15" spans="1:32">
      <c r="A18" s="40"/>
      <c r="B18" s="107">
        <v>1.8</v>
      </c>
      <c r="C18" s="40">
        <v>1</v>
      </c>
      <c r="D18" s="154">
        <v>5.92</v>
      </c>
      <c r="E18" s="154">
        <v>15.47</v>
      </c>
      <c r="F18" s="154">
        <v>14.92</v>
      </c>
      <c r="G18" s="154">
        <v>-0.1</v>
      </c>
      <c r="H18" s="155">
        <v>23</v>
      </c>
      <c r="I18" s="154">
        <v>10.08</v>
      </c>
      <c r="J18" s="154">
        <v>9.51</v>
      </c>
      <c r="K18" s="154">
        <v>4.06</v>
      </c>
      <c r="L18" s="154">
        <v>13.36</v>
      </c>
      <c r="M18" s="154">
        <v>12.82</v>
      </c>
      <c r="N18" s="167"/>
      <c r="O18" s="154">
        <v>-0.15</v>
      </c>
      <c r="P18" s="155">
        <v>33</v>
      </c>
      <c r="Q18" s="154">
        <v>10.09</v>
      </c>
      <c r="R18" s="154">
        <v>9.54</v>
      </c>
      <c r="S18" s="169">
        <v>5.4</v>
      </c>
      <c r="T18" s="154">
        <v>11.42</v>
      </c>
      <c r="U18" s="154">
        <v>10.98</v>
      </c>
      <c r="V18" s="155">
        <v>-0.08</v>
      </c>
      <c r="W18" s="155">
        <v>25</v>
      </c>
      <c r="X18" s="154">
        <v>7.76</v>
      </c>
      <c r="Y18" s="154">
        <v>7.32</v>
      </c>
      <c r="Z18" s="154">
        <v>4.08</v>
      </c>
      <c r="AA18" s="154">
        <v>12.21</v>
      </c>
      <c r="AB18" s="154">
        <v>11.8</v>
      </c>
      <c r="AC18" s="155">
        <v>0.03</v>
      </c>
      <c r="AD18" s="155">
        <v>34</v>
      </c>
      <c r="AE18" s="154">
        <v>9.07</v>
      </c>
      <c r="AF18" s="154">
        <v>8.65</v>
      </c>
    </row>
    <row r="19" ht="15" spans="1:32">
      <c r="A19" s="40"/>
      <c r="B19" s="156"/>
      <c r="C19" s="40">
        <v>2</v>
      </c>
      <c r="D19" s="154">
        <v>5.78</v>
      </c>
      <c r="E19" s="154">
        <v>15.42</v>
      </c>
      <c r="F19" s="154">
        <v>14.87</v>
      </c>
      <c r="G19" s="154">
        <v>0.1</v>
      </c>
      <c r="H19" s="155">
        <v>24</v>
      </c>
      <c r="I19" s="154">
        <v>10.18</v>
      </c>
      <c r="J19" s="154">
        <v>9.63</v>
      </c>
      <c r="K19" s="154">
        <v>4.28</v>
      </c>
      <c r="L19" s="154">
        <v>13.61</v>
      </c>
      <c r="M19" s="154">
        <v>13.08</v>
      </c>
      <c r="N19" s="167"/>
      <c r="O19" s="154">
        <v>0.09</v>
      </c>
      <c r="P19" s="155">
        <v>33</v>
      </c>
      <c r="Q19" s="154">
        <v>10.2</v>
      </c>
      <c r="R19" s="155">
        <v>9.66</v>
      </c>
      <c r="S19" s="169">
        <v>5.25</v>
      </c>
      <c r="T19" s="154">
        <v>11.22</v>
      </c>
      <c r="U19" s="154">
        <v>10.8</v>
      </c>
      <c r="V19" s="155">
        <v>0.07</v>
      </c>
      <c r="W19" s="155">
        <v>26</v>
      </c>
      <c r="X19" s="154">
        <v>7.73</v>
      </c>
      <c r="Y19" s="154">
        <v>7.31</v>
      </c>
      <c r="Z19" s="154">
        <v>4.25</v>
      </c>
      <c r="AA19" s="154">
        <v>12.43</v>
      </c>
      <c r="AB19" s="154">
        <v>12.03</v>
      </c>
      <c r="AC19" s="155">
        <v>0.06</v>
      </c>
      <c r="AD19" s="155">
        <v>33</v>
      </c>
      <c r="AE19" s="154">
        <v>9.05</v>
      </c>
      <c r="AF19" s="154">
        <v>8.65</v>
      </c>
    </row>
    <row r="20" ht="15" spans="1:32">
      <c r="A20" s="40"/>
      <c r="B20" s="156"/>
      <c r="C20" s="40">
        <v>3</v>
      </c>
      <c r="D20" s="154">
        <v>5.55</v>
      </c>
      <c r="E20" s="154">
        <v>15.46</v>
      </c>
      <c r="F20" s="154">
        <v>14.87</v>
      </c>
      <c r="G20" s="154">
        <v>0</v>
      </c>
      <c r="H20" s="155">
        <v>25</v>
      </c>
      <c r="I20" s="154">
        <v>10.37</v>
      </c>
      <c r="J20" s="154">
        <v>9.78</v>
      </c>
      <c r="K20" s="154">
        <v>3.68</v>
      </c>
      <c r="L20" s="154">
        <v>13.38</v>
      </c>
      <c r="M20" s="154">
        <v>12.81</v>
      </c>
      <c r="N20" s="168"/>
      <c r="O20" s="154">
        <v>-0.08</v>
      </c>
      <c r="P20" s="155">
        <v>34</v>
      </c>
      <c r="Q20" s="154">
        <v>10.19</v>
      </c>
      <c r="R20" s="155">
        <v>9.61</v>
      </c>
      <c r="S20" s="169">
        <v>5.68</v>
      </c>
      <c r="T20" s="154">
        <v>12.03</v>
      </c>
      <c r="U20" s="154">
        <v>11.56</v>
      </c>
      <c r="V20" s="155">
        <v>0.06</v>
      </c>
      <c r="W20" s="155">
        <v>25</v>
      </c>
      <c r="X20" s="154">
        <v>8.09</v>
      </c>
      <c r="Y20" s="154">
        <v>7.62</v>
      </c>
      <c r="Z20" s="154">
        <v>4</v>
      </c>
      <c r="AA20" s="154">
        <v>12.38</v>
      </c>
      <c r="AB20" s="154">
        <v>11.93</v>
      </c>
      <c r="AC20" s="155">
        <v>-0.09</v>
      </c>
      <c r="AD20" s="155">
        <v>34</v>
      </c>
      <c r="AE20" s="154">
        <v>9.19</v>
      </c>
      <c r="AF20" s="154">
        <v>8.73</v>
      </c>
    </row>
    <row r="21" ht="15" spans="1:1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</row>
    <row r="22" ht="15" spans="1:1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</row>
    <row r="23" ht="14.25" spans="1:12">
      <c r="A23" s="2" t="s">
        <v>143</v>
      </c>
      <c r="B23" s="2" t="s">
        <v>144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5" spans="1:12">
      <c r="A24" s="2" t="s">
        <v>145</v>
      </c>
      <c r="B24" s="2" t="s">
        <v>169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5" spans="1:12">
      <c r="A25" s="2" t="s">
        <v>147</v>
      </c>
      <c r="B25" s="2" t="s">
        <v>170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5" spans="1:12">
      <c r="A26" s="2" t="s">
        <v>148</v>
      </c>
      <c r="B26" s="3" t="s">
        <v>149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284" customHeight="1" spans="1:12">
      <c r="A27" s="3" t="s">
        <v>150</v>
      </c>
      <c r="B27" s="158" t="s">
        <v>171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ht="34" customHeight="1" spans="1:12">
      <c r="A28" s="15" t="s">
        <v>152</v>
      </c>
      <c r="B28" s="158" t="s">
        <v>172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ht="15" spans="1:12">
      <c r="A29" s="101" t="s">
        <v>173</v>
      </c>
      <c r="B29" s="119" t="s">
        <v>155</v>
      </c>
      <c r="C29" s="53" t="s">
        <v>156</v>
      </c>
      <c r="D29" s="101" t="s">
        <v>174</v>
      </c>
      <c r="E29" s="101"/>
      <c r="F29" s="111" t="s">
        <v>175</v>
      </c>
      <c r="G29" s="159"/>
      <c r="H29" s="101" t="s">
        <v>176</v>
      </c>
      <c r="I29" s="101"/>
      <c r="J29" s="101"/>
      <c r="K29" s="101"/>
      <c r="L29" s="101"/>
    </row>
    <row r="30" ht="15" spans="1:12">
      <c r="A30" s="101"/>
      <c r="B30" s="119"/>
      <c r="C30" s="53"/>
      <c r="D30" s="119" t="s">
        <v>24</v>
      </c>
      <c r="E30" s="119"/>
      <c r="F30" s="119" t="s">
        <v>24</v>
      </c>
      <c r="G30" s="119"/>
      <c r="H30" s="101"/>
      <c r="I30" s="101"/>
      <c r="J30" s="101"/>
      <c r="K30" s="101"/>
      <c r="L30" s="101"/>
    </row>
    <row r="31" ht="15" spans="1:12">
      <c r="A31" s="101"/>
      <c r="B31" s="119"/>
      <c r="C31" s="53"/>
      <c r="D31" s="119" t="s">
        <v>166</v>
      </c>
      <c r="E31" s="119" t="s">
        <v>167</v>
      </c>
      <c r="F31" s="119" t="s">
        <v>166</v>
      </c>
      <c r="G31" s="119" t="s">
        <v>167</v>
      </c>
      <c r="H31" s="101"/>
      <c r="I31" s="101"/>
      <c r="J31" s="101"/>
      <c r="K31" s="101"/>
      <c r="L31" s="101"/>
    </row>
    <row r="32" ht="15" spans="1:12">
      <c r="A32" s="40">
        <v>25</v>
      </c>
      <c r="B32" s="91">
        <v>4.2</v>
      </c>
      <c r="C32" s="40">
        <v>1</v>
      </c>
      <c r="D32" s="145">
        <v>8.74</v>
      </c>
      <c r="E32" s="145">
        <v>8.16</v>
      </c>
      <c r="F32" s="145">
        <v>3.16</v>
      </c>
      <c r="G32" s="145">
        <v>2.95</v>
      </c>
      <c r="H32" s="160"/>
      <c r="I32" s="160"/>
      <c r="J32" s="160"/>
      <c r="K32" s="160"/>
      <c r="L32" s="160"/>
    </row>
    <row r="33" ht="15" spans="1:12">
      <c r="A33" s="40"/>
      <c r="B33" s="91"/>
      <c r="C33" s="40">
        <v>2</v>
      </c>
      <c r="D33" s="145">
        <v>8.59</v>
      </c>
      <c r="E33" s="145">
        <v>8.05</v>
      </c>
      <c r="F33" s="145">
        <v>2.96</v>
      </c>
      <c r="G33" s="145">
        <v>2.78</v>
      </c>
      <c r="H33" s="160"/>
      <c r="I33" s="160"/>
      <c r="J33" s="160"/>
      <c r="K33" s="160"/>
      <c r="L33" s="160"/>
    </row>
    <row r="34" ht="15" spans="1:12">
      <c r="A34" s="40"/>
      <c r="B34" s="91"/>
      <c r="C34" s="40">
        <v>3</v>
      </c>
      <c r="D34" s="145">
        <v>8.77</v>
      </c>
      <c r="E34" s="145">
        <v>8.18</v>
      </c>
      <c r="F34" s="145">
        <v>3.14</v>
      </c>
      <c r="G34" s="145">
        <v>2.94</v>
      </c>
      <c r="H34" s="160"/>
      <c r="I34" s="160"/>
      <c r="J34" s="160"/>
      <c r="K34" s="160"/>
      <c r="L34" s="160"/>
    </row>
    <row r="35" ht="15" spans="1:12">
      <c r="A35" s="40"/>
      <c r="B35" s="91">
        <v>3.3</v>
      </c>
      <c r="C35" s="40">
        <v>1</v>
      </c>
      <c r="D35" s="145">
        <v>8.71</v>
      </c>
      <c r="E35" s="145">
        <v>8.15</v>
      </c>
      <c r="F35" s="145">
        <v>3.89</v>
      </c>
      <c r="G35" s="161">
        <v>3.64</v>
      </c>
      <c r="H35" s="160"/>
      <c r="I35" s="160"/>
      <c r="J35" s="160"/>
      <c r="K35" s="160"/>
      <c r="L35" s="160"/>
    </row>
    <row r="36" ht="15" spans="1:12">
      <c r="A36" s="40"/>
      <c r="B36" s="91"/>
      <c r="C36" s="40">
        <v>2</v>
      </c>
      <c r="D36" s="145">
        <v>8.58</v>
      </c>
      <c r="E36" s="145">
        <v>8.03</v>
      </c>
      <c r="F36" s="145">
        <v>3.65</v>
      </c>
      <c r="G36" s="161">
        <v>3.43</v>
      </c>
      <c r="H36" s="160"/>
      <c r="I36" s="160"/>
      <c r="J36" s="160"/>
      <c r="K36" s="160"/>
      <c r="L36" s="160"/>
    </row>
    <row r="37" ht="15" spans="1:12">
      <c r="A37" s="40"/>
      <c r="B37" s="91"/>
      <c r="C37" s="40">
        <v>3</v>
      </c>
      <c r="D37" s="145">
        <v>8.75</v>
      </c>
      <c r="E37" s="145">
        <v>8.16</v>
      </c>
      <c r="F37" s="145">
        <v>3.87</v>
      </c>
      <c r="G37" s="161">
        <v>3.62</v>
      </c>
      <c r="H37" s="160"/>
      <c r="I37" s="160"/>
      <c r="J37" s="160"/>
      <c r="K37" s="160"/>
      <c r="L37" s="160"/>
    </row>
    <row r="38" ht="15" spans="1:12">
      <c r="A38" s="40"/>
      <c r="B38" s="91">
        <v>1.8</v>
      </c>
      <c r="C38" s="40">
        <v>1</v>
      </c>
      <c r="D38" s="145">
        <v>8.88</v>
      </c>
      <c r="E38" s="145">
        <v>8.29</v>
      </c>
      <c r="F38" s="145">
        <v>9.22</v>
      </c>
      <c r="G38" s="145">
        <v>8.63</v>
      </c>
      <c r="H38" s="160"/>
      <c r="I38" s="160"/>
      <c r="J38" s="160"/>
      <c r="K38" s="160"/>
      <c r="L38" s="160"/>
    </row>
    <row r="39" ht="15" spans="1:12">
      <c r="A39" s="40"/>
      <c r="B39" s="91"/>
      <c r="C39" s="40">
        <v>2</v>
      </c>
      <c r="D39" s="145">
        <v>8.71</v>
      </c>
      <c r="E39" s="145">
        <v>8.17</v>
      </c>
      <c r="F39" s="145">
        <v>7.6</v>
      </c>
      <c r="G39" s="145">
        <v>7.13</v>
      </c>
      <c r="H39" s="160"/>
      <c r="I39" s="160"/>
      <c r="J39" s="160"/>
      <c r="K39" s="160"/>
      <c r="L39" s="160"/>
    </row>
    <row r="40" ht="15" spans="1:12">
      <c r="A40" s="40"/>
      <c r="B40" s="91"/>
      <c r="C40" s="40">
        <v>3</v>
      </c>
      <c r="D40" s="145">
        <v>8.91</v>
      </c>
      <c r="E40" s="145">
        <v>8.33</v>
      </c>
      <c r="F40" s="145">
        <v>9.19</v>
      </c>
      <c r="G40" s="145">
        <v>8.6</v>
      </c>
      <c r="H40" s="160"/>
      <c r="I40" s="160"/>
      <c r="J40" s="160"/>
      <c r="K40" s="160"/>
      <c r="L40" s="160"/>
    </row>
  </sheetData>
  <mergeCells count="68">
    <mergeCell ref="B1:AF1"/>
    <mergeCell ref="B2:AF2"/>
    <mergeCell ref="B3:AF3"/>
    <mergeCell ref="B4:AF4"/>
    <mergeCell ref="B5:AF5"/>
    <mergeCell ref="B6:AF6"/>
    <mergeCell ref="D7:R7"/>
    <mergeCell ref="S7:AF7"/>
    <mergeCell ref="D8:J8"/>
    <mergeCell ref="K8:R8"/>
    <mergeCell ref="S8:Y8"/>
    <mergeCell ref="Z8:AF8"/>
    <mergeCell ref="D9:F9"/>
    <mergeCell ref="G9:J9"/>
    <mergeCell ref="K9:M9"/>
    <mergeCell ref="O9:R9"/>
    <mergeCell ref="S9:U9"/>
    <mergeCell ref="V9:Y9"/>
    <mergeCell ref="Z9:AB9"/>
    <mergeCell ref="AC9:AF9"/>
    <mergeCell ref="E10:F10"/>
    <mergeCell ref="I10:J10"/>
    <mergeCell ref="L10:M10"/>
    <mergeCell ref="Q10:R10"/>
    <mergeCell ref="T10:U10"/>
    <mergeCell ref="X10:Y10"/>
    <mergeCell ref="AA10:AB10"/>
    <mergeCell ref="AE10:AF10"/>
    <mergeCell ref="B23:L23"/>
    <mergeCell ref="B24:L24"/>
    <mergeCell ref="B25:L25"/>
    <mergeCell ref="B26:L26"/>
    <mergeCell ref="B27:L27"/>
    <mergeCell ref="B28:L28"/>
    <mergeCell ref="D29:E29"/>
    <mergeCell ref="F29:G29"/>
    <mergeCell ref="D30:E30"/>
    <mergeCell ref="F30:G30"/>
    <mergeCell ref="A7:A11"/>
    <mergeCell ref="A12:A20"/>
    <mergeCell ref="A29:A31"/>
    <mergeCell ref="A32:A40"/>
    <mergeCell ref="B7:B11"/>
    <mergeCell ref="B12:B14"/>
    <mergeCell ref="B15:B17"/>
    <mergeCell ref="B18:B20"/>
    <mergeCell ref="B29:B31"/>
    <mergeCell ref="B32:B34"/>
    <mergeCell ref="B35:B37"/>
    <mergeCell ref="B38:B40"/>
    <mergeCell ref="C7:C11"/>
    <mergeCell ref="C29:C31"/>
    <mergeCell ref="D10:D11"/>
    <mergeCell ref="G10:G11"/>
    <mergeCell ref="H10:H11"/>
    <mergeCell ref="K10:K11"/>
    <mergeCell ref="N9:N11"/>
    <mergeCell ref="N15:N20"/>
    <mergeCell ref="O10:O11"/>
    <mergeCell ref="P10:P11"/>
    <mergeCell ref="S10:S11"/>
    <mergeCell ref="V10:V11"/>
    <mergeCell ref="W10:W11"/>
    <mergeCell ref="Z10:Z11"/>
    <mergeCell ref="AC10:AC11"/>
    <mergeCell ref="AD10:AD11"/>
    <mergeCell ref="H29:L31"/>
    <mergeCell ref="H32:L40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7"/>
  <sheetViews>
    <sheetView zoomScale="75" zoomScaleNormal="75" topLeftCell="A5" workbookViewId="0">
      <selection activeCell="H26" sqref="H26"/>
    </sheetView>
  </sheetViews>
  <sheetFormatPr defaultColWidth="9.09523809523809" defaultRowHeight="12.75"/>
  <cols>
    <col min="1" max="1" width="10.2666666666667" style="1" customWidth="1"/>
    <col min="2" max="2" width="8.33333333333333" style="1" customWidth="1"/>
    <col min="3" max="3" width="9.44761904761905" style="1" customWidth="1"/>
    <col min="4" max="4" width="15.6666666666667" style="1" customWidth="1"/>
    <col min="5" max="5" width="16.8857142857143" style="1" customWidth="1"/>
    <col min="6" max="6" width="18.1142857142857" style="1" customWidth="1"/>
    <col min="7" max="7" width="15.6666666666667" style="1" customWidth="1"/>
    <col min="8" max="8" width="16.8857142857143" style="1" customWidth="1"/>
    <col min="9" max="11" width="20.6666666666667" style="1" customWidth="1"/>
    <col min="12" max="12" width="14.447619047619" style="1" customWidth="1"/>
    <col min="13" max="13" width="16.8857142857143" style="1" customWidth="1"/>
    <col min="14" max="16" width="20.6666666666667" style="1" customWidth="1"/>
    <col min="17" max="17" width="24" style="1" customWidth="1"/>
    <col min="18" max="18" width="20" style="1" customWidth="1"/>
    <col min="19" max="19" width="22.5428571428571" style="1" customWidth="1"/>
    <col min="20" max="22" width="20" style="1" customWidth="1"/>
    <col min="23" max="23" width="22.5428571428571" style="1" customWidth="1"/>
    <col min="24" max="26" width="20" style="1" customWidth="1"/>
    <col min="27" max="27" width="12.5428571428571" style="1" customWidth="1"/>
    <col min="28" max="28" width="12.0952380952381" style="1" customWidth="1"/>
    <col min="29" max="29" width="22.5428571428571" style="1" customWidth="1"/>
    <col min="30" max="32" width="20" style="1" customWidth="1"/>
    <col min="33" max="33" width="22.5428571428571" style="1" customWidth="1"/>
    <col min="34" max="36" width="20" style="1" customWidth="1"/>
    <col min="37" max="37" width="22.5428571428571" style="1" customWidth="1"/>
    <col min="38" max="40" width="20" style="1" customWidth="1"/>
    <col min="41" max="16384" width="9.09523809523809" style="1"/>
  </cols>
  <sheetData>
    <row r="1" ht="13.5" spans="1:16">
      <c r="A1" s="2" t="s">
        <v>177</v>
      </c>
      <c r="B1" s="2" t="s">
        <v>178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" spans="1:16">
      <c r="A2" s="2" t="s">
        <v>179</v>
      </c>
      <c r="B2" s="2" t="s">
        <v>180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5" spans="1:16">
      <c r="A3" s="2" t="s">
        <v>181</v>
      </c>
      <c r="B3" s="2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5" spans="1:16">
      <c r="A4" s="2" t="s">
        <v>182</v>
      </c>
      <c r="B4" s="30" t="s">
        <v>149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38" customHeight="1" spans="1:16">
      <c r="A5" s="3" t="s">
        <v>183</v>
      </c>
      <c r="B5" s="14" t="s">
        <v>184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ht="54" customHeight="1" spans="1:16">
      <c r="A6" s="4" t="s">
        <v>185</v>
      </c>
      <c r="B6" s="3" t="s">
        <v>186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ht="15" spans="1:44">
      <c r="A7" s="33" t="s">
        <v>154</v>
      </c>
      <c r="B7" s="34" t="s">
        <v>155</v>
      </c>
      <c r="C7" s="35" t="s">
        <v>156</v>
      </c>
      <c r="D7" s="53" t="s">
        <v>187</v>
      </c>
      <c r="E7" s="53" t="s">
        <v>188</v>
      </c>
      <c r="F7" s="53" t="s">
        <v>189</v>
      </c>
      <c r="G7" s="53" t="s">
        <v>190</v>
      </c>
      <c r="H7" s="53"/>
      <c r="I7" s="53"/>
      <c r="J7" s="53"/>
      <c r="K7" s="53"/>
      <c r="L7" s="53"/>
      <c r="M7" s="18" t="s">
        <v>191</v>
      </c>
      <c r="N7" s="148"/>
      <c r="O7" s="148"/>
      <c r="P7" s="19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ht="15" spans="1:17">
      <c r="A8" s="33"/>
      <c r="B8" s="34"/>
      <c r="C8" s="35"/>
      <c r="D8" s="53"/>
      <c r="E8" s="53"/>
      <c r="F8" s="53"/>
      <c r="G8" s="35" t="s">
        <v>192</v>
      </c>
      <c r="H8" s="84" t="s">
        <v>193</v>
      </c>
      <c r="I8" s="84" t="s">
        <v>194</v>
      </c>
      <c r="J8" s="84" t="s">
        <v>195</v>
      </c>
      <c r="K8" s="84" t="s">
        <v>196</v>
      </c>
      <c r="L8" s="84" t="s">
        <v>197</v>
      </c>
      <c r="M8" s="53" t="s">
        <v>193</v>
      </c>
      <c r="N8" s="53" t="s">
        <v>194</v>
      </c>
      <c r="O8" s="53" t="s">
        <v>195</v>
      </c>
      <c r="P8" s="53" t="s">
        <v>196</v>
      </c>
      <c r="Q8" s="149"/>
    </row>
    <row r="9" ht="15" spans="1:17">
      <c r="A9" s="39">
        <v>25</v>
      </c>
      <c r="B9" s="147">
        <v>4.2</v>
      </c>
      <c r="C9" s="87">
        <v>1</v>
      </c>
      <c r="D9" s="94">
        <v>3.31</v>
      </c>
      <c r="E9" s="94">
        <v>4.46</v>
      </c>
      <c r="F9" s="94">
        <v>1.15</v>
      </c>
      <c r="G9" s="94">
        <v>0.47</v>
      </c>
      <c r="H9" s="94">
        <v>0.89</v>
      </c>
      <c r="I9" s="94">
        <v>1.59</v>
      </c>
      <c r="J9" s="94">
        <v>1.8</v>
      </c>
      <c r="K9" s="94">
        <v>2.08</v>
      </c>
      <c r="L9" s="94">
        <v>20.99</v>
      </c>
      <c r="M9" s="94">
        <v>1.23</v>
      </c>
      <c r="N9" s="94">
        <v>1.83</v>
      </c>
      <c r="O9" s="94">
        <v>2.14</v>
      </c>
      <c r="P9" s="94">
        <v>2.44</v>
      </c>
      <c r="Q9" s="149"/>
    </row>
    <row r="10" ht="15" spans="1:16">
      <c r="A10" s="39"/>
      <c r="B10" s="147"/>
      <c r="C10" s="87">
        <v>2</v>
      </c>
      <c r="D10" s="94">
        <v>3.09</v>
      </c>
      <c r="E10" s="94">
        <v>4.26</v>
      </c>
      <c r="F10" s="94">
        <v>1.11</v>
      </c>
      <c r="G10" s="94">
        <v>0.53</v>
      </c>
      <c r="H10" s="94">
        <v>0.88</v>
      </c>
      <c r="I10" s="94">
        <v>1.45</v>
      </c>
      <c r="J10" s="94">
        <v>1.67</v>
      </c>
      <c r="K10" s="94">
        <v>1.89</v>
      </c>
      <c r="L10" s="94">
        <v>19.87</v>
      </c>
      <c r="M10" s="94">
        <v>1.21</v>
      </c>
      <c r="N10" s="94">
        <v>1.8</v>
      </c>
      <c r="O10" s="94">
        <v>2.02</v>
      </c>
      <c r="P10" s="94">
        <v>2.24</v>
      </c>
    </row>
    <row r="11" ht="15" spans="1:16">
      <c r="A11" s="39"/>
      <c r="B11" s="147"/>
      <c r="C11" s="87">
        <v>3</v>
      </c>
      <c r="D11" s="94">
        <v>3.17</v>
      </c>
      <c r="E11" s="94">
        <v>4.41</v>
      </c>
      <c r="F11" s="94">
        <v>1.12</v>
      </c>
      <c r="G11" s="94">
        <v>0.59</v>
      </c>
      <c r="H11" s="94">
        <v>0.94</v>
      </c>
      <c r="I11" s="94">
        <v>1.54</v>
      </c>
      <c r="J11" s="94">
        <v>1.78</v>
      </c>
      <c r="K11" s="94">
        <v>1.99</v>
      </c>
      <c r="L11" s="94">
        <v>19.97</v>
      </c>
      <c r="M11" s="94">
        <v>1.26</v>
      </c>
      <c r="N11" s="94">
        <v>1.85</v>
      </c>
      <c r="O11" s="94">
        <v>2.1</v>
      </c>
      <c r="P11" s="94">
        <v>2.34</v>
      </c>
    </row>
    <row r="12" ht="15" spans="1:16">
      <c r="A12" s="39"/>
      <c r="B12" s="147">
        <v>3.3</v>
      </c>
      <c r="C12" s="87">
        <v>1</v>
      </c>
      <c r="D12" s="94">
        <v>3.29</v>
      </c>
      <c r="E12" s="94">
        <v>4.45</v>
      </c>
      <c r="F12" s="94">
        <v>1.14</v>
      </c>
      <c r="G12" s="94">
        <v>0.42</v>
      </c>
      <c r="H12" s="94">
        <v>0.79</v>
      </c>
      <c r="I12" s="94">
        <v>1.48</v>
      </c>
      <c r="J12" s="94">
        <v>1.68</v>
      </c>
      <c r="K12" s="94">
        <v>1.96</v>
      </c>
      <c r="L12" s="94">
        <v>20.57</v>
      </c>
      <c r="M12" s="94">
        <v>1.12</v>
      </c>
      <c r="N12" s="94">
        <v>1.73</v>
      </c>
      <c r="O12" s="94">
        <v>2.01</v>
      </c>
      <c r="P12" s="94">
        <v>2.33</v>
      </c>
    </row>
    <row r="13" ht="15" spans="1:16">
      <c r="A13" s="39"/>
      <c r="B13" s="147"/>
      <c r="C13" s="87">
        <v>2</v>
      </c>
      <c r="D13" s="94">
        <v>3.07</v>
      </c>
      <c r="E13" s="94">
        <v>4.25</v>
      </c>
      <c r="F13" s="94">
        <v>1.1</v>
      </c>
      <c r="G13" s="94">
        <v>0.43</v>
      </c>
      <c r="H13" s="94">
        <v>0.78</v>
      </c>
      <c r="I13" s="94">
        <v>1.35</v>
      </c>
      <c r="J13" s="94">
        <v>1.57</v>
      </c>
      <c r="K13" s="94">
        <v>1.78</v>
      </c>
      <c r="L13" s="94">
        <v>19.37</v>
      </c>
      <c r="M13" s="94">
        <v>1.11</v>
      </c>
      <c r="N13" s="94">
        <v>1.69</v>
      </c>
      <c r="O13" s="94">
        <v>1.91</v>
      </c>
      <c r="P13" s="94">
        <v>2.13</v>
      </c>
    </row>
    <row r="14" ht="15" spans="1:16">
      <c r="A14" s="39"/>
      <c r="B14" s="147"/>
      <c r="C14" s="87">
        <v>3</v>
      </c>
      <c r="D14" s="94">
        <v>3.14</v>
      </c>
      <c r="E14" s="94">
        <v>4.4</v>
      </c>
      <c r="F14" s="94">
        <v>1.11</v>
      </c>
      <c r="G14" s="94">
        <v>0.49</v>
      </c>
      <c r="H14" s="94">
        <v>0.82</v>
      </c>
      <c r="I14" s="94">
        <v>1.42</v>
      </c>
      <c r="J14" s="94">
        <v>1.65</v>
      </c>
      <c r="K14" s="94">
        <v>1.87</v>
      </c>
      <c r="L14" s="94">
        <v>19.45</v>
      </c>
      <c r="M14" s="94">
        <v>1.14</v>
      </c>
      <c r="N14" s="94">
        <v>1.75</v>
      </c>
      <c r="O14" s="94">
        <v>1.99</v>
      </c>
      <c r="P14" s="94">
        <v>2.24</v>
      </c>
    </row>
    <row r="15" ht="15" spans="1:16">
      <c r="A15" s="39"/>
      <c r="B15" s="147">
        <v>1.8</v>
      </c>
      <c r="C15" s="87">
        <v>1</v>
      </c>
      <c r="D15" s="94">
        <v>3.21</v>
      </c>
      <c r="E15" s="94">
        <v>4.55</v>
      </c>
      <c r="F15" s="94">
        <v>1.25</v>
      </c>
      <c r="G15" s="94">
        <v>0.27</v>
      </c>
      <c r="H15" s="94">
        <v>0.59</v>
      </c>
      <c r="I15" s="94">
        <v>1.31</v>
      </c>
      <c r="J15" s="94">
        <v>1.48</v>
      </c>
      <c r="K15" s="94">
        <v>1.76</v>
      </c>
      <c r="L15" s="94">
        <v>19.59</v>
      </c>
      <c r="M15" s="94">
        <v>0.84</v>
      </c>
      <c r="N15" s="94">
        <v>1.47</v>
      </c>
      <c r="O15" s="94">
        <v>1.75</v>
      </c>
      <c r="P15" s="94">
        <v>2.05</v>
      </c>
    </row>
    <row r="16" ht="15" spans="1:16">
      <c r="A16" s="39"/>
      <c r="B16" s="147"/>
      <c r="C16" s="87">
        <v>2</v>
      </c>
      <c r="D16" s="94">
        <v>3.08</v>
      </c>
      <c r="E16" s="94">
        <v>4.37</v>
      </c>
      <c r="F16" s="94">
        <v>1.21</v>
      </c>
      <c r="G16" s="94">
        <v>0.27</v>
      </c>
      <c r="H16" s="94">
        <v>0.58</v>
      </c>
      <c r="I16" s="94">
        <v>1.17</v>
      </c>
      <c r="J16" s="94">
        <v>1.41</v>
      </c>
      <c r="K16" s="94">
        <v>1.6</v>
      </c>
      <c r="L16" s="94">
        <v>18.27</v>
      </c>
      <c r="M16" s="94">
        <v>0.86</v>
      </c>
      <c r="N16" s="94">
        <v>1.4</v>
      </c>
      <c r="O16" s="94">
        <v>1.66</v>
      </c>
      <c r="P16" s="94">
        <v>1.87</v>
      </c>
    </row>
    <row r="17" ht="15" spans="1:16">
      <c r="A17" s="39"/>
      <c r="B17" s="147"/>
      <c r="C17" s="87">
        <v>3</v>
      </c>
      <c r="D17" s="94">
        <v>3.19</v>
      </c>
      <c r="E17" s="94">
        <v>4.55</v>
      </c>
      <c r="F17" s="94">
        <v>1.22</v>
      </c>
      <c r="G17" s="94">
        <v>0.29</v>
      </c>
      <c r="H17" s="94">
        <v>0.6</v>
      </c>
      <c r="I17" s="94">
        <v>1.19</v>
      </c>
      <c r="J17" s="94">
        <v>1.45</v>
      </c>
      <c r="K17" s="94">
        <v>1.66</v>
      </c>
      <c r="L17" s="94">
        <v>18.3</v>
      </c>
      <c r="M17" s="94">
        <v>0.85</v>
      </c>
      <c r="N17" s="94">
        <v>1.46</v>
      </c>
      <c r="O17" s="94">
        <v>1.7</v>
      </c>
      <c r="P17" s="94">
        <v>1.93</v>
      </c>
    </row>
  </sheetData>
  <mergeCells count="18">
    <mergeCell ref="B1:P1"/>
    <mergeCell ref="B2:P2"/>
    <mergeCell ref="B3:P3"/>
    <mergeCell ref="B4:P4"/>
    <mergeCell ref="B5:P5"/>
    <mergeCell ref="B6:P6"/>
    <mergeCell ref="G7:L7"/>
    <mergeCell ref="M7:P7"/>
    <mergeCell ref="A7:A8"/>
    <mergeCell ref="A9:A17"/>
    <mergeCell ref="B7:B8"/>
    <mergeCell ref="B9:B11"/>
    <mergeCell ref="B12:B14"/>
    <mergeCell ref="B15:B17"/>
    <mergeCell ref="C7:C8"/>
    <mergeCell ref="D7:D8"/>
    <mergeCell ref="E7:E8"/>
    <mergeCell ref="F7:F8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zoomScale="80" zoomScaleNormal="80" workbookViewId="0">
      <selection activeCell="K5" sqref="K5"/>
    </sheetView>
  </sheetViews>
  <sheetFormatPr defaultColWidth="9.09523809523809" defaultRowHeight="12.75"/>
  <cols>
    <col min="1" max="1" width="10.2666666666667" style="1" customWidth="1"/>
    <col min="2" max="3" width="14.7809523809524" style="1" customWidth="1"/>
    <col min="4" max="9" width="14.447619047619" style="1" customWidth="1"/>
    <col min="10" max="10" width="22.5428571428571" style="1" customWidth="1"/>
    <col min="11" max="13" width="20" style="1" customWidth="1"/>
    <col min="14" max="14" width="22.5428571428571" style="1" customWidth="1"/>
    <col min="15" max="17" width="20" style="1" customWidth="1"/>
    <col min="18" max="18" width="22.5428571428571" style="1" customWidth="1"/>
    <col min="19" max="21" width="20" style="1" customWidth="1"/>
    <col min="22" max="16384" width="9.09523809523809" style="1"/>
  </cols>
  <sheetData>
    <row r="1" ht="13.5" spans="1:9">
      <c r="A1" s="2" t="s">
        <v>177</v>
      </c>
      <c r="B1" s="2" t="s">
        <v>178</v>
      </c>
      <c r="C1" s="2"/>
      <c r="D1" s="2"/>
      <c r="E1" s="2"/>
      <c r="F1" s="2"/>
      <c r="G1" s="2"/>
      <c r="H1" s="2"/>
      <c r="I1" s="2"/>
    </row>
    <row r="2" ht="15" spans="1:9">
      <c r="A2" s="2" t="s">
        <v>181</v>
      </c>
      <c r="B2" s="133" t="s">
        <v>198</v>
      </c>
      <c r="C2" s="134"/>
      <c r="D2" s="134"/>
      <c r="E2" s="134"/>
      <c r="F2" s="134"/>
      <c r="G2" s="134"/>
      <c r="H2" s="134"/>
      <c r="I2" s="146"/>
    </row>
    <row r="3" ht="15" spans="1:9">
      <c r="A3" s="2" t="s">
        <v>179</v>
      </c>
      <c r="B3" s="133" t="s">
        <v>199</v>
      </c>
      <c r="C3" s="134"/>
      <c r="D3" s="134"/>
      <c r="E3" s="134"/>
      <c r="F3" s="134"/>
      <c r="G3" s="134"/>
      <c r="H3" s="134"/>
      <c r="I3" s="146"/>
    </row>
    <row r="4" ht="15" spans="1:9">
      <c r="A4" s="2" t="s">
        <v>182</v>
      </c>
      <c r="B4" s="133" t="s">
        <v>149</v>
      </c>
      <c r="C4" s="134"/>
      <c r="D4" s="134"/>
      <c r="E4" s="134"/>
      <c r="F4" s="134"/>
      <c r="G4" s="134"/>
      <c r="H4" s="134"/>
      <c r="I4" s="146"/>
    </row>
    <row r="5" ht="148" customHeight="1" spans="1:9">
      <c r="A5" s="3" t="s">
        <v>183</v>
      </c>
      <c r="B5" s="50" t="s">
        <v>200</v>
      </c>
      <c r="C5" s="51"/>
      <c r="D5" s="51"/>
      <c r="E5" s="51"/>
      <c r="F5" s="51"/>
      <c r="G5" s="51"/>
      <c r="H5" s="51"/>
      <c r="I5" s="69"/>
    </row>
    <row r="6" ht="39" customHeight="1" spans="1:9">
      <c r="A6" s="3" t="s">
        <v>19</v>
      </c>
      <c r="B6" s="50" t="s">
        <v>201</v>
      </c>
      <c r="C6" s="51"/>
      <c r="D6" s="51"/>
      <c r="E6" s="51"/>
      <c r="F6" s="51"/>
      <c r="G6" s="51"/>
      <c r="H6" s="51"/>
      <c r="I6" s="69"/>
    </row>
    <row r="7" ht="39" customHeight="1" spans="1:9">
      <c r="A7" s="4" t="s">
        <v>185</v>
      </c>
      <c r="B7" s="50" t="s">
        <v>202</v>
      </c>
      <c r="C7" s="51"/>
      <c r="D7" s="51"/>
      <c r="E7" s="51"/>
      <c r="F7" s="51"/>
      <c r="G7" s="51"/>
      <c r="H7" s="51"/>
      <c r="I7" s="69"/>
    </row>
    <row r="8" ht="15" spans="1:9">
      <c r="A8" s="135" t="s">
        <v>154</v>
      </c>
      <c r="B8" s="135" t="s">
        <v>203</v>
      </c>
      <c r="C8" s="135" t="s">
        <v>204</v>
      </c>
      <c r="D8" s="136" t="s">
        <v>205</v>
      </c>
      <c r="E8" s="136"/>
      <c r="F8" s="136" t="s">
        <v>206</v>
      </c>
      <c r="G8" s="136"/>
      <c r="H8" s="136" t="s">
        <v>207</v>
      </c>
      <c r="I8" s="136"/>
    </row>
    <row r="9" ht="15" spans="1:9">
      <c r="A9" s="135"/>
      <c r="B9" s="137"/>
      <c r="C9" s="137"/>
      <c r="D9" s="137" t="s">
        <v>208</v>
      </c>
      <c r="E9" s="137" t="s">
        <v>209</v>
      </c>
      <c r="F9" s="137" t="s">
        <v>208</v>
      </c>
      <c r="G9" s="137" t="s">
        <v>209</v>
      </c>
      <c r="H9" s="137" t="s">
        <v>208</v>
      </c>
      <c r="I9" s="137" t="s">
        <v>209</v>
      </c>
    </row>
    <row r="10" ht="15" spans="1:9">
      <c r="A10" s="138">
        <v>25</v>
      </c>
      <c r="B10" s="139">
        <v>4.2</v>
      </c>
      <c r="C10" s="113" t="s">
        <v>210</v>
      </c>
      <c r="D10" s="140">
        <v>2.03</v>
      </c>
      <c r="E10" s="140">
        <v>3.29</v>
      </c>
      <c r="F10" s="140">
        <v>2.01</v>
      </c>
      <c r="G10" s="140">
        <v>3.13</v>
      </c>
      <c r="H10" s="140">
        <v>2.04</v>
      </c>
      <c r="I10" s="140">
        <v>3.17</v>
      </c>
    </row>
    <row r="11" ht="15" spans="1:9">
      <c r="A11" s="141"/>
      <c r="B11" s="139"/>
      <c r="C11" s="113" t="s">
        <v>211</v>
      </c>
      <c r="D11" s="140">
        <v>1.17</v>
      </c>
      <c r="E11" s="140">
        <v>0.71</v>
      </c>
      <c r="F11" s="140">
        <v>1.17</v>
      </c>
      <c r="G11" s="140">
        <v>0.66</v>
      </c>
      <c r="H11" s="140">
        <v>1.16</v>
      </c>
      <c r="I11" s="140">
        <v>0.61</v>
      </c>
    </row>
    <row r="12" ht="15" spans="1:9">
      <c r="A12" s="141"/>
      <c r="B12" s="139">
        <v>3.3</v>
      </c>
      <c r="C12" s="113" t="s">
        <v>210</v>
      </c>
      <c r="D12" s="140">
        <v>2.01</v>
      </c>
      <c r="E12" s="140">
        <v>3.38</v>
      </c>
      <c r="F12" s="140">
        <v>2.01</v>
      </c>
      <c r="G12" s="140">
        <v>3.13</v>
      </c>
      <c r="H12" s="140">
        <v>2.02</v>
      </c>
      <c r="I12" s="140">
        <v>3.16</v>
      </c>
    </row>
    <row r="13" ht="15" spans="1:9">
      <c r="A13" s="141"/>
      <c r="B13" s="139"/>
      <c r="C13" s="113" t="s">
        <v>211</v>
      </c>
      <c r="D13" s="140">
        <v>1.16</v>
      </c>
      <c r="E13" s="140">
        <v>0.79</v>
      </c>
      <c r="F13" s="140">
        <v>1.16</v>
      </c>
      <c r="G13" s="140">
        <v>0.65</v>
      </c>
      <c r="H13" s="140">
        <v>1.14</v>
      </c>
      <c r="I13" s="140">
        <v>0.6</v>
      </c>
    </row>
    <row r="14" ht="15" spans="1:9">
      <c r="A14" s="141"/>
      <c r="B14" s="139">
        <v>1.8</v>
      </c>
      <c r="C14" s="113" t="s">
        <v>210</v>
      </c>
      <c r="D14" s="140">
        <v>1.15</v>
      </c>
      <c r="E14" s="140">
        <v>3.24</v>
      </c>
      <c r="F14" s="140">
        <v>1.14</v>
      </c>
      <c r="G14" s="140">
        <v>3.12</v>
      </c>
      <c r="H14" s="140">
        <v>1.14</v>
      </c>
      <c r="I14" s="140">
        <v>3.22</v>
      </c>
    </row>
    <row r="15" ht="15" spans="1:9">
      <c r="A15" s="142"/>
      <c r="B15" s="139"/>
      <c r="C15" s="113" t="s">
        <v>211</v>
      </c>
      <c r="D15" s="140">
        <v>0.59</v>
      </c>
      <c r="E15" s="140">
        <v>0.8</v>
      </c>
      <c r="F15" s="140">
        <v>0.6</v>
      </c>
      <c r="G15" s="140">
        <v>0.8</v>
      </c>
      <c r="H15" s="140">
        <v>0.58</v>
      </c>
      <c r="I15" s="140">
        <v>0.8</v>
      </c>
    </row>
    <row r="18" ht="15" spans="1:9">
      <c r="A18" s="135" t="s">
        <v>154</v>
      </c>
      <c r="B18" s="135" t="s">
        <v>203</v>
      </c>
      <c r="C18" s="135" t="s">
        <v>204</v>
      </c>
      <c r="D18" s="143" t="s">
        <v>205</v>
      </c>
      <c r="E18" s="143"/>
      <c r="F18" s="143" t="s">
        <v>206</v>
      </c>
      <c r="G18" s="143"/>
      <c r="H18" s="143" t="s">
        <v>207</v>
      </c>
      <c r="I18" s="143"/>
    </row>
    <row r="19" ht="15" spans="1:9">
      <c r="A19" s="135"/>
      <c r="B19" s="135"/>
      <c r="C19" s="135"/>
      <c r="D19" s="135" t="s">
        <v>208</v>
      </c>
      <c r="E19" s="135" t="s">
        <v>22</v>
      </c>
      <c r="F19" s="135" t="s">
        <v>208</v>
      </c>
      <c r="G19" s="135" t="s">
        <v>22</v>
      </c>
      <c r="H19" s="135" t="s">
        <v>208</v>
      </c>
      <c r="I19" s="135" t="s">
        <v>22</v>
      </c>
    </row>
    <row r="20" ht="15" spans="1:9">
      <c r="A20" s="39">
        <v>25</v>
      </c>
      <c r="B20" s="144">
        <v>3</v>
      </c>
      <c r="C20" s="113" t="s">
        <v>212</v>
      </c>
      <c r="D20" s="145">
        <v>1.67</v>
      </c>
      <c r="E20" s="145" t="s">
        <v>213</v>
      </c>
      <c r="F20" s="145">
        <v>1.67</v>
      </c>
      <c r="G20" s="145" t="s">
        <v>214</v>
      </c>
      <c r="H20" s="145">
        <v>1.67</v>
      </c>
      <c r="I20" s="145" t="s">
        <v>215</v>
      </c>
    </row>
    <row r="21" ht="15" spans="1:9">
      <c r="A21" s="39"/>
      <c r="B21" s="144"/>
      <c r="C21" s="113" t="s">
        <v>216</v>
      </c>
      <c r="D21" s="145">
        <v>1.58</v>
      </c>
      <c r="E21" s="145" t="s">
        <v>217</v>
      </c>
      <c r="F21" s="145">
        <v>1.58</v>
      </c>
      <c r="G21" s="145" t="s">
        <v>218</v>
      </c>
      <c r="H21" s="145">
        <v>1.58</v>
      </c>
      <c r="I21" s="145" t="s">
        <v>219</v>
      </c>
    </row>
  </sheetData>
  <mergeCells count="25">
    <mergeCell ref="B1:I1"/>
    <mergeCell ref="B2:I2"/>
    <mergeCell ref="B3:I3"/>
    <mergeCell ref="B4:I4"/>
    <mergeCell ref="B5:I5"/>
    <mergeCell ref="B6:I6"/>
    <mergeCell ref="B7:I7"/>
    <mergeCell ref="D8:E8"/>
    <mergeCell ref="F8:G8"/>
    <mergeCell ref="H8:I8"/>
    <mergeCell ref="D18:E18"/>
    <mergeCell ref="F18:G18"/>
    <mergeCell ref="H18:I18"/>
    <mergeCell ref="A8:A9"/>
    <mergeCell ref="A10:A15"/>
    <mergeCell ref="A18:A19"/>
    <mergeCell ref="A20:A21"/>
    <mergeCell ref="B8:B9"/>
    <mergeCell ref="B10:B11"/>
    <mergeCell ref="B12:B13"/>
    <mergeCell ref="B14:B15"/>
    <mergeCell ref="B18:B19"/>
    <mergeCell ref="B20:B21"/>
    <mergeCell ref="C8:C9"/>
    <mergeCell ref="C18:C19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zoomScale="80" zoomScaleNormal="80" topLeftCell="A5" workbookViewId="0">
      <selection activeCell="F14" sqref="F9:F14"/>
    </sheetView>
  </sheetViews>
  <sheetFormatPr defaultColWidth="9.09523809523809" defaultRowHeight="12.75"/>
  <cols>
    <col min="1" max="1" width="9.88571428571429" style="1" customWidth="1"/>
    <col min="2" max="2" width="8.33333333333333" style="1" customWidth="1"/>
    <col min="3" max="11" width="9.44761904761905" style="1" customWidth="1"/>
    <col min="12" max="12" width="9.88571428571429" style="1" customWidth="1"/>
    <col min="13" max="13" width="8.33333333333333" style="1" customWidth="1"/>
    <col min="14" max="14" width="9.44761904761905" style="1" customWidth="1"/>
    <col min="15" max="17" width="10.7809523809524" style="1" customWidth="1"/>
    <col min="18" max="18" width="7.21904761904762" style="1" customWidth="1"/>
    <col min="19" max="21" width="10.7809523809524" style="1" customWidth="1"/>
    <col min="22" max="16384" width="9.09523809523809" style="1"/>
  </cols>
  <sheetData>
    <row r="1" ht="13.5" spans="1:21">
      <c r="A1" s="2" t="s">
        <v>177</v>
      </c>
      <c r="B1" s="2" t="s">
        <v>178</v>
      </c>
      <c r="C1" s="2"/>
      <c r="D1" s="2"/>
      <c r="E1" s="2"/>
      <c r="F1" s="2"/>
      <c r="G1" s="2"/>
      <c r="H1" s="2"/>
      <c r="I1" s="2"/>
      <c r="J1" s="2"/>
      <c r="K1" s="2"/>
      <c r="L1" s="2" t="s">
        <v>177</v>
      </c>
      <c r="M1" s="2" t="s">
        <v>178</v>
      </c>
      <c r="N1" s="2"/>
      <c r="O1" s="2"/>
      <c r="P1" s="2"/>
      <c r="Q1" s="2"/>
      <c r="R1" s="2"/>
      <c r="S1" s="2"/>
      <c r="T1" s="2"/>
      <c r="U1" s="2"/>
    </row>
    <row r="2" ht="15" spans="1:21">
      <c r="A2" s="2" t="s">
        <v>179</v>
      </c>
      <c r="B2" s="2" t="s">
        <v>220</v>
      </c>
      <c r="C2" s="2"/>
      <c r="D2" s="2"/>
      <c r="E2" s="2"/>
      <c r="F2" s="2"/>
      <c r="G2" s="2"/>
      <c r="H2" s="2"/>
      <c r="I2" s="2"/>
      <c r="J2" s="2"/>
      <c r="K2" s="2"/>
      <c r="L2" s="2" t="s">
        <v>179</v>
      </c>
      <c r="M2" s="2" t="s">
        <v>221</v>
      </c>
      <c r="N2" s="2"/>
      <c r="O2" s="2"/>
      <c r="P2" s="2"/>
      <c r="Q2" s="2"/>
      <c r="R2" s="2"/>
      <c r="S2" s="2"/>
      <c r="T2" s="2"/>
      <c r="U2" s="2"/>
    </row>
    <row r="3" ht="15" spans="1:21">
      <c r="A3" s="2" t="s">
        <v>181</v>
      </c>
      <c r="B3" s="2" t="s">
        <v>7</v>
      </c>
      <c r="C3" s="2"/>
      <c r="D3" s="2"/>
      <c r="E3" s="2"/>
      <c r="F3" s="2"/>
      <c r="G3" s="2"/>
      <c r="H3" s="2"/>
      <c r="I3" s="2"/>
      <c r="J3" s="2"/>
      <c r="K3" s="2"/>
      <c r="L3" s="2" t="s">
        <v>181</v>
      </c>
      <c r="M3" s="2" t="s">
        <v>7</v>
      </c>
      <c r="N3" s="2"/>
      <c r="O3" s="2"/>
      <c r="P3" s="2"/>
      <c r="Q3" s="2"/>
      <c r="R3" s="2"/>
      <c r="S3" s="2"/>
      <c r="T3" s="2"/>
      <c r="U3" s="2"/>
    </row>
    <row r="4" ht="15" spans="1:21">
      <c r="A4" s="2" t="s">
        <v>182</v>
      </c>
      <c r="B4" s="30" t="s">
        <v>149</v>
      </c>
      <c r="C4" s="2"/>
      <c r="D4" s="2"/>
      <c r="E4" s="2"/>
      <c r="F4" s="2"/>
      <c r="G4" s="2"/>
      <c r="H4" s="2"/>
      <c r="I4" s="2"/>
      <c r="J4" s="2"/>
      <c r="K4" s="2"/>
      <c r="L4" s="2" t="s">
        <v>182</v>
      </c>
      <c r="M4" s="30" t="s">
        <v>149</v>
      </c>
      <c r="N4" s="2"/>
      <c r="O4" s="2"/>
      <c r="P4" s="2"/>
      <c r="Q4" s="2"/>
      <c r="R4" s="2"/>
      <c r="S4" s="2"/>
      <c r="T4" s="2"/>
      <c r="U4" s="2"/>
    </row>
    <row r="5" ht="243" customHeight="1" spans="1:21">
      <c r="A5" s="3" t="s">
        <v>183</v>
      </c>
      <c r="B5" s="3" t="s">
        <v>222</v>
      </c>
      <c r="C5" s="3"/>
      <c r="D5" s="3"/>
      <c r="E5" s="3"/>
      <c r="F5" s="3"/>
      <c r="G5" s="3"/>
      <c r="H5" s="3"/>
      <c r="I5" s="3"/>
      <c r="J5" s="3"/>
      <c r="K5" s="3"/>
      <c r="L5" s="3" t="s">
        <v>183</v>
      </c>
      <c r="M5" s="14" t="s">
        <v>223</v>
      </c>
      <c r="N5" s="3"/>
      <c r="O5" s="3"/>
      <c r="P5" s="3"/>
      <c r="Q5" s="3"/>
      <c r="R5" s="3"/>
      <c r="S5" s="3"/>
      <c r="T5" s="3"/>
      <c r="U5" s="3"/>
    </row>
    <row r="6" ht="15" spans="1:21">
      <c r="A6" s="4" t="s">
        <v>185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4" t="s">
        <v>185</v>
      </c>
      <c r="M6" s="124"/>
      <c r="N6" s="124"/>
      <c r="O6" s="124"/>
      <c r="P6" s="124"/>
      <c r="Q6" s="124"/>
      <c r="R6" s="124"/>
      <c r="S6" s="124"/>
      <c r="T6" s="124"/>
      <c r="U6" s="124"/>
    </row>
    <row r="7" ht="15" spans="1:21">
      <c r="A7" s="119" t="s">
        <v>154</v>
      </c>
      <c r="B7" s="119" t="s">
        <v>155</v>
      </c>
      <c r="C7" s="35" t="s">
        <v>156</v>
      </c>
      <c r="D7" s="104" t="s">
        <v>224</v>
      </c>
      <c r="E7" s="104"/>
      <c r="F7" s="104"/>
      <c r="G7" s="110"/>
      <c r="H7" s="104" t="s">
        <v>225</v>
      </c>
      <c r="I7" s="104"/>
      <c r="J7" s="104"/>
      <c r="K7" s="110"/>
      <c r="L7" s="34" t="s">
        <v>154</v>
      </c>
      <c r="M7" s="34" t="s">
        <v>155</v>
      </c>
      <c r="N7" s="125" t="s">
        <v>226</v>
      </c>
      <c r="O7" s="126" t="s">
        <v>227</v>
      </c>
      <c r="P7" s="127"/>
      <c r="Q7" s="127"/>
      <c r="R7" s="125" t="s">
        <v>228</v>
      </c>
      <c r="S7" s="101" t="s">
        <v>229</v>
      </c>
      <c r="T7" s="101"/>
      <c r="U7" s="101"/>
    </row>
    <row r="8" ht="15" spans="1:21">
      <c r="A8" s="119"/>
      <c r="B8" s="119"/>
      <c r="C8" s="35"/>
      <c r="D8" s="70" t="s">
        <v>59</v>
      </c>
      <c r="E8" s="70" t="s">
        <v>64</v>
      </c>
      <c r="F8" s="70" t="s">
        <v>66</v>
      </c>
      <c r="G8" s="70" t="s">
        <v>68</v>
      </c>
      <c r="H8" s="70" t="s">
        <v>59</v>
      </c>
      <c r="I8" s="70" t="s">
        <v>64</v>
      </c>
      <c r="J8" s="70" t="s">
        <v>66</v>
      </c>
      <c r="K8" s="70" t="s">
        <v>68</v>
      </c>
      <c r="L8" s="34"/>
      <c r="M8" s="34"/>
      <c r="N8" s="125"/>
      <c r="O8" s="128">
        <v>1</v>
      </c>
      <c r="P8" s="128">
        <v>2</v>
      </c>
      <c r="Q8" s="128">
        <v>3</v>
      </c>
      <c r="R8" s="125"/>
      <c r="S8" s="128">
        <v>1</v>
      </c>
      <c r="T8" s="128">
        <v>2</v>
      </c>
      <c r="U8" s="128">
        <v>3</v>
      </c>
    </row>
    <row r="9" ht="15" spans="1:21">
      <c r="A9" s="122">
        <v>25</v>
      </c>
      <c r="B9" s="121">
        <v>4.2</v>
      </c>
      <c r="C9" s="40">
        <v>1</v>
      </c>
      <c r="D9" s="28">
        <v>1.801</v>
      </c>
      <c r="E9" s="28">
        <v>1.265</v>
      </c>
      <c r="F9" s="28">
        <v>3.196</v>
      </c>
      <c r="G9" s="28">
        <v>0</v>
      </c>
      <c r="H9" s="28">
        <v>1.8</v>
      </c>
      <c r="I9" s="28">
        <v>1.264</v>
      </c>
      <c r="J9" s="28">
        <v>3.244</v>
      </c>
      <c r="K9" s="129">
        <v>0.962</v>
      </c>
      <c r="L9" s="39">
        <v>25</v>
      </c>
      <c r="M9" s="130">
        <v>4.2</v>
      </c>
      <c r="N9" s="131" t="s">
        <v>230</v>
      </c>
      <c r="O9" s="26">
        <v>0.573</v>
      </c>
      <c r="P9" s="26">
        <v>0.582</v>
      </c>
      <c r="Q9" s="26">
        <v>0.592</v>
      </c>
      <c r="R9" s="132">
        <v>30</v>
      </c>
      <c r="S9" s="26">
        <v>0.613</v>
      </c>
      <c r="T9" s="26">
        <v>0.621</v>
      </c>
      <c r="U9" s="26">
        <v>0.621</v>
      </c>
    </row>
    <row r="10" ht="15" spans="1:21">
      <c r="A10" s="122"/>
      <c r="B10" s="121"/>
      <c r="C10" s="40">
        <v>2</v>
      </c>
      <c r="D10" s="28">
        <v>1.759</v>
      </c>
      <c r="E10" s="28">
        <v>1.235</v>
      </c>
      <c r="F10" s="28">
        <v>3.208</v>
      </c>
      <c r="G10" s="28">
        <v>0</v>
      </c>
      <c r="H10" s="28">
        <v>1.759</v>
      </c>
      <c r="I10" s="28">
        <v>1.236</v>
      </c>
      <c r="J10" s="28">
        <v>3.418</v>
      </c>
      <c r="K10" s="129">
        <v>0.978</v>
      </c>
      <c r="L10" s="39"/>
      <c r="M10" s="130"/>
      <c r="N10" s="131" t="s">
        <v>231</v>
      </c>
      <c r="O10" s="26">
        <v>0.62</v>
      </c>
      <c r="P10" s="26">
        <v>0.63</v>
      </c>
      <c r="Q10" s="26">
        <v>0.64</v>
      </c>
      <c r="R10" s="132">
        <v>31</v>
      </c>
      <c r="S10" s="26">
        <v>0.711</v>
      </c>
      <c r="T10" s="26">
        <v>0.721</v>
      </c>
      <c r="U10" s="26">
        <v>0.721</v>
      </c>
    </row>
    <row r="11" ht="15" spans="1:21">
      <c r="A11" s="122"/>
      <c r="B11" s="121"/>
      <c r="C11" s="40">
        <v>3</v>
      </c>
      <c r="D11" s="28">
        <v>1.798</v>
      </c>
      <c r="E11" s="28">
        <v>1.261</v>
      </c>
      <c r="F11" s="28">
        <v>3.184</v>
      </c>
      <c r="G11" s="28">
        <v>0</v>
      </c>
      <c r="H11" s="28">
        <v>1.798</v>
      </c>
      <c r="I11" s="28">
        <v>1.262</v>
      </c>
      <c r="J11" s="28">
        <v>3.429</v>
      </c>
      <c r="K11" s="129">
        <v>0.977</v>
      </c>
      <c r="L11" s="39"/>
      <c r="M11" s="130"/>
      <c r="N11" s="131" t="s">
        <v>232</v>
      </c>
      <c r="O11" s="26">
        <v>0.67</v>
      </c>
      <c r="P11" s="26">
        <v>0.681</v>
      </c>
      <c r="Q11" s="26">
        <v>0.692</v>
      </c>
      <c r="R11" s="132">
        <v>32</v>
      </c>
      <c r="S11" s="26">
        <v>0.816</v>
      </c>
      <c r="T11" s="26">
        <v>0.829</v>
      </c>
      <c r="U11" s="26">
        <v>0.828</v>
      </c>
    </row>
    <row r="12" ht="15" spans="1:21">
      <c r="A12" s="122"/>
      <c r="B12" s="121">
        <v>3.3</v>
      </c>
      <c r="C12" s="40">
        <v>1</v>
      </c>
      <c r="D12" s="28">
        <v>1.797</v>
      </c>
      <c r="E12" s="28">
        <v>1.262</v>
      </c>
      <c r="F12" s="28">
        <v>3.185</v>
      </c>
      <c r="G12" s="28">
        <v>0</v>
      </c>
      <c r="H12" s="28">
        <v>1.797</v>
      </c>
      <c r="I12" s="28">
        <v>1.263</v>
      </c>
      <c r="J12" s="28">
        <v>3.209</v>
      </c>
      <c r="K12" s="129">
        <v>0.96</v>
      </c>
      <c r="L12" s="39"/>
      <c r="M12" s="130"/>
      <c r="N12" s="131" t="s">
        <v>233</v>
      </c>
      <c r="O12" s="26">
        <v>0.716</v>
      </c>
      <c r="P12" s="26">
        <v>0.726</v>
      </c>
      <c r="Q12" s="26">
        <v>0.738</v>
      </c>
      <c r="R12" s="132">
        <v>33</v>
      </c>
      <c r="S12" s="26">
        <v>0.912</v>
      </c>
      <c r="T12" s="26">
        <v>0.926</v>
      </c>
      <c r="U12" s="26">
        <v>0.926</v>
      </c>
    </row>
    <row r="13" ht="15" spans="1:21">
      <c r="A13" s="122"/>
      <c r="B13" s="121"/>
      <c r="C13" s="40">
        <v>2</v>
      </c>
      <c r="D13" s="28">
        <v>1.756</v>
      </c>
      <c r="E13" s="28">
        <v>1.233</v>
      </c>
      <c r="F13" s="28">
        <v>3.198</v>
      </c>
      <c r="G13" s="28">
        <v>0</v>
      </c>
      <c r="H13" s="28">
        <v>1.756</v>
      </c>
      <c r="I13" s="28">
        <v>1.234</v>
      </c>
      <c r="J13" s="28">
        <v>3.299</v>
      </c>
      <c r="K13" s="129">
        <v>0.975</v>
      </c>
      <c r="L13" s="39"/>
      <c r="M13" s="130"/>
      <c r="N13" s="131" t="s">
        <v>234</v>
      </c>
      <c r="O13" s="26">
        <v>0.764</v>
      </c>
      <c r="P13" s="26">
        <v>0.775</v>
      </c>
      <c r="Q13" s="26">
        <v>0.787</v>
      </c>
      <c r="R13" s="132">
        <v>34</v>
      </c>
      <c r="S13" s="26">
        <v>0.967</v>
      </c>
      <c r="T13" s="26">
        <v>0.982</v>
      </c>
      <c r="U13" s="26">
        <v>0.982</v>
      </c>
    </row>
    <row r="14" ht="15" spans="1:21">
      <c r="A14" s="122"/>
      <c r="B14" s="121"/>
      <c r="C14" s="40">
        <v>3</v>
      </c>
      <c r="D14" s="28">
        <v>1.794</v>
      </c>
      <c r="E14" s="28">
        <v>1.258</v>
      </c>
      <c r="F14" s="28">
        <v>3.175</v>
      </c>
      <c r="G14" s="28">
        <v>0</v>
      </c>
      <c r="H14" s="28">
        <v>1.794</v>
      </c>
      <c r="I14" s="28">
        <v>1.259</v>
      </c>
      <c r="J14" s="28">
        <v>3.299</v>
      </c>
      <c r="K14" s="129">
        <v>0.975</v>
      </c>
      <c r="L14" s="39"/>
      <c r="M14" s="130"/>
      <c r="N14" s="131" t="s">
        <v>235</v>
      </c>
      <c r="O14" s="26">
        <v>0.812</v>
      </c>
      <c r="P14" s="26">
        <v>0.823</v>
      </c>
      <c r="Q14" s="26">
        <v>0.835</v>
      </c>
      <c r="R14" s="132">
        <v>35</v>
      </c>
      <c r="S14" s="26">
        <v>1.011</v>
      </c>
      <c r="T14" s="26">
        <v>1.027</v>
      </c>
      <c r="U14" s="26">
        <v>1.027</v>
      </c>
    </row>
    <row r="15" ht="15" spans="1:21">
      <c r="A15" s="122"/>
      <c r="B15" s="121">
        <v>1.8</v>
      </c>
      <c r="C15" s="40">
        <v>1</v>
      </c>
      <c r="D15" s="28">
        <v>1.636</v>
      </c>
      <c r="E15" s="28">
        <v>1.157</v>
      </c>
      <c r="F15" s="28">
        <v>1.799</v>
      </c>
      <c r="G15" s="28">
        <v>0</v>
      </c>
      <c r="H15" s="28">
        <v>1.636</v>
      </c>
      <c r="I15" s="28">
        <v>1.159</v>
      </c>
      <c r="J15" s="28">
        <v>1.799</v>
      </c>
      <c r="K15" s="129">
        <v>0.96</v>
      </c>
      <c r="L15" s="39"/>
      <c r="M15" s="130"/>
      <c r="N15" s="131" t="s">
        <v>236</v>
      </c>
      <c r="O15" s="26">
        <v>0.862</v>
      </c>
      <c r="P15" s="26">
        <v>0.873</v>
      </c>
      <c r="Q15" s="26">
        <v>0.886</v>
      </c>
      <c r="R15" s="132">
        <v>36</v>
      </c>
      <c r="S15" s="26">
        <v>1.072</v>
      </c>
      <c r="T15" s="26">
        <v>1.09</v>
      </c>
      <c r="U15" s="26">
        <v>1.089</v>
      </c>
    </row>
    <row r="16" ht="15" spans="1:21">
      <c r="A16" s="122"/>
      <c r="B16" s="121"/>
      <c r="C16" s="40">
        <v>2</v>
      </c>
      <c r="D16" s="28">
        <v>1.627</v>
      </c>
      <c r="E16" s="28">
        <v>1.149</v>
      </c>
      <c r="F16" s="28">
        <v>1.799</v>
      </c>
      <c r="G16" s="28">
        <v>0</v>
      </c>
      <c r="H16" s="28">
        <v>1.627</v>
      </c>
      <c r="I16" s="28">
        <v>1.151</v>
      </c>
      <c r="J16" s="28">
        <v>1.799</v>
      </c>
      <c r="K16" s="129">
        <v>0.975</v>
      </c>
      <c r="L16" s="39"/>
      <c r="M16" s="130"/>
      <c r="N16" s="131" t="s">
        <v>237</v>
      </c>
      <c r="O16" s="26">
        <v>0.909</v>
      </c>
      <c r="P16" s="26">
        <v>0.921</v>
      </c>
      <c r="Q16" s="26">
        <v>0.935</v>
      </c>
      <c r="R16" s="132">
        <v>37</v>
      </c>
      <c r="S16" s="26">
        <v>1.113</v>
      </c>
      <c r="T16" s="26">
        <v>1.131</v>
      </c>
      <c r="U16" s="26">
        <v>1.13</v>
      </c>
    </row>
    <row r="17" ht="15" spans="1:21">
      <c r="A17" s="122"/>
      <c r="B17" s="121"/>
      <c r="C17" s="40">
        <v>3</v>
      </c>
      <c r="D17" s="28">
        <v>1.637</v>
      </c>
      <c r="E17" s="28">
        <v>1.158</v>
      </c>
      <c r="F17" s="28">
        <v>1.799</v>
      </c>
      <c r="G17" s="28">
        <v>0</v>
      </c>
      <c r="H17" s="28">
        <v>1.638</v>
      </c>
      <c r="I17" s="28">
        <v>1.158</v>
      </c>
      <c r="J17" s="28">
        <v>1.799</v>
      </c>
      <c r="K17" s="129">
        <v>0.974</v>
      </c>
      <c r="L17" s="39"/>
      <c r="M17" s="130">
        <v>3.3</v>
      </c>
      <c r="N17" s="131" t="s">
        <v>230</v>
      </c>
      <c r="O17" s="26">
        <v>0.572</v>
      </c>
      <c r="P17" s="26">
        <v>0.58</v>
      </c>
      <c r="Q17" s="26">
        <v>0.59</v>
      </c>
      <c r="R17" s="132">
        <v>30</v>
      </c>
      <c r="S17" s="26">
        <v>0.612</v>
      </c>
      <c r="T17" s="26">
        <v>0.619</v>
      </c>
      <c r="U17" s="26">
        <v>0.619</v>
      </c>
    </row>
    <row r="18" ht="15" spans="12:21">
      <c r="L18" s="39"/>
      <c r="M18" s="130"/>
      <c r="N18" s="131" t="s">
        <v>231</v>
      </c>
      <c r="O18" s="26">
        <v>0.619</v>
      </c>
      <c r="P18" s="26">
        <v>0.627</v>
      </c>
      <c r="Q18" s="26">
        <v>0.638</v>
      </c>
      <c r="R18" s="132">
        <v>31</v>
      </c>
      <c r="S18" s="26">
        <v>0.71</v>
      </c>
      <c r="T18" s="26">
        <v>0.72</v>
      </c>
      <c r="U18" s="26">
        <v>0.719</v>
      </c>
    </row>
    <row r="19" ht="15" spans="12:21">
      <c r="L19" s="39"/>
      <c r="M19" s="130"/>
      <c r="N19" s="131" t="s">
        <v>232</v>
      </c>
      <c r="O19" s="26">
        <v>0.669</v>
      </c>
      <c r="P19" s="26">
        <v>0.678</v>
      </c>
      <c r="Q19" s="26">
        <v>0.69</v>
      </c>
      <c r="R19" s="132">
        <v>32</v>
      </c>
      <c r="S19" s="26">
        <v>0.814</v>
      </c>
      <c r="T19" s="26">
        <v>0.826</v>
      </c>
      <c r="U19" s="26">
        <v>0.826</v>
      </c>
    </row>
    <row r="20" ht="15" spans="12:21">
      <c r="L20" s="39"/>
      <c r="M20" s="130"/>
      <c r="N20" s="131" t="s">
        <v>233</v>
      </c>
      <c r="O20" s="26">
        <v>0.714</v>
      </c>
      <c r="P20" s="26">
        <v>0.724</v>
      </c>
      <c r="Q20" s="26">
        <v>0.736</v>
      </c>
      <c r="R20" s="132">
        <v>33</v>
      </c>
      <c r="S20" s="26">
        <v>0.91</v>
      </c>
      <c r="T20" s="26">
        <v>0.924</v>
      </c>
      <c r="U20" s="26">
        <v>0.923</v>
      </c>
    </row>
    <row r="21" ht="15" spans="12:21">
      <c r="L21" s="39"/>
      <c r="M21" s="130"/>
      <c r="N21" s="131" t="s">
        <v>234</v>
      </c>
      <c r="O21" s="26">
        <v>0.762</v>
      </c>
      <c r="P21" s="26">
        <v>0.772</v>
      </c>
      <c r="Q21" s="26">
        <v>0.785</v>
      </c>
      <c r="R21" s="132">
        <v>34</v>
      </c>
      <c r="S21" s="26">
        <v>0.965</v>
      </c>
      <c r="T21" s="26">
        <v>0.98</v>
      </c>
      <c r="U21" s="26">
        <v>0.979</v>
      </c>
    </row>
    <row r="22" ht="15" spans="12:21">
      <c r="L22" s="39"/>
      <c r="M22" s="130"/>
      <c r="N22" s="131" t="s">
        <v>235</v>
      </c>
      <c r="O22" s="26">
        <v>0.81</v>
      </c>
      <c r="P22" s="26">
        <v>0.82</v>
      </c>
      <c r="Q22" s="26">
        <v>0.833</v>
      </c>
      <c r="R22" s="132">
        <v>35</v>
      </c>
      <c r="S22" s="26">
        <v>1.009</v>
      </c>
      <c r="T22" s="26">
        <v>1.025</v>
      </c>
      <c r="U22" s="26">
        <v>1.024</v>
      </c>
    </row>
    <row r="23" ht="15" spans="12:21">
      <c r="L23" s="39"/>
      <c r="M23" s="130"/>
      <c r="N23" s="131" t="s">
        <v>236</v>
      </c>
      <c r="O23" s="26">
        <v>0.859</v>
      </c>
      <c r="P23" s="26">
        <v>0.87</v>
      </c>
      <c r="Q23" s="26">
        <v>0.884</v>
      </c>
      <c r="R23" s="132">
        <v>36</v>
      </c>
      <c r="S23" s="26">
        <v>1.07</v>
      </c>
      <c r="T23" s="26">
        <v>1.087</v>
      </c>
      <c r="U23" s="26">
        <v>1.086</v>
      </c>
    </row>
    <row r="24" ht="15" spans="12:21">
      <c r="L24" s="39"/>
      <c r="M24" s="130"/>
      <c r="N24" s="131" t="s">
        <v>237</v>
      </c>
      <c r="O24" s="26">
        <v>0.906</v>
      </c>
      <c r="P24" s="26">
        <v>0.917</v>
      </c>
      <c r="Q24" s="26">
        <v>0.932</v>
      </c>
      <c r="R24" s="132">
        <v>37</v>
      </c>
      <c r="S24" s="26">
        <v>1.11</v>
      </c>
      <c r="T24" s="26">
        <v>1.128</v>
      </c>
      <c r="U24" s="26">
        <v>1.127</v>
      </c>
    </row>
    <row r="25" ht="15" spans="12:21">
      <c r="L25" s="39"/>
      <c r="M25" s="130">
        <v>1.8</v>
      </c>
      <c r="N25" s="131" t="s">
        <v>230</v>
      </c>
      <c r="O25" s="26">
        <v>0.571</v>
      </c>
      <c r="P25" s="26">
        <v>0.577</v>
      </c>
      <c r="Q25" s="26">
        <v>0.589</v>
      </c>
      <c r="R25" s="132">
        <v>30</v>
      </c>
      <c r="S25" s="26">
        <v>0.612</v>
      </c>
      <c r="T25" s="26">
        <v>0.62</v>
      </c>
      <c r="U25" s="26">
        <v>0.619</v>
      </c>
    </row>
    <row r="26" ht="15" spans="12:21">
      <c r="L26" s="39"/>
      <c r="M26" s="130"/>
      <c r="N26" s="131" t="s">
        <v>231</v>
      </c>
      <c r="O26" s="26">
        <v>0.618</v>
      </c>
      <c r="P26" s="26">
        <v>0.625</v>
      </c>
      <c r="Q26" s="26">
        <v>0.637</v>
      </c>
      <c r="R26" s="132">
        <v>31</v>
      </c>
      <c r="S26" s="26">
        <v>0.71</v>
      </c>
      <c r="T26" s="26">
        <v>0.72</v>
      </c>
      <c r="U26" s="26">
        <v>0.719</v>
      </c>
    </row>
    <row r="27" ht="15" spans="12:21">
      <c r="L27" s="39"/>
      <c r="M27" s="130"/>
      <c r="N27" s="131" t="s">
        <v>232</v>
      </c>
      <c r="O27" s="26">
        <v>0.668</v>
      </c>
      <c r="P27" s="26">
        <v>0.675</v>
      </c>
      <c r="Q27" s="26">
        <v>0.688</v>
      </c>
      <c r="R27" s="132">
        <v>32</v>
      </c>
      <c r="S27" s="26">
        <v>0.814</v>
      </c>
      <c r="T27" s="26">
        <v>0.826</v>
      </c>
      <c r="U27" s="26">
        <v>0.825</v>
      </c>
    </row>
    <row r="28" ht="15" spans="12:21">
      <c r="L28" s="39"/>
      <c r="M28" s="130"/>
      <c r="N28" s="131" t="s">
        <v>233</v>
      </c>
      <c r="O28" s="26">
        <v>0.713</v>
      </c>
      <c r="P28" s="26">
        <v>0.72</v>
      </c>
      <c r="Q28" s="26">
        <v>0.734</v>
      </c>
      <c r="R28" s="132">
        <v>33</v>
      </c>
      <c r="S28" s="26">
        <v>0.909</v>
      </c>
      <c r="T28" s="26">
        <v>0.923</v>
      </c>
      <c r="U28" s="26">
        <v>0.923</v>
      </c>
    </row>
    <row r="29" ht="15" spans="12:21">
      <c r="L29" s="39"/>
      <c r="M29" s="130"/>
      <c r="N29" s="131" t="s">
        <v>234</v>
      </c>
      <c r="O29" s="26">
        <v>0.762</v>
      </c>
      <c r="P29" s="26">
        <v>0.768</v>
      </c>
      <c r="Q29" s="26">
        <v>0.783</v>
      </c>
      <c r="R29" s="132">
        <v>34</v>
      </c>
      <c r="S29" s="26">
        <v>0.965</v>
      </c>
      <c r="T29" s="26">
        <v>0.98</v>
      </c>
      <c r="U29" s="26">
        <v>0.979</v>
      </c>
    </row>
    <row r="30" ht="15" spans="12:21">
      <c r="L30" s="39"/>
      <c r="M30" s="130"/>
      <c r="N30" s="131" t="s">
        <v>235</v>
      </c>
      <c r="O30" s="26">
        <v>0.809</v>
      </c>
      <c r="P30" s="26">
        <v>0.816</v>
      </c>
      <c r="Q30" s="26">
        <v>0.831</v>
      </c>
      <c r="R30" s="132">
        <v>35</v>
      </c>
      <c r="S30" s="26">
        <v>1.009</v>
      </c>
      <c r="T30" s="26">
        <v>1.024</v>
      </c>
      <c r="U30" s="26">
        <v>1.024</v>
      </c>
    </row>
    <row r="31" ht="15" spans="12:21">
      <c r="L31" s="39"/>
      <c r="M31" s="130"/>
      <c r="N31" s="131" t="s">
        <v>236</v>
      </c>
      <c r="O31" s="26">
        <v>0.859</v>
      </c>
      <c r="P31" s="26">
        <v>0.866</v>
      </c>
      <c r="Q31" s="26">
        <v>0.882</v>
      </c>
      <c r="R31" s="132">
        <v>36</v>
      </c>
      <c r="S31" s="26">
        <v>1.069</v>
      </c>
      <c r="T31" s="26">
        <v>1.087</v>
      </c>
      <c r="U31" s="26">
        <v>1.085</v>
      </c>
    </row>
    <row r="32" ht="15" spans="12:21">
      <c r="L32" s="39"/>
      <c r="M32" s="130"/>
      <c r="N32" s="131" t="s">
        <v>237</v>
      </c>
      <c r="O32" s="26">
        <v>0.906</v>
      </c>
      <c r="P32" s="26">
        <v>0.913</v>
      </c>
      <c r="Q32" s="26">
        <v>0.93</v>
      </c>
      <c r="R32" s="132">
        <v>37</v>
      </c>
      <c r="S32" s="26">
        <v>1.109</v>
      </c>
      <c r="T32" s="26">
        <v>1.128</v>
      </c>
      <c r="U32" s="26">
        <v>1.126</v>
      </c>
    </row>
  </sheetData>
  <mergeCells count="31">
    <mergeCell ref="B1:K1"/>
    <mergeCell ref="M1:U1"/>
    <mergeCell ref="B2:K2"/>
    <mergeCell ref="M2:U2"/>
    <mergeCell ref="B3:K3"/>
    <mergeCell ref="M3:U3"/>
    <mergeCell ref="B4:K4"/>
    <mergeCell ref="M4:U4"/>
    <mergeCell ref="B5:K5"/>
    <mergeCell ref="M5:U5"/>
    <mergeCell ref="B6:K6"/>
    <mergeCell ref="M6:U6"/>
    <mergeCell ref="D7:G7"/>
    <mergeCell ref="H7:K7"/>
    <mergeCell ref="O7:Q7"/>
    <mergeCell ref="S7:U7"/>
    <mergeCell ref="A7:A8"/>
    <mergeCell ref="A9:A17"/>
    <mergeCell ref="B7:B8"/>
    <mergeCell ref="B9:B11"/>
    <mergeCell ref="B12:B14"/>
    <mergeCell ref="B15:B17"/>
    <mergeCell ref="C7:C8"/>
    <mergeCell ref="L7:L8"/>
    <mergeCell ref="L9:L32"/>
    <mergeCell ref="M7:M8"/>
    <mergeCell ref="M9:M16"/>
    <mergeCell ref="M17:M24"/>
    <mergeCell ref="M25:M32"/>
    <mergeCell ref="N7:N8"/>
    <mergeCell ref="R7:R8"/>
  </mergeCells>
  <conditionalFormatting sqref="O9:Q16">
    <cfRule type="cellIs" dxfId="5" priority="8" operator="lessThan">
      <formula>0.5</formula>
    </cfRule>
  </conditionalFormatting>
  <conditionalFormatting sqref="S9:U16">
    <cfRule type="cellIs" dxfId="5" priority="7" operator="lessThan">
      <formula>0.5</formula>
    </cfRule>
  </conditionalFormatting>
  <conditionalFormatting sqref="O17:Q24">
    <cfRule type="cellIs" dxfId="5" priority="4" operator="lessThan">
      <formula>0.5</formula>
    </cfRule>
  </conditionalFormatting>
  <conditionalFormatting sqref="S17:U24">
    <cfRule type="cellIs" dxfId="5" priority="3" operator="lessThan">
      <formula>0.5</formula>
    </cfRule>
  </conditionalFormatting>
  <conditionalFormatting sqref="O25:Q32">
    <cfRule type="cellIs" dxfId="5" priority="2" operator="lessThan">
      <formula>0.5</formula>
    </cfRule>
  </conditionalFormatting>
  <conditionalFormatting sqref="S25:U32">
    <cfRule type="cellIs" dxfId="5" priority="1" operator="lessThan">
      <formula>0.5</formula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zoomScale="80" zoomScaleNormal="80" workbookViewId="0">
      <selection activeCell="I9" sqref="I9:I14"/>
    </sheetView>
  </sheetViews>
  <sheetFormatPr defaultColWidth="9.09523809523809" defaultRowHeight="15"/>
  <cols>
    <col min="1" max="2" width="9.66666666666667" style="13" customWidth="1"/>
    <col min="3" max="3" width="8.33333333333333" style="13" customWidth="1"/>
    <col min="4" max="4" width="9.44761904761905" style="13" customWidth="1"/>
    <col min="5" max="5" width="14.447619047619" style="13" customWidth="1"/>
    <col min="6" max="6" width="15.6666666666667" style="13" customWidth="1"/>
    <col min="7" max="7" width="14.447619047619" style="13" customWidth="1"/>
    <col min="8" max="8" width="15.6285714285714" style="13" customWidth="1"/>
    <col min="9" max="9" width="14.447619047619" style="13" customWidth="1"/>
    <col min="10" max="10" width="15.6666666666667" style="13" customWidth="1"/>
    <col min="11" max="11" width="14.447619047619" style="13" customWidth="1"/>
    <col min="12" max="12" width="15.6666666666667" style="13" customWidth="1"/>
    <col min="13" max="16359" width="9.09523809523809" style="13"/>
    <col min="16360" max="16360" width="9.09523809523809" style="1"/>
    <col min="16361" max="16384" width="9.09523809523809" style="13"/>
  </cols>
  <sheetData>
    <row r="1" spans="1:12">
      <c r="A1" s="2" t="s">
        <v>177</v>
      </c>
      <c r="B1" s="2" t="s">
        <v>238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181</v>
      </c>
      <c r="B2" s="2" t="s">
        <v>198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179</v>
      </c>
      <c r="B3" s="2" t="s">
        <v>239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182</v>
      </c>
      <c r="B4" s="2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47" t="s">
        <v>183</v>
      </c>
      <c r="B5" s="14" t="s">
        <v>241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ht="39" customHeight="1" spans="1:12">
      <c r="A6" s="4" t="s">
        <v>185</v>
      </c>
      <c r="B6" s="117" t="s">
        <v>242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2">
      <c r="A7" s="33" t="s">
        <v>154</v>
      </c>
      <c r="B7" s="84" t="s">
        <v>243</v>
      </c>
      <c r="C7" s="83" t="s">
        <v>155</v>
      </c>
      <c r="D7" s="84" t="s">
        <v>156</v>
      </c>
      <c r="E7" s="21" t="s">
        <v>244</v>
      </c>
      <c r="F7" s="21"/>
      <c r="G7" s="21" t="s">
        <v>245</v>
      </c>
      <c r="H7" s="21"/>
      <c r="I7" s="21" t="s">
        <v>246</v>
      </c>
      <c r="J7" s="21"/>
      <c r="K7" s="21" t="s">
        <v>247</v>
      </c>
      <c r="L7" s="21"/>
    </row>
    <row r="8" spans="1:12">
      <c r="A8" s="33"/>
      <c r="B8" s="53"/>
      <c r="C8" s="119"/>
      <c r="D8" s="53"/>
      <c r="E8" s="53" t="s">
        <v>248</v>
      </c>
      <c r="F8" s="119" t="s">
        <v>249</v>
      </c>
      <c r="G8" s="53" t="s">
        <v>248</v>
      </c>
      <c r="H8" s="53" t="s">
        <v>250</v>
      </c>
      <c r="I8" s="53" t="s">
        <v>248</v>
      </c>
      <c r="J8" s="53" t="s">
        <v>251</v>
      </c>
      <c r="K8" s="53" t="s">
        <v>248</v>
      </c>
      <c r="L8" s="53" t="s">
        <v>252</v>
      </c>
    </row>
    <row r="9" spans="1:12">
      <c r="A9" s="39">
        <v>25</v>
      </c>
      <c r="B9" s="120" t="s">
        <v>24</v>
      </c>
      <c r="C9" s="121">
        <v>4.2</v>
      </c>
      <c r="D9" s="122">
        <v>1</v>
      </c>
      <c r="E9" s="28">
        <v>1.877</v>
      </c>
      <c r="F9" s="28">
        <v>1.871</v>
      </c>
      <c r="G9" s="28">
        <v>1.263</v>
      </c>
      <c r="H9" s="28">
        <v>1.256</v>
      </c>
      <c r="I9" s="28">
        <v>3.329</v>
      </c>
      <c r="J9" s="28">
        <v>3.305</v>
      </c>
      <c r="K9" s="28">
        <v>1.009</v>
      </c>
      <c r="L9" s="28">
        <v>0.988</v>
      </c>
    </row>
    <row r="10" spans="1:12">
      <c r="A10" s="39"/>
      <c r="B10" s="120"/>
      <c r="C10" s="121"/>
      <c r="D10" s="122">
        <v>2</v>
      </c>
      <c r="E10" s="28">
        <v>1.85</v>
      </c>
      <c r="F10" s="28">
        <v>1.845</v>
      </c>
      <c r="G10" s="28">
        <v>1.242</v>
      </c>
      <c r="H10" s="28">
        <v>1.236</v>
      </c>
      <c r="I10" s="28">
        <v>3.311</v>
      </c>
      <c r="J10" s="28">
        <v>3.286</v>
      </c>
      <c r="K10" s="28">
        <v>0.988</v>
      </c>
      <c r="L10" s="28">
        <v>0.951</v>
      </c>
    </row>
    <row r="11" spans="1:12">
      <c r="A11" s="39"/>
      <c r="B11" s="120"/>
      <c r="C11" s="121"/>
      <c r="D11" s="122">
        <v>3</v>
      </c>
      <c r="E11" s="28">
        <v>1.844</v>
      </c>
      <c r="F11" s="28">
        <v>1.838</v>
      </c>
      <c r="G11" s="28">
        <v>1.259</v>
      </c>
      <c r="H11" s="28">
        <v>1.253</v>
      </c>
      <c r="I11" s="28">
        <v>3.327</v>
      </c>
      <c r="J11" s="28">
        <v>3.303</v>
      </c>
      <c r="K11" s="28">
        <v>1.033</v>
      </c>
      <c r="L11" s="28">
        <v>1.026</v>
      </c>
    </row>
    <row r="12" spans="1:12">
      <c r="A12" s="39"/>
      <c r="B12" s="120"/>
      <c r="C12" s="121">
        <v>3.3</v>
      </c>
      <c r="D12" s="122">
        <v>1</v>
      </c>
      <c r="E12" s="28">
        <v>1.871</v>
      </c>
      <c r="F12" s="28">
        <v>1.865</v>
      </c>
      <c r="G12" s="28">
        <v>1.259</v>
      </c>
      <c r="H12" s="28">
        <v>1.253</v>
      </c>
      <c r="I12" s="28">
        <v>3.297</v>
      </c>
      <c r="J12" s="28">
        <v>3.163</v>
      </c>
      <c r="K12" s="28">
        <v>1.009</v>
      </c>
      <c r="L12" s="28">
        <v>0.987</v>
      </c>
    </row>
    <row r="13" spans="1:12">
      <c r="A13" s="39"/>
      <c r="B13" s="120"/>
      <c r="C13" s="121"/>
      <c r="D13" s="122">
        <v>2</v>
      </c>
      <c r="E13" s="28">
        <v>1.845</v>
      </c>
      <c r="F13" s="28">
        <v>1.84</v>
      </c>
      <c r="G13" s="28">
        <v>1.238</v>
      </c>
      <c r="H13" s="28">
        <v>1.233</v>
      </c>
      <c r="I13" s="28">
        <v>3.297</v>
      </c>
      <c r="J13" s="28">
        <v>3.159</v>
      </c>
      <c r="K13" s="28">
        <v>0.989</v>
      </c>
      <c r="L13" s="28">
        <v>0.948</v>
      </c>
    </row>
    <row r="14" spans="1:12">
      <c r="A14" s="39"/>
      <c r="B14" s="120"/>
      <c r="C14" s="121"/>
      <c r="D14" s="122">
        <v>3</v>
      </c>
      <c r="E14" s="28">
        <v>1.838</v>
      </c>
      <c r="F14" s="28">
        <v>1.834</v>
      </c>
      <c r="G14" s="28">
        <v>1.256</v>
      </c>
      <c r="H14" s="28">
        <v>1.25</v>
      </c>
      <c r="I14" s="28">
        <v>3.297</v>
      </c>
      <c r="J14" s="28">
        <v>3.169</v>
      </c>
      <c r="K14" s="28">
        <v>1.034</v>
      </c>
      <c r="L14" s="28">
        <v>1.025</v>
      </c>
    </row>
    <row r="15" spans="1:12">
      <c r="A15" s="39"/>
      <c r="B15" s="120"/>
      <c r="C15" s="121">
        <v>1.8</v>
      </c>
      <c r="D15" s="122">
        <v>1</v>
      </c>
      <c r="E15" s="28">
        <v>1.799</v>
      </c>
      <c r="F15" s="28">
        <v>1.726</v>
      </c>
      <c r="G15" s="28">
        <v>1.255</v>
      </c>
      <c r="H15" s="28">
        <v>1.249</v>
      </c>
      <c r="I15" s="28">
        <v>1.812</v>
      </c>
      <c r="J15" s="28">
        <v>1.658</v>
      </c>
      <c r="K15" s="28">
        <v>1.006</v>
      </c>
      <c r="L15" s="28">
        <v>0.948</v>
      </c>
    </row>
    <row r="16" spans="1:12">
      <c r="A16" s="39"/>
      <c r="B16" s="120"/>
      <c r="C16" s="121"/>
      <c r="D16" s="122">
        <v>2</v>
      </c>
      <c r="E16" s="28">
        <v>1.8</v>
      </c>
      <c r="F16" s="28">
        <v>1.727</v>
      </c>
      <c r="G16" s="28">
        <v>1.236</v>
      </c>
      <c r="H16" s="28">
        <v>1.229</v>
      </c>
      <c r="I16" s="28">
        <v>1.813</v>
      </c>
      <c r="J16" s="28">
        <v>1.653</v>
      </c>
      <c r="K16" s="28">
        <v>0.989</v>
      </c>
      <c r="L16" s="28">
        <v>0.911</v>
      </c>
    </row>
    <row r="17" spans="1:12">
      <c r="A17" s="39"/>
      <c r="B17" s="120"/>
      <c r="C17" s="121"/>
      <c r="D17" s="122">
        <v>3</v>
      </c>
      <c r="E17" s="28">
        <v>1.799</v>
      </c>
      <c r="F17" s="28">
        <v>1.728</v>
      </c>
      <c r="G17" s="28">
        <v>1.253</v>
      </c>
      <c r="H17" s="28">
        <v>1.247</v>
      </c>
      <c r="I17" s="28">
        <v>1.812</v>
      </c>
      <c r="J17" s="28">
        <v>1.662</v>
      </c>
      <c r="K17" s="28">
        <v>1.034</v>
      </c>
      <c r="L17" s="28">
        <v>1.011</v>
      </c>
    </row>
    <row r="19" spans="1:12">
      <c r="A19" s="119" t="s">
        <v>154</v>
      </c>
      <c r="B19" s="53" t="s">
        <v>243</v>
      </c>
      <c r="C19" s="119" t="s">
        <v>155</v>
      </c>
      <c r="D19" s="53" t="s">
        <v>156</v>
      </c>
      <c r="E19" s="36" t="s">
        <v>244</v>
      </c>
      <c r="F19" s="36"/>
      <c r="G19" s="36" t="s">
        <v>245</v>
      </c>
      <c r="H19" s="36"/>
      <c r="I19" s="36" t="s">
        <v>246</v>
      </c>
      <c r="J19" s="36"/>
      <c r="K19" s="36" t="s">
        <v>247</v>
      </c>
      <c r="L19" s="36"/>
    </row>
    <row r="20" spans="1:12">
      <c r="A20" s="119"/>
      <c r="B20" s="53"/>
      <c r="C20" s="119"/>
      <c r="D20" s="53"/>
      <c r="E20" s="53" t="s">
        <v>248</v>
      </c>
      <c r="F20" s="119" t="s">
        <v>249</v>
      </c>
      <c r="G20" s="53" t="s">
        <v>248</v>
      </c>
      <c r="H20" s="53" t="s">
        <v>250</v>
      </c>
      <c r="I20" s="53" t="s">
        <v>248</v>
      </c>
      <c r="J20" s="53" t="s">
        <v>251</v>
      </c>
      <c r="K20" s="53" t="s">
        <v>248</v>
      </c>
      <c r="L20" s="53" t="s">
        <v>252</v>
      </c>
    </row>
    <row r="21" spans="1:12">
      <c r="A21" s="123">
        <v>25</v>
      </c>
      <c r="B21" s="120" t="s">
        <v>253</v>
      </c>
      <c r="C21" s="91">
        <v>5</v>
      </c>
      <c r="D21" s="122">
        <v>1</v>
      </c>
      <c r="E21" s="28">
        <v>1.87</v>
      </c>
      <c r="F21" s="28">
        <v>1.865</v>
      </c>
      <c r="G21" s="28">
        <v>1.259</v>
      </c>
      <c r="H21" s="28">
        <v>1.253</v>
      </c>
      <c r="I21" s="28">
        <v>3.3</v>
      </c>
      <c r="J21" s="28">
        <v>3.262</v>
      </c>
      <c r="K21" s="28">
        <v>1.009</v>
      </c>
      <c r="L21" s="28">
        <v>0.988</v>
      </c>
    </row>
    <row r="22" spans="1:12">
      <c r="A22" s="123"/>
      <c r="B22" s="120"/>
      <c r="C22" s="91"/>
      <c r="D22" s="122">
        <v>2</v>
      </c>
      <c r="E22" s="28">
        <v>1.845</v>
      </c>
      <c r="F22" s="28">
        <v>1.841</v>
      </c>
      <c r="G22" s="28">
        <v>1.239</v>
      </c>
      <c r="H22" s="28">
        <v>1.233</v>
      </c>
      <c r="I22" s="28">
        <v>3.292</v>
      </c>
      <c r="J22" s="28">
        <v>3.254</v>
      </c>
      <c r="K22" s="28">
        <v>0.989</v>
      </c>
      <c r="L22" s="28">
        <v>0.964</v>
      </c>
    </row>
    <row r="23" spans="1:12">
      <c r="A23" s="123"/>
      <c r="B23" s="120"/>
      <c r="C23" s="91"/>
      <c r="D23" s="122">
        <v>3</v>
      </c>
      <c r="E23" s="28">
        <v>1.838</v>
      </c>
      <c r="F23" s="28">
        <v>1.833</v>
      </c>
      <c r="G23" s="28">
        <v>1.256</v>
      </c>
      <c r="H23" s="28">
        <v>1.25</v>
      </c>
      <c r="I23" s="28">
        <v>3.229</v>
      </c>
      <c r="J23" s="28">
        <v>3.193</v>
      </c>
      <c r="K23" s="28">
        <v>1.035</v>
      </c>
      <c r="L23" s="28">
        <v>1.025</v>
      </c>
    </row>
  </sheetData>
  <mergeCells count="30">
    <mergeCell ref="B1:L1"/>
    <mergeCell ref="B2:L2"/>
    <mergeCell ref="B3:L3"/>
    <mergeCell ref="B4:L4"/>
    <mergeCell ref="B5:L5"/>
    <mergeCell ref="B6:L6"/>
    <mergeCell ref="E7:F7"/>
    <mergeCell ref="G7:H7"/>
    <mergeCell ref="I7:J7"/>
    <mergeCell ref="K7:L7"/>
    <mergeCell ref="E19:F19"/>
    <mergeCell ref="G19:H19"/>
    <mergeCell ref="I19:J19"/>
    <mergeCell ref="K19:L19"/>
    <mergeCell ref="A7:A8"/>
    <mergeCell ref="A9:A17"/>
    <mergeCell ref="A19:A20"/>
    <mergeCell ref="A21:A23"/>
    <mergeCell ref="B7:B8"/>
    <mergeCell ref="B9:B17"/>
    <mergeCell ref="B19:B20"/>
    <mergeCell ref="B21:B23"/>
    <mergeCell ref="C7:C8"/>
    <mergeCell ref="C9:C11"/>
    <mergeCell ref="C12:C14"/>
    <mergeCell ref="C15:C17"/>
    <mergeCell ref="C19:C20"/>
    <mergeCell ref="C21:C23"/>
    <mergeCell ref="D7:D8"/>
    <mergeCell ref="D19:D20"/>
  </mergeCells>
  <conditionalFormatting sqref="F9">
    <cfRule type="cellIs" dxfId="5" priority="389" operator="lessThan">
      <formula>E9*90%</formula>
    </cfRule>
  </conditionalFormatting>
  <conditionalFormatting sqref="H9">
    <cfRule type="cellIs" dxfId="5" priority="373" operator="lessThan">
      <formula>G9*90%</formula>
    </cfRule>
  </conditionalFormatting>
  <conditionalFormatting sqref="J9">
    <cfRule type="cellIs" dxfId="5" priority="344" operator="lessThan">
      <formula>I9*90%</formula>
    </cfRule>
  </conditionalFormatting>
  <conditionalFormatting sqref="L9">
    <cfRule type="cellIs" dxfId="5" priority="343" operator="lessThan">
      <formula>K9*90%</formula>
    </cfRule>
  </conditionalFormatting>
  <conditionalFormatting sqref="F10">
    <cfRule type="cellIs" dxfId="5" priority="387" operator="lessThan">
      <formula>E10*90%</formula>
    </cfRule>
  </conditionalFormatting>
  <conditionalFormatting sqref="H10">
    <cfRule type="cellIs" dxfId="5" priority="372" operator="lessThan">
      <formula>G10*90%</formula>
    </cfRule>
  </conditionalFormatting>
  <conditionalFormatting sqref="J10">
    <cfRule type="cellIs" dxfId="5" priority="345" operator="lessThan">
      <formula>I10*90%</formula>
    </cfRule>
  </conditionalFormatting>
  <conditionalFormatting sqref="L10">
    <cfRule type="cellIs" dxfId="5" priority="342" operator="lessThan">
      <formula>K10*90%</formula>
    </cfRule>
  </conditionalFormatting>
  <conditionalFormatting sqref="F11">
    <cfRule type="cellIs" dxfId="5" priority="386" operator="lessThan">
      <formula>E11*90%</formula>
    </cfRule>
  </conditionalFormatting>
  <conditionalFormatting sqref="H11">
    <cfRule type="cellIs" dxfId="5" priority="371" operator="lessThan">
      <formula>G11*90%</formula>
    </cfRule>
  </conditionalFormatting>
  <conditionalFormatting sqref="J11">
    <cfRule type="cellIs" dxfId="5" priority="346" operator="lessThan">
      <formula>I11*90%</formula>
    </cfRule>
  </conditionalFormatting>
  <conditionalFormatting sqref="L11">
    <cfRule type="cellIs" dxfId="5" priority="341" operator="lessThan">
      <formula>K11*90%</formula>
    </cfRule>
  </conditionalFormatting>
  <conditionalFormatting sqref="F12">
    <cfRule type="cellIs" dxfId="5" priority="24" operator="lessThan">
      <formula>E12*90%</formula>
    </cfRule>
  </conditionalFormatting>
  <conditionalFormatting sqref="H12">
    <cfRule type="cellIs" dxfId="5" priority="21" operator="lessThan">
      <formula>G12*90%</formula>
    </cfRule>
  </conditionalFormatting>
  <conditionalFormatting sqref="J12">
    <cfRule type="cellIs" dxfId="5" priority="16" operator="lessThan">
      <formula>I12*90%</formula>
    </cfRule>
  </conditionalFormatting>
  <conditionalFormatting sqref="L12">
    <cfRule type="cellIs" dxfId="5" priority="15" operator="lessThan">
      <formula>K12*90%</formula>
    </cfRule>
  </conditionalFormatting>
  <conditionalFormatting sqref="F13">
    <cfRule type="cellIs" dxfId="5" priority="23" operator="lessThan">
      <formula>E13*90%</formula>
    </cfRule>
  </conditionalFormatting>
  <conditionalFormatting sqref="H13">
    <cfRule type="cellIs" dxfId="5" priority="20" operator="lessThan">
      <formula>G13*90%</formula>
    </cfRule>
  </conditionalFormatting>
  <conditionalFormatting sqref="J13">
    <cfRule type="cellIs" dxfId="5" priority="17" operator="lessThan">
      <formula>I13*90%</formula>
    </cfRule>
  </conditionalFormatting>
  <conditionalFormatting sqref="L13">
    <cfRule type="cellIs" dxfId="5" priority="14" operator="lessThan">
      <formula>K13*90%</formula>
    </cfRule>
  </conditionalFormatting>
  <conditionalFormatting sqref="F14">
    <cfRule type="cellIs" dxfId="5" priority="22" operator="lessThan">
      <formula>E14*90%</formula>
    </cfRule>
  </conditionalFormatting>
  <conditionalFormatting sqref="H14">
    <cfRule type="cellIs" dxfId="5" priority="19" operator="lessThan">
      <formula>G14*90%</formula>
    </cfRule>
  </conditionalFormatting>
  <conditionalFormatting sqref="J14">
    <cfRule type="cellIs" dxfId="5" priority="18" operator="lessThan">
      <formula>I14*90%</formula>
    </cfRule>
  </conditionalFormatting>
  <conditionalFormatting sqref="L14">
    <cfRule type="cellIs" dxfId="5" priority="13" operator="lessThan">
      <formula>K14*90%</formula>
    </cfRule>
  </conditionalFormatting>
  <conditionalFormatting sqref="F15">
    <cfRule type="cellIs" dxfId="5" priority="12" operator="lessThan">
      <formula>E15*90%</formula>
    </cfRule>
  </conditionalFormatting>
  <conditionalFormatting sqref="H15">
    <cfRule type="cellIs" dxfId="5" priority="9" operator="lessThan">
      <formula>G15*90%</formula>
    </cfRule>
  </conditionalFormatting>
  <conditionalFormatting sqref="J15">
    <cfRule type="cellIs" dxfId="5" priority="4" operator="lessThan">
      <formula>I15*90%</formula>
    </cfRule>
  </conditionalFormatting>
  <conditionalFormatting sqref="L15">
    <cfRule type="cellIs" dxfId="5" priority="3" operator="lessThan">
      <formula>K15*90%</formula>
    </cfRule>
  </conditionalFormatting>
  <conditionalFormatting sqref="F16">
    <cfRule type="cellIs" dxfId="5" priority="11" operator="lessThan">
      <formula>E16*90%</formula>
    </cfRule>
  </conditionalFormatting>
  <conditionalFormatting sqref="H16">
    <cfRule type="cellIs" dxfId="5" priority="8" operator="lessThan">
      <formula>G16*90%</formula>
    </cfRule>
  </conditionalFormatting>
  <conditionalFormatting sqref="J16">
    <cfRule type="cellIs" dxfId="5" priority="5" operator="lessThan">
      <formula>I16*90%</formula>
    </cfRule>
  </conditionalFormatting>
  <conditionalFormatting sqref="L16">
    <cfRule type="cellIs" dxfId="5" priority="2" operator="lessThan">
      <formula>K16*90%</formula>
    </cfRule>
  </conditionalFormatting>
  <conditionalFormatting sqref="F17">
    <cfRule type="cellIs" dxfId="5" priority="10" operator="lessThan">
      <formula>E17*90%</formula>
    </cfRule>
  </conditionalFormatting>
  <conditionalFormatting sqref="H17">
    <cfRule type="cellIs" dxfId="5" priority="7" operator="lessThan">
      <formula>G17*90%</formula>
    </cfRule>
  </conditionalFormatting>
  <conditionalFormatting sqref="J17">
    <cfRule type="cellIs" dxfId="5" priority="6" operator="lessThan">
      <formula>I17*90%</formula>
    </cfRule>
  </conditionalFormatting>
  <conditionalFormatting sqref="L17">
    <cfRule type="cellIs" dxfId="5" priority="1" operator="lessThan">
      <formula>K17*90%</formula>
    </cfRule>
  </conditionalFormatting>
  <conditionalFormatting sqref="F21">
    <cfRule type="cellIs" dxfId="5" priority="328" operator="lessThan">
      <formula>E21*90%</formula>
    </cfRule>
  </conditionalFormatting>
  <conditionalFormatting sqref="H21">
    <cfRule type="cellIs" dxfId="5" priority="313" operator="lessThan">
      <formula>G21*90%</formula>
    </cfRule>
  </conditionalFormatting>
  <conditionalFormatting sqref="J21">
    <cfRule type="cellIs" dxfId="5" priority="298" operator="lessThan">
      <formula>I21*90%</formula>
    </cfRule>
  </conditionalFormatting>
  <conditionalFormatting sqref="L21">
    <cfRule type="cellIs" dxfId="5" priority="283" operator="lessThan">
      <formula>K21*90%</formula>
    </cfRule>
  </conditionalFormatting>
  <conditionalFormatting sqref="F22">
    <cfRule type="cellIs" dxfId="5" priority="327" operator="lessThan">
      <formula>E22*90%</formula>
    </cfRule>
  </conditionalFormatting>
  <conditionalFormatting sqref="H22">
    <cfRule type="cellIs" dxfId="5" priority="312" operator="lessThan">
      <formula>G22*90%</formula>
    </cfRule>
  </conditionalFormatting>
  <conditionalFormatting sqref="J22">
    <cfRule type="cellIs" dxfId="5" priority="297" operator="lessThan">
      <formula>I22*90%</formula>
    </cfRule>
  </conditionalFormatting>
  <conditionalFormatting sqref="L22">
    <cfRule type="cellIs" dxfId="5" priority="282" operator="lessThan">
      <formula>K22*90%</formula>
    </cfRule>
  </conditionalFormatting>
  <conditionalFormatting sqref="F23">
    <cfRule type="cellIs" dxfId="5" priority="326" operator="lessThan">
      <formula>E23*90%</formula>
    </cfRule>
  </conditionalFormatting>
  <conditionalFormatting sqref="H23">
    <cfRule type="cellIs" dxfId="5" priority="311" operator="lessThan">
      <formula>G23*90%</formula>
    </cfRule>
  </conditionalFormatting>
  <conditionalFormatting sqref="J23">
    <cfRule type="cellIs" dxfId="5" priority="296" operator="lessThan">
      <formula>I23*90%</formula>
    </cfRule>
  </conditionalFormatting>
  <conditionalFormatting sqref="L23">
    <cfRule type="cellIs" dxfId="5" priority="281" operator="lessThan">
      <formula>K23*90%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zoomScale="80" zoomScaleNormal="80" workbookViewId="0">
      <selection activeCell="F10" sqref="F10"/>
    </sheetView>
  </sheetViews>
  <sheetFormatPr defaultColWidth="9.09523809523809" defaultRowHeight="15"/>
  <cols>
    <col min="1" max="2" width="9.66666666666667" style="13" customWidth="1"/>
    <col min="3" max="3" width="8.33333333333333" style="13" customWidth="1"/>
    <col min="4" max="4" width="9.44761904761905" style="13" customWidth="1"/>
    <col min="5" max="5" width="14.447619047619" style="13" customWidth="1"/>
    <col min="6" max="6" width="15.6666666666667" style="13" customWidth="1"/>
    <col min="7" max="7" width="14.447619047619" style="13" customWidth="1"/>
    <col min="8" max="8" width="15.6285714285714" style="13" customWidth="1"/>
    <col min="9" max="9" width="14.447619047619" style="13" customWidth="1"/>
    <col min="10" max="10" width="15.6666666666667" style="13" customWidth="1"/>
    <col min="11" max="11" width="14.447619047619" style="13" customWidth="1"/>
    <col min="12" max="12" width="15.6666666666667" style="13" customWidth="1"/>
    <col min="13" max="16359" width="9.09523809523809" style="13"/>
    <col min="16360" max="16360" width="9.09523809523809" style="1"/>
    <col min="16361" max="16384" width="9.09523809523809" style="13"/>
  </cols>
  <sheetData>
    <row r="1" spans="1:12">
      <c r="A1" s="2" t="s">
        <v>177</v>
      </c>
      <c r="B1" s="2" t="s">
        <v>238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2" t="s">
        <v>181</v>
      </c>
      <c r="B2" s="2" t="s">
        <v>198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179</v>
      </c>
      <c r="B3" s="30" t="s">
        <v>254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182</v>
      </c>
      <c r="B4" s="30" t="s">
        <v>149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ht="71" customHeight="1" spans="1:12">
      <c r="A5" s="47" t="s">
        <v>183</v>
      </c>
      <c r="B5" s="3" t="s">
        <v>255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185</v>
      </c>
      <c r="B6" s="117" t="s">
        <v>256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2">
      <c r="A7" s="33" t="s">
        <v>154</v>
      </c>
      <c r="B7" s="84" t="s">
        <v>243</v>
      </c>
      <c r="C7" s="83" t="s">
        <v>155</v>
      </c>
      <c r="D7" s="84" t="s">
        <v>156</v>
      </c>
      <c r="E7" s="21" t="s">
        <v>244</v>
      </c>
      <c r="F7" s="21"/>
      <c r="G7" s="21" t="s">
        <v>245</v>
      </c>
      <c r="H7" s="21"/>
      <c r="I7" s="21" t="s">
        <v>246</v>
      </c>
      <c r="J7" s="21"/>
      <c r="K7" s="21" t="s">
        <v>247</v>
      </c>
      <c r="L7" s="21"/>
    </row>
    <row r="8" spans="1:12">
      <c r="A8" s="33"/>
      <c r="B8" s="53"/>
      <c r="C8" s="119"/>
      <c r="D8" s="53"/>
      <c r="E8" s="53" t="s">
        <v>248</v>
      </c>
      <c r="F8" s="119" t="s">
        <v>249</v>
      </c>
      <c r="G8" s="53" t="s">
        <v>248</v>
      </c>
      <c r="H8" s="53" t="s">
        <v>250</v>
      </c>
      <c r="I8" s="53" t="s">
        <v>248</v>
      </c>
      <c r="J8" s="53" t="s">
        <v>251</v>
      </c>
      <c r="K8" s="53" t="s">
        <v>248</v>
      </c>
      <c r="L8" s="53" t="s">
        <v>252</v>
      </c>
    </row>
    <row r="9" spans="1:12">
      <c r="A9" s="39">
        <v>25</v>
      </c>
      <c r="B9" s="120" t="s">
        <v>24</v>
      </c>
      <c r="C9" s="121">
        <v>3.3</v>
      </c>
      <c r="D9" s="122">
        <v>1</v>
      </c>
      <c r="E9" s="28">
        <v>1.833</v>
      </c>
      <c r="F9" s="28">
        <v>1.83</v>
      </c>
      <c r="G9" s="28">
        <v>1.213</v>
      </c>
      <c r="H9" s="28">
        <v>1.211</v>
      </c>
      <c r="I9" s="28">
        <v>3.298</v>
      </c>
      <c r="J9" s="28">
        <v>3.163</v>
      </c>
      <c r="K9" s="28">
        <v>1.011</v>
      </c>
      <c r="L9" s="28">
        <v>0.971</v>
      </c>
    </row>
    <row r="10" spans="1:12">
      <c r="A10" s="39"/>
      <c r="B10" s="120"/>
      <c r="C10" s="121"/>
      <c r="D10" s="122">
        <v>2</v>
      </c>
      <c r="E10" s="28">
        <v>1.795</v>
      </c>
      <c r="F10" s="28">
        <v>1.793</v>
      </c>
      <c r="G10" s="28">
        <v>1.192</v>
      </c>
      <c r="H10" s="28">
        <v>1.19</v>
      </c>
      <c r="I10" s="28">
        <v>3.299</v>
      </c>
      <c r="J10" s="28">
        <v>3.168</v>
      </c>
      <c r="K10" s="28">
        <v>0.992</v>
      </c>
      <c r="L10" s="28">
        <v>0.943</v>
      </c>
    </row>
    <row r="11" spans="1:12">
      <c r="A11" s="39"/>
      <c r="B11" s="120"/>
      <c r="C11" s="121"/>
      <c r="D11" s="122">
        <v>3</v>
      </c>
      <c r="E11" s="28">
        <v>1.856</v>
      </c>
      <c r="F11" s="28">
        <v>1.85</v>
      </c>
      <c r="G11" s="28">
        <v>1.241</v>
      </c>
      <c r="H11" s="28">
        <v>1.238</v>
      </c>
      <c r="I11" s="28">
        <v>3.298</v>
      </c>
      <c r="J11" s="28">
        <v>3.17</v>
      </c>
      <c r="K11" s="28">
        <v>1.038</v>
      </c>
      <c r="L11" s="28">
        <v>1.026</v>
      </c>
    </row>
  </sheetData>
  <mergeCells count="17">
    <mergeCell ref="B1:L1"/>
    <mergeCell ref="B2:L2"/>
    <mergeCell ref="B3:L3"/>
    <mergeCell ref="B4:L4"/>
    <mergeCell ref="B5:L5"/>
    <mergeCell ref="B6:L6"/>
    <mergeCell ref="E7:F7"/>
    <mergeCell ref="G7:H7"/>
    <mergeCell ref="I7:J7"/>
    <mergeCell ref="K7:L7"/>
    <mergeCell ref="A7:A8"/>
    <mergeCell ref="A9:A11"/>
    <mergeCell ref="B7:B8"/>
    <mergeCell ref="B9:B11"/>
    <mergeCell ref="C7:C8"/>
    <mergeCell ref="C9:C11"/>
    <mergeCell ref="D7:D8"/>
  </mergeCells>
  <conditionalFormatting sqref="F9">
    <cfRule type="cellIs" dxfId="5" priority="362" operator="lessThan">
      <formula>E9*90%</formula>
    </cfRule>
  </conditionalFormatting>
  <conditionalFormatting sqref="H9">
    <cfRule type="cellIs" dxfId="5" priority="347" operator="lessThan">
      <formula>G9*90%</formula>
    </cfRule>
  </conditionalFormatting>
  <conditionalFormatting sqref="J9">
    <cfRule type="cellIs" dxfId="5" priority="318" operator="lessThan">
      <formula>I9*90%</formula>
    </cfRule>
  </conditionalFormatting>
  <conditionalFormatting sqref="L9">
    <cfRule type="cellIs" dxfId="5" priority="317" operator="lessThan">
      <formula>K9*90%</formula>
    </cfRule>
  </conditionalFormatting>
  <conditionalFormatting sqref="F10">
    <cfRule type="cellIs" dxfId="5" priority="361" operator="lessThan">
      <formula>E10*90%</formula>
    </cfRule>
  </conditionalFormatting>
  <conditionalFormatting sqref="H10">
    <cfRule type="cellIs" dxfId="5" priority="346" operator="lessThan">
      <formula>G10*90%</formula>
    </cfRule>
  </conditionalFormatting>
  <conditionalFormatting sqref="J10">
    <cfRule type="cellIs" dxfId="5" priority="319" operator="lessThan">
      <formula>I10*90%</formula>
    </cfRule>
  </conditionalFormatting>
  <conditionalFormatting sqref="L10">
    <cfRule type="cellIs" dxfId="5" priority="316" operator="lessThan">
      <formula>K10*90%</formula>
    </cfRule>
  </conditionalFormatting>
  <conditionalFormatting sqref="F11">
    <cfRule type="cellIs" dxfId="5" priority="360" operator="lessThan">
      <formula>E11*90%</formula>
    </cfRule>
  </conditionalFormatting>
  <conditionalFormatting sqref="H11">
    <cfRule type="cellIs" dxfId="5" priority="345" operator="lessThan">
      <formula>G11*90%</formula>
    </cfRule>
  </conditionalFormatting>
  <conditionalFormatting sqref="J11">
    <cfRule type="cellIs" dxfId="5" priority="320" operator="lessThan">
      <formula>I11*90%</formula>
    </cfRule>
  </conditionalFormatting>
  <conditionalFormatting sqref="L11">
    <cfRule type="cellIs" dxfId="5" priority="315" operator="lessThan">
      <formula>K11*90%</formula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7"/>
  <sheetViews>
    <sheetView zoomScale="80" zoomScaleNormal="80" workbookViewId="0">
      <selection activeCell="F26" sqref="F26"/>
    </sheetView>
  </sheetViews>
  <sheetFormatPr defaultColWidth="9.09523809523809" defaultRowHeight="12.75"/>
  <cols>
    <col min="1" max="1" width="11.2666666666667" style="1" customWidth="1"/>
    <col min="2" max="2" width="10.0952380952381" style="1" customWidth="1"/>
    <col min="3" max="3" width="7.62857142857143" style="1" customWidth="1"/>
    <col min="4" max="4" width="9.45714285714286" style="1" customWidth="1"/>
    <col min="5" max="5" width="9.44761904761905" style="1" customWidth="1"/>
    <col min="6" max="6" width="9.62857142857143" style="1" customWidth="1"/>
    <col min="7" max="7" width="9.44761904761905" style="1" customWidth="1"/>
    <col min="8" max="8" width="9.62857142857143" style="1" customWidth="1"/>
    <col min="9" max="9" width="9.44761904761905" style="1" customWidth="1"/>
    <col min="10" max="10" width="9.66666666666667" style="1" customWidth="1"/>
    <col min="11" max="11" width="9.44761904761905" style="1" customWidth="1"/>
    <col min="12" max="12" width="10.6666666666667" style="1" customWidth="1"/>
    <col min="13" max="13" width="9.44761904761905" style="1" customWidth="1"/>
    <col min="14" max="14" width="9.66666666666667" style="1" customWidth="1"/>
    <col min="15" max="15" width="9.44761904761905" style="1" customWidth="1"/>
    <col min="16" max="16" width="9.66666666666667" style="1" customWidth="1"/>
    <col min="17" max="17" width="9.44761904761905" style="1" customWidth="1"/>
    <col min="18" max="18" width="9.66666666666667" style="1" customWidth="1"/>
    <col min="19" max="19" width="12.3619047619048" style="1" customWidth="1"/>
    <col min="20" max="20" width="10.4571428571429" style="1" customWidth="1"/>
    <col min="21" max="21" width="7.62857142857143" style="1" customWidth="1"/>
    <col min="22" max="22" width="9.45714285714286" style="1" customWidth="1"/>
    <col min="23" max="23" width="9.44761904761905" style="1" customWidth="1"/>
    <col min="24" max="24" width="9.62857142857143" style="1" customWidth="1"/>
    <col min="25" max="25" width="9.44761904761905" style="1" customWidth="1"/>
    <col min="26" max="26" width="9.62857142857143" style="1" customWidth="1"/>
    <col min="27" max="27" width="9.44761904761905" style="1" customWidth="1"/>
    <col min="28" max="28" width="9.62857142857143" style="1" customWidth="1"/>
    <col min="29" max="29" width="9.44761904761905" style="1" customWidth="1"/>
    <col min="30" max="30" width="9.62857142857143" style="1" customWidth="1"/>
    <col min="31" max="31" width="9.44761904761905" style="1" customWidth="1"/>
    <col min="32" max="32" width="9.62857142857143" style="1" customWidth="1"/>
    <col min="33" max="33" width="12.0952380952381" style="1" customWidth="1"/>
    <col min="34" max="34" width="22.5428571428571" style="1" customWidth="1"/>
    <col min="35" max="37" width="20" style="1" customWidth="1"/>
    <col min="38" max="38" width="22.5428571428571" style="1" customWidth="1"/>
    <col min="39" max="41" width="20" style="1" customWidth="1"/>
    <col min="42" max="42" width="22.5428571428571" style="1" customWidth="1"/>
    <col min="43" max="45" width="20" style="1" customWidth="1"/>
    <col min="46" max="16384" width="9.09523809523809" style="1"/>
  </cols>
  <sheetData>
    <row r="1" ht="13.5" spans="1:32">
      <c r="A1" s="2" t="s">
        <v>177</v>
      </c>
      <c r="B1" s="2" t="s">
        <v>257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" spans="1:32">
      <c r="A2" s="2" t="s">
        <v>181</v>
      </c>
      <c r="B2" s="2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3.5" spans="1:32">
      <c r="A3" s="2" t="s">
        <v>179</v>
      </c>
      <c r="B3" s="2" t="s">
        <v>258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5" spans="1:32">
      <c r="A4" s="2" t="s">
        <v>182</v>
      </c>
      <c r="B4" s="30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110" customHeight="1" spans="1:32">
      <c r="A5" s="3" t="s">
        <v>183</v>
      </c>
      <c r="B5" s="3" t="s">
        <v>259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80" customHeight="1" spans="1:32">
      <c r="A6" s="4" t="s">
        <v>185</v>
      </c>
      <c r="B6" s="5" t="s">
        <v>260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5" spans="1:49">
      <c r="A7" s="33" t="s">
        <v>154</v>
      </c>
      <c r="B7" s="101" t="s">
        <v>10</v>
      </c>
      <c r="C7" s="102" t="s">
        <v>155</v>
      </c>
      <c r="D7" s="35" t="s">
        <v>156</v>
      </c>
      <c r="E7" s="103" t="s">
        <v>261</v>
      </c>
      <c r="F7" s="104"/>
      <c r="G7" s="103" t="s">
        <v>262</v>
      </c>
      <c r="H7" s="104"/>
      <c r="I7" s="103" t="s">
        <v>263</v>
      </c>
      <c r="J7" s="104"/>
      <c r="K7" s="103" t="s">
        <v>264</v>
      </c>
      <c r="L7" s="110"/>
      <c r="M7" s="101" t="s">
        <v>265</v>
      </c>
      <c r="N7" s="101"/>
      <c r="O7" s="111" t="s">
        <v>266</v>
      </c>
      <c r="P7" s="112"/>
      <c r="Q7" s="111" t="s">
        <v>267</v>
      </c>
      <c r="R7" s="112"/>
      <c r="S7" s="33" t="s">
        <v>154</v>
      </c>
      <c r="T7" s="101" t="s">
        <v>10</v>
      </c>
      <c r="U7" s="102" t="s">
        <v>155</v>
      </c>
      <c r="V7" s="35" t="s">
        <v>156</v>
      </c>
      <c r="W7" s="103" t="s">
        <v>262</v>
      </c>
      <c r="X7" s="110"/>
      <c r="Y7" s="103" t="s">
        <v>264</v>
      </c>
      <c r="Z7" s="110"/>
      <c r="AA7" s="101" t="s">
        <v>265</v>
      </c>
      <c r="AB7" s="101"/>
      <c r="AC7" s="111" t="s">
        <v>266</v>
      </c>
      <c r="AD7" s="112"/>
      <c r="AE7" s="111" t="s">
        <v>267</v>
      </c>
      <c r="AF7" s="112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</row>
    <row r="8" ht="15" spans="1:32">
      <c r="A8" s="33"/>
      <c r="B8" s="101"/>
      <c r="C8" s="102"/>
      <c r="D8" s="35"/>
      <c r="E8" s="105" t="s">
        <v>268</v>
      </c>
      <c r="F8" s="106" t="s">
        <v>269</v>
      </c>
      <c r="G8" s="105" t="s">
        <v>268</v>
      </c>
      <c r="H8" s="106" t="s">
        <v>269</v>
      </c>
      <c r="I8" s="105" t="s">
        <v>268</v>
      </c>
      <c r="J8" s="106" t="s">
        <v>269</v>
      </c>
      <c r="K8" s="105" t="s">
        <v>268</v>
      </c>
      <c r="L8" s="106" t="s">
        <v>269</v>
      </c>
      <c r="M8" s="105" t="s">
        <v>268</v>
      </c>
      <c r="N8" s="106" t="s">
        <v>269</v>
      </c>
      <c r="O8" s="105" t="s">
        <v>268</v>
      </c>
      <c r="P8" s="106" t="s">
        <v>269</v>
      </c>
      <c r="Q8" s="105" t="s">
        <v>268</v>
      </c>
      <c r="R8" s="106" t="s">
        <v>269</v>
      </c>
      <c r="S8" s="33"/>
      <c r="T8" s="101"/>
      <c r="U8" s="102"/>
      <c r="V8" s="35"/>
      <c r="W8" s="105" t="s">
        <v>268</v>
      </c>
      <c r="X8" s="106" t="s">
        <v>269</v>
      </c>
      <c r="Y8" s="105" t="s">
        <v>268</v>
      </c>
      <c r="Z8" s="106" t="s">
        <v>269</v>
      </c>
      <c r="AA8" s="105" t="s">
        <v>268</v>
      </c>
      <c r="AB8" s="106" t="s">
        <v>269</v>
      </c>
      <c r="AC8" s="105" t="s">
        <v>268</v>
      </c>
      <c r="AD8" s="106" t="s">
        <v>269</v>
      </c>
      <c r="AE8" s="105" t="s">
        <v>268</v>
      </c>
      <c r="AF8" s="106" t="s">
        <v>269</v>
      </c>
    </row>
    <row r="9" ht="15" spans="1:32">
      <c r="A9" s="39">
        <v>25</v>
      </c>
      <c r="B9" s="39" t="s">
        <v>24</v>
      </c>
      <c r="C9" s="107">
        <v>4.2</v>
      </c>
      <c r="D9" s="39">
        <v>1</v>
      </c>
      <c r="E9" s="108">
        <v>27.1825</v>
      </c>
      <c r="F9" s="109">
        <f t="shared" ref="F9:F17" si="0">ABS((E9-24)/24)*100%</f>
        <v>0.132604166666667</v>
      </c>
      <c r="G9" s="108">
        <v>23.9576</v>
      </c>
      <c r="H9" s="109">
        <f t="shared" ref="H9:H17" si="1">ABS((G9-24)/24)*100%</f>
        <v>0.00176666666666669</v>
      </c>
      <c r="I9" s="108">
        <v>30.0685</v>
      </c>
      <c r="J9" s="109">
        <f t="shared" ref="J9:J17" si="2">ABS((I9-32)/32)*100%</f>
        <v>0.060359375</v>
      </c>
      <c r="K9" s="108">
        <v>31.9909</v>
      </c>
      <c r="L9" s="109">
        <f t="shared" ref="L9:L17" si="3">ABS((K9-32)/32)*100%</f>
        <v>0.000284375000000003</v>
      </c>
      <c r="M9" s="108">
        <v>24.0003</v>
      </c>
      <c r="N9" s="109">
        <f t="shared" ref="N9:N17" si="4">ABS((M9-24)/24)*100%</f>
        <v>1.24999999999709e-5</v>
      </c>
      <c r="O9" s="108">
        <v>32.7681</v>
      </c>
      <c r="P9" s="109">
        <f t="shared" ref="P9:P17" si="5">ABS((O9-32.768)/32.768)*100%</f>
        <v>3.05175781238447e-6</v>
      </c>
      <c r="Q9" s="108">
        <v>96.0011</v>
      </c>
      <c r="R9" s="109">
        <f t="shared" ref="R9:R17" si="6">ABS((Q9-96)/96)*100%</f>
        <v>1.14583333332696e-5</v>
      </c>
      <c r="S9" s="39">
        <v>25</v>
      </c>
      <c r="T9" s="39" t="s">
        <v>253</v>
      </c>
      <c r="U9" s="91">
        <v>5</v>
      </c>
      <c r="V9" s="39">
        <v>1</v>
      </c>
      <c r="W9" s="113">
        <v>23.9862</v>
      </c>
      <c r="X9" s="109">
        <f>ABS((W9-24)/24)*100%</f>
        <v>0.000574999999999992</v>
      </c>
      <c r="Y9" s="108">
        <v>31.9985</v>
      </c>
      <c r="Z9" s="109">
        <f>ABS((Y9-32)/32)*100%</f>
        <v>4.68750000000018e-5</v>
      </c>
      <c r="AA9" s="113">
        <v>24.0003</v>
      </c>
      <c r="AB9" s="109">
        <f>ABS((AA9-24)/24)*100%</f>
        <v>1.24999999999709e-5</v>
      </c>
      <c r="AC9" s="115">
        <v>32.7683</v>
      </c>
      <c r="AD9" s="109">
        <f>ABS((AC9-32.768)/32.768)*100%</f>
        <v>9.15527343758708e-6</v>
      </c>
      <c r="AE9" s="113">
        <v>96.0011</v>
      </c>
      <c r="AF9" s="109">
        <f>ABS((AE9-96)/96)*100%</f>
        <v>1.14583333332696e-5</v>
      </c>
    </row>
    <row r="10" ht="15" spans="1:32">
      <c r="A10" s="39"/>
      <c r="B10" s="39"/>
      <c r="C10" s="107"/>
      <c r="D10" s="39">
        <v>2</v>
      </c>
      <c r="E10" s="108">
        <v>26.3765</v>
      </c>
      <c r="F10" s="109">
        <f t="shared" si="0"/>
        <v>0.0990208333333333</v>
      </c>
      <c r="G10" s="108">
        <v>24.0943</v>
      </c>
      <c r="H10" s="109">
        <f t="shared" si="1"/>
        <v>0.00392916666666669</v>
      </c>
      <c r="I10" s="108">
        <v>29.1292</v>
      </c>
      <c r="J10" s="109">
        <f t="shared" si="2"/>
        <v>0.0897125</v>
      </c>
      <c r="K10" s="108">
        <v>31.9933</v>
      </c>
      <c r="L10" s="109">
        <f t="shared" si="3"/>
        <v>0.000209374999999956</v>
      </c>
      <c r="M10" s="108">
        <v>24.0002</v>
      </c>
      <c r="N10" s="109">
        <f t="shared" si="4"/>
        <v>8.33333333331391e-6</v>
      </c>
      <c r="O10" s="108">
        <v>32.7687</v>
      </c>
      <c r="P10" s="109">
        <f t="shared" si="5"/>
        <v>2.13623046875586e-5</v>
      </c>
      <c r="Q10" s="114">
        <v>96.0009</v>
      </c>
      <c r="R10" s="109">
        <f t="shared" si="6"/>
        <v>9.37500000001516e-6</v>
      </c>
      <c r="S10" s="39"/>
      <c r="T10" s="39"/>
      <c r="U10" s="91"/>
      <c r="V10" s="39">
        <v>2</v>
      </c>
      <c r="W10" s="113">
        <v>23.9361</v>
      </c>
      <c r="X10" s="109">
        <f>ABS((W10-24)/24)*100%</f>
        <v>0.00266250000000001</v>
      </c>
      <c r="Y10" s="108">
        <v>31.9937</v>
      </c>
      <c r="Z10" s="109">
        <f>ABS((Y10-32)/32)*100%</f>
        <v>0.000196874999999985</v>
      </c>
      <c r="AA10" s="113">
        <v>24.0002</v>
      </c>
      <c r="AB10" s="109">
        <f>ABS((AA10-24)/24)*100%</f>
        <v>8.33333333331391e-6</v>
      </c>
      <c r="AC10" s="115">
        <v>32.7687</v>
      </c>
      <c r="AD10" s="109">
        <f>ABS((AC10-32.768)/32.768)*100%</f>
        <v>2.13623046875586e-5</v>
      </c>
      <c r="AE10" s="113">
        <v>96.0008</v>
      </c>
      <c r="AF10" s="109">
        <f>ABS((AE10-96)/96)*100%</f>
        <v>8.33333333331391e-6</v>
      </c>
    </row>
    <row r="11" ht="13" customHeight="1" spans="1:32">
      <c r="A11" s="39"/>
      <c r="B11" s="39"/>
      <c r="C11" s="107"/>
      <c r="D11" s="39">
        <v>3</v>
      </c>
      <c r="E11" s="108">
        <v>26.2917</v>
      </c>
      <c r="F11" s="109">
        <f t="shared" si="0"/>
        <v>0.0954874999999999</v>
      </c>
      <c r="G11" s="108">
        <v>24.0252</v>
      </c>
      <c r="H11" s="109">
        <f t="shared" si="1"/>
        <v>0.00105000000000007</v>
      </c>
      <c r="I11" s="108">
        <v>29.3134</v>
      </c>
      <c r="J11" s="109">
        <f t="shared" si="2"/>
        <v>0.08395625</v>
      </c>
      <c r="K11" s="108">
        <v>31.9951</v>
      </c>
      <c r="L11" s="109">
        <f t="shared" si="3"/>
        <v>0.000153124999999976</v>
      </c>
      <c r="M11" s="108">
        <v>24.0003</v>
      </c>
      <c r="N11" s="109">
        <f t="shared" si="4"/>
        <v>1.24999999999709e-5</v>
      </c>
      <c r="O11" s="108">
        <v>32.7686</v>
      </c>
      <c r="P11" s="109">
        <f t="shared" si="5"/>
        <v>1.83105468749573e-5</v>
      </c>
      <c r="Q11" s="108">
        <v>96.0013</v>
      </c>
      <c r="R11" s="109">
        <f t="shared" si="6"/>
        <v>1.35416666666721e-5</v>
      </c>
      <c r="S11" s="39"/>
      <c r="T11" s="39"/>
      <c r="U11" s="91"/>
      <c r="V11" s="39">
        <v>3</v>
      </c>
      <c r="W11" s="113">
        <v>24.0558</v>
      </c>
      <c r="X11" s="109">
        <f>ABS((W11-24)/24)*100%</f>
        <v>0.00232500000000006</v>
      </c>
      <c r="Y11" s="108">
        <v>32.0034</v>
      </c>
      <c r="Z11" s="109">
        <f>ABS((Y11-32)/32)*100%</f>
        <v>0.000106249999999974</v>
      </c>
      <c r="AA11" s="113">
        <v>24.0003</v>
      </c>
      <c r="AB11" s="109">
        <f>ABS((AA11-24)/24)*100%</f>
        <v>1.24999999999709e-5</v>
      </c>
      <c r="AC11" s="113">
        <v>32.7686</v>
      </c>
      <c r="AD11" s="109">
        <f>ABS((AC11-32.768)/32.768)*100%</f>
        <v>1.83105468749573e-5</v>
      </c>
      <c r="AE11" s="113">
        <v>96.0013</v>
      </c>
      <c r="AF11" s="109">
        <f>ABS((AE11-96)/96)*100%</f>
        <v>1.35416666666721e-5</v>
      </c>
    </row>
    <row r="12" ht="15" spans="1:18">
      <c r="A12" s="39"/>
      <c r="B12" s="39"/>
      <c r="C12" s="107">
        <v>3.3</v>
      </c>
      <c r="D12" s="39">
        <v>1</v>
      </c>
      <c r="E12" s="108">
        <v>27.1928</v>
      </c>
      <c r="F12" s="109">
        <f t="shared" si="0"/>
        <v>0.133033333333333</v>
      </c>
      <c r="G12" s="108">
        <v>23.9865</v>
      </c>
      <c r="H12" s="109">
        <f t="shared" si="1"/>
        <v>0.000562500000000021</v>
      </c>
      <c r="I12" s="108">
        <v>30.0631</v>
      </c>
      <c r="J12" s="109">
        <f t="shared" si="2"/>
        <v>0.060528125</v>
      </c>
      <c r="K12" s="108">
        <v>31.9931</v>
      </c>
      <c r="L12" s="109">
        <f t="shared" si="3"/>
        <v>0.000215625000000053</v>
      </c>
      <c r="M12" s="108">
        <v>24.0003</v>
      </c>
      <c r="N12" s="109">
        <f t="shared" si="4"/>
        <v>1.24999999999709e-5</v>
      </c>
      <c r="O12" s="108">
        <v>32.7681</v>
      </c>
      <c r="P12" s="109">
        <f t="shared" si="5"/>
        <v>3.05175781238447e-6</v>
      </c>
      <c r="Q12" s="108">
        <v>96.0011</v>
      </c>
      <c r="R12" s="109">
        <f t="shared" si="6"/>
        <v>1.14583333332696e-5</v>
      </c>
    </row>
    <row r="13" ht="15" spans="1:18">
      <c r="A13" s="39"/>
      <c r="B13" s="39"/>
      <c r="C13" s="107"/>
      <c r="D13" s="39">
        <v>2</v>
      </c>
      <c r="E13" s="108">
        <v>26.378</v>
      </c>
      <c r="F13" s="109">
        <f t="shared" si="0"/>
        <v>0.0990833333333333</v>
      </c>
      <c r="G13" s="108">
        <v>23.9384</v>
      </c>
      <c r="H13" s="109">
        <f t="shared" si="1"/>
        <v>0.00256666666666661</v>
      </c>
      <c r="I13" s="108">
        <v>29.124</v>
      </c>
      <c r="J13" s="109">
        <f t="shared" si="2"/>
        <v>0.089875</v>
      </c>
      <c r="K13" s="108">
        <v>31.999</v>
      </c>
      <c r="L13" s="109">
        <f t="shared" si="3"/>
        <v>3.12500000000382e-5</v>
      </c>
      <c r="M13" s="108">
        <v>24.0002</v>
      </c>
      <c r="N13" s="109">
        <f t="shared" si="4"/>
        <v>8.33333333331391e-6</v>
      </c>
      <c r="O13" s="108">
        <v>32.7687</v>
      </c>
      <c r="P13" s="109">
        <f t="shared" si="5"/>
        <v>2.13623046875586e-5</v>
      </c>
      <c r="Q13" s="114">
        <v>96.0008</v>
      </c>
      <c r="R13" s="109">
        <f t="shared" si="6"/>
        <v>8.33333333331391e-6</v>
      </c>
    </row>
    <row r="14" ht="15" spans="1:18">
      <c r="A14" s="39"/>
      <c r="B14" s="39"/>
      <c r="C14" s="107"/>
      <c r="D14" s="39">
        <v>3</v>
      </c>
      <c r="E14" s="108">
        <v>26.2938</v>
      </c>
      <c r="F14" s="109">
        <f t="shared" si="0"/>
        <v>0.095575</v>
      </c>
      <c r="G14" s="108">
        <v>24.0549</v>
      </c>
      <c r="H14" s="109">
        <f t="shared" si="1"/>
        <v>0.0022875</v>
      </c>
      <c r="I14" s="108">
        <v>29.3131</v>
      </c>
      <c r="J14" s="109">
        <f t="shared" si="2"/>
        <v>0.083965625</v>
      </c>
      <c r="K14" s="108">
        <v>31.991</v>
      </c>
      <c r="L14" s="109">
        <f t="shared" si="3"/>
        <v>0.000281250000000011</v>
      </c>
      <c r="M14" s="108">
        <v>24.0003</v>
      </c>
      <c r="N14" s="109">
        <f t="shared" si="4"/>
        <v>1.24999999999709e-5</v>
      </c>
      <c r="O14" s="108">
        <v>32.7686</v>
      </c>
      <c r="P14" s="109">
        <f t="shared" si="5"/>
        <v>1.83105468749573e-5</v>
      </c>
      <c r="Q14" s="108">
        <v>96.0013</v>
      </c>
      <c r="R14" s="109">
        <f t="shared" si="6"/>
        <v>1.35416666666721e-5</v>
      </c>
    </row>
    <row r="15" ht="15" spans="1:18">
      <c r="A15" s="39"/>
      <c r="B15" s="39"/>
      <c r="C15" s="107">
        <v>1.8</v>
      </c>
      <c r="D15" s="39">
        <v>1</v>
      </c>
      <c r="E15" s="108">
        <v>27.5308</v>
      </c>
      <c r="F15" s="109">
        <f t="shared" si="0"/>
        <v>0.147116666666667</v>
      </c>
      <c r="G15" s="108">
        <v>24.0608</v>
      </c>
      <c r="H15" s="109">
        <f t="shared" si="1"/>
        <v>0.00253333333333335</v>
      </c>
      <c r="I15" s="108">
        <v>30.1078</v>
      </c>
      <c r="J15" s="109">
        <f t="shared" si="2"/>
        <v>0.05913125</v>
      </c>
      <c r="K15" s="108">
        <v>32.005</v>
      </c>
      <c r="L15" s="109">
        <f t="shared" si="3"/>
        <v>0.00015625000000008</v>
      </c>
      <c r="M15" s="108">
        <v>24.0003</v>
      </c>
      <c r="N15" s="109">
        <f t="shared" si="4"/>
        <v>1.24999999999709e-5</v>
      </c>
      <c r="O15" s="108">
        <v>32.768</v>
      </c>
      <c r="P15" s="109">
        <f t="shared" si="5"/>
        <v>0</v>
      </c>
      <c r="Q15" s="108">
        <v>96.0011</v>
      </c>
      <c r="R15" s="109">
        <f t="shared" si="6"/>
        <v>1.14583333332696e-5</v>
      </c>
    </row>
    <row r="16" ht="15" spans="1:18">
      <c r="A16" s="39"/>
      <c r="B16" s="39"/>
      <c r="C16" s="107"/>
      <c r="D16" s="39">
        <v>2</v>
      </c>
      <c r="E16" s="108">
        <v>26.7011</v>
      </c>
      <c r="F16" s="109">
        <f t="shared" si="0"/>
        <v>0.112545833333333</v>
      </c>
      <c r="G16" s="108">
        <v>23.9934</v>
      </c>
      <c r="H16" s="109">
        <f t="shared" si="1"/>
        <v>0.000274999999999951</v>
      </c>
      <c r="I16" s="108">
        <v>29.1609</v>
      </c>
      <c r="J16" s="109">
        <f t="shared" si="2"/>
        <v>0.0887218749999999</v>
      </c>
      <c r="K16" s="108">
        <v>31.9958</v>
      </c>
      <c r="L16" s="109">
        <f t="shared" si="3"/>
        <v>0.000131250000000027</v>
      </c>
      <c r="M16" s="108">
        <v>24.0002</v>
      </c>
      <c r="N16" s="109">
        <f t="shared" si="4"/>
        <v>8.33333333331391e-6</v>
      </c>
      <c r="O16" s="108">
        <v>32.7686</v>
      </c>
      <c r="P16" s="109">
        <f t="shared" si="5"/>
        <v>1.83105468749573e-5</v>
      </c>
      <c r="Q16" s="114">
        <v>96.0008</v>
      </c>
      <c r="R16" s="109">
        <f t="shared" si="6"/>
        <v>8.33333333331391e-6</v>
      </c>
    </row>
    <row r="17" ht="15" spans="1:18">
      <c r="A17" s="39"/>
      <c r="B17" s="39"/>
      <c r="C17" s="107"/>
      <c r="D17" s="39">
        <v>3</v>
      </c>
      <c r="E17" s="108">
        <v>26.6217</v>
      </c>
      <c r="F17" s="109">
        <f t="shared" si="0"/>
        <v>0.1092375</v>
      </c>
      <c r="G17" s="108">
        <v>23.9319</v>
      </c>
      <c r="H17" s="109">
        <f t="shared" si="1"/>
        <v>0.00283750000000005</v>
      </c>
      <c r="I17" s="108">
        <v>29.3495</v>
      </c>
      <c r="J17" s="109">
        <f t="shared" si="2"/>
        <v>0.082828125</v>
      </c>
      <c r="K17" s="108">
        <v>31.9942</v>
      </c>
      <c r="L17" s="109">
        <f t="shared" si="3"/>
        <v>0.000181250000000022</v>
      </c>
      <c r="M17" s="108">
        <v>24.0003</v>
      </c>
      <c r="N17" s="109">
        <f t="shared" si="4"/>
        <v>1.24999999999709e-5</v>
      </c>
      <c r="O17" s="108">
        <v>32.7685</v>
      </c>
      <c r="P17" s="109">
        <f t="shared" si="5"/>
        <v>1.52587890625729e-5</v>
      </c>
      <c r="Q17" s="108">
        <v>96.0013</v>
      </c>
      <c r="R17" s="109">
        <f t="shared" si="6"/>
        <v>1.35416666666721e-5</v>
      </c>
    </row>
  </sheetData>
  <mergeCells count="34">
    <mergeCell ref="B1:AF1"/>
    <mergeCell ref="B2:AF2"/>
    <mergeCell ref="B3:AF3"/>
    <mergeCell ref="B4:AF4"/>
    <mergeCell ref="B5:AF5"/>
    <mergeCell ref="B6:AF6"/>
    <mergeCell ref="E7:F7"/>
    <mergeCell ref="G7:H7"/>
    <mergeCell ref="I7:J7"/>
    <mergeCell ref="K7:L7"/>
    <mergeCell ref="M7:N7"/>
    <mergeCell ref="O7:P7"/>
    <mergeCell ref="Q7:R7"/>
    <mergeCell ref="W7:X7"/>
    <mergeCell ref="Y7:Z7"/>
    <mergeCell ref="AA7:AB7"/>
    <mergeCell ref="AC7:AD7"/>
    <mergeCell ref="AE7:AF7"/>
    <mergeCell ref="A7:A8"/>
    <mergeCell ref="A9:A17"/>
    <mergeCell ref="B7:B8"/>
    <mergeCell ref="B9:B17"/>
    <mergeCell ref="C7:C8"/>
    <mergeCell ref="C9:C11"/>
    <mergeCell ref="C12:C14"/>
    <mergeCell ref="C15:C17"/>
    <mergeCell ref="D7:D8"/>
    <mergeCell ref="S7:S8"/>
    <mergeCell ref="S9:S11"/>
    <mergeCell ref="T7:T8"/>
    <mergeCell ref="T9:T11"/>
    <mergeCell ref="U7:U8"/>
    <mergeCell ref="U9:U11"/>
    <mergeCell ref="V7:V8"/>
  </mergeCells>
  <conditionalFormatting sqref="H9:H17">
    <cfRule type="cellIs" dxfId="5" priority="10" operator="greaterThan">
      <formula>0.01</formula>
    </cfRule>
  </conditionalFormatting>
  <conditionalFormatting sqref="L9:L17">
    <cfRule type="cellIs" dxfId="5" priority="9" operator="greaterThan">
      <formula>0.001</formula>
    </cfRule>
  </conditionalFormatting>
  <conditionalFormatting sqref="N9:N17">
    <cfRule type="cellIs" dxfId="5" priority="8" operator="greaterThan">
      <formula>0.01</formula>
    </cfRule>
  </conditionalFormatting>
  <conditionalFormatting sqref="P9:P17">
    <cfRule type="cellIs" dxfId="5" priority="7" operator="greaterThan">
      <formula>0.01</formula>
    </cfRule>
  </conditionalFormatting>
  <conditionalFormatting sqref="R9:R17">
    <cfRule type="cellIs" dxfId="5" priority="6" operator="greaterThan">
      <formula>0.01</formula>
    </cfRule>
  </conditionalFormatting>
  <conditionalFormatting sqref="X9:X11">
    <cfRule type="cellIs" dxfId="5" priority="1" operator="greaterThan">
      <formula>0.01</formula>
    </cfRule>
  </conditionalFormatting>
  <conditionalFormatting sqref="Z9:Z11">
    <cfRule type="cellIs" dxfId="5" priority="2" operator="greaterThan">
      <formula>0.001</formula>
    </cfRule>
  </conditionalFormatting>
  <conditionalFormatting sqref="AB9:AB11">
    <cfRule type="cellIs" dxfId="5" priority="3" operator="greaterThan">
      <formula>0.01</formula>
    </cfRule>
  </conditionalFormatting>
  <conditionalFormatting sqref="AD9:AD11">
    <cfRule type="cellIs" dxfId="5" priority="4" operator="greaterThan">
      <formula>0.01</formula>
    </cfRule>
  </conditionalFormatting>
  <conditionalFormatting sqref="AF9:AF11">
    <cfRule type="cellIs" dxfId="5" priority="5" operator="greaterThan">
      <formula>0.01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Summary</vt:lpstr>
      <vt:lpstr>硬件参数</vt:lpstr>
      <vt:lpstr>Rx&amp;Tx_cur</vt:lpstr>
      <vt:lpstr>system_deep_suspend_curr</vt:lpstr>
      <vt:lpstr>UVLO</vt:lpstr>
      <vt:lpstr>Low power LDO Voltage</vt:lpstr>
      <vt:lpstr>LDO Voltage Nomal</vt:lpstr>
      <vt:lpstr>DCDC Voltage Nomal</vt:lpstr>
      <vt:lpstr>Cal 24M &amp;cal32K</vt:lpstr>
      <vt:lpstr>1.25V单路DCDC</vt:lpstr>
      <vt:lpstr>1.8V单路DCDC</vt:lpstr>
      <vt:lpstr>1.8V双路DCDC</vt:lpstr>
      <vt:lpstr>1.25V双路DCDC</vt:lpstr>
      <vt:lpstr>LC Comparator</vt:lpstr>
      <vt:lpstr>GPIO VOL</vt:lpstr>
      <vt:lpstr>上电波形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1996-10-14T23:33:00Z</dcterms:created>
  <dcterms:modified xsi:type="dcterms:W3CDTF">2025-08-18T11:38:36Z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B81AA9CA05744B47807699315476C0B7_13</vt:lpwstr>
  </property>
  <property fmtid="{D5CDD505-2E9C-101B-9397-08002B2CF9AE}" pid="4" name="KSOReadingLayout">
    <vt:bool>true</vt:bool>
  </property>
</Properties>
</file>